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miindisponi/Desktop/EDHEC/Courses/Portfolio Management/Project/Definitivo/"/>
    </mc:Choice>
  </mc:AlternateContent>
  <xr:revisionPtr revIDLastSave="0" documentId="13_ncr:1_{81368880-C983-8542-B0BB-87C2BCD71BEA}" xr6:coauthVersionLast="47" xr6:coauthVersionMax="47" xr10:uidLastSave="{00000000-0000-0000-0000-000000000000}"/>
  <bookViews>
    <workbookView xWindow="0" yWindow="500" windowWidth="28800" windowHeight="16000" xr2:uid="{00000000-000D-0000-FFFF-FFFF00000000}"/>
  </bookViews>
  <sheets>
    <sheet name="Summary" sheetId="23" r:id="rId1"/>
    <sheet name="Sector exposure" sheetId="19" r:id="rId2"/>
    <sheet name="Components allocation" sheetId="20" r:id="rId3"/>
    <sheet name="DJI Components" sheetId="22" r:id="rId4"/>
    <sheet name="Return" sheetId="2" r:id="rId5"/>
    <sheet name="Constant corr coeff" sheetId="25" r:id="rId6"/>
    <sheet name="Max Diversification" sheetId="14" r:id="rId7"/>
    <sheet name="Cap-weighted" sheetId="9" r:id="rId8"/>
    <sheet name="Equally-weighted" sheetId="11" r:id="rId9"/>
    <sheet name="Ratios" sheetId="21" r:id="rId10"/>
    <sheet name="Performance &amp; Risk" sheetId="17" r:id="rId11"/>
  </sheets>
  <definedNames>
    <definedName name="AAPL" localSheetId="3">'DJI Components'!$W$4:$AB$255</definedName>
    <definedName name="AMGN" localSheetId="3">'DJI Components'!$P$4:$U$255</definedName>
    <definedName name="AXP" localSheetId="3">'DJI Components'!$I$4:$N$255</definedName>
    <definedName name="BA" localSheetId="3">'DJI Components'!$AD$4:$AI$255</definedName>
    <definedName name="CAT" localSheetId="3">'DJI Components'!$AK$4:$AP$255</definedName>
    <definedName name="CRM" localSheetId="3">'DJI Components'!$EZ$4:$FE$255</definedName>
    <definedName name="CSCO" localSheetId="3">'DJI Components'!$AY$4:$BD$255</definedName>
    <definedName name="CVX" localSheetId="3">'DJI Components'!$AR$4:$AW$255</definedName>
    <definedName name="DIS" localSheetId="3">'DJI Components'!$GW$4:$HB$255</definedName>
    <definedName name="DOW" localSheetId="3">'DJI Components'!$BM$4:$BR$255</definedName>
    <definedName name="GS" localSheetId="3">'DJI Components'!$BT$4:$BY$255</definedName>
    <definedName name="HD" localSheetId="3">'DJI Components'!$CH$4:$CM$255</definedName>
    <definedName name="HON" localSheetId="3">'DJI Components'!$CA$4:$CF$255</definedName>
    <definedName name="IBM" localSheetId="3">'DJI Components'!$CV$4:$DA$255</definedName>
    <definedName name="INTC" localSheetId="3">'DJI Components'!$CO$4:$CT$255</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"03/26/2021 16:43:39"</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JNJ" localSheetId="3">'DJI Components'!$DC$4:$DH$255</definedName>
    <definedName name="JPM" localSheetId="3">'DJI Components'!$DJ$4:$DO$255</definedName>
    <definedName name="KO" localSheetId="3">'DJI Components'!$BF$4:$BK$255</definedName>
    <definedName name="MCD" localSheetId="3">'DJI Components'!$DQ$4:$DV$255</definedName>
    <definedName name="MMM" localSheetId="3">'DJI Components'!$A$3:$G$255</definedName>
    <definedName name="MRK" localSheetId="3">'DJI Components'!$DX$4:$EC$255</definedName>
    <definedName name="MSFT" localSheetId="3">'DJI Components'!$EE$4:$EJ$255</definedName>
    <definedName name="NKE" localSheetId="3">'DJI Components'!$EL$4:$EQ$255</definedName>
    <definedName name="PG" localSheetId="3">'DJI Components'!$ES$4:$EX$255</definedName>
    <definedName name="solver_adj" localSheetId="5" hidden="1">'Constant corr coeff'!$B$259:$AE$259</definedName>
    <definedName name="solver_adj" localSheetId="6" hidden="1">'Max Diversification'!$B$259:$AE$259</definedName>
    <definedName name="solver_adj" localSheetId="4" hidden="1">Return!#REF!</definedName>
    <definedName name="solver_cvg" localSheetId="5" hidden="1">0.0001</definedName>
    <definedName name="solver_cvg" localSheetId="6" hidden="1">0.0001</definedName>
    <definedName name="solver_cvg" localSheetId="4" hidden="1">0.0001</definedName>
    <definedName name="solver_drv" localSheetId="5" hidden="1">1</definedName>
    <definedName name="solver_drv" localSheetId="6" hidden="1">1</definedName>
    <definedName name="solver_drv" localSheetId="4" hidden="1">1</definedName>
    <definedName name="solver_eng" localSheetId="5" hidden="1">1</definedName>
    <definedName name="solver_eng" localSheetId="6" hidden="1">1</definedName>
    <definedName name="solver_eng" localSheetId="4" hidden="1">1</definedName>
    <definedName name="solver_itr" localSheetId="5" hidden="1">2147483647</definedName>
    <definedName name="solver_itr" localSheetId="6" hidden="1">2147483647</definedName>
    <definedName name="solver_itr" localSheetId="4" hidden="1">2147483647</definedName>
    <definedName name="solver_lhs1" localSheetId="5" hidden="1">'Constant corr coeff'!$AF$259</definedName>
    <definedName name="solver_lhs1" localSheetId="6" hidden="1">'Max Diversification'!$AF$259</definedName>
    <definedName name="solver_lhs1" localSheetId="4" hidden="1">Return!#REF!</definedName>
    <definedName name="solver_lhs2" localSheetId="5" hidden="1">'Constant corr coeff'!$B$259:$AE$259</definedName>
    <definedName name="solver_lhs2" localSheetId="6" hidden="1">'Max Diversification'!$B$259:$AE$259</definedName>
    <definedName name="solver_lhs2" localSheetId="4" hidden="1">Return!#REF!</definedName>
    <definedName name="solver_lin" localSheetId="5" hidden="1">2</definedName>
    <definedName name="solver_lin" localSheetId="6" hidden="1">2</definedName>
    <definedName name="solver_lin" localSheetId="4" hidden="1">2</definedName>
    <definedName name="solver_mip" localSheetId="5" hidden="1">2147483647</definedName>
    <definedName name="solver_mip" localSheetId="6" hidden="1">2147483647</definedName>
    <definedName name="solver_mip" localSheetId="4" hidden="1">2147483647</definedName>
    <definedName name="solver_mni" localSheetId="5" hidden="1">30</definedName>
    <definedName name="solver_mni" localSheetId="6" hidden="1">30</definedName>
    <definedName name="solver_mni" localSheetId="4" hidden="1">30</definedName>
    <definedName name="solver_mrt" localSheetId="5" hidden="1">0.075</definedName>
    <definedName name="solver_mrt" localSheetId="6" hidden="1">0.075</definedName>
    <definedName name="solver_mrt" localSheetId="4" hidden="1">0.075</definedName>
    <definedName name="solver_msl" localSheetId="5" hidden="1">2</definedName>
    <definedName name="solver_msl" localSheetId="6" hidden="1">2</definedName>
    <definedName name="solver_msl" localSheetId="4" hidden="1">2</definedName>
    <definedName name="solver_neg" localSheetId="5" hidden="1">1</definedName>
    <definedName name="solver_neg" localSheetId="6" hidden="1">1</definedName>
    <definedName name="solver_neg" localSheetId="4" hidden="1">1</definedName>
    <definedName name="solver_nod" localSheetId="5" hidden="1">2147483647</definedName>
    <definedName name="solver_nod" localSheetId="6" hidden="1">2147483647</definedName>
    <definedName name="solver_nod" localSheetId="4" hidden="1">2147483647</definedName>
    <definedName name="solver_num" localSheetId="5" hidden="1">2</definedName>
    <definedName name="solver_num" localSheetId="6" hidden="1">2</definedName>
    <definedName name="solver_num" localSheetId="4" hidden="1">2</definedName>
    <definedName name="solver_opt" localSheetId="5" hidden="1">'Constant corr coeff'!$B$260</definedName>
    <definedName name="solver_opt" localSheetId="6" hidden="1">'Max Diversification'!$B$268</definedName>
    <definedName name="solver_opt" localSheetId="4" hidden="1">Return!#REF!</definedName>
    <definedName name="solver_pre" localSheetId="5" hidden="1">0.000001</definedName>
    <definedName name="solver_pre" localSheetId="6" hidden="1">0.000001</definedName>
    <definedName name="solver_pre" localSheetId="4" hidden="1">0.000001</definedName>
    <definedName name="solver_rbv" localSheetId="5" hidden="1">1</definedName>
    <definedName name="solver_rbv" localSheetId="6" hidden="1">1</definedName>
    <definedName name="solver_rbv" localSheetId="4" hidden="1">1</definedName>
    <definedName name="solver_rel1" localSheetId="5" hidden="1">2</definedName>
    <definedName name="solver_rel1" localSheetId="6" hidden="1">2</definedName>
    <definedName name="solver_rel1" localSheetId="4" hidden="1">2</definedName>
    <definedName name="solver_rel2" localSheetId="5" hidden="1">3</definedName>
    <definedName name="solver_rel2" localSheetId="6" hidden="1">3</definedName>
    <definedName name="solver_rel2" localSheetId="4" hidden="1">3</definedName>
    <definedName name="solver_rhs1" localSheetId="5" hidden="1">1</definedName>
    <definedName name="solver_rhs1" localSheetId="6" hidden="1">1</definedName>
    <definedName name="solver_rhs1" localSheetId="4" hidden="1">1</definedName>
    <definedName name="solver_rhs2" localSheetId="5" hidden="1">0</definedName>
    <definedName name="solver_rhs2" localSheetId="6" hidden="1">0</definedName>
    <definedName name="solver_rhs2" localSheetId="4" hidden="1">0.01</definedName>
    <definedName name="solver_rlx" localSheetId="5" hidden="1">1</definedName>
    <definedName name="solver_rlx" localSheetId="6" hidden="1">1</definedName>
    <definedName name="solver_rlx" localSheetId="4" hidden="1">2</definedName>
    <definedName name="solver_rsd" localSheetId="5" hidden="1">0</definedName>
    <definedName name="solver_rsd" localSheetId="6" hidden="1">0</definedName>
    <definedName name="solver_rsd" localSheetId="4" hidden="1">0</definedName>
    <definedName name="solver_scl" localSheetId="5" hidden="1">2</definedName>
    <definedName name="solver_scl" localSheetId="6" hidden="1">2</definedName>
    <definedName name="solver_scl" localSheetId="4" hidden="1">1</definedName>
    <definedName name="solver_sho" localSheetId="5" hidden="1">2</definedName>
    <definedName name="solver_sho" localSheetId="6" hidden="1">2</definedName>
    <definedName name="solver_sho" localSheetId="4" hidden="1">2</definedName>
    <definedName name="solver_ssz" localSheetId="5" hidden="1">100</definedName>
    <definedName name="solver_ssz" localSheetId="6" hidden="1">100</definedName>
    <definedName name="solver_ssz" localSheetId="4" hidden="1">100</definedName>
    <definedName name="solver_tim" localSheetId="5" hidden="1">2147483647</definedName>
    <definedName name="solver_tim" localSheetId="6" hidden="1">2147483647</definedName>
    <definedName name="solver_tim" localSheetId="4" hidden="1">2147483647</definedName>
    <definedName name="solver_tol" localSheetId="5" hidden="1">0.01</definedName>
    <definedName name="solver_tol" localSheetId="6" hidden="1">0.01</definedName>
    <definedName name="solver_tol" localSheetId="4" hidden="1">0.01</definedName>
    <definedName name="solver_typ" localSheetId="5" hidden="1">2</definedName>
    <definedName name="solver_typ" localSheetId="6" hidden="1">1</definedName>
    <definedName name="solver_typ" localSheetId="4" hidden="1">3</definedName>
    <definedName name="solver_val" localSheetId="5" hidden="1">0</definedName>
    <definedName name="solver_val" localSheetId="6" hidden="1">0</definedName>
    <definedName name="solver_val" localSheetId="4" hidden="1">0</definedName>
    <definedName name="solver_ver" localSheetId="5" hidden="1">2</definedName>
    <definedName name="solver_ver" localSheetId="6" hidden="1">2</definedName>
    <definedName name="solver_ver" localSheetId="4" hidden="1">2</definedName>
    <definedName name="TRV" localSheetId="3">'DJI Components'!$FG$4:$FL$255</definedName>
    <definedName name="UNH" localSheetId="3">'DJI Components'!$FN$4:$FS$255</definedName>
    <definedName name="V" localSheetId="3">'DJI Components'!$GB$4:$GG$255</definedName>
    <definedName name="VZ" localSheetId="3">'DJI Components'!$FU$4:$FZ$255</definedName>
    <definedName name="WBA" localSheetId="3">'DJI Components'!$GI$4:$GN$255</definedName>
    <definedName name="WMT" localSheetId="3">'DJI Components'!$GP$4:$GU$255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1" i="21" l="1"/>
  <c r="P11" i="21"/>
  <c r="P10" i="21"/>
  <c r="M9" i="21"/>
  <c r="B255" i="17" s="1"/>
  <c r="B257" i="17" s="1"/>
  <c r="M6" i="21"/>
  <c r="M5" i="21"/>
  <c r="M3" i="21"/>
  <c r="M2" i="21"/>
  <c r="B263" i="14"/>
  <c r="AI265"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C255" i="17"/>
  <c r="C257" i="17" s="1"/>
  <c r="D255" i="17"/>
  <c r="D257" i="17" s="1"/>
  <c r="N9" i="21"/>
  <c r="N10" i="21" s="1"/>
  <c r="O9" i="21"/>
  <c r="G3" i="21"/>
  <c r="A3" i="21"/>
  <c r="G5" i="21" l="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4" i="21"/>
  <c r="E4" i="21"/>
  <c r="D4" i="21" a="1"/>
  <c r="D4" i="21" s="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197" i="21"/>
  <c r="A198" i="21"/>
  <c r="A199" i="21"/>
  <c r="A200" i="21"/>
  <c r="A201" i="21"/>
  <c r="A202" i="21"/>
  <c r="A203" i="21"/>
  <c r="A204" i="21"/>
  <c r="A205" i="21"/>
  <c r="A206" i="21"/>
  <c r="A207" i="21"/>
  <c r="A208" i="21"/>
  <c r="A209" i="21"/>
  <c r="A210" i="21"/>
  <c r="A211" i="21"/>
  <c r="A212" i="21"/>
  <c r="A213" i="21"/>
  <c r="A214" i="21"/>
  <c r="A215" i="21"/>
  <c r="A216" i="21"/>
  <c r="A217" i="21"/>
  <c r="A218" i="21"/>
  <c r="A219" i="21"/>
  <c r="A220" i="21"/>
  <c r="A221" i="21"/>
  <c r="A222" i="21"/>
  <c r="A223" i="21"/>
  <c r="A224" i="21"/>
  <c r="A225" i="21"/>
  <c r="A226" i="21"/>
  <c r="A227" i="21"/>
  <c r="A228" i="21"/>
  <c r="A229" i="21"/>
  <c r="A230" i="21"/>
  <c r="A231" i="21"/>
  <c r="A232" i="21"/>
  <c r="A233" i="21"/>
  <c r="A234" i="21"/>
  <c r="A235" i="21"/>
  <c r="A236" i="21"/>
  <c r="A237" i="21"/>
  <c r="A238" i="21"/>
  <c r="A239" i="21"/>
  <c r="A240" i="21"/>
  <c r="A241" i="21"/>
  <c r="A242" i="21"/>
  <c r="A243" i="21"/>
  <c r="A244" i="21"/>
  <c r="A245" i="21"/>
  <c r="A246" i="21"/>
  <c r="A247" i="21"/>
  <c r="A248" i="21"/>
  <c r="A249" i="21"/>
  <c r="A250" i="21"/>
  <c r="A251" i="21"/>
  <c r="A252" i="21"/>
  <c r="A253" i="21"/>
  <c r="A254" i="21"/>
  <c r="A4" i="21"/>
  <c r="E254" i="21"/>
  <c r="E253" i="21"/>
  <c r="E252" i="21"/>
  <c r="E251" i="21"/>
  <c r="E250" i="21"/>
  <c r="E249" i="21"/>
  <c r="E248" i="21"/>
  <c r="E247" i="21"/>
  <c r="E246" i="21"/>
  <c r="E245" i="21"/>
  <c r="E244" i="21"/>
  <c r="E243" i="21"/>
  <c r="E242" i="21"/>
  <c r="E241" i="21"/>
  <c r="E240" i="21"/>
  <c r="E239" i="21"/>
  <c r="E238" i="21"/>
  <c r="E237" i="21"/>
  <c r="E236" i="21"/>
  <c r="E235" i="21"/>
  <c r="E234" i="21"/>
  <c r="E233" i="21"/>
  <c r="E232" i="21"/>
  <c r="E231" i="21"/>
  <c r="E230" i="21"/>
  <c r="E229" i="21"/>
  <c r="E228" i="21"/>
  <c r="E227" i="21"/>
  <c r="E226" i="21"/>
  <c r="E225" i="21"/>
  <c r="E224" i="21"/>
  <c r="E223" i="21"/>
  <c r="E222" i="21"/>
  <c r="E221" i="21"/>
  <c r="E220" i="21"/>
  <c r="E219" i="21"/>
  <c r="E218" i="21"/>
  <c r="E217" i="21"/>
  <c r="E216" i="21"/>
  <c r="E215" i="21"/>
  <c r="E214" i="21"/>
  <c r="E213" i="21"/>
  <c r="E212" i="21"/>
  <c r="E211" i="21"/>
  <c r="E210" i="21"/>
  <c r="E209" i="21"/>
  <c r="E208" i="21"/>
  <c r="E207" i="21"/>
  <c r="E206" i="21"/>
  <c r="E205" i="21"/>
  <c r="E204" i="21"/>
  <c r="E203" i="21"/>
  <c r="E202" i="21"/>
  <c r="E201" i="21"/>
  <c r="E200" i="21"/>
  <c r="E199" i="21"/>
  <c r="E198" i="21"/>
  <c r="E197" i="21"/>
  <c r="E196" i="21"/>
  <c r="E195" i="21"/>
  <c r="E194" i="21"/>
  <c r="E193" i="21"/>
  <c r="E192" i="21"/>
  <c r="E191" i="21"/>
  <c r="E190" i="21"/>
  <c r="E189" i="21"/>
  <c r="E188" i="21"/>
  <c r="E187" i="21"/>
  <c r="E186" i="21"/>
  <c r="E185" i="21"/>
  <c r="E184" i="21"/>
  <c r="E183" i="21"/>
  <c r="E182" i="21"/>
  <c r="E181" i="21"/>
  <c r="E180" i="21"/>
  <c r="E179" i="21"/>
  <c r="E178" i="21"/>
  <c r="E177" i="21"/>
  <c r="E176" i="21"/>
  <c r="E175" i="21"/>
  <c r="E174" i="21"/>
  <c r="E173" i="21"/>
  <c r="E172" i="21"/>
  <c r="E171" i="21"/>
  <c r="E170" i="21"/>
  <c r="E169" i="21"/>
  <c r="E168" i="21"/>
  <c r="E167" i="21"/>
  <c r="E166" i="21"/>
  <c r="E165" i="21"/>
  <c r="E164" i="21"/>
  <c r="E163" i="21"/>
  <c r="E162" i="21"/>
  <c r="E161" i="21"/>
  <c r="E160" i="21"/>
  <c r="E159" i="21"/>
  <c r="E158" i="21"/>
  <c r="E157" i="21"/>
  <c r="E156" i="21"/>
  <c r="E155" i="21"/>
  <c r="E154" i="21"/>
  <c r="E153" i="21"/>
  <c r="E152" i="21"/>
  <c r="E151" i="21"/>
  <c r="E150" i="21"/>
  <c r="E149" i="21"/>
  <c r="E148" i="21"/>
  <c r="E147" i="21"/>
  <c r="E146" i="21"/>
  <c r="E145" i="21"/>
  <c r="E144" i="21"/>
  <c r="E143" i="21"/>
  <c r="E142" i="21"/>
  <c r="E141" i="21"/>
  <c r="E140" i="21"/>
  <c r="E139" i="21"/>
  <c r="E138" i="21"/>
  <c r="E137" i="21"/>
  <c r="E136" i="21"/>
  <c r="E135" i="21"/>
  <c r="E134" i="21"/>
  <c r="E133" i="21"/>
  <c r="E132" i="21"/>
  <c r="E131" i="21"/>
  <c r="E130" i="21"/>
  <c r="E129" i="21"/>
  <c r="E128" i="21"/>
  <c r="E127" i="21"/>
  <c r="E126" i="21"/>
  <c r="E125" i="21"/>
  <c r="E124" i="21"/>
  <c r="E123" i="21"/>
  <c r="E122" i="21"/>
  <c r="E121" i="21"/>
  <c r="E120" i="21"/>
  <c r="E119" i="21"/>
  <c r="E118" i="21"/>
  <c r="E117" i="21"/>
  <c r="E116" i="21"/>
  <c r="E115" i="21"/>
  <c r="E114" i="21"/>
  <c r="E113" i="21"/>
  <c r="E112" i="21"/>
  <c r="E111" i="21"/>
  <c r="E110" i="21"/>
  <c r="E109" i="21"/>
  <c r="E108" i="21"/>
  <c r="E107" i="21"/>
  <c r="E106" i="21"/>
  <c r="E105" i="21"/>
  <c r="E104" i="21"/>
  <c r="E103" i="21"/>
  <c r="E102" i="21"/>
  <c r="E101" i="21"/>
  <c r="E100" i="21"/>
  <c r="E99" i="21"/>
  <c r="E98" i="21"/>
  <c r="E97"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E64" i="21"/>
  <c r="E63" i="21"/>
  <c r="E62" i="21"/>
  <c r="E61" i="21"/>
  <c r="E60" i="21"/>
  <c r="E59" i="21"/>
  <c r="E58" i="21"/>
  <c r="E57" i="21"/>
  <c r="E56" i="21"/>
  <c r="E55" i="21"/>
  <c r="E54" i="21"/>
  <c r="E53" i="21"/>
  <c r="E52" i="21"/>
  <c r="E51" i="21"/>
  <c r="E50" i="21"/>
  <c r="E49" i="21"/>
  <c r="E48" i="21"/>
  <c r="E47" i="21"/>
  <c r="E46" i="21"/>
  <c r="E45" i="21"/>
  <c r="E44" i="21"/>
  <c r="E43" i="21"/>
  <c r="E42" i="21"/>
  <c r="E41" i="21"/>
  <c r="E40" i="21"/>
  <c r="E39" i="21"/>
  <c r="E38" i="21"/>
  <c r="E37" i="21"/>
  <c r="E36" i="21"/>
  <c r="E35" i="21"/>
  <c r="E34" i="21"/>
  <c r="E33" i="21"/>
  <c r="E32" i="21"/>
  <c r="E31" i="21"/>
  <c r="E30" i="21"/>
  <c r="E29" i="21"/>
  <c r="E28" i="21"/>
  <c r="E27" i="21"/>
  <c r="E26" i="21"/>
  <c r="E25" i="21"/>
  <c r="E24" i="21"/>
  <c r="E23" i="21"/>
  <c r="E22" i="21"/>
  <c r="E21" i="21"/>
  <c r="E20" i="21"/>
  <c r="E19" i="21"/>
  <c r="E18" i="21"/>
  <c r="E17" i="21"/>
  <c r="E16" i="21"/>
  <c r="E15" i="21"/>
  <c r="E14" i="21"/>
  <c r="E13" i="21"/>
  <c r="E12" i="21"/>
  <c r="E11" i="21"/>
  <c r="E10" i="21"/>
  <c r="E9" i="21"/>
  <c r="E8" i="21"/>
  <c r="E7" i="21"/>
  <c r="E6" i="21"/>
  <c r="E5" i="21"/>
  <c r="E3" i="17"/>
  <c r="A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 i="17"/>
  <c r="D23" i="19" a="1"/>
  <c r="D23" i="19" s="1"/>
  <c r="N4" i="20"/>
  <c r="N5" i="20"/>
  <c r="N6" i="20"/>
  <c r="N7" i="20"/>
  <c r="N8" i="20"/>
  <c r="N9" i="20"/>
  <c r="N10" i="20"/>
  <c r="N11" i="20"/>
  <c r="N12" i="20"/>
  <c r="N3" i="20"/>
  <c r="M3" i="20" s="1" a="1"/>
  <c r="M3" i="20" s="1"/>
  <c r="F3" i="20"/>
  <c r="P9" i="21" l="1"/>
  <c r="J153" i="21"/>
  <c r="J161" i="21"/>
  <c r="J169" i="21"/>
  <c r="J36" i="21"/>
  <c r="J68" i="21"/>
  <c r="J108" i="21"/>
  <c r="J140" i="21"/>
  <c r="J95" i="21"/>
  <c r="J119" i="21"/>
  <c r="J127" i="21"/>
  <c r="J24" i="21"/>
  <c r="J32" i="21"/>
  <c r="J56" i="21"/>
  <c r="J64" i="21"/>
  <c r="J80" i="21"/>
  <c r="J112" i="21"/>
  <c r="J144" i="21"/>
  <c r="J159" i="21"/>
  <c r="J175" i="21"/>
  <c r="J183" i="21"/>
  <c r="J191" i="21"/>
  <c r="J215" i="21"/>
  <c r="J223" i="21"/>
  <c r="J224" i="21"/>
  <c r="J177" i="21"/>
  <c r="J185" i="21"/>
  <c r="J193" i="21"/>
  <c r="J217" i="21"/>
  <c r="J4" i="21"/>
  <c r="J157" i="21"/>
  <c r="J165" i="21"/>
  <c r="J173" i="21"/>
  <c r="J181" i="21"/>
  <c r="J189" i="21"/>
  <c r="J247" i="21"/>
  <c r="J249" i="21"/>
  <c r="J11" i="21"/>
  <c r="J27" i="21"/>
  <c r="J35" i="21"/>
  <c r="J43" i="21"/>
  <c r="J51" i="21"/>
  <c r="J59" i="21"/>
  <c r="J67" i="21"/>
  <c r="J75" i="21"/>
  <c r="J243" i="21"/>
  <c r="J236" i="21"/>
  <c r="J229" i="21"/>
  <c r="J211" i="21"/>
  <c r="J204" i="21"/>
  <c r="J197" i="21"/>
  <c r="J167" i="21"/>
  <c r="J151" i="21"/>
  <c r="J128" i="21"/>
  <c r="J96" i="21"/>
  <c r="J87" i="21"/>
  <c r="J19" i="21"/>
  <c r="J248" i="21"/>
  <c r="J241" i="21"/>
  <c r="J216" i="21"/>
  <c r="J209" i="21"/>
  <c r="J148" i="21"/>
  <c r="J139" i="21"/>
  <c r="J116" i="21"/>
  <c r="J107" i="21"/>
  <c r="J84" i="21"/>
  <c r="J5" i="21"/>
  <c r="J13" i="21"/>
  <c r="J21" i="21"/>
  <c r="J29" i="21"/>
  <c r="J37" i="21"/>
  <c r="J45" i="21"/>
  <c r="J53" i="21"/>
  <c r="J61" i="21"/>
  <c r="J69" i="21"/>
  <c r="J77" i="21"/>
  <c r="J85" i="21"/>
  <c r="J93" i="21"/>
  <c r="J101" i="21"/>
  <c r="J109" i="21"/>
  <c r="J117" i="21"/>
  <c r="J125" i="21"/>
  <c r="J133" i="21"/>
  <c r="J141" i="21"/>
  <c r="J149" i="21"/>
  <c r="J253" i="21"/>
  <c r="J235" i="21"/>
  <c r="J228" i="21"/>
  <c r="J221" i="21"/>
  <c r="J203" i="21"/>
  <c r="J196" i="21"/>
  <c r="J188" i="21"/>
  <c r="J180" i="21"/>
  <c r="J172" i="21"/>
  <c r="J164" i="21"/>
  <c r="J156" i="21"/>
  <c r="J136" i="21"/>
  <c r="J104" i="21"/>
  <c r="J60" i="21"/>
  <c r="J28" i="21"/>
  <c r="J30" i="21"/>
  <c r="J54" i="21"/>
  <c r="J94" i="21"/>
  <c r="J102" i="21"/>
  <c r="J110" i="21"/>
  <c r="J118" i="21"/>
  <c r="J126" i="21"/>
  <c r="J134" i="21"/>
  <c r="J142" i="21"/>
  <c r="J150" i="21"/>
  <c r="J158" i="21"/>
  <c r="J166" i="21"/>
  <c r="J174" i="21"/>
  <c r="J182" i="21"/>
  <c r="J190" i="21"/>
  <c r="J198" i="21"/>
  <c r="J206" i="21"/>
  <c r="J214" i="21"/>
  <c r="J222" i="21"/>
  <c r="J230" i="21"/>
  <c r="J238" i="21"/>
  <c r="J246" i="21"/>
  <c r="J254" i="21"/>
  <c r="J240" i="21"/>
  <c r="J233" i="21"/>
  <c r="J208" i="21"/>
  <c r="J201" i="21"/>
  <c r="J147" i="21"/>
  <c r="J124" i="21"/>
  <c r="J115" i="21"/>
  <c r="J92" i="21"/>
  <c r="J83" i="21"/>
  <c r="J46" i="21"/>
  <c r="J86" i="21"/>
  <c r="J31" i="21"/>
  <c r="J63" i="21"/>
  <c r="J71" i="21"/>
  <c r="J252" i="21"/>
  <c r="J245" i="21"/>
  <c r="J227" i="21"/>
  <c r="J220" i="21"/>
  <c r="J213" i="21"/>
  <c r="J195" i="21"/>
  <c r="J187" i="21"/>
  <c r="J179" i="21"/>
  <c r="J171" i="21"/>
  <c r="J163" i="21"/>
  <c r="J155" i="21"/>
  <c r="J135" i="21"/>
  <c r="J103" i="21"/>
  <c r="J52" i="21"/>
  <c r="J20" i="21"/>
  <c r="J14" i="21"/>
  <c r="J62" i="21"/>
  <c r="J7" i="21"/>
  <c r="J39" i="21"/>
  <c r="J239" i="21"/>
  <c r="J232" i="21"/>
  <c r="J225" i="21"/>
  <c r="J207" i="21"/>
  <c r="J200" i="21"/>
  <c r="J132" i="21"/>
  <c r="J123" i="21"/>
  <c r="J100" i="21"/>
  <c r="J91" i="21"/>
  <c r="J79" i="21"/>
  <c r="J48" i="21"/>
  <c r="J16" i="21"/>
  <c r="J22" i="21"/>
  <c r="J70" i="21"/>
  <c r="J15" i="21"/>
  <c r="J47" i="21"/>
  <c r="J9" i="21"/>
  <c r="J17" i="21"/>
  <c r="J25" i="21"/>
  <c r="J33" i="21"/>
  <c r="J41" i="21"/>
  <c r="J49" i="21"/>
  <c r="J57" i="21"/>
  <c r="J65" i="21"/>
  <c r="J73" i="21"/>
  <c r="J81" i="21"/>
  <c r="J89" i="21"/>
  <c r="J97" i="21"/>
  <c r="J105" i="21"/>
  <c r="J113" i="21"/>
  <c r="J121" i="21"/>
  <c r="J129" i="21"/>
  <c r="J137" i="21"/>
  <c r="J145" i="21"/>
  <c r="J251" i="21"/>
  <c r="J244" i="21"/>
  <c r="J237" i="21"/>
  <c r="J219" i="21"/>
  <c r="J212" i="21"/>
  <c r="J205" i="21"/>
  <c r="J192" i="21"/>
  <c r="J184" i="21"/>
  <c r="J176" i="21"/>
  <c r="J168" i="21"/>
  <c r="J160" i="21"/>
  <c r="J152" i="21"/>
  <c r="J143" i="21"/>
  <c r="J120" i="21"/>
  <c r="J111" i="21"/>
  <c r="J88" i="21"/>
  <c r="J76" i="21"/>
  <c r="J44" i="21"/>
  <c r="J12" i="21"/>
  <c r="J6" i="21"/>
  <c r="J38" i="21"/>
  <c r="J78" i="21"/>
  <c r="J23" i="21"/>
  <c r="J55" i="21"/>
  <c r="J10" i="21"/>
  <c r="J18" i="21"/>
  <c r="J26" i="21"/>
  <c r="J34" i="21"/>
  <c r="J42" i="21"/>
  <c r="J50" i="21"/>
  <c r="J58" i="21"/>
  <c r="J66" i="21"/>
  <c r="J74" i="21"/>
  <c r="J82" i="21"/>
  <c r="J90" i="21"/>
  <c r="J98" i="21"/>
  <c r="J106" i="21"/>
  <c r="J114" i="21"/>
  <c r="J122" i="21"/>
  <c r="J130" i="21"/>
  <c r="J138" i="21"/>
  <c r="J146" i="21"/>
  <c r="J154" i="21"/>
  <c r="J162" i="21"/>
  <c r="J170" i="21"/>
  <c r="J178" i="21"/>
  <c r="J186" i="21"/>
  <c r="J194" i="21"/>
  <c r="J202" i="21"/>
  <c r="J210" i="21"/>
  <c r="J218" i="21"/>
  <c r="J226" i="21"/>
  <c r="J234" i="21"/>
  <c r="J242" i="21"/>
  <c r="J250" i="21"/>
  <c r="J231" i="21"/>
  <c r="J199" i="21"/>
  <c r="J131" i="21"/>
  <c r="J99" i="21"/>
  <c r="J72" i="21"/>
  <c r="J40" i="21"/>
  <c r="J8" i="21"/>
  <c r="B302"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303" i="14" a="1"/>
  <c r="A303" i="14" s="1"/>
  <c r="B266" i="14" a="1"/>
  <c r="B266" i="14" s="1"/>
  <c r="B267" i="14" s="1"/>
  <c r="AE294" i="25"/>
  <c r="AD294" i="25"/>
  <c r="AC294" i="25"/>
  <c r="AB294" i="25"/>
  <c r="AA294" i="25"/>
  <c r="Z294" i="25"/>
  <c r="Y294" i="25"/>
  <c r="X294" i="25"/>
  <c r="W294" i="25"/>
  <c r="V294" i="25"/>
  <c r="U294" i="25"/>
  <c r="T294" i="25"/>
  <c r="S294" i="25"/>
  <c r="R294" i="25"/>
  <c r="Q294" i="25"/>
  <c r="P294" i="25"/>
  <c r="O294" i="25"/>
  <c r="N294" i="25"/>
  <c r="M294" i="25"/>
  <c r="L294" i="25"/>
  <c r="K294" i="25"/>
  <c r="J294" i="25"/>
  <c r="I294" i="25"/>
  <c r="H294" i="25"/>
  <c r="G294" i="25"/>
  <c r="F294" i="25"/>
  <c r="E294" i="25"/>
  <c r="D294" i="25"/>
  <c r="C294" i="25"/>
  <c r="B294" i="25"/>
  <c r="W262" i="25"/>
  <c r="AE262" i="25"/>
  <c r="AD262" i="25"/>
  <c r="AC262" i="25"/>
  <c r="AB262" i="25"/>
  <c r="AA262" i="25"/>
  <c r="Z262" i="25"/>
  <c r="Y262" i="25"/>
  <c r="X262" i="25"/>
  <c r="V262" i="25"/>
  <c r="U262" i="25"/>
  <c r="T262" i="25"/>
  <c r="S262" i="25"/>
  <c r="R262" i="25"/>
  <c r="Q262" i="25"/>
  <c r="P262" i="25"/>
  <c r="O262" i="25"/>
  <c r="C262" i="25"/>
  <c r="D262" i="25"/>
  <c r="E262" i="25"/>
  <c r="F262" i="25"/>
  <c r="G262" i="25"/>
  <c r="N262" i="25"/>
  <c r="M262" i="25"/>
  <c r="L262" i="25"/>
  <c r="K262" i="25"/>
  <c r="J262" i="25"/>
  <c r="I262" i="25"/>
  <c r="H262" i="25"/>
  <c r="B262" i="25"/>
  <c r="A263" i="25" a="1"/>
  <c r="A263" i="25" s="1"/>
  <c r="A271" i="14" a="1"/>
  <c r="A271" i="14" s="1"/>
  <c r="A295" i="25" a="1"/>
  <c r="A295" i="25" s="1"/>
  <c r="B260" i="14"/>
  <c r="A1" i="25" a="1"/>
  <c r="A1" i="25" s="1"/>
  <c r="AF259" i="25"/>
  <c r="E255" i="17" l="1"/>
  <c r="E257" i="17" s="1"/>
  <c r="O10" i="21"/>
  <c r="O2" i="21"/>
  <c r="O3" i="21" s="1"/>
  <c r="Z295" i="25"/>
  <c r="R295" i="25"/>
  <c r="J295" i="25"/>
  <c r="AE296" i="25"/>
  <c r="W296" i="25"/>
  <c r="O296" i="25"/>
  <c r="G296" i="25"/>
  <c r="AA297" i="25"/>
  <c r="S297" i="25"/>
  <c r="K297" i="25"/>
  <c r="AD298" i="25"/>
  <c r="V298" i="25"/>
  <c r="N298" i="25"/>
  <c r="G299" i="25"/>
  <c r="X299" i="25"/>
  <c r="P299" i="25"/>
  <c r="H299" i="25"/>
  <c r="Y300" i="25"/>
  <c r="Q300" i="25"/>
  <c r="I300" i="25"/>
  <c r="Y301" i="25"/>
  <c r="Q301" i="25"/>
  <c r="J302" i="25"/>
  <c r="X302" i="25"/>
  <c r="P302" i="25"/>
  <c r="AD303" i="25"/>
  <c r="V303" i="25"/>
  <c r="N303" i="25"/>
  <c r="AA304" i="25"/>
  <c r="S304" i="25"/>
  <c r="AE305" i="25"/>
  <c r="W305" i="25"/>
  <c r="O305" i="25"/>
  <c r="Z306" i="25"/>
  <c r="R306" i="25"/>
  <c r="AB307" i="25"/>
  <c r="T307" i="25"/>
  <c r="AC308" i="25"/>
  <c r="U308" i="25"/>
  <c r="AC309" i="25"/>
  <c r="U309" i="25"/>
  <c r="AB310" i="25"/>
  <c r="T310" i="25"/>
  <c r="Z311" i="25"/>
  <c r="AE312" i="25"/>
  <c r="W312" i="25"/>
  <c r="AA313" i="25"/>
  <c r="AD314" i="25"/>
  <c r="W315" i="25"/>
  <c r="X315" i="25"/>
  <c r="Y316" i="25"/>
  <c r="Z318" i="25"/>
  <c r="AD319" i="25"/>
  <c r="AE321" i="25"/>
  <c r="Y295" i="25"/>
  <c r="Q295" i="25"/>
  <c r="I295" i="25"/>
  <c r="AD296" i="25"/>
  <c r="V296" i="25"/>
  <c r="N296" i="25"/>
  <c r="F296" i="25"/>
  <c r="Z297" i="25"/>
  <c r="R297" i="25"/>
  <c r="J297" i="25"/>
  <c r="AC298" i="25"/>
  <c r="U298" i="25"/>
  <c r="M298" i="25"/>
  <c r="AE299" i="25"/>
  <c r="W299" i="25"/>
  <c r="O299" i="25"/>
  <c r="H300" i="25"/>
  <c r="X300" i="25"/>
  <c r="P300" i="25"/>
  <c r="I301" i="25"/>
  <c r="X301" i="25"/>
  <c r="P301" i="25"/>
  <c r="AE302" i="25"/>
  <c r="W302" i="25"/>
  <c r="O302" i="25"/>
  <c r="AC303" i="25"/>
  <c r="U303" i="25"/>
  <c r="M303" i="25"/>
  <c r="Z304" i="25"/>
  <c r="R304" i="25"/>
  <c r="AD305" i="25"/>
  <c r="V305" i="25"/>
  <c r="N305" i="25"/>
  <c r="Y306" i="25"/>
  <c r="Q306" i="25"/>
  <c r="AA307" i="25"/>
  <c r="S307" i="25"/>
  <c r="AB308" i="25"/>
  <c r="T308" i="25"/>
  <c r="AB309" i="25"/>
  <c r="T309" i="25"/>
  <c r="AA310" i="25"/>
  <c r="S310" i="25"/>
  <c r="Y311" i="25"/>
  <c r="AD312" i="25"/>
  <c r="V312" i="25"/>
  <c r="Z313" i="25"/>
  <c r="AC314" i="25"/>
  <c r="AE315" i="25"/>
  <c r="X316" i="25"/>
  <c r="Y317" i="25"/>
  <c r="AE318" i="25"/>
  <c r="AC319" i="25"/>
  <c r="AD321" i="25"/>
  <c r="C295" i="25"/>
  <c r="X295" i="25"/>
  <c r="P295" i="25"/>
  <c r="H295" i="25"/>
  <c r="AC296" i="25"/>
  <c r="U296" i="25"/>
  <c r="M296" i="25"/>
  <c r="E296" i="25"/>
  <c r="Y297" i="25"/>
  <c r="Q297" i="25"/>
  <c r="I297" i="25"/>
  <c r="AB298" i="25"/>
  <c r="T298" i="25"/>
  <c r="L298" i="25"/>
  <c r="AD299" i="25"/>
  <c r="V299" i="25"/>
  <c r="N299" i="25"/>
  <c r="AE300" i="25"/>
  <c r="W300" i="25"/>
  <c r="O300" i="25"/>
  <c r="AE301" i="25"/>
  <c r="W301" i="25"/>
  <c r="O301" i="25"/>
  <c r="AD302" i="25"/>
  <c r="V302" i="25"/>
  <c r="N302" i="25"/>
  <c r="AB303" i="25"/>
  <c r="T303" i="25"/>
  <c r="L303" i="25"/>
  <c r="Y304" i="25"/>
  <c r="Q304" i="25"/>
  <c r="AC305" i="25"/>
  <c r="U305" i="25"/>
  <c r="N306" i="25"/>
  <c r="X306" i="25"/>
  <c r="P306" i="25"/>
  <c r="Z307" i="25"/>
  <c r="R307" i="25"/>
  <c r="AA308" i="25"/>
  <c r="S308" i="25"/>
  <c r="AA309" i="25"/>
  <c r="S309" i="25"/>
  <c r="Z310" i="25"/>
  <c r="S311" i="25"/>
  <c r="X311" i="25"/>
  <c r="AC312" i="25"/>
  <c r="U312" i="25"/>
  <c r="Y313" i="25"/>
  <c r="AB314" i="25"/>
  <c r="AD315" i="25"/>
  <c r="AE316" i="25"/>
  <c r="AE317" i="25"/>
  <c r="AD318" i="25"/>
  <c r="AB319" i="25"/>
  <c r="AD322" i="25"/>
  <c r="AE295" i="25"/>
  <c r="W295" i="25"/>
  <c r="O295" i="25"/>
  <c r="G295" i="25"/>
  <c r="AB296" i="25"/>
  <c r="T296" i="25"/>
  <c r="L296" i="25"/>
  <c r="E297" i="25"/>
  <c r="X297" i="25"/>
  <c r="P297" i="25"/>
  <c r="H297" i="25"/>
  <c r="AA298" i="25"/>
  <c r="S298" i="25"/>
  <c r="K298" i="25"/>
  <c r="AC299" i="25"/>
  <c r="U299" i="25"/>
  <c r="M299" i="25"/>
  <c r="AD300" i="25"/>
  <c r="V300" i="25"/>
  <c r="N300" i="25"/>
  <c r="AD301" i="25"/>
  <c r="V301" i="25"/>
  <c r="N301" i="25"/>
  <c r="AC302" i="25"/>
  <c r="U302" i="25"/>
  <c r="M302" i="25"/>
  <c r="AA303" i="25"/>
  <c r="S303" i="25"/>
  <c r="L304" i="25"/>
  <c r="X304" i="25"/>
  <c r="P304" i="25"/>
  <c r="AB305" i="25"/>
  <c r="T305" i="25"/>
  <c r="AE306" i="25"/>
  <c r="W306" i="25"/>
  <c r="O306" i="25"/>
  <c r="Y307" i="25"/>
  <c r="Q307" i="25"/>
  <c r="Z308" i="25"/>
  <c r="R308" i="25"/>
  <c r="Z309" i="25"/>
  <c r="R309" i="25"/>
  <c r="Y310" i="25"/>
  <c r="AE311" i="25"/>
  <c r="W311" i="25"/>
  <c r="AB312" i="25"/>
  <c r="U313" i="25"/>
  <c r="X313" i="25"/>
  <c r="AA314" i="25"/>
  <c r="AC315" i="25"/>
  <c r="AD316" i="25"/>
  <c r="AD317" i="25"/>
  <c r="AC318" i="25"/>
  <c r="AB320" i="25"/>
  <c r="AE322" i="25"/>
  <c r="AD295" i="25"/>
  <c r="V295" i="25"/>
  <c r="N295" i="25"/>
  <c r="F295" i="25"/>
  <c r="AA296" i="25"/>
  <c r="S296" i="25"/>
  <c r="K296" i="25"/>
  <c r="AE297" i="25"/>
  <c r="W297" i="25"/>
  <c r="O297" i="25"/>
  <c r="G297" i="25"/>
  <c r="Z298" i="25"/>
  <c r="R298" i="25"/>
  <c r="J298" i="25"/>
  <c r="AB299" i="25"/>
  <c r="T299" i="25"/>
  <c r="L299" i="25"/>
  <c r="AC300" i="25"/>
  <c r="U300" i="25"/>
  <c r="M300" i="25"/>
  <c r="AC301" i="25"/>
  <c r="U301" i="25"/>
  <c r="M301" i="25"/>
  <c r="AB302" i="25"/>
  <c r="T302" i="25"/>
  <c r="L302" i="25"/>
  <c r="Z303" i="25"/>
  <c r="R303" i="25"/>
  <c r="AE304" i="25"/>
  <c r="W304" i="25"/>
  <c r="O304" i="25"/>
  <c r="AA305" i="25"/>
  <c r="S305" i="25"/>
  <c r="AD306" i="25"/>
  <c r="V306" i="25"/>
  <c r="O307" i="25"/>
  <c r="X307" i="25"/>
  <c r="P307" i="25"/>
  <c r="Y308" i="25"/>
  <c r="Q308" i="25"/>
  <c r="Y309" i="25"/>
  <c r="R310" i="25"/>
  <c r="X310" i="25"/>
  <c r="AD311" i="25"/>
  <c r="V311" i="25"/>
  <c r="AA312" i="25"/>
  <c r="AE313" i="25"/>
  <c r="W313" i="25"/>
  <c r="Z314" i="25"/>
  <c r="AB315" i="25"/>
  <c r="AC316" i="25"/>
  <c r="AC317" i="25"/>
  <c r="AB318" i="25"/>
  <c r="AE320" i="25"/>
  <c r="AE323" i="25"/>
  <c r="AC295" i="25"/>
  <c r="U295" i="25"/>
  <c r="M295" i="25"/>
  <c r="E295" i="25"/>
  <c r="Z296" i="25"/>
  <c r="R296" i="25"/>
  <c r="J296" i="25"/>
  <c r="AD297" i="25"/>
  <c r="V297" i="25"/>
  <c r="N297" i="25"/>
  <c r="F297" i="25"/>
  <c r="Y298" i="25"/>
  <c r="Q298" i="25"/>
  <c r="I298" i="25"/>
  <c r="AA299" i="25"/>
  <c r="S299" i="25"/>
  <c r="K299" i="25"/>
  <c r="AB300" i="25"/>
  <c r="T300" i="25"/>
  <c r="L300" i="25"/>
  <c r="AB301" i="25"/>
  <c r="T301" i="25"/>
  <c r="L301" i="25"/>
  <c r="AA302" i="25"/>
  <c r="S302" i="25"/>
  <c r="K302" i="25"/>
  <c r="Y303" i="25"/>
  <c r="Q303" i="25"/>
  <c r="AD304" i="25"/>
  <c r="V304" i="25"/>
  <c r="N304" i="25"/>
  <c r="Z305" i="25"/>
  <c r="R305" i="25"/>
  <c r="AC306" i="25"/>
  <c r="U306" i="25"/>
  <c r="AE307" i="25"/>
  <c r="W307" i="25"/>
  <c r="P308" i="25"/>
  <c r="X308" i="25"/>
  <c r="Q309" i="25"/>
  <c r="X309" i="25"/>
  <c r="AE310" i="25"/>
  <c r="W310" i="25"/>
  <c r="AC311" i="25"/>
  <c r="U311" i="25"/>
  <c r="Z312" i="25"/>
  <c r="AD313" i="25"/>
  <c r="V313" i="25"/>
  <c r="Y314" i="25"/>
  <c r="AA315" i="25"/>
  <c r="AB316" i="25"/>
  <c r="AB317" i="25"/>
  <c r="AA318" i="25"/>
  <c r="AD320" i="25"/>
  <c r="AB295" i="25"/>
  <c r="T295" i="25"/>
  <c r="L295" i="25"/>
  <c r="D295" i="25"/>
  <c r="Y296" i="25"/>
  <c r="Q296" i="25"/>
  <c r="I296" i="25"/>
  <c r="AC297" i="25"/>
  <c r="U297" i="25"/>
  <c r="M297" i="25"/>
  <c r="F298" i="25"/>
  <c r="X298" i="25"/>
  <c r="P298" i="25"/>
  <c r="H298" i="25"/>
  <c r="Z299" i="25"/>
  <c r="R299" i="25"/>
  <c r="J299" i="25"/>
  <c r="AA300" i="25"/>
  <c r="S300" i="25"/>
  <c r="K300" i="25"/>
  <c r="AA301" i="25"/>
  <c r="S301" i="25"/>
  <c r="K301" i="25"/>
  <c r="Z302" i="25"/>
  <c r="R302" i="25"/>
  <c r="K303" i="25"/>
  <c r="X303" i="25"/>
  <c r="P303" i="25"/>
  <c r="AC304" i="25"/>
  <c r="U304" i="25"/>
  <c r="M304" i="25"/>
  <c r="Y305" i="25"/>
  <c r="Q305" i="25"/>
  <c r="AB306" i="25"/>
  <c r="T306" i="25"/>
  <c r="AD307" i="25"/>
  <c r="V307" i="25"/>
  <c r="AE308" i="25"/>
  <c r="W308" i="25"/>
  <c r="AE309" i="25"/>
  <c r="W309" i="25"/>
  <c r="AD310" i="25"/>
  <c r="V310" i="25"/>
  <c r="AB311" i="25"/>
  <c r="T311" i="25"/>
  <c r="Y312" i="25"/>
  <c r="AC313" i="25"/>
  <c r="V314" i="25"/>
  <c r="X314" i="25"/>
  <c r="Z315" i="25"/>
  <c r="AA316" i="25"/>
  <c r="AA317" i="25"/>
  <c r="AA319" i="25"/>
  <c r="AC320" i="25"/>
  <c r="AA295" i="25"/>
  <c r="S295" i="25"/>
  <c r="K295" i="25"/>
  <c r="D296" i="25"/>
  <c r="X296" i="25"/>
  <c r="P296" i="25"/>
  <c r="H296" i="25"/>
  <c r="AB297" i="25"/>
  <c r="T297" i="25"/>
  <c r="L297" i="25"/>
  <c r="AE298" i="25"/>
  <c r="W298" i="25"/>
  <c r="O298" i="25"/>
  <c r="G298" i="25"/>
  <c r="Y299" i="25"/>
  <c r="Q299" i="25"/>
  <c r="I299" i="25"/>
  <c r="Z300" i="25"/>
  <c r="R300" i="25"/>
  <c r="J300" i="25"/>
  <c r="Z301" i="25"/>
  <c r="R301" i="25"/>
  <c r="J301" i="25"/>
  <c r="Y302" i="25"/>
  <c r="Q302" i="25"/>
  <c r="AE303" i="25"/>
  <c r="W303" i="25"/>
  <c r="O303" i="25"/>
  <c r="AB304" i="25"/>
  <c r="T304" i="25"/>
  <c r="M305" i="25"/>
  <c r="X305" i="25"/>
  <c r="P305" i="25"/>
  <c r="AA306" i="25"/>
  <c r="S306" i="25"/>
  <c r="AC307" i="25"/>
  <c r="U307" i="25"/>
  <c r="AD308" i="25"/>
  <c r="V308" i="25"/>
  <c r="AD309" i="25"/>
  <c r="V309" i="25"/>
  <c r="AC310" i="25"/>
  <c r="U310" i="25"/>
  <c r="AA311" i="25"/>
  <c r="T312" i="25"/>
  <c r="X312" i="25"/>
  <c r="AB313" i="25"/>
  <c r="AE314" i="25"/>
  <c r="W314" i="25"/>
  <c r="Y315" i="25"/>
  <c r="Z316" i="25"/>
  <c r="Z317" i="25"/>
  <c r="AE319" i="25"/>
  <c r="AC321" i="25"/>
  <c r="AC256" i="25"/>
  <c r="U256" i="25"/>
  <c r="M256" i="25"/>
  <c r="E256" i="25"/>
  <c r="Z255" i="25"/>
  <c r="R255" i="25"/>
  <c r="J255" i="25"/>
  <c r="AE254" i="25"/>
  <c r="W254" i="25"/>
  <c r="O254" i="25"/>
  <c r="G254" i="25"/>
  <c r="AB256" i="25"/>
  <c r="T256" i="25"/>
  <c r="L256" i="25"/>
  <c r="D256" i="25"/>
  <c r="Y255" i="25"/>
  <c r="Q255" i="25"/>
  <c r="I255" i="25"/>
  <c r="AD254" i="25"/>
  <c r="V254" i="25"/>
  <c r="N254" i="25"/>
  <c r="F254" i="25"/>
  <c r="B255" i="25"/>
  <c r="AA256" i="25"/>
  <c r="S256" i="25"/>
  <c r="K256" i="25"/>
  <c r="C256" i="25"/>
  <c r="X255" i="25"/>
  <c r="P255" i="25"/>
  <c r="H255" i="25"/>
  <c r="AC254" i="25"/>
  <c r="U254" i="25"/>
  <c r="M254" i="25"/>
  <c r="E254" i="25"/>
  <c r="B254" i="25"/>
  <c r="Z256" i="25"/>
  <c r="R256" i="25"/>
  <c r="J256" i="25"/>
  <c r="AE255" i="25"/>
  <c r="W255" i="25"/>
  <c r="O255" i="25"/>
  <c r="G255" i="25"/>
  <c r="AB254" i="25"/>
  <c r="T254" i="25"/>
  <c r="L254" i="25"/>
  <c r="D254" i="25"/>
  <c r="Y256" i="25"/>
  <c r="Q256" i="25"/>
  <c r="I256" i="25"/>
  <c r="AD255" i="25"/>
  <c r="V255" i="25"/>
  <c r="N255" i="25"/>
  <c r="F255" i="25"/>
  <c r="AA254" i="25"/>
  <c r="S254" i="25"/>
  <c r="K254" i="25"/>
  <c r="C254" i="25"/>
  <c r="B256" i="25"/>
  <c r="X256" i="25"/>
  <c r="P256" i="25"/>
  <c r="H256" i="25"/>
  <c r="AC255" i="25"/>
  <c r="U255" i="25"/>
  <c r="M255" i="25"/>
  <c r="E255" i="25"/>
  <c r="Z254" i="25"/>
  <c r="R254" i="25"/>
  <c r="J254" i="25"/>
  <c r="AE256" i="25"/>
  <c r="W256" i="25"/>
  <c r="O256" i="25"/>
  <c r="G256" i="25"/>
  <c r="AB255" i="25"/>
  <c r="T255" i="25"/>
  <c r="L255" i="25"/>
  <c r="D255" i="25"/>
  <c r="Y254" i="25"/>
  <c r="Q254" i="25"/>
  <c r="I254" i="25"/>
  <c r="AD256" i="25"/>
  <c r="V256" i="25"/>
  <c r="N256" i="25"/>
  <c r="F256" i="25"/>
  <c r="AA255" i="25"/>
  <c r="S255" i="25"/>
  <c r="K255" i="25"/>
  <c r="C255" i="25"/>
  <c r="X254" i="25"/>
  <c r="X285" i="25" s="1"/>
  <c r="P254" i="25"/>
  <c r="P277" i="25" s="1"/>
  <c r="H254" i="25"/>
  <c r="H269" i="25" s="1"/>
  <c r="B263" i="25"/>
  <c r="J271" i="25"/>
  <c r="R279" i="25"/>
  <c r="Z287" i="25"/>
  <c r="AC290" i="25"/>
  <c r="C264" i="25"/>
  <c r="K272" i="25"/>
  <c r="S280" i="25"/>
  <c r="AA288" i="25"/>
  <c r="D265" i="25"/>
  <c r="L273" i="25"/>
  <c r="T281" i="25"/>
  <c r="AB289" i="25"/>
  <c r="U282" i="25"/>
  <c r="F267" i="25"/>
  <c r="N275" i="25"/>
  <c r="V283" i="25"/>
  <c r="AD291" i="25"/>
  <c r="M274" i="25"/>
  <c r="G268" i="25"/>
  <c r="O276" i="25"/>
  <c r="W284" i="25"/>
  <c r="AE292" i="25"/>
  <c r="E266" i="25"/>
  <c r="I270" i="25"/>
  <c r="Q278" i="25"/>
  <c r="Y286" i="25"/>
  <c r="T334" i="14" l="1"/>
  <c r="AE334" i="14"/>
  <c r="AD334" i="14"/>
  <c r="AC334" i="14"/>
  <c r="AB334" i="14"/>
  <c r="AA334" i="14"/>
  <c r="Z334" i="14"/>
  <c r="Y334" i="14"/>
  <c r="X334" i="14"/>
  <c r="W334" i="14"/>
  <c r="V334" i="14"/>
  <c r="U334" i="14"/>
  <c r="S334" i="14"/>
  <c r="R334" i="14"/>
  <c r="Q334" i="14"/>
  <c r="P334" i="14"/>
  <c r="O334" i="14"/>
  <c r="N334" i="14"/>
  <c r="M334" i="14"/>
  <c r="L334" i="14"/>
  <c r="K334" i="14"/>
  <c r="J334" i="14"/>
  <c r="I334" i="14"/>
  <c r="H334" i="14"/>
  <c r="G334" i="14"/>
  <c r="F334" i="14"/>
  <c r="E334" i="14"/>
  <c r="D334" i="14"/>
  <c r="C334" i="14"/>
  <c r="B334" i="14"/>
  <c r="AE270" i="14"/>
  <c r="AD270" i="14"/>
  <c r="AC270" i="14"/>
  <c r="AB270" i="14"/>
  <c r="AA270" i="14"/>
  <c r="Z270" i="14"/>
  <c r="Y270" i="14"/>
  <c r="X270" i="14"/>
  <c r="W270" i="14"/>
  <c r="V270" i="14"/>
  <c r="U270" i="14"/>
  <c r="T270" i="14"/>
  <c r="S270" i="14"/>
  <c r="R270" i="14"/>
  <c r="Q270" i="14"/>
  <c r="P270" i="14"/>
  <c r="O270" i="14"/>
  <c r="N270" i="14"/>
  <c r="M270" i="14"/>
  <c r="L270" i="14"/>
  <c r="K270" i="14"/>
  <c r="J270" i="14"/>
  <c r="I270" i="14"/>
  <c r="H270" i="14"/>
  <c r="G270" i="14"/>
  <c r="F270" i="14"/>
  <c r="E270" i="14"/>
  <c r="D270" i="14"/>
  <c r="C270" i="14"/>
  <c r="B270" i="14"/>
  <c r="AF266" i="14"/>
  <c r="A1" i="14" a="1"/>
  <c r="D3" i="17" l="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D201" i="17" s="1"/>
  <c r="D202" i="17" s="1"/>
  <c r="D203" i="17" s="1"/>
  <c r="D204" i="17" s="1"/>
  <c r="D205" i="17" s="1"/>
  <c r="D206" i="17" s="1"/>
  <c r="D207" i="17" s="1"/>
  <c r="D208" i="17" s="1"/>
  <c r="D209" i="17" s="1"/>
  <c r="D210" i="17" s="1"/>
  <c r="D211" i="17" s="1"/>
  <c r="D212" i="17" s="1"/>
  <c r="D213" i="17" s="1"/>
  <c r="D214" i="17" s="1"/>
  <c r="D215" i="17" s="1"/>
  <c r="D216" i="17" s="1"/>
  <c r="D217" i="17" s="1"/>
  <c r="D218" i="17" s="1"/>
  <c r="D219" i="17" s="1"/>
  <c r="D220" i="17" s="1"/>
  <c r="D221" i="17" s="1"/>
  <c r="D222" i="17" s="1"/>
  <c r="D223" i="17" s="1"/>
  <c r="D224" i="17" s="1"/>
  <c r="D225" i="17" s="1"/>
  <c r="D226" i="17" s="1"/>
  <c r="D227" i="17" s="1"/>
  <c r="D228" i="17" s="1"/>
  <c r="D229" i="17" s="1"/>
  <c r="D230" i="17" s="1"/>
  <c r="D231" i="17" s="1"/>
  <c r="D232" i="17" s="1"/>
  <c r="D233" i="17" s="1"/>
  <c r="D234" i="17" s="1"/>
  <c r="D235" i="17" s="1"/>
  <c r="D236" i="17" s="1"/>
  <c r="D237" i="17" s="1"/>
  <c r="D238" i="17" s="1"/>
  <c r="D239" i="17" s="1"/>
  <c r="D240" i="17" s="1"/>
  <c r="D241" i="17" s="1"/>
  <c r="D242" i="17" s="1"/>
  <c r="D243" i="17" s="1"/>
  <c r="D244" i="17" s="1"/>
  <c r="D245" i="17" s="1"/>
  <c r="D246" i="17" s="1"/>
  <c r="D247" i="17" s="1"/>
  <c r="D248" i="17" s="1"/>
  <c r="D249" i="17" s="1"/>
  <c r="D250" i="17" s="1"/>
  <c r="D251" i="17" s="1"/>
  <c r="D252" i="17" s="1"/>
  <c r="D253" i="17" s="1"/>
  <c r="E4" i="17"/>
  <c r="AE331" i="14"/>
  <c r="AE328" i="14"/>
  <c r="AB326" i="14"/>
  <c r="AC325" i="14"/>
  <c r="AC324" i="14"/>
  <c r="AB323" i="14"/>
  <c r="Z322" i="14"/>
  <c r="W321" i="14"/>
  <c r="AE321" i="14"/>
  <c r="AA320" i="14"/>
  <c r="V319" i="14"/>
  <c r="AD319" i="14"/>
  <c r="X318" i="14"/>
  <c r="R318" i="14"/>
  <c r="Y317" i="14"/>
  <c r="Q316" i="14"/>
  <c r="Y316" i="14"/>
  <c r="P315" i="14"/>
  <c r="X315" i="14"/>
  <c r="O315" i="14"/>
  <c r="V314" i="14"/>
  <c r="AD314" i="14"/>
  <c r="S313" i="14"/>
  <c r="AA313" i="14"/>
  <c r="O312" i="14"/>
  <c r="W312" i="14"/>
  <c r="AE312" i="14"/>
  <c r="R311" i="14"/>
  <c r="Z311" i="14"/>
  <c r="L310" i="14"/>
  <c r="T310" i="14"/>
  <c r="AB310" i="14"/>
  <c r="M309" i="14"/>
  <c r="U309" i="14"/>
  <c r="AC309" i="14"/>
  <c r="M308" i="14"/>
  <c r="U308" i="14"/>
  <c r="AC308" i="14"/>
  <c r="L307" i="14"/>
  <c r="T307" i="14"/>
  <c r="AB307" i="14"/>
  <c r="J306" i="14"/>
  <c r="R306" i="14"/>
  <c r="Z306" i="14"/>
  <c r="G305" i="14"/>
  <c r="O305" i="14"/>
  <c r="W305" i="14"/>
  <c r="AE305" i="14"/>
  <c r="K304" i="14"/>
  <c r="S304" i="14"/>
  <c r="AA304" i="14"/>
  <c r="F303" i="14"/>
  <c r="N303" i="14"/>
  <c r="V303" i="14"/>
  <c r="AD303" i="14"/>
  <c r="AE330" i="14"/>
  <c r="AB328" i="14"/>
  <c r="AC326" i="14"/>
  <c r="AD325" i="14"/>
  <c r="AD324" i="14"/>
  <c r="AC323" i="14"/>
  <c r="AA322" i="14"/>
  <c r="X321" i="14"/>
  <c r="U321" i="14"/>
  <c r="AB320" i="14"/>
  <c r="W319" i="14"/>
  <c r="AE319" i="14"/>
  <c r="Y318" i="14"/>
  <c r="R317" i="14"/>
  <c r="Z317" i="14"/>
  <c r="R316" i="14"/>
  <c r="Z316" i="14"/>
  <c r="Q315" i="14"/>
  <c r="Y315" i="14"/>
  <c r="O314" i="14"/>
  <c r="W314" i="14"/>
  <c r="AE314" i="14"/>
  <c r="T313" i="14"/>
  <c r="AB313" i="14"/>
  <c r="P312" i="14"/>
  <c r="X312" i="14"/>
  <c r="L312" i="14"/>
  <c r="S311" i="14"/>
  <c r="AA311" i="14"/>
  <c r="M310" i="14"/>
  <c r="U310" i="14"/>
  <c r="AC310" i="14"/>
  <c r="N309" i="14"/>
  <c r="V309" i="14"/>
  <c r="AD309" i="14"/>
  <c r="N308" i="14"/>
  <c r="V308" i="14"/>
  <c r="AD308" i="14"/>
  <c r="M307" i="14"/>
  <c r="U307" i="14"/>
  <c r="AC307" i="14"/>
  <c r="K306" i="14"/>
  <c r="S306" i="14"/>
  <c r="AA306" i="14"/>
  <c r="H305" i="14"/>
  <c r="P305" i="14"/>
  <c r="X305" i="14"/>
  <c r="E305" i="14"/>
  <c r="L304" i="14"/>
  <c r="T304" i="14"/>
  <c r="AB304" i="14"/>
  <c r="G303" i="14"/>
  <c r="O303" i="14"/>
  <c r="W303" i="14"/>
  <c r="AE303" i="14"/>
  <c r="AD330" i="14"/>
  <c r="AB327" i="14"/>
  <c r="AD326" i="14"/>
  <c r="AE325" i="14"/>
  <c r="AE324" i="14"/>
  <c r="AD323" i="14"/>
  <c r="AB322" i="14"/>
  <c r="Y321" i="14"/>
  <c r="U320" i="14"/>
  <c r="AC320" i="14"/>
  <c r="X319" i="14"/>
  <c r="S319" i="14"/>
  <c r="Z318" i="14"/>
  <c r="S317" i="14"/>
  <c r="AA317" i="14"/>
  <c r="S316" i="14"/>
  <c r="AA316" i="14"/>
  <c r="R315" i="14"/>
  <c r="Z315" i="14"/>
  <c r="P314" i="14"/>
  <c r="X314" i="14"/>
  <c r="N314" i="14"/>
  <c r="U313" i="14"/>
  <c r="AC313" i="14"/>
  <c r="Q312" i="14"/>
  <c r="Y312" i="14"/>
  <c r="L311" i="14"/>
  <c r="T311" i="14"/>
  <c r="AB311" i="14"/>
  <c r="N310" i="14"/>
  <c r="V310" i="14"/>
  <c r="AD310" i="14"/>
  <c r="O309" i="14"/>
  <c r="W309" i="14"/>
  <c r="AE309" i="14"/>
  <c r="O308" i="14"/>
  <c r="W308" i="14"/>
  <c r="AE308" i="14"/>
  <c r="N307" i="14"/>
  <c r="V307" i="14"/>
  <c r="AD307" i="14"/>
  <c r="L306" i="14"/>
  <c r="T306" i="14"/>
  <c r="AB306" i="14"/>
  <c r="I305" i="14"/>
  <c r="Q305" i="14"/>
  <c r="Y305" i="14"/>
  <c r="E304" i="14"/>
  <c r="M304" i="14"/>
  <c r="U304" i="14"/>
  <c r="AC304" i="14"/>
  <c r="H303" i="14"/>
  <c r="P303" i="14"/>
  <c r="X303" i="14"/>
  <c r="C303" i="14"/>
  <c r="AD329" i="14"/>
  <c r="AC327" i="14"/>
  <c r="AE326" i="14"/>
  <c r="Y325" i="14"/>
  <c r="X324" i="14"/>
  <c r="AE323" i="14"/>
  <c r="AC322" i="14"/>
  <c r="Z321" i="14"/>
  <c r="V320" i="14"/>
  <c r="AD320" i="14"/>
  <c r="Y319" i="14"/>
  <c r="S318" i="14"/>
  <c r="AA318" i="14"/>
  <c r="T317" i="14"/>
  <c r="AB317" i="14"/>
  <c r="T316" i="14"/>
  <c r="AB316" i="14"/>
  <c r="S315" i="14"/>
  <c r="AA315" i="14"/>
  <c r="Q314" i="14"/>
  <c r="Y314" i="14"/>
  <c r="N313" i="14"/>
  <c r="V313" i="14"/>
  <c r="AD313" i="14"/>
  <c r="R312" i="14"/>
  <c r="Z312" i="14"/>
  <c r="M311" i="14"/>
  <c r="U311" i="14"/>
  <c r="AC311" i="14"/>
  <c r="O310" i="14"/>
  <c r="W310" i="14"/>
  <c r="AE310" i="14"/>
  <c r="P309" i="14"/>
  <c r="X309" i="14"/>
  <c r="I309" i="14"/>
  <c r="P308" i="14"/>
  <c r="X308" i="14"/>
  <c r="H308" i="14"/>
  <c r="O307" i="14"/>
  <c r="W307" i="14"/>
  <c r="AE307" i="14"/>
  <c r="M306" i="14"/>
  <c r="U306" i="14"/>
  <c r="AC306" i="14"/>
  <c r="J305" i="14"/>
  <c r="R305" i="14"/>
  <c r="Z305" i="14"/>
  <c r="F304" i="14"/>
  <c r="N304" i="14"/>
  <c r="V304" i="14"/>
  <c r="AD304" i="14"/>
  <c r="I303" i="14"/>
  <c r="Q303" i="14"/>
  <c r="Y303" i="14"/>
  <c r="AE329" i="14"/>
  <c r="AD327" i="14"/>
  <c r="Z326" i="14"/>
  <c r="Y324" i="14"/>
  <c r="X323" i="14"/>
  <c r="W323" i="14"/>
  <c r="AD322" i="14"/>
  <c r="AA321" i="14"/>
  <c r="W320" i="14"/>
  <c r="AE320" i="14"/>
  <c r="Z319" i="14"/>
  <c r="T318" i="14"/>
  <c r="AB318" i="14"/>
  <c r="U317" i="14"/>
  <c r="AC317" i="14"/>
  <c r="U316" i="14"/>
  <c r="AC316" i="14"/>
  <c r="T315" i="14"/>
  <c r="AB315" i="14"/>
  <c r="R314" i="14"/>
  <c r="Z314" i="14"/>
  <c r="O313" i="14"/>
  <c r="W313" i="14"/>
  <c r="AE313" i="14"/>
  <c r="S312" i="14"/>
  <c r="AA312" i="14"/>
  <c r="N311" i="14"/>
  <c r="V311" i="14"/>
  <c r="AD311" i="14"/>
  <c r="P310" i="14"/>
  <c r="X310" i="14"/>
  <c r="J310" i="14"/>
  <c r="Q309" i="14"/>
  <c r="Y309" i="14"/>
  <c r="I308" i="14"/>
  <c r="Q308" i="14"/>
  <c r="Y308" i="14"/>
  <c r="H307" i="14"/>
  <c r="P307" i="14"/>
  <c r="X307" i="14"/>
  <c r="G307" i="14"/>
  <c r="N306" i="14"/>
  <c r="V306" i="14"/>
  <c r="AD306" i="14"/>
  <c r="K305" i="14"/>
  <c r="S305" i="14"/>
  <c r="AA305" i="14"/>
  <c r="G304" i="14"/>
  <c r="O304" i="14"/>
  <c r="W304" i="14"/>
  <c r="AE304" i="14"/>
  <c r="J303" i="14"/>
  <c r="R303" i="14"/>
  <c r="Z303" i="14"/>
  <c r="AC329" i="14"/>
  <c r="AE327" i="14"/>
  <c r="Z325" i="14"/>
  <c r="Z324" i="14"/>
  <c r="Y323" i="14"/>
  <c r="W322" i="14"/>
  <c r="AE322" i="14"/>
  <c r="AB321" i="14"/>
  <c r="X320" i="14"/>
  <c r="T320" i="14"/>
  <c r="AA319" i="14"/>
  <c r="U318" i="14"/>
  <c r="AC318" i="14"/>
  <c r="V317" i="14"/>
  <c r="AD317" i="14"/>
  <c r="V316" i="14"/>
  <c r="AD316" i="14"/>
  <c r="U315" i="14"/>
  <c r="AC315" i="14"/>
  <c r="S314" i="14"/>
  <c r="AA314" i="14"/>
  <c r="P313" i="14"/>
  <c r="X313" i="14"/>
  <c r="M313" i="14"/>
  <c r="T312" i="14"/>
  <c r="AB312" i="14"/>
  <c r="O311" i="14"/>
  <c r="W311" i="14"/>
  <c r="AE311" i="14"/>
  <c r="Q310" i="14"/>
  <c r="Y310" i="14"/>
  <c r="J309" i="14"/>
  <c r="R309" i="14"/>
  <c r="Z309" i="14"/>
  <c r="J308" i="14"/>
  <c r="R308" i="14"/>
  <c r="Z308" i="14"/>
  <c r="I307" i="14"/>
  <c r="Q307" i="14"/>
  <c r="Y307" i="14"/>
  <c r="G306" i="14"/>
  <c r="O306" i="14"/>
  <c r="W306" i="14"/>
  <c r="AE306" i="14"/>
  <c r="L305" i="14"/>
  <c r="T305" i="14"/>
  <c r="AB305" i="14"/>
  <c r="H304" i="14"/>
  <c r="P304" i="14"/>
  <c r="X304" i="14"/>
  <c r="D304" i="14"/>
  <c r="K303" i="14"/>
  <c r="S303" i="14"/>
  <c r="AA303" i="14"/>
  <c r="AC328" i="14"/>
  <c r="AA327" i="14"/>
  <c r="AA325" i="14"/>
  <c r="AA324" i="14"/>
  <c r="Z323" i="14"/>
  <c r="X322" i="14"/>
  <c r="V322" i="14"/>
  <c r="AC321" i="14"/>
  <c r="Y320" i="14"/>
  <c r="T319" i="14"/>
  <c r="AB319" i="14"/>
  <c r="V318" i="14"/>
  <c r="AD318" i="14"/>
  <c r="W317" i="14"/>
  <c r="AE317" i="14"/>
  <c r="W316" i="14"/>
  <c r="AE316" i="14"/>
  <c r="V315" i="14"/>
  <c r="AD315" i="14"/>
  <c r="T314" i="14"/>
  <c r="AB314" i="14"/>
  <c r="Q313" i="14"/>
  <c r="Y313" i="14"/>
  <c r="M312" i="14"/>
  <c r="U312" i="14"/>
  <c r="AC312" i="14"/>
  <c r="P311" i="14"/>
  <c r="X311" i="14"/>
  <c r="K311" i="14"/>
  <c r="R310" i="14"/>
  <c r="Z310" i="14"/>
  <c r="K309" i="14"/>
  <c r="S309" i="14"/>
  <c r="AA309" i="14"/>
  <c r="K308" i="14"/>
  <c r="S308" i="14"/>
  <c r="AA308" i="14"/>
  <c r="J307" i="14"/>
  <c r="R307" i="14"/>
  <c r="Z307" i="14"/>
  <c r="H306" i="14"/>
  <c r="P306" i="14"/>
  <c r="X306" i="14"/>
  <c r="F306" i="14"/>
  <c r="M305" i="14"/>
  <c r="U305" i="14"/>
  <c r="AC305" i="14"/>
  <c r="I304" i="14"/>
  <c r="Q304" i="14"/>
  <c r="Y304" i="14"/>
  <c r="D303" i="14"/>
  <c r="L303" i="14"/>
  <c r="T303" i="14"/>
  <c r="AB303" i="14"/>
  <c r="AD328" i="14"/>
  <c r="AA326" i="14"/>
  <c r="AB325" i="14"/>
  <c r="AB324" i="14"/>
  <c r="AA323" i="14"/>
  <c r="Y322" i="14"/>
  <c r="V321" i="14"/>
  <c r="AD321" i="14"/>
  <c r="Z320" i="14"/>
  <c r="U319" i="14"/>
  <c r="AC319" i="14"/>
  <c r="W318" i="14"/>
  <c r="AE318" i="14"/>
  <c r="X317" i="14"/>
  <c r="Q317" i="14"/>
  <c r="X316" i="14"/>
  <c r="P316" i="14"/>
  <c r="W315" i="14"/>
  <c r="AE315" i="14"/>
  <c r="U314" i="14"/>
  <c r="AC314" i="14"/>
  <c r="R313" i="14"/>
  <c r="Z313" i="14"/>
  <c r="N312" i="14"/>
  <c r="V312" i="14"/>
  <c r="AD312" i="14"/>
  <c r="Q311" i="14"/>
  <c r="Y311" i="14"/>
  <c r="K310" i="14"/>
  <c r="S310" i="14"/>
  <c r="AA310" i="14"/>
  <c r="L309" i="14"/>
  <c r="T309" i="14"/>
  <c r="AB309" i="14"/>
  <c r="L308" i="14"/>
  <c r="T308" i="14"/>
  <c r="AB308" i="14"/>
  <c r="K307" i="14"/>
  <c r="S307" i="14"/>
  <c r="AA307" i="14"/>
  <c r="I306" i="14"/>
  <c r="Q306" i="14"/>
  <c r="Y306" i="14"/>
  <c r="F305" i="14"/>
  <c r="N305" i="14"/>
  <c r="V305" i="14"/>
  <c r="AD305" i="14"/>
  <c r="J304" i="14"/>
  <c r="R304" i="14"/>
  <c r="Z304" i="14"/>
  <c r="E303" i="14"/>
  <c r="M303" i="14"/>
  <c r="U303" i="14"/>
  <c r="AC303" i="14"/>
  <c r="A1" i="14"/>
  <c r="I254" i="14"/>
  <c r="Q254" i="14"/>
  <c r="Y254" i="14"/>
  <c r="C255" i="14"/>
  <c r="K255" i="14"/>
  <c r="S255" i="14"/>
  <c r="M256" i="14"/>
  <c r="J254" i="14"/>
  <c r="R254" i="14"/>
  <c r="Z254" i="14"/>
  <c r="D255" i="14"/>
  <c r="L255" i="14"/>
  <c r="T255" i="14"/>
  <c r="AB255" i="14"/>
  <c r="F256" i="14"/>
  <c r="N256" i="14"/>
  <c r="V256" i="14"/>
  <c r="C254" i="14"/>
  <c r="K254" i="14"/>
  <c r="S254" i="14"/>
  <c r="AA254" i="14"/>
  <c r="E255" i="14"/>
  <c r="M255" i="14"/>
  <c r="U255" i="14"/>
  <c r="AC255" i="14"/>
  <c r="G256" i="14"/>
  <c r="O256" i="14"/>
  <c r="W256" i="14"/>
  <c r="AE256" i="14"/>
  <c r="D254" i="14"/>
  <c r="L254" i="14"/>
  <c r="T254" i="14"/>
  <c r="AB254" i="14"/>
  <c r="F255" i="14"/>
  <c r="N255" i="14"/>
  <c r="V255" i="14"/>
  <c r="AD255" i="14"/>
  <c r="H256" i="14"/>
  <c r="P256" i="14"/>
  <c r="X256" i="14"/>
  <c r="E254" i="14"/>
  <c r="M254" i="14"/>
  <c r="U254" i="14"/>
  <c r="AC254" i="14"/>
  <c r="G255" i="14"/>
  <c r="O255" i="14"/>
  <c r="W255" i="14"/>
  <c r="AE255" i="14"/>
  <c r="I256" i="14"/>
  <c r="Q256" i="14"/>
  <c r="Y256" i="14"/>
  <c r="E256" i="14"/>
  <c r="B256" i="14"/>
  <c r="F254" i="14"/>
  <c r="N254" i="14"/>
  <c r="V254" i="14"/>
  <c r="AD254" i="14"/>
  <c r="H255" i="14"/>
  <c r="P255" i="14"/>
  <c r="X255" i="14"/>
  <c r="B255" i="14"/>
  <c r="J256" i="14"/>
  <c r="R256" i="14"/>
  <c r="Z256" i="14"/>
  <c r="AA255" i="14"/>
  <c r="AD256" i="14"/>
  <c r="G254" i="14"/>
  <c r="O254" i="14"/>
  <c r="W254" i="14"/>
  <c r="AE254" i="14"/>
  <c r="I255" i="14"/>
  <c r="Q255" i="14"/>
  <c r="Y255" i="14"/>
  <c r="C256" i="14"/>
  <c r="K256" i="14"/>
  <c r="S256" i="14"/>
  <c r="AA256" i="14"/>
  <c r="AC256" i="14"/>
  <c r="H254" i="14"/>
  <c r="P254" i="14"/>
  <c r="X254" i="14"/>
  <c r="B254" i="14"/>
  <c r="J255" i="14"/>
  <c r="R255" i="14"/>
  <c r="Z255" i="14"/>
  <c r="D256" i="14"/>
  <c r="L256" i="14"/>
  <c r="T256" i="14"/>
  <c r="AB256" i="14"/>
  <c r="U256" i="14"/>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B255" i="11"/>
  <c r="B2" i="11" s="1"/>
  <c r="AE1" i="11"/>
  <c r="AD1" i="11"/>
  <c r="AC1" i="11"/>
  <c r="AB1" i="11"/>
  <c r="AA1" i="11"/>
  <c r="Z1" i="11"/>
  <c r="Y1" i="11"/>
  <c r="X1" i="11"/>
  <c r="W1" i="11"/>
  <c r="V1" i="11"/>
  <c r="U1" i="11"/>
  <c r="T1" i="11"/>
  <c r="S1" i="11"/>
  <c r="R1" i="11"/>
  <c r="Q1" i="11"/>
  <c r="P1" i="11"/>
  <c r="O1" i="11"/>
  <c r="N1" i="11"/>
  <c r="M1" i="11"/>
  <c r="L1" i="11"/>
  <c r="K1" i="11"/>
  <c r="J1" i="11"/>
  <c r="I1" i="11"/>
  <c r="H1" i="11"/>
  <c r="G1" i="11"/>
  <c r="F1" i="11"/>
  <c r="E1" i="11"/>
  <c r="D1" i="11"/>
  <c r="C1" i="11"/>
  <c r="B1"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 i="11"/>
  <c r="K25" i="23"/>
  <c r="K17" i="23"/>
  <c r="K9" i="23"/>
  <c r="C3" i="20"/>
  <c r="AE255" i="9"/>
  <c r="K31" i="23" s="1"/>
  <c r="AD255" i="9"/>
  <c r="K30" i="23" s="1"/>
  <c r="AC255" i="9"/>
  <c r="K29" i="23" s="1"/>
  <c r="AB255" i="9"/>
  <c r="K28" i="23" s="1"/>
  <c r="AA255" i="9"/>
  <c r="K27" i="23" s="1"/>
  <c r="Z255" i="9"/>
  <c r="K26" i="23" s="1"/>
  <c r="Y255" i="9"/>
  <c r="X255" i="9"/>
  <c r="K24" i="23" s="1"/>
  <c r="W255" i="9"/>
  <c r="K23" i="23" s="1"/>
  <c r="V255" i="9"/>
  <c r="K22" i="23" s="1"/>
  <c r="U255" i="9"/>
  <c r="K21" i="23" s="1"/>
  <c r="T255" i="9"/>
  <c r="K20" i="23" s="1"/>
  <c r="S255" i="9"/>
  <c r="K19" i="23" s="1"/>
  <c r="R255" i="9"/>
  <c r="K18" i="23" s="1"/>
  <c r="Q255" i="9"/>
  <c r="P255" i="9"/>
  <c r="K16" i="23" s="1"/>
  <c r="O255" i="9"/>
  <c r="K15" i="23" s="1"/>
  <c r="N255" i="9"/>
  <c r="K14" i="23" s="1"/>
  <c r="M255" i="9"/>
  <c r="K13" i="23" s="1"/>
  <c r="L255" i="9"/>
  <c r="K12" i="23" s="1"/>
  <c r="K255" i="9"/>
  <c r="K11" i="23" s="1"/>
  <c r="J255" i="9"/>
  <c r="K10" i="23" s="1"/>
  <c r="I255" i="9"/>
  <c r="H255" i="9"/>
  <c r="K8" i="23" s="1"/>
  <c r="G255" i="9"/>
  <c r="K7" i="23" s="1"/>
  <c r="F255" i="9"/>
  <c r="K6" i="23" s="1"/>
  <c r="E255" i="9"/>
  <c r="K5" i="23" s="1"/>
  <c r="D255" i="9"/>
  <c r="K4" i="23" s="1"/>
  <c r="C255" i="9"/>
  <c r="K3" i="23" s="1"/>
  <c r="B255" i="9"/>
  <c r="B256" i="9" s="1"/>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 i="9"/>
  <c r="AE1" i="9"/>
  <c r="AD1" i="9"/>
  <c r="AC1" i="9"/>
  <c r="AB1" i="9"/>
  <c r="AA1" i="9"/>
  <c r="Z1" i="9"/>
  <c r="Y1" i="9"/>
  <c r="X1" i="9"/>
  <c r="W1" i="9"/>
  <c r="V1" i="9"/>
  <c r="U1" i="9"/>
  <c r="T1" i="9"/>
  <c r="S1" i="9"/>
  <c r="R1" i="9"/>
  <c r="Q1" i="9"/>
  <c r="P1" i="9"/>
  <c r="O1" i="9"/>
  <c r="N1" i="9"/>
  <c r="M1" i="9"/>
  <c r="L1" i="9"/>
  <c r="K1" i="9"/>
  <c r="J1" i="9"/>
  <c r="I1" i="9"/>
  <c r="H1" i="9"/>
  <c r="G1" i="9"/>
  <c r="F1" i="9"/>
  <c r="E1" i="9"/>
  <c r="D1" i="9"/>
  <c r="C1" i="9"/>
  <c r="B1"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 i="9"/>
  <c r="AD3" i="9"/>
  <c r="AD4" i="9"/>
  <c r="AD5" i="9"/>
  <c r="AD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152" i="9"/>
  <c r="AD153" i="9"/>
  <c r="AD154" i="9"/>
  <c r="AD155" i="9"/>
  <c r="AD156" i="9"/>
  <c r="AD157" i="9"/>
  <c r="AD158" i="9"/>
  <c r="AD159" i="9"/>
  <c r="AD160" i="9"/>
  <c r="AD161" i="9"/>
  <c r="AD162" i="9"/>
  <c r="AD163" i="9"/>
  <c r="AD164" i="9"/>
  <c r="AD165" i="9"/>
  <c r="AD166" i="9"/>
  <c r="AD167" i="9"/>
  <c r="AD168" i="9"/>
  <c r="AD169" i="9"/>
  <c r="AD170" i="9"/>
  <c r="AD171" i="9"/>
  <c r="AD172" i="9"/>
  <c r="AD173" i="9"/>
  <c r="AD174" i="9"/>
  <c r="AD175" i="9"/>
  <c r="AD176" i="9"/>
  <c r="AD177" i="9"/>
  <c r="AD178" i="9"/>
  <c r="AD179" i="9"/>
  <c r="AD180" i="9"/>
  <c r="AD181" i="9"/>
  <c r="AD182" i="9"/>
  <c r="AD183" i="9"/>
  <c r="AD184" i="9"/>
  <c r="AD185" i="9"/>
  <c r="AD186" i="9"/>
  <c r="AD187" i="9"/>
  <c r="AD188" i="9"/>
  <c r="AD189" i="9"/>
  <c r="AD190" i="9"/>
  <c r="AD191" i="9"/>
  <c r="AD192" i="9"/>
  <c r="AD193" i="9"/>
  <c r="AD194" i="9"/>
  <c r="AD195" i="9"/>
  <c r="AD196" i="9"/>
  <c r="AD197" i="9"/>
  <c r="AD198" i="9"/>
  <c r="AD199" i="9"/>
  <c r="AD200" i="9"/>
  <c r="AD201" i="9"/>
  <c r="AD202" i="9"/>
  <c r="AD203" i="9"/>
  <c r="AD204" i="9"/>
  <c r="AD205" i="9"/>
  <c r="AD206" i="9"/>
  <c r="AD207" i="9"/>
  <c r="AD208" i="9"/>
  <c r="AD209" i="9"/>
  <c r="AD210" i="9"/>
  <c r="AD211" i="9"/>
  <c r="AD212" i="9"/>
  <c r="AD213" i="9"/>
  <c r="AD214" i="9"/>
  <c r="AD215" i="9"/>
  <c r="AD216" i="9"/>
  <c r="AD217" i="9"/>
  <c r="AD218" i="9"/>
  <c r="AD219" i="9"/>
  <c r="AD220" i="9"/>
  <c r="AD221" i="9"/>
  <c r="AD222" i="9"/>
  <c r="AD223" i="9"/>
  <c r="AD224" i="9"/>
  <c r="AD225" i="9"/>
  <c r="AD226" i="9"/>
  <c r="AD227" i="9"/>
  <c r="AD228" i="9"/>
  <c r="AD229" i="9"/>
  <c r="AD230" i="9"/>
  <c r="AD231" i="9"/>
  <c r="AD232" i="9"/>
  <c r="AD233" i="9"/>
  <c r="AD234" i="9"/>
  <c r="AD235" i="9"/>
  <c r="AD236" i="9"/>
  <c r="AD237" i="9"/>
  <c r="AD238" i="9"/>
  <c r="AD239" i="9"/>
  <c r="AD240" i="9"/>
  <c r="AD241" i="9"/>
  <c r="AD242" i="9"/>
  <c r="AD243" i="9"/>
  <c r="AD244" i="9"/>
  <c r="AD245" i="9"/>
  <c r="AD246" i="9"/>
  <c r="AD247" i="9"/>
  <c r="AD248" i="9"/>
  <c r="AD249" i="9"/>
  <c r="AD250" i="9"/>
  <c r="AD251" i="9"/>
  <c r="AD252" i="9"/>
  <c r="AD2" i="9"/>
  <c r="AC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 i="9"/>
  <c r="AB3" i="9"/>
  <c r="AB4"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 i="9"/>
  <c r="AA3" i="9"/>
  <c r="AA4" i="9"/>
  <c r="AA5" i="9"/>
  <c r="AA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 i="9"/>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 i="9"/>
  <c r="Y3"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 i="9"/>
  <c r="X3" i="9"/>
  <c r="X4" i="9"/>
  <c r="X5" i="9"/>
  <c r="X6" i="9"/>
  <c r="X7" i="9"/>
  <c r="X8" i="9"/>
  <c r="X9" i="9"/>
  <c r="X10" i="9"/>
  <c r="X11" i="9"/>
  <c r="X12" i="9"/>
  <c r="X13" i="9"/>
  <c r="X14" i="9"/>
  <c r="X15" i="9"/>
  <c r="X16" i="9"/>
  <c r="X17" i="9"/>
  <c r="X18" i="9"/>
  <c r="X19" i="9"/>
  <c r="X20" i="9"/>
  <c r="X21" i="9"/>
  <c r="X22"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 i="9"/>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 i="9"/>
  <c r="V3" i="9"/>
  <c r="V4"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V115" i="9"/>
  <c r="V116" i="9"/>
  <c r="V117" i="9"/>
  <c r="V118" i="9"/>
  <c r="V119" i="9"/>
  <c r="V120" i="9"/>
  <c r="V121" i="9"/>
  <c r="V122" i="9"/>
  <c r="V123" i="9"/>
  <c r="V124" i="9"/>
  <c r="V125" i="9"/>
  <c r="V126" i="9"/>
  <c r="V127" i="9"/>
  <c r="V128" i="9"/>
  <c r="V129" i="9"/>
  <c r="V130" i="9"/>
  <c r="V131" i="9"/>
  <c r="V132" i="9"/>
  <c r="V133" i="9"/>
  <c r="V134" i="9"/>
  <c r="V135" i="9"/>
  <c r="V136" i="9"/>
  <c r="V137" i="9"/>
  <c r="V138" i="9"/>
  <c r="V139" i="9"/>
  <c r="V140" i="9"/>
  <c r="V141" i="9"/>
  <c r="V142" i="9"/>
  <c r="V143" i="9"/>
  <c r="V144" i="9"/>
  <c r="V145" i="9"/>
  <c r="V146" i="9"/>
  <c r="V147" i="9"/>
  <c r="V148" i="9"/>
  <c r="V149" i="9"/>
  <c r="V150" i="9"/>
  <c r="V151" i="9"/>
  <c r="V152" i="9"/>
  <c r="V153"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V183" i="9"/>
  <c r="V184" i="9"/>
  <c r="V185" i="9"/>
  <c r="V186" i="9"/>
  <c r="V187" i="9"/>
  <c r="V188" i="9"/>
  <c r="V189" i="9"/>
  <c r="V190" i="9"/>
  <c r="V191" i="9"/>
  <c r="V192" i="9"/>
  <c r="V193" i="9"/>
  <c r="V194" i="9"/>
  <c r="V195" i="9"/>
  <c r="V196" i="9"/>
  <c r="V197" i="9"/>
  <c r="V198" i="9"/>
  <c r="V199" i="9"/>
  <c r="V200" i="9"/>
  <c r="V201" i="9"/>
  <c r="V202" i="9"/>
  <c r="V203" i="9"/>
  <c r="V204" i="9"/>
  <c r="V205" i="9"/>
  <c r="V206" i="9"/>
  <c r="V207" i="9"/>
  <c r="V208" i="9"/>
  <c r="V209" i="9"/>
  <c r="V210" i="9"/>
  <c r="V211" i="9"/>
  <c r="V212" i="9"/>
  <c r="V213" i="9"/>
  <c r="V214" i="9"/>
  <c r="V215" i="9"/>
  <c r="V216" i="9"/>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 i="9"/>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 i="9"/>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G1"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 i="2"/>
  <c r="AE1" i="2"/>
  <c r="AD1" i="2"/>
  <c r="AC1" i="2"/>
  <c r="AB1" i="2"/>
  <c r="AA1" i="2"/>
  <c r="Z1" i="2"/>
  <c r="Y1" i="2"/>
  <c r="X1" i="2"/>
  <c r="W1" i="2"/>
  <c r="V1" i="2"/>
  <c r="U1" i="2"/>
  <c r="T1" i="2"/>
  <c r="S1" i="2"/>
  <c r="R1" i="2"/>
  <c r="Q1" i="2"/>
  <c r="P1" i="2"/>
  <c r="O1" i="2"/>
  <c r="N1" i="2"/>
  <c r="M1" i="2"/>
  <c r="L1" i="2"/>
  <c r="K1" i="2"/>
  <c r="J1" i="2"/>
  <c r="I1" i="2"/>
  <c r="H1" i="2"/>
  <c r="F1" i="2"/>
  <c r="E1" i="2"/>
  <c r="D1" i="2"/>
  <c r="C1" i="2"/>
  <c r="B1"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 i="2"/>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G77" i="2"/>
  <c r="H77" i="2"/>
  <c r="G78" i="2"/>
  <c r="H78" i="2"/>
  <c r="G79" i="2"/>
  <c r="H79" i="2"/>
  <c r="G80" i="2"/>
  <c r="H80" i="2"/>
  <c r="G81" i="2"/>
  <c r="H81" i="2"/>
  <c r="G82" i="2"/>
  <c r="H82" i="2"/>
  <c r="G83" i="2"/>
  <c r="H83" i="2"/>
  <c r="G84" i="2"/>
  <c r="H84" i="2"/>
  <c r="G85" i="2"/>
  <c r="H85" i="2"/>
  <c r="G86" i="2"/>
  <c r="H86" i="2"/>
  <c r="G87" i="2"/>
  <c r="H87" i="2"/>
  <c r="G88" i="2"/>
  <c r="H88" i="2"/>
  <c r="G89" i="2"/>
  <c r="H89" i="2"/>
  <c r="G90" i="2"/>
  <c r="H90" i="2"/>
  <c r="G91" i="2"/>
  <c r="H91" i="2"/>
  <c r="G92" i="2"/>
  <c r="H92" i="2"/>
  <c r="G93" i="2"/>
  <c r="H93" i="2"/>
  <c r="G94" i="2"/>
  <c r="H94" i="2"/>
  <c r="G95" i="2"/>
  <c r="H95" i="2"/>
  <c r="G96" i="2"/>
  <c r="H96" i="2"/>
  <c r="G97" i="2"/>
  <c r="H97" i="2"/>
  <c r="G98" i="2"/>
  <c r="H98" i="2"/>
  <c r="G99" i="2"/>
  <c r="H99" i="2"/>
  <c r="G100" i="2"/>
  <c r="H100" i="2"/>
  <c r="G101" i="2"/>
  <c r="H101" i="2"/>
  <c r="G102" i="2"/>
  <c r="H102" i="2"/>
  <c r="G103" i="2"/>
  <c r="H103" i="2"/>
  <c r="G104" i="2"/>
  <c r="H104" i="2"/>
  <c r="G105" i="2"/>
  <c r="H105" i="2"/>
  <c r="G106" i="2"/>
  <c r="H106" i="2"/>
  <c r="G107" i="2"/>
  <c r="H107" i="2"/>
  <c r="G108" i="2"/>
  <c r="H108" i="2"/>
  <c r="G109" i="2"/>
  <c r="H109" i="2"/>
  <c r="G110" i="2"/>
  <c r="H110" i="2"/>
  <c r="G111" i="2"/>
  <c r="H111" i="2"/>
  <c r="G112" i="2"/>
  <c r="H112" i="2"/>
  <c r="G113" i="2"/>
  <c r="H113" i="2"/>
  <c r="G114" i="2"/>
  <c r="H114" i="2"/>
  <c r="G115" i="2"/>
  <c r="H115" i="2"/>
  <c r="G116" i="2"/>
  <c r="H116" i="2"/>
  <c r="G117" i="2"/>
  <c r="H117" i="2"/>
  <c r="G118" i="2"/>
  <c r="H118" i="2"/>
  <c r="G119" i="2"/>
  <c r="H119" i="2"/>
  <c r="G120" i="2"/>
  <c r="H120" i="2"/>
  <c r="G121" i="2"/>
  <c r="H121" i="2"/>
  <c r="G122" i="2"/>
  <c r="H122" i="2"/>
  <c r="G123" i="2"/>
  <c r="H123" i="2"/>
  <c r="G124" i="2"/>
  <c r="H124" i="2"/>
  <c r="G125" i="2"/>
  <c r="H125" i="2"/>
  <c r="G126" i="2"/>
  <c r="H126" i="2"/>
  <c r="G127" i="2"/>
  <c r="H127" i="2"/>
  <c r="G128" i="2"/>
  <c r="H128" i="2"/>
  <c r="G129" i="2"/>
  <c r="H129" i="2"/>
  <c r="G130" i="2"/>
  <c r="H130" i="2"/>
  <c r="G131" i="2"/>
  <c r="H131" i="2"/>
  <c r="G132" i="2"/>
  <c r="H132" i="2"/>
  <c r="G133" i="2"/>
  <c r="H133" i="2"/>
  <c r="G134" i="2"/>
  <c r="H134" i="2"/>
  <c r="G135" i="2"/>
  <c r="H135" i="2"/>
  <c r="G136" i="2"/>
  <c r="H136" i="2"/>
  <c r="G137" i="2"/>
  <c r="H137" i="2"/>
  <c r="G138" i="2"/>
  <c r="H138" i="2"/>
  <c r="G139" i="2"/>
  <c r="H139" i="2"/>
  <c r="G140" i="2"/>
  <c r="H140" i="2"/>
  <c r="G141" i="2"/>
  <c r="H141" i="2"/>
  <c r="G142" i="2"/>
  <c r="H142" i="2"/>
  <c r="G143" i="2"/>
  <c r="H143" i="2"/>
  <c r="G144" i="2"/>
  <c r="H144" i="2"/>
  <c r="G145" i="2"/>
  <c r="H145" i="2"/>
  <c r="G146" i="2"/>
  <c r="H146" i="2"/>
  <c r="G147" i="2"/>
  <c r="H147" i="2"/>
  <c r="G148" i="2"/>
  <c r="H148" i="2"/>
  <c r="G149" i="2"/>
  <c r="H149" i="2"/>
  <c r="G150" i="2"/>
  <c r="H150" i="2"/>
  <c r="G151" i="2"/>
  <c r="H151" i="2"/>
  <c r="G152" i="2"/>
  <c r="H152" i="2"/>
  <c r="G153" i="2"/>
  <c r="H153" i="2"/>
  <c r="G154" i="2"/>
  <c r="H154" i="2"/>
  <c r="G155" i="2"/>
  <c r="H155" i="2"/>
  <c r="G156" i="2"/>
  <c r="H156" i="2"/>
  <c r="G157" i="2"/>
  <c r="H157" i="2"/>
  <c r="G158" i="2"/>
  <c r="H158" i="2"/>
  <c r="G159" i="2"/>
  <c r="H159" i="2"/>
  <c r="G160" i="2"/>
  <c r="H160" i="2"/>
  <c r="G161" i="2"/>
  <c r="H161" i="2"/>
  <c r="G162" i="2"/>
  <c r="H162" i="2"/>
  <c r="G163" i="2"/>
  <c r="H163" i="2"/>
  <c r="G164" i="2"/>
  <c r="H164" i="2"/>
  <c r="G165" i="2"/>
  <c r="H165" i="2"/>
  <c r="G166" i="2"/>
  <c r="H166" i="2"/>
  <c r="G167" i="2"/>
  <c r="H167" i="2"/>
  <c r="G168" i="2"/>
  <c r="H168" i="2"/>
  <c r="G169" i="2"/>
  <c r="H169" i="2"/>
  <c r="G170" i="2"/>
  <c r="H170" i="2"/>
  <c r="G171" i="2"/>
  <c r="H171" i="2"/>
  <c r="G172" i="2"/>
  <c r="H172" i="2"/>
  <c r="G173" i="2"/>
  <c r="H173" i="2"/>
  <c r="G174" i="2"/>
  <c r="H174" i="2"/>
  <c r="G175" i="2"/>
  <c r="H175" i="2"/>
  <c r="G176" i="2"/>
  <c r="H176" i="2"/>
  <c r="G177" i="2"/>
  <c r="H177" i="2"/>
  <c r="G178" i="2"/>
  <c r="H178" i="2"/>
  <c r="G179" i="2"/>
  <c r="H179" i="2"/>
  <c r="G180" i="2"/>
  <c r="H180" i="2"/>
  <c r="G181" i="2"/>
  <c r="H181" i="2"/>
  <c r="G182" i="2"/>
  <c r="H182" i="2"/>
  <c r="G183" i="2"/>
  <c r="H183" i="2"/>
  <c r="G184" i="2"/>
  <c r="H184" i="2"/>
  <c r="G185" i="2"/>
  <c r="H185" i="2"/>
  <c r="G186" i="2"/>
  <c r="H186" i="2"/>
  <c r="G187" i="2"/>
  <c r="H187" i="2"/>
  <c r="G188" i="2"/>
  <c r="H188" i="2"/>
  <c r="G189" i="2"/>
  <c r="H189" i="2"/>
  <c r="G190" i="2"/>
  <c r="H190" i="2"/>
  <c r="G191" i="2"/>
  <c r="H191" i="2"/>
  <c r="G192" i="2"/>
  <c r="H192" i="2"/>
  <c r="G193" i="2"/>
  <c r="H193" i="2"/>
  <c r="G194" i="2"/>
  <c r="H194" i="2"/>
  <c r="G195" i="2"/>
  <c r="H195" i="2"/>
  <c r="G196" i="2"/>
  <c r="H196" i="2"/>
  <c r="G197" i="2"/>
  <c r="H197" i="2"/>
  <c r="G198" i="2"/>
  <c r="H198" i="2"/>
  <c r="G199" i="2"/>
  <c r="H199" i="2"/>
  <c r="G200" i="2"/>
  <c r="H200" i="2"/>
  <c r="G201" i="2"/>
  <c r="H201" i="2"/>
  <c r="G202" i="2"/>
  <c r="H202" i="2"/>
  <c r="G203" i="2"/>
  <c r="H203" i="2"/>
  <c r="G204" i="2"/>
  <c r="H204" i="2"/>
  <c r="G205" i="2"/>
  <c r="H205" i="2"/>
  <c r="G206" i="2"/>
  <c r="H206" i="2"/>
  <c r="G207" i="2"/>
  <c r="H207" i="2"/>
  <c r="G208" i="2"/>
  <c r="H208" i="2"/>
  <c r="G209" i="2"/>
  <c r="H209" i="2"/>
  <c r="G210" i="2"/>
  <c r="H210" i="2"/>
  <c r="G211" i="2"/>
  <c r="H211" i="2"/>
  <c r="G212" i="2"/>
  <c r="H212" i="2"/>
  <c r="G213" i="2"/>
  <c r="H213" i="2"/>
  <c r="G214" i="2"/>
  <c r="H214" i="2"/>
  <c r="G215" i="2"/>
  <c r="H215" i="2"/>
  <c r="G216" i="2"/>
  <c r="H216" i="2"/>
  <c r="G217" i="2"/>
  <c r="H217" i="2"/>
  <c r="G218" i="2"/>
  <c r="H218" i="2"/>
  <c r="G219" i="2"/>
  <c r="H219" i="2"/>
  <c r="G220" i="2"/>
  <c r="H220" i="2"/>
  <c r="G221" i="2"/>
  <c r="H221" i="2"/>
  <c r="G222" i="2"/>
  <c r="H222" i="2"/>
  <c r="G223" i="2"/>
  <c r="H223" i="2"/>
  <c r="G224" i="2"/>
  <c r="H224" i="2"/>
  <c r="G225" i="2"/>
  <c r="H225" i="2"/>
  <c r="G226" i="2"/>
  <c r="H226" i="2"/>
  <c r="G227" i="2"/>
  <c r="H227" i="2"/>
  <c r="G228" i="2"/>
  <c r="H228" i="2"/>
  <c r="G229" i="2"/>
  <c r="H229" i="2"/>
  <c r="G230" i="2"/>
  <c r="H230" i="2"/>
  <c r="G231" i="2"/>
  <c r="H231" i="2"/>
  <c r="G232" i="2"/>
  <c r="H232" i="2"/>
  <c r="G233" i="2"/>
  <c r="H233" i="2"/>
  <c r="G234" i="2"/>
  <c r="H234" i="2"/>
  <c r="G235" i="2"/>
  <c r="H235" i="2"/>
  <c r="G236" i="2"/>
  <c r="H236" i="2"/>
  <c r="G237" i="2"/>
  <c r="H237" i="2"/>
  <c r="G238" i="2"/>
  <c r="H238" i="2"/>
  <c r="G239" i="2"/>
  <c r="H239" i="2"/>
  <c r="G240" i="2"/>
  <c r="H240" i="2"/>
  <c r="G241" i="2"/>
  <c r="H241" i="2"/>
  <c r="G242" i="2"/>
  <c r="H242" i="2"/>
  <c r="G243" i="2"/>
  <c r="H243" i="2"/>
  <c r="G244" i="2"/>
  <c r="H244" i="2"/>
  <c r="G245" i="2"/>
  <c r="H245" i="2"/>
  <c r="G246" i="2"/>
  <c r="H246" i="2"/>
  <c r="G247" i="2"/>
  <c r="H247" i="2"/>
  <c r="G248" i="2"/>
  <c r="H248" i="2"/>
  <c r="G249" i="2"/>
  <c r="H249" i="2"/>
  <c r="G250" i="2"/>
  <c r="H250" i="2"/>
  <c r="G251" i="2"/>
  <c r="H251" i="2"/>
  <c r="G252" i="2"/>
  <c r="H252" i="2"/>
  <c r="H2"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 i="2"/>
  <c r="GW2" i="22" a="1"/>
  <c r="GW2" i="22" s="1"/>
  <c r="GP2" i="22" a="1"/>
  <c r="GP2" i="22" s="1"/>
  <c r="GI2" i="22" a="1"/>
  <c r="GI2" i="22" s="1"/>
  <c r="GB2" i="22" a="1"/>
  <c r="GB2" i="22" s="1"/>
  <c r="FU2" i="22" a="1"/>
  <c r="FU2" i="22" s="1"/>
  <c r="FN2" i="22" a="1"/>
  <c r="FN2" i="22" s="1"/>
  <c r="FG2" i="22" a="1"/>
  <c r="FG2" i="22" s="1"/>
  <c r="EZ2" i="22" a="1"/>
  <c r="EZ2" i="22" s="1"/>
  <c r="ES2" i="22" a="1"/>
  <c r="ES2" i="22" s="1"/>
  <c r="EL2" i="22" a="1"/>
  <c r="EL2" i="22" s="1"/>
  <c r="EE2" i="22" a="1"/>
  <c r="EE2" i="22" s="1"/>
  <c r="DX2" i="22" a="1"/>
  <c r="DX2" i="22"/>
  <c r="DQ2" i="22" a="1"/>
  <c r="DQ2" i="22" s="1"/>
  <c r="DJ2" i="22" a="1"/>
  <c r="DJ2" i="22" s="1"/>
  <c r="DC2" i="22" a="1"/>
  <c r="DC2" i="22" s="1"/>
  <c r="CV2" i="22" a="1"/>
  <c r="CV2" i="22" s="1"/>
  <c r="CO2" i="22" a="1"/>
  <c r="CO2" i="22" s="1"/>
  <c r="CH2" i="22" a="1"/>
  <c r="CH2" i="22" s="1"/>
  <c r="CA2" i="22" a="1"/>
  <c r="CA2" i="22" s="1"/>
  <c r="BT2" i="22" a="1"/>
  <c r="BT2" i="22" s="1"/>
  <c r="BM2" i="22" a="1"/>
  <c r="BM2" i="22" s="1"/>
  <c r="BF2" i="22" a="1"/>
  <c r="BF2" i="22" s="1"/>
  <c r="AY2" i="22" a="1"/>
  <c r="AY2" i="22" s="1"/>
  <c r="AR2" i="22" a="1"/>
  <c r="AR2" i="22" s="1"/>
  <c r="AK2" i="22" a="1"/>
  <c r="AK2" i="22" s="1"/>
  <c r="AD2" i="22" a="1"/>
  <c r="AD2" i="22" s="1"/>
  <c r="W2" i="22" a="1"/>
  <c r="W2" i="22" s="1"/>
  <c r="P2" i="22" a="1"/>
  <c r="P2" i="22" s="1"/>
  <c r="I2" i="22" a="1"/>
  <c r="I2" i="22" s="1"/>
  <c r="B2" i="22" a="1"/>
  <c r="B2" i="22" s="1"/>
  <c r="HJ4" i="22"/>
  <c r="HJ5" i="22"/>
  <c r="HJ6" i="22"/>
  <c r="HJ7" i="22"/>
  <c r="HJ8" i="22"/>
  <c r="HJ9" i="22"/>
  <c r="HJ10" i="22"/>
  <c r="HJ11" i="22"/>
  <c r="HJ12" i="22"/>
  <c r="HJ13" i="22"/>
  <c r="HJ14" i="22"/>
  <c r="HJ15" i="22"/>
  <c r="HJ16" i="22"/>
  <c r="HJ17" i="22"/>
  <c r="HJ18" i="22"/>
  <c r="HJ19" i="22"/>
  <c r="HJ20" i="22"/>
  <c r="HJ21" i="22"/>
  <c r="HJ22" i="22"/>
  <c r="HJ23" i="22"/>
  <c r="HJ24" i="22"/>
  <c r="HJ25" i="22"/>
  <c r="HJ26" i="22"/>
  <c r="HJ27" i="22"/>
  <c r="HJ28" i="22"/>
  <c r="HJ29" i="22"/>
  <c r="HJ30" i="22"/>
  <c r="HJ31" i="22"/>
  <c r="HJ32" i="22"/>
  <c r="HJ33" i="22"/>
  <c r="HJ34" i="22"/>
  <c r="HJ35" i="22"/>
  <c r="HJ36" i="22"/>
  <c r="HJ37" i="22"/>
  <c r="HJ38" i="22"/>
  <c r="HJ39" i="22"/>
  <c r="HJ40" i="22"/>
  <c r="HJ41" i="22"/>
  <c r="HJ42" i="22"/>
  <c r="HJ43" i="22"/>
  <c r="HJ44" i="22"/>
  <c r="HJ45" i="22"/>
  <c r="HJ46" i="22"/>
  <c r="HJ47" i="22"/>
  <c r="HJ48" i="22"/>
  <c r="HJ49" i="22"/>
  <c r="HJ50" i="22"/>
  <c r="HJ51" i="22"/>
  <c r="HJ52" i="22"/>
  <c r="HJ53" i="22"/>
  <c r="HJ54" i="22"/>
  <c r="HJ55" i="22"/>
  <c r="HJ56" i="22"/>
  <c r="HJ57" i="22"/>
  <c r="HJ58" i="22"/>
  <c r="HJ59" i="22"/>
  <c r="HJ60" i="22"/>
  <c r="HJ61" i="22"/>
  <c r="HJ62" i="22"/>
  <c r="HJ63" i="22"/>
  <c r="HJ64" i="22"/>
  <c r="HJ65" i="22"/>
  <c r="HJ66" i="22"/>
  <c r="HJ67" i="22"/>
  <c r="HJ68" i="22"/>
  <c r="HJ69" i="22"/>
  <c r="HJ70" i="22"/>
  <c r="HJ71" i="22"/>
  <c r="HJ72" i="22"/>
  <c r="HJ73" i="22"/>
  <c r="HJ74" i="22"/>
  <c r="HJ75" i="22"/>
  <c r="HJ76" i="22"/>
  <c r="HJ77" i="22"/>
  <c r="HJ78" i="22"/>
  <c r="HJ79" i="22"/>
  <c r="HJ80" i="22"/>
  <c r="HJ81" i="22"/>
  <c r="HJ82" i="22"/>
  <c r="HJ83" i="22"/>
  <c r="HJ84" i="22"/>
  <c r="HJ85" i="22"/>
  <c r="HJ86" i="22"/>
  <c r="HJ87" i="22"/>
  <c r="HJ88" i="22"/>
  <c r="HJ89" i="22"/>
  <c r="HJ90" i="22"/>
  <c r="HJ91" i="22"/>
  <c r="HJ92" i="22"/>
  <c r="HJ93" i="22"/>
  <c r="HJ94" i="22"/>
  <c r="HJ95" i="22"/>
  <c r="HJ96" i="22"/>
  <c r="HJ97" i="22"/>
  <c r="HJ98" i="22"/>
  <c r="HJ99" i="22"/>
  <c r="HJ100" i="22"/>
  <c r="HJ101" i="22"/>
  <c r="HJ102" i="22"/>
  <c r="HJ103" i="22"/>
  <c r="HJ104" i="22"/>
  <c r="HJ105" i="22"/>
  <c r="HJ106" i="22"/>
  <c r="HJ107" i="22"/>
  <c r="HJ108" i="22"/>
  <c r="HJ109" i="22"/>
  <c r="HJ110" i="22"/>
  <c r="HJ111" i="22"/>
  <c r="HJ112" i="22"/>
  <c r="HJ113" i="22"/>
  <c r="HJ114" i="22"/>
  <c r="HJ115" i="22"/>
  <c r="HJ116" i="22"/>
  <c r="HJ117" i="22"/>
  <c r="HJ118" i="22"/>
  <c r="HJ119" i="22"/>
  <c r="HJ120" i="22"/>
  <c r="HJ121" i="22"/>
  <c r="HJ122" i="22"/>
  <c r="HJ123" i="22"/>
  <c r="HJ124" i="22"/>
  <c r="HJ125" i="22"/>
  <c r="HJ126" i="22"/>
  <c r="HJ127" i="22"/>
  <c r="HJ128" i="22"/>
  <c r="HJ129" i="22"/>
  <c r="HJ130" i="22"/>
  <c r="HJ131" i="22"/>
  <c r="HJ132" i="22"/>
  <c r="HJ133" i="22"/>
  <c r="HJ134" i="22"/>
  <c r="HJ135" i="22"/>
  <c r="HJ136" i="22"/>
  <c r="HJ137" i="22"/>
  <c r="HJ138" i="22"/>
  <c r="HJ139" i="22"/>
  <c r="HJ140" i="22"/>
  <c r="HJ141" i="22"/>
  <c r="HJ142" i="22"/>
  <c r="HJ143" i="22"/>
  <c r="HJ144" i="22"/>
  <c r="HJ145" i="22"/>
  <c r="HJ146" i="22"/>
  <c r="HJ147" i="22"/>
  <c r="HJ148" i="22"/>
  <c r="HJ149" i="22"/>
  <c r="HJ150" i="22"/>
  <c r="HJ151" i="22"/>
  <c r="HJ152" i="22"/>
  <c r="HJ153" i="22"/>
  <c r="HJ154" i="22"/>
  <c r="HJ155" i="22"/>
  <c r="HJ156" i="22"/>
  <c r="HJ157" i="22"/>
  <c r="HJ158" i="22"/>
  <c r="HJ159" i="22"/>
  <c r="HJ160" i="22"/>
  <c r="HJ161" i="22"/>
  <c r="HJ162" i="22"/>
  <c r="HJ163" i="22"/>
  <c r="HJ164" i="22"/>
  <c r="HJ165" i="22"/>
  <c r="HJ166" i="22"/>
  <c r="HJ167" i="22"/>
  <c r="HJ168" i="22"/>
  <c r="HJ169" i="22"/>
  <c r="HJ170" i="22"/>
  <c r="HJ171" i="22"/>
  <c r="HJ172" i="22"/>
  <c r="HJ173" i="22"/>
  <c r="HJ174" i="22"/>
  <c r="HJ175" i="22"/>
  <c r="HJ176" i="22"/>
  <c r="HJ177" i="22"/>
  <c r="HJ178" i="22"/>
  <c r="HJ179" i="22"/>
  <c r="HJ180" i="22"/>
  <c r="HJ181" i="22"/>
  <c r="HJ182" i="22"/>
  <c r="HJ183" i="22"/>
  <c r="HJ184" i="22"/>
  <c r="HJ185" i="22"/>
  <c r="HJ186" i="22"/>
  <c r="HJ187" i="22"/>
  <c r="HJ188" i="22"/>
  <c r="HJ189" i="22"/>
  <c r="HJ190" i="22"/>
  <c r="HJ191" i="22"/>
  <c r="HJ192" i="22"/>
  <c r="HJ193" i="22"/>
  <c r="HJ194" i="22"/>
  <c r="HJ195" i="22"/>
  <c r="HJ196" i="22"/>
  <c r="HJ197" i="22"/>
  <c r="HJ198" i="22"/>
  <c r="HJ199" i="22"/>
  <c r="HJ200" i="22"/>
  <c r="HJ201" i="22"/>
  <c r="HJ202" i="22"/>
  <c r="HJ203" i="22"/>
  <c r="HJ204" i="22"/>
  <c r="HJ205" i="22"/>
  <c r="HJ206" i="22"/>
  <c r="HJ207" i="22"/>
  <c r="HJ208" i="22"/>
  <c r="HJ209" i="22"/>
  <c r="HJ210" i="22"/>
  <c r="HJ211" i="22"/>
  <c r="HJ212" i="22"/>
  <c r="HJ213" i="22"/>
  <c r="HJ214" i="22"/>
  <c r="HJ215" i="22"/>
  <c r="HJ216" i="22"/>
  <c r="HJ217" i="22"/>
  <c r="HJ218" i="22"/>
  <c r="HJ219" i="22"/>
  <c r="HJ220" i="22"/>
  <c r="HJ221" i="22"/>
  <c r="HJ222" i="22"/>
  <c r="HJ223" i="22"/>
  <c r="HJ224" i="22"/>
  <c r="HJ225" i="22"/>
  <c r="HJ226" i="22"/>
  <c r="HJ227" i="22"/>
  <c r="HJ228" i="22"/>
  <c r="HJ229" i="22"/>
  <c r="HJ230" i="22"/>
  <c r="HJ231" i="22"/>
  <c r="HJ232" i="22"/>
  <c r="HJ233" i="22"/>
  <c r="HJ234" i="22"/>
  <c r="HJ235" i="22"/>
  <c r="HJ236" i="22"/>
  <c r="HJ237" i="22"/>
  <c r="HJ238" i="22"/>
  <c r="HJ239" i="22"/>
  <c r="HJ240" i="22"/>
  <c r="HJ241" i="22"/>
  <c r="HJ242" i="22"/>
  <c r="HJ243" i="22"/>
  <c r="HJ244" i="22"/>
  <c r="HJ245" i="22"/>
  <c r="HJ246" i="22"/>
  <c r="HJ247" i="22"/>
  <c r="HJ248" i="22"/>
  <c r="HJ249" i="22"/>
  <c r="HJ250" i="22"/>
  <c r="HJ251" i="22"/>
  <c r="HJ252" i="22"/>
  <c r="HJ253" i="22"/>
  <c r="HJ254" i="22"/>
  <c r="HJ255" i="22"/>
  <c r="GW1" i="22"/>
  <c r="GP1" i="22"/>
  <c r="GI1" i="22"/>
  <c r="GB1" i="22"/>
  <c r="FU1" i="22"/>
  <c r="FN1" i="22"/>
  <c r="FG1" i="22"/>
  <c r="EZ1" i="22"/>
  <c r="ES1" i="22"/>
  <c r="EL1" i="22"/>
  <c r="EE1" i="22"/>
  <c r="DX1" i="22"/>
  <c r="DQ1" i="22"/>
  <c r="DJ1" i="22"/>
  <c r="DC1" i="22"/>
  <c r="CV1" i="22"/>
  <c r="CO1" i="22"/>
  <c r="CH1" i="22"/>
  <c r="CA1" i="22"/>
  <c r="BT1" i="22"/>
  <c r="BM1" i="22"/>
  <c r="BF1" i="22"/>
  <c r="AY1" i="22"/>
  <c r="AR1" i="22"/>
  <c r="AK1" i="22"/>
  <c r="AD1" i="22"/>
  <c r="W1" i="22"/>
  <c r="P1" i="22"/>
  <c r="I1" i="22"/>
  <c r="B1" i="22"/>
  <c r="K13" i="20"/>
  <c r="K14" i="20" s="1"/>
  <c r="A3" i="20" a="1"/>
  <c r="A3" i="20" s="1"/>
  <c r="F4" i="20"/>
  <c r="F5" i="20"/>
  <c r="F6" i="20"/>
  <c r="F7" i="20"/>
  <c r="E3" i="19" s="1"/>
  <c r="F8" i="20"/>
  <c r="E8" i="19" s="1"/>
  <c r="F9" i="20"/>
  <c r="E14" i="19" s="1"/>
  <c r="F10" i="20"/>
  <c r="F11" i="20"/>
  <c r="F12" i="20"/>
  <c r="E6" i="19" s="1"/>
  <c r="F13" i="20"/>
  <c r="F14" i="20"/>
  <c r="F15" i="20"/>
  <c r="F16" i="20"/>
  <c r="F17" i="20"/>
  <c r="F18" i="20"/>
  <c r="F19" i="20"/>
  <c r="F20" i="20"/>
  <c r="F21" i="20"/>
  <c r="F22" i="20"/>
  <c r="F23" i="20"/>
  <c r="E4" i="19" s="1"/>
  <c r="F24" i="20"/>
  <c r="E9" i="19" s="1"/>
  <c r="F25" i="20"/>
  <c r="F26" i="20"/>
  <c r="F27" i="20"/>
  <c r="E13" i="19" s="1"/>
  <c r="F28" i="20"/>
  <c r="E17" i="19" s="1"/>
  <c r="F29" i="20"/>
  <c r="F30" i="20"/>
  <c r="F31" i="20"/>
  <c r="F32" i="20"/>
  <c r="E5" i="19" s="1"/>
  <c r="D4" i="19"/>
  <c r="D5" i="19"/>
  <c r="D6" i="19"/>
  <c r="D7" i="19"/>
  <c r="D8" i="19"/>
  <c r="D9" i="19"/>
  <c r="D10" i="19"/>
  <c r="D11" i="19"/>
  <c r="D12" i="19"/>
  <c r="D13" i="19"/>
  <c r="D14" i="19"/>
  <c r="D15" i="19"/>
  <c r="D16" i="19"/>
  <c r="D17" i="19"/>
  <c r="D3" i="19"/>
  <c r="L2" i="23" a="1"/>
  <c r="L2" i="23" s="1"/>
  <c r="C3" i="23" a="1"/>
  <c r="C3" i="23" s="1"/>
  <c r="C4" i="23" a="1"/>
  <c r="C4" i="23" s="1"/>
  <c r="C5" i="23" a="1"/>
  <c r="C5" i="23" s="1"/>
  <c r="C6" i="23" a="1"/>
  <c r="C6" i="23" s="1"/>
  <c r="C7" i="23" a="1"/>
  <c r="C7" i="23" s="1"/>
  <c r="C8" i="23" a="1"/>
  <c r="C8" i="23" s="1"/>
  <c r="C9" i="23" a="1"/>
  <c r="C9" i="23" s="1"/>
  <c r="C10" i="23" a="1"/>
  <c r="C10" i="23" s="1"/>
  <c r="C11" i="23" a="1"/>
  <c r="C11" i="23" s="1"/>
  <c r="C12" i="23" a="1"/>
  <c r="C12" i="23" s="1"/>
  <c r="C13" i="23" a="1"/>
  <c r="C13" i="23" s="1"/>
  <c r="C14" i="23" a="1"/>
  <c r="C14" i="23" s="1"/>
  <c r="C15" i="23" a="1"/>
  <c r="C15" i="23" s="1"/>
  <c r="C16" i="23" a="1"/>
  <c r="C16" i="23" s="1"/>
  <c r="C17" i="23" a="1"/>
  <c r="C17" i="23" s="1"/>
  <c r="C18" i="23" a="1"/>
  <c r="C18" i="23" s="1"/>
  <c r="C19" i="23" a="1"/>
  <c r="C19" i="23" s="1"/>
  <c r="C20" i="23" a="1"/>
  <c r="C20" i="23" s="1"/>
  <c r="C21" i="23" a="1"/>
  <c r="C21" i="23" s="1"/>
  <c r="C22" i="23" a="1"/>
  <c r="C22" i="23" s="1"/>
  <c r="C23" i="23" a="1"/>
  <c r="C23" i="23" s="1"/>
  <c r="C24" i="23" a="1"/>
  <c r="C24" i="23" s="1"/>
  <c r="C25" i="23" a="1"/>
  <c r="C25" i="23" s="1"/>
  <c r="C26" i="23" a="1"/>
  <c r="C26" i="23" s="1"/>
  <c r="C27" i="23" a="1"/>
  <c r="C27" i="23" s="1"/>
  <c r="C28" i="23" a="1"/>
  <c r="C28" i="23" s="1"/>
  <c r="C29" i="23" a="1"/>
  <c r="C29" i="23" s="1"/>
  <c r="C30" i="23" a="1"/>
  <c r="C30" i="23" s="1"/>
  <c r="C31" i="23" a="1"/>
  <c r="C31" i="23" s="1"/>
  <c r="C2" i="23" a="1"/>
  <c r="C2" i="23" s="1"/>
  <c r="E3" i="23" a="1"/>
  <c r="E3" i="23" s="1"/>
  <c r="E4" i="23" a="1"/>
  <c r="E4" i="23" s="1"/>
  <c r="E5" i="23" a="1"/>
  <c r="E5" i="23" s="1"/>
  <c r="E6" i="23" a="1"/>
  <c r="E6" i="23" s="1"/>
  <c r="E7" i="23" a="1"/>
  <c r="E7" i="23" s="1"/>
  <c r="E8" i="23" a="1"/>
  <c r="E8" i="23" s="1"/>
  <c r="E9" i="23" a="1"/>
  <c r="E9" i="23" s="1"/>
  <c r="E10" i="23" a="1"/>
  <c r="E10" i="23" s="1"/>
  <c r="E11" i="23" a="1"/>
  <c r="E11" i="23" s="1"/>
  <c r="E12" i="23" a="1"/>
  <c r="E12" i="23" s="1"/>
  <c r="E13" i="23" a="1"/>
  <c r="E13" i="23" s="1"/>
  <c r="E14" i="23" a="1"/>
  <c r="E14" i="23" s="1"/>
  <c r="E15" i="23" a="1"/>
  <c r="E15" i="23" s="1"/>
  <c r="E16" i="23" a="1"/>
  <c r="E16" i="23" s="1"/>
  <c r="E17" i="23" a="1"/>
  <c r="E17" i="23" s="1"/>
  <c r="E18" i="23" a="1"/>
  <c r="E18" i="23" s="1"/>
  <c r="E19" i="23" a="1"/>
  <c r="E19" i="23" s="1"/>
  <c r="E20" i="23" a="1"/>
  <c r="E20" i="23" s="1"/>
  <c r="E21" i="23" a="1"/>
  <c r="E21" i="23" s="1"/>
  <c r="E22" i="23" a="1"/>
  <c r="E22" i="23" s="1"/>
  <c r="E23" i="23" a="1"/>
  <c r="E23" i="23" s="1"/>
  <c r="E24" i="23" a="1"/>
  <c r="E24" i="23" s="1"/>
  <c r="E25" i="23" a="1"/>
  <c r="E25" i="23" s="1"/>
  <c r="E26" i="23" a="1"/>
  <c r="E26" i="23" s="1"/>
  <c r="E27" i="23" a="1"/>
  <c r="E27" i="23" s="1"/>
  <c r="E28" i="23" a="1"/>
  <c r="E28" i="23" s="1"/>
  <c r="E29" i="23" a="1"/>
  <c r="E29" i="23" s="1"/>
  <c r="E30" i="23" a="1"/>
  <c r="E30" i="23" s="1"/>
  <c r="E31" i="23" a="1"/>
  <c r="E31" i="23" s="1"/>
  <c r="E2" i="23" a="1"/>
  <c r="E2" i="23" s="1"/>
  <c r="G3" i="23" a="1"/>
  <c r="G3" i="23" s="1"/>
  <c r="G4" i="23" a="1"/>
  <c r="G4" i="23" s="1"/>
  <c r="G5" i="23" a="1"/>
  <c r="G5" i="23" s="1"/>
  <c r="G6" i="23" a="1"/>
  <c r="G6" i="23" s="1"/>
  <c r="G7" i="23" a="1"/>
  <c r="G7" i="23" s="1"/>
  <c r="G8" i="23" a="1"/>
  <c r="G8" i="23" s="1"/>
  <c r="G9" i="23" a="1"/>
  <c r="G9" i="23" s="1"/>
  <c r="G10" i="23" a="1"/>
  <c r="G10" i="23" s="1"/>
  <c r="G11" i="23" a="1"/>
  <c r="G11" i="23" s="1"/>
  <c r="G12" i="23" a="1"/>
  <c r="G12" i="23" s="1"/>
  <c r="G13" i="23" a="1"/>
  <c r="G13" i="23" s="1"/>
  <c r="G14" i="23" a="1"/>
  <c r="G14" i="23" s="1"/>
  <c r="G15" i="23" a="1"/>
  <c r="G15" i="23" s="1"/>
  <c r="G16" i="23" a="1"/>
  <c r="G16" i="23" s="1"/>
  <c r="G17" i="23" a="1"/>
  <c r="G17" i="23" s="1"/>
  <c r="G18" i="23" a="1"/>
  <c r="G18" i="23" s="1"/>
  <c r="G19" i="23" a="1"/>
  <c r="G19" i="23" s="1"/>
  <c r="G20" i="23" a="1"/>
  <c r="G20" i="23" s="1"/>
  <c r="G21" i="23" a="1"/>
  <c r="G21" i="23" s="1"/>
  <c r="G22" i="23" a="1"/>
  <c r="G22" i="23" s="1"/>
  <c r="G23" i="23" a="1"/>
  <c r="G23" i="23" s="1"/>
  <c r="G24" i="23" a="1"/>
  <c r="G24" i="23" s="1"/>
  <c r="G25" i="23" a="1"/>
  <c r="G25" i="23" s="1"/>
  <c r="G26" i="23" a="1"/>
  <c r="G26" i="23" s="1"/>
  <c r="G27" i="23" a="1"/>
  <c r="G27" i="23" s="1"/>
  <c r="G28" i="23" a="1"/>
  <c r="G28" i="23" s="1"/>
  <c r="G29" i="23" a="1"/>
  <c r="G29" i="23" s="1"/>
  <c r="G30" i="23" a="1"/>
  <c r="G30" i="23" s="1"/>
  <c r="G31" i="23" a="1"/>
  <c r="G31" i="23" s="1"/>
  <c r="G2" i="23" a="1"/>
  <c r="G2" i="23" s="1"/>
  <c r="B3" i="23" a="1"/>
  <c r="B3" i="23" s="1"/>
  <c r="B4" i="23" a="1"/>
  <c r="B4" i="23" s="1"/>
  <c r="B5" i="23" a="1"/>
  <c r="B5" i="23" s="1"/>
  <c r="B6" i="23" a="1"/>
  <c r="B6" i="23"/>
  <c r="B7" i="23" a="1"/>
  <c r="B7" i="23" s="1"/>
  <c r="B8" i="23" a="1"/>
  <c r="B8" i="23" s="1"/>
  <c r="B9" i="23" a="1"/>
  <c r="B9" i="23" s="1"/>
  <c r="B10" i="23" a="1"/>
  <c r="B10" i="23"/>
  <c r="B11" i="23" a="1"/>
  <c r="B11" i="23" s="1"/>
  <c r="B12" i="23" a="1"/>
  <c r="B12" i="23" s="1"/>
  <c r="B13" i="23" a="1"/>
  <c r="B13" i="23" s="1"/>
  <c r="B14" i="23" a="1"/>
  <c r="B14" i="23"/>
  <c r="B15" i="23" a="1"/>
  <c r="B15" i="23" s="1"/>
  <c r="B16" i="23" a="1"/>
  <c r="B16" i="23" s="1"/>
  <c r="B17" i="23" a="1"/>
  <c r="B17" i="23" s="1"/>
  <c r="B18" i="23" a="1"/>
  <c r="B18" i="23"/>
  <c r="B19" i="23" a="1"/>
  <c r="B19" i="23" s="1"/>
  <c r="B20" i="23" a="1"/>
  <c r="B20" i="23" s="1"/>
  <c r="B21" i="23" a="1"/>
  <c r="B21" i="23" s="1"/>
  <c r="B22" i="23" a="1"/>
  <c r="B22" i="23"/>
  <c r="B23" i="23" a="1"/>
  <c r="B23" i="23" s="1"/>
  <c r="B24" i="23" a="1"/>
  <c r="B24" i="23" s="1"/>
  <c r="B25" i="23" a="1"/>
  <c r="B25" i="23" s="1"/>
  <c r="B26" i="23" a="1"/>
  <c r="B26" i="23" s="1"/>
  <c r="B27" i="23" a="1"/>
  <c r="B27" i="23" s="1"/>
  <c r="B28" i="23" a="1"/>
  <c r="B28" i="23" s="1"/>
  <c r="B29" i="23" a="1"/>
  <c r="B29" i="23" s="1"/>
  <c r="B30" i="23" a="1"/>
  <c r="B30" i="23" s="1"/>
  <c r="B31" i="23" a="1"/>
  <c r="B31" i="23" s="1"/>
  <c r="B2" i="23" a="1"/>
  <c r="B2" i="23" s="1"/>
  <c r="E5" i="17" l="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E201" i="17" s="1"/>
  <c r="E202" i="17" s="1"/>
  <c r="E203" i="17" s="1"/>
  <c r="E204" i="17" s="1"/>
  <c r="E205" i="17" s="1"/>
  <c r="E206" i="17" s="1"/>
  <c r="E207" i="17" s="1"/>
  <c r="E208" i="17" s="1"/>
  <c r="E209" i="17" s="1"/>
  <c r="E210" i="17" s="1"/>
  <c r="E211" i="17" s="1"/>
  <c r="E212" i="17" s="1"/>
  <c r="E213" i="17" s="1"/>
  <c r="E214" i="17" s="1"/>
  <c r="E215" i="17" s="1"/>
  <c r="E216" i="17" s="1"/>
  <c r="E217" i="17" s="1"/>
  <c r="E218" i="17" s="1"/>
  <c r="E219" i="17" s="1"/>
  <c r="E220" i="17" s="1"/>
  <c r="E221" i="17" s="1"/>
  <c r="E222" i="17" s="1"/>
  <c r="E223" i="17" s="1"/>
  <c r="E224" i="17" s="1"/>
  <c r="E225" i="17" s="1"/>
  <c r="E226" i="17" s="1"/>
  <c r="E227" i="17" s="1"/>
  <c r="E228" i="17" s="1"/>
  <c r="E229" i="17" s="1"/>
  <c r="E230" i="17" s="1"/>
  <c r="E231" i="17" s="1"/>
  <c r="E232" i="17" s="1"/>
  <c r="E233" i="17" s="1"/>
  <c r="E234" i="17" s="1"/>
  <c r="E235" i="17" s="1"/>
  <c r="E236" i="17" s="1"/>
  <c r="E237" i="17" s="1"/>
  <c r="E238" i="17" s="1"/>
  <c r="E239" i="17" s="1"/>
  <c r="E240" i="17" s="1"/>
  <c r="E241" i="17" s="1"/>
  <c r="E242" i="17" s="1"/>
  <c r="E243" i="17" s="1"/>
  <c r="E244" i="17" s="1"/>
  <c r="E245" i="17" s="1"/>
  <c r="E246" i="17" s="1"/>
  <c r="E247" i="17" s="1"/>
  <c r="E248" i="17" s="1"/>
  <c r="E249" i="17" s="1"/>
  <c r="E250" i="17" s="1"/>
  <c r="E251" i="17" s="1"/>
  <c r="E252" i="17" s="1"/>
  <c r="E253" i="17" s="1"/>
  <c r="P9" i="20"/>
  <c r="O9" i="20" s="1" a="1"/>
  <c r="O9" i="20" s="1"/>
  <c r="P4" i="20"/>
  <c r="O4" i="20" s="1" a="1"/>
  <c r="O4" i="20" s="1"/>
  <c r="P10" i="20"/>
  <c r="O10" i="20" s="1" a="1"/>
  <c r="O10" i="20" s="1"/>
  <c r="P12" i="20"/>
  <c r="O12" i="20" s="1" a="1"/>
  <c r="O12" i="20" s="1"/>
  <c r="P11" i="20"/>
  <c r="O11" i="20" s="1" a="1"/>
  <c r="O11" i="20" s="1"/>
  <c r="P8" i="20"/>
  <c r="O8" i="20" s="1" a="1"/>
  <c r="O8" i="20" s="1"/>
  <c r="P7" i="20"/>
  <c r="O7" i="20" s="1" a="1"/>
  <c r="O7" i="20" s="1"/>
  <c r="P6" i="20"/>
  <c r="O6" i="20" s="1" a="1"/>
  <c r="O6" i="20" s="1"/>
  <c r="P3" i="20"/>
  <c r="O3" i="20" s="1" a="1"/>
  <c r="O3" i="20" s="1"/>
  <c r="P5" i="20"/>
  <c r="O5" i="20" s="1" a="1"/>
  <c r="O5" i="20" s="1"/>
  <c r="K2" i="23"/>
  <c r="B257" i="14"/>
  <c r="AF255" i="11"/>
  <c r="AF255" i="9"/>
  <c r="E16" i="19"/>
  <c r="E11" i="19"/>
  <c r="E12" i="19"/>
  <c r="E10" i="19"/>
  <c r="D19" i="19"/>
  <c r="D20" i="19" s="1"/>
  <c r="D21" i="19" s="1"/>
  <c r="E15" i="19"/>
  <c r="E7" i="19"/>
  <c r="M4" i="20" a="1"/>
  <c r="M4" i="20" s="1"/>
  <c r="M5" i="20" a="1"/>
  <c r="M5" i="20" s="1"/>
  <c r="M6" i="20" a="1"/>
  <c r="M6" i="20" s="1"/>
  <c r="M7" i="20" a="1"/>
  <c r="M7" i="20" s="1"/>
  <c r="M8" i="20" a="1"/>
  <c r="M8" i="20" s="1"/>
  <c r="M9" i="20" a="1"/>
  <c r="M9" i="20" s="1"/>
  <c r="M10" i="20" a="1"/>
  <c r="M10" i="20" s="1"/>
  <c r="M11" i="20" a="1"/>
  <c r="M11" i="20" s="1"/>
  <c r="M12" i="20" a="1"/>
  <c r="M12" i="20" s="1"/>
  <c r="E19" i="19" l="1"/>
  <c r="E20" i="19" s="1"/>
  <c r="E21" i="19" s="1"/>
  <c r="M13" i="20"/>
  <c r="M14" i="20" s="1"/>
  <c r="O13" i="20"/>
  <c r="O14" i="20" s="1"/>
  <c r="B341" i="14" l="1"/>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259" i="14"/>
  <c r="AE260" i="14"/>
  <c r="AD260" i="14"/>
  <c r="AC260" i="14"/>
  <c r="AB260" i="14"/>
  <c r="AA260" i="14"/>
  <c r="Z260" i="14"/>
  <c r="Y260" i="14"/>
  <c r="X260" i="14"/>
  <c r="W260" i="14"/>
  <c r="V260" i="14"/>
  <c r="U260" i="14"/>
  <c r="T260" i="14"/>
  <c r="S260" i="14"/>
  <c r="R260" i="14"/>
  <c r="Q260" i="14"/>
  <c r="P260" i="14"/>
  <c r="O260" i="14"/>
  <c r="N260" i="14"/>
  <c r="M260" i="14"/>
  <c r="L260" i="14"/>
  <c r="K260" i="14"/>
  <c r="J260" i="14"/>
  <c r="I260" i="14"/>
  <c r="H260" i="14"/>
  <c r="G260" i="14"/>
  <c r="F260" i="14"/>
  <c r="E260" i="14"/>
  <c r="D260" i="14"/>
  <c r="C260" i="14"/>
  <c r="B261" i="14" l="1"/>
  <c r="E23" i="19" s="1"/>
  <c r="C272" i="14"/>
  <c r="B271" i="14" l="1"/>
  <c r="D31" i="20" l="1"/>
  <c r="D5" i="20"/>
  <c r="D3" i="20"/>
  <c r="Y256" i="11" l="1"/>
  <c r="D26" i="20"/>
  <c r="J256" i="11"/>
  <c r="D11" i="20"/>
  <c r="R256" i="11"/>
  <c r="D19" i="20"/>
  <c r="Z256" i="11"/>
  <c r="D27" i="20"/>
  <c r="C13" i="19" s="1"/>
  <c r="Q256" i="11"/>
  <c r="D18" i="20"/>
  <c r="K256" i="11"/>
  <c r="D12" i="20"/>
  <c r="C6" i="19" s="1"/>
  <c r="S256" i="11"/>
  <c r="D20" i="20"/>
  <c r="I256" i="11"/>
  <c r="D10" i="20"/>
  <c r="C256" i="11"/>
  <c r="C2" i="11"/>
  <c r="D4" i="20"/>
  <c r="AA256" i="11"/>
  <c r="D28" i="20"/>
  <c r="C17" i="19" s="1"/>
  <c r="C15" i="19"/>
  <c r="L256" i="11"/>
  <c r="D13" i="20"/>
  <c r="T256" i="11"/>
  <c r="D21" i="20"/>
  <c r="AB256" i="11"/>
  <c r="D29" i="20"/>
  <c r="E256" i="11"/>
  <c r="D6" i="20"/>
  <c r="M256" i="11"/>
  <c r="D14" i="20"/>
  <c r="C7" i="19" s="1"/>
  <c r="U256" i="11"/>
  <c r="D22" i="20"/>
  <c r="AC256" i="11"/>
  <c r="D30" i="20"/>
  <c r="F256" i="11"/>
  <c r="D7" i="20"/>
  <c r="C3" i="19" s="1"/>
  <c r="V256" i="11"/>
  <c r="D23" i="20"/>
  <c r="C4" i="19" s="1"/>
  <c r="G256" i="11"/>
  <c r="D8" i="20"/>
  <c r="C8" i="19" s="1"/>
  <c r="O256" i="11"/>
  <c r="D16" i="20"/>
  <c r="W256" i="11"/>
  <c r="D24" i="20"/>
  <c r="C9" i="19" s="1"/>
  <c r="AE256" i="11"/>
  <c r="D32" i="20"/>
  <c r="C5" i="19" s="1"/>
  <c r="N256" i="11"/>
  <c r="D15" i="20"/>
  <c r="H256" i="11"/>
  <c r="D9" i="20"/>
  <c r="C14" i="19" s="1"/>
  <c r="P256" i="11"/>
  <c r="D17" i="20"/>
  <c r="X256" i="11"/>
  <c r="D25" i="20"/>
  <c r="AD256" i="11"/>
  <c r="B256" i="11"/>
  <c r="D256" i="11"/>
  <c r="C4" i="20"/>
  <c r="C5" i="20"/>
  <c r="C6" i="20"/>
  <c r="C7" i="20"/>
  <c r="B3" i="19" s="1"/>
  <c r="C8" i="20"/>
  <c r="B8" i="19" s="1"/>
  <c r="C9" i="20"/>
  <c r="B14" i="19" s="1"/>
  <c r="C10" i="20"/>
  <c r="C11" i="20"/>
  <c r="C12" i="20"/>
  <c r="B6" i="19" s="1"/>
  <c r="C13" i="20"/>
  <c r="C14" i="20"/>
  <c r="C15" i="20"/>
  <c r="C16" i="20"/>
  <c r="C17" i="20"/>
  <c r="C18" i="20"/>
  <c r="C19" i="20"/>
  <c r="C20" i="20"/>
  <c r="C21" i="20"/>
  <c r="C22" i="20"/>
  <c r="C23" i="20"/>
  <c r="B4" i="19" s="1"/>
  <c r="C24" i="20"/>
  <c r="B9" i="19" s="1"/>
  <c r="C25" i="20"/>
  <c r="C26" i="20"/>
  <c r="C27" i="20"/>
  <c r="B13" i="19" s="1"/>
  <c r="C28" i="20"/>
  <c r="B17" i="19" s="1"/>
  <c r="C29" i="20"/>
  <c r="C30" i="20"/>
  <c r="C31" i="20"/>
  <c r="C32" i="20"/>
  <c r="B5" i="19" s="1"/>
  <c r="J5" i="20" l="1"/>
  <c r="J3" i="20"/>
  <c r="J7" i="20"/>
  <c r="J12" i="20"/>
  <c r="J9" i="20"/>
  <c r="J10" i="20"/>
  <c r="J11" i="20"/>
  <c r="J8" i="20"/>
  <c r="I8" i="20" s="1" a="1"/>
  <c r="I8" i="20" s="1"/>
  <c r="J6" i="20"/>
  <c r="J4" i="20"/>
  <c r="C11" i="19"/>
  <c r="C10" i="19"/>
  <c r="C16" i="19"/>
  <c r="C12" i="19"/>
  <c r="B16" i="19"/>
  <c r="I7" i="20" a="1"/>
  <c r="I7" i="20" s="1"/>
  <c r="B12" i="19"/>
  <c r="B15" i="19"/>
  <c r="B10" i="19"/>
  <c r="B11" i="19"/>
  <c r="B257" i="11"/>
  <c r="C23" i="19" s="1"/>
  <c r="C256" i="9"/>
  <c r="U256" i="9"/>
  <c r="L256" i="9"/>
  <c r="AA256" i="9"/>
  <c r="K256" i="9"/>
  <c r="J256" i="9"/>
  <c r="D256" i="9"/>
  <c r="S256" i="9"/>
  <c r="Z256" i="9"/>
  <c r="R256" i="9"/>
  <c r="Y256" i="9"/>
  <c r="Q256" i="9"/>
  <c r="I256" i="9"/>
  <c r="H256" i="9"/>
  <c r="AB256" i="9"/>
  <c r="AE256" i="9"/>
  <c r="G256" i="9"/>
  <c r="AC256" i="9"/>
  <c r="T256" i="9"/>
  <c r="X256" i="9"/>
  <c r="P256" i="9"/>
  <c r="W256" i="9"/>
  <c r="O256" i="9"/>
  <c r="AD256" i="9"/>
  <c r="V256" i="9"/>
  <c r="N256" i="9"/>
  <c r="F256" i="9"/>
  <c r="M256" i="9"/>
  <c r="E256" i="9"/>
  <c r="C19" i="19" l="1"/>
  <c r="C20" i="19" s="1"/>
  <c r="C21" i="19" s="1"/>
  <c r="I11" i="20" a="1"/>
  <c r="I11" i="20" s="1"/>
  <c r="I3" i="20" a="1"/>
  <c r="I3" i="20" s="1"/>
  <c r="I12" i="20" a="1"/>
  <c r="I12" i="20" s="1"/>
  <c r="I6" i="20" a="1"/>
  <c r="I6" i="20" s="1"/>
  <c r="I5" i="20" a="1"/>
  <c r="I5" i="20" s="1"/>
  <c r="I10" i="20" a="1"/>
  <c r="I10" i="20" s="1"/>
  <c r="I4" i="20" a="1"/>
  <c r="I4" i="20" s="1"/>
  <c r="B7" i="19"/>
  <c r="B19" i="19" s="1"/>
  <c r="B20" i="19" s="1"/>
  <c r="B21" i="19" s="1"/>
  <c r="I9" i="20" a="1"/>
  <c r="I9" i="20" s="1"/>
  <c r="B257" i="9"/>
  <c r="B23" i="19" s="1"/>
  <c r="I13" i="20"/>
  <c r="I14" i="20" s="1"/>
  <c r="AD2" i="11" l="1"/>
  <c r="B239" i="11"/>
  <c r="B223" i="11"/>
  <c r="B207" i="11"/>
  <c r="B187" i="11"/>
  <c r="B171" i="11"/>
  <c r="B155" i="11"/>
  <c r="B139" i="11"/>
  <c r="B127" i="11"/>
  <c r="B111" i="11"/>
  <c r="B95" i="11"/>
  <c r="B79" i="11"/>
  <c r="B63" i="11"/>
  <c r="B47" i="11"/>
  <c r="B23" i="11"/>
  <c r="B11" i="11"/>
  <c r="X252" i="11"/>
  <c r="L252" i="11"/>
  <c r="U251" i="11"/>
  <c r="E251" i="11"/>
  <c r="R250" i="11"/>
  <c r="AE249" i="11"/>
  <c r="O249" i="11"/>
  <c r="AB248" i="11"/>
  <c r="L248" i="11"/>
  <c r="Y247" i="11"/>
  <c r="M247" i="11"/>
  <c r="Z246" i="11"/>
  <c r="J246" i="11"/>
  <c r="W245" i="11"/>
  <c r="G245" i="11"/>
  <c r="P244" i="11"/>
  <c r="Y243" i="11"/>
  <c r="I243" i="11"/>
  <c r="Z242" i="11"/>
  <c r="J242" i="11"/>
  <c r="W241" i="11"/>
  <c r="G241" i="11"/>
  <c r="T240" i="11"/>
  <c r="D240" i="11"/>
  <c r="Q239" i="11"/>
  <c r="AD238" i="11"/>
  <c r="N238" i="11"/>
  <c r="AA237" i="11"/>
  <c r="K237" i="11"/>
  <c r="X236" i="11"/>
  <c r="H236" i="11"/>
  <c r="U235" i="11"/>
  <c r="E235" i="11"/>
  <c r="N234" i="11"/>
  <c r="AA233" i="11"/>
  <c r="K233" i="11"/>
  <c r="X232" i="11"/>
  <c r="H232" i="11"/>
  <c r="U231" i="11"/>
  <c r="E231" i="11"/>
  <c r="R230" i="11"/>
  <c r="AE229" i="11"/>
  <c r="O229" i="11"/>
  <c r="AB228" i="11"/>
  <c r="L228" i="11"/>
  <c r="Y227" i="11"/>
  <c r="M227" i="11"/>
  <c r="Z226" i="11"/>
  <c r="J226" i="11"/>
  <c r="S225" i="11"/>
  <c r="C225" i="11"/>
  <c r="P224" i="11"/>
  <c r="AC223" i="11"/>
  <c r="M223" i="11"/>
  <c r="AD222" i="11"/>
  <c r="N222" i="11"/>
  <c r="AA221" i="11"/>
  <c r="K221" i="11"/>
  <c r="X220" i="11"/>
  <c r="H220" i="11"/>
  <c r="U219" i="11"/>
  <c r="E219" i="11"/>
  <c r="R218" i="11"/>
  <c r="AE217" i="11"/>
  <c r="O217" i="11"/>
  <c r="AB216" i="11"/>
  <c r="L216" i="11"/>
  <c r="AC215" i="11"/>
  <c r="M215" i="11"/>
  <c r="Z214" i="11"/>
  <c r="J214" i="11"/>
  <c r="W213" i="11"/>
  <c r="G213" i="11"/>
  <c r="T212" i="11"/>
  <c r="D212" i="11"/>
  <c r="Q211" i="11"/>
  <c r="AD210" i="11"/>
  <c r="N210" i="11"/>
  <c r="AE209" i="11"/>
  <c r="O209" i="11"/>
  <c r="AB208" i="11"/>
  <c r="L208" i="11"/>
  <c r="Y207" i="11"/>
  <c r="I207" i="11"/>
  <c r="V206" i="11"/>
  <c r="F206" i="11"/>
  <c r="S205" i="11"/>
  <c r="G205" i="11"/>
  <c r="T204" i="11"/>
  <c r="D204" i="11"/>
  <c r="Q203" i="11"/>
  <c r="AD202" i="11"/>
  <c r="N202" i="11"/>
  <c r="W201" i="11"/>
  <c r="G201" i="11"/>
  <c r="T200" i="11"/>
  <c r="D200" i="11"/>
  <c r="U199" i="11"/>
  <c r="AD198" i="11"/>
  <c r="N198" i="11"/>
  <c r="AE197" i="11"/>
  <c r="K197" i="11"/>
  <c r="X196" i="11"/>
  <c r="H196" i="11"/>
  <c r="U195" i="11"/>
  <c r="I195" i="11"/>
  <c r="R194" i="11"/>
  <c r="AE193" i="11"/>
  <c r="O193" i="11"/>
  <c r="AB192" i="11"/>
  <c r="P192" i="11"/>
  <c r="AC191" i="11"/>
  <c r="I191" i="11"/>
  <c r="V190" i="11"/>
  <c r="J190" i="11"/>
  <c r="W189" i="11"/>
  <c r="C189" i="11"/>
  <c r="P188" i="11"/>
  <c r="AC187" i="11"/>
  <c r="Q187" i="11"/>
  <c r="Z186" i="11"/>
  <c r="J186" i="11"/>
  <c r="W185" i="11"/>
  <c r="G185" i="11"/>
  <c r="T184" i="11"/>
  <c r="D184" i="11"/>
  <c r="Q183" i="11"/>
  <c r="AD182" i="11"/>
  <c r="N182" i="11"/>
  <c r="AA181" i="11"/>
  <c r="K181" i="11"/>
  <c r="X180" i="11"/>
  <c r="H180" i="11"/>
  <c r="U179" i="11"/>
  <c r="E179" i="11"/>
  <c r="R178" i="11"/>
  <c r="AE177" i="11"/>
  <c r="O177" i="11"/>
  <c r="AB176" i="11"/>
  <c r="L176" i="11"/>
  <c r="Y175" i="11"/>
  <c r="M175" i="11"/>
  <c r="V174" i="11"/>
  <c r="F174" i="11"/>
  <c r="S173" i="11"/>
  <c r="C173" i="11"/>
  <c r="P172" i="11"/>
  <c r="AC171" i="11"/>
  <c r="M171" i="11"/>
  <c r="Z170" i="11"/>
  <c r="J170" i="11"/>
  <c r="W169" i="11"/>
  <c r="G169" i="11"/>
  <c r="T168" i="11"/>
  <c r="D168" i="11"/>
  <c r="Q167" i="11"/>
  <c r="AD166" i="11"/>
  <c r="N166" i="11"/>
  <c r="AA165" i="11"/>
  <c r="K165" i="11"/>
  <c r="X164" i="11"/>
  <c r="L164" i="11"/>
  <c r="Y163" i="11"/>
  <c r="I163" i="11"/>
  <c r="V162" i="11"/>
  <c r="F162" i="11"/>
  <c r="S161" i="11"/>
  <c r="C161" i="11"/>
  <c r="P160" i="11"/>
  <c r="AC159" i="11"/>
  <c r="M159" i="11"/>
  <c r="Z158" i="11"/>
  <c r="J158" i="11"/>
  <c r="S157" i="11"/>
  <c r="G157" i="11"/>
  <c r="T156" i="11"/>
  <c r="AC155" i="11"/>
  <c r="M155" i="11"/>
  <c r="Z154" i="11"/>
  <c r="J154" i="11"/>
  <c r="W153" i="11"/>
  <c r="G153" i="11"/>
  <c r="T152" i="11"/>
  <c r="H152" i="11"/>
  <c r="U151" i="11"/>
  <c r="E151" i="11"/>
  <c r="R150" i="11"/>
  <c r="AE149" i="11"/>
  <c r="O149" i="11"/>
  <c r="AB148" i="11"/>
  <c r="H148" i="11"/>
  <c r="U147" i="11"/>
  <c r="I147" i="11"/>
  <c r="V146" i="11"/>
  <c r="F146" i="11"/>
  <c r="S145" i="11"/>
  <c r="C145" i="11"/>
  <c r="P144" i="11"/>
  <c r="Y143" i="11"/>
  <c r="I143" i="11"/>
  <c r="Z142" i="11"/>
  <c r="J142" i="11"/>
  <c r="W141" i="11"/>
  <c r="G141" i="11"/>
  <c r="T140" i="11"/>
  <c r="D140" i="11"/>
  <c r="Q139" i="11"/>
  <c r="AD138" i="11"/>
  <c r="N138" i="11"/>
  <c r="F138" i="11"/>
  <c r="S137" i="11"/>
  <c r="C137" i="11"/>
  <c r="T136" i="11"/>
  <c r="D136" i="11"/>
  <c r="Q135" i="11"/>
  <c r="AD134" i="11"/>
  <c r="N134" i="11"/>
  <c r="AA133" i="11"/>
  <c r="K133" i="11"/>
  <c r="AB132" i="11"/>
  <c r="P132" i="11"/>
  <c r="AC131" i="11"/>
  <c r="M131" i="11"/>
  <c r="Z130" i="11"/>
  <c r="J130" i="11"/>
  <c r="W129" i="11"/>
  <c r="G129" i="11"/>
  <c r="T128" i="11"/>
  <c r="D128" i="11"/>
  <c r="Q127" i="11"/>
  <c r="AD126" i="11"/>
  <c r="N126" i="11"/>
  <c r="AA125" i="11"/>
  <c r="K125" i="11"/>
  <c r="X124" i="11"/>
  <c r="H124" i="11"/>
  <c r="U123" i="11"/>
  <c r="I123" i="11"/>
  <c r="V122" i="11"/>
  <c r="F122" i="11"/>
  <c r="S121" i="11"/>
  <c r="C121" i="11"/>
  <c r="P120" i="11"/>
  <c r="AC119" i="11"/>
  <c r="M119" i="11"/>
  <c r="Z118" i="11"/>
  <c r="J118" i="11"/>
  <c r="W117" i="11"/>
  <c r="G117" i="11"/>
  <c r="X116" i="11"/>
  <c r="H116" i="11"/>
  <c r="U115" i="11"/>
  <c r="E115" i="11"/>
  <c r="R114" i="11"/>
  <c r="AE113" i="11"/>
  <c r="O113" i="11"/>
  <c r="AB112" i="11"/>
  <c r="L112" i="11"/>
  <c r="Y111" i="11"/>
  <c r="I111" i="11"/>
  <c r="V110" i="11"/>
  <c r="F110" i="11"/>
  <c r="S109" i="11"/>
  <c r="AB108" i="11"/>
  <c r="L108" i="11"/>
  <c r="Y107" i="11"/>
  <c r="M107" i="11"/>
  <c r="V106" i="11"/>
  <c r="F106" i="11"/>
  <c r="O105" i="11"/>
  <c r="C105" i="11"/>
  <c r="P104" i="11"/>
  <c r="AC103" i="11"/>
  <c r="M103" i="11"/>
  <c r="Z102" i="11"/>
  <c r="J102" i="11"/>
  <c r="W101" i="11"/>
  <c r="AB100" i="11"/>
  <c r="Y99" i="11"/>
  <c r="Q91" i="11"/>
  <c r="B251" i="11"/>
  <c r="B235" i="11"/>
  <c r="B219" i="11"/>
  <c r="B203" i="11"/>
  <c r="B191" i="11"/>
  <c r="B179" i="11"/>
  <c r="B163" i="11"/>
  <c r="B147" i="11"/>
  <c r="B131" i="11"/>
  <c r="B115" i="11"/>
  <c r="B99" i="11"/>
  <c r="B83" i="11"/>
  <c r="B71" i="11"/>
  <c r="B55" i="11"/>
  <c r="B39" i="11"/>
  <c r="B27" i="11"/>
  <c r="B7" i="11"/>
  <c r="T252" i="11"/>
  <c r="AC251" i="11"/>
  <c r="M251" i="11"/>
  <c r="Z250" i="11"/>
  <c r="N250" i="11"/>
  <c r="W249" i="11"/>
  <c r="K249" i="11"/>
  <c r="X248" i="11"/>
  <c r="D248" i="11"/>
  <c r="Q247" i="11"/>
  <c r="AD246" i="11"/>
  <c r="R246" i="11"/>
  <c r="AE245" i="11"/>
  <c r="O245" i="11"/>
  <c r="AB244" i="11"/>
  <c r="T244" i="11"/>
  <c r="D244" i="11"/>
  <c r="Q243" i="11"/>
  <c r="E243" i="11"/>
  <c r="R242" i="11"/>
  <c r="AE241" i="11"/>
  <c r="O241" i="11"/>
  <c r="AB240" i="11"/>
  <c r="H240" i="11"/>
  <c r="U239" i="11"/>
  <c r="E239" i="11"/>
  <c r="R238" i="11"/>
  <c r="AE237" i="11"/>
  <c r="S237" i="11"/>
  <c r="C237" i="11"/>
  <c r="P236" i="11"/>
  <c r="AC235" i="11"/>
  <c r="M235" i="11"/>
  <c r="Z234" i="11"/>
  <c r="J234" i="11"/>
  <c r="W233" i="11"/>
  <c r="G233" i="11"/>
  <c r="P232" i="11"/>
  <c r="AC231" i="11"/>
  <c r="M231" i="11"/>
  <c r="Z230" i="11"/>
  <c r="J230" i="11"/>
  <c r="W229" i="11"/>
  <c r="G229" i="11"/>
  <c r="T228" i="11"/>
  <c r="D228" i="11"/>
  <c r="Q227" i="11"/>
  <c r="AD226" i="11"/>
  <c r="R226" i="11"/>
  <c r="AE225" i="11"/>
  <c r="O225" i="11"/>
  <c r="AB224" i="11"/>
  <c r="H224" i="11"/>
  <c r="Y223" i="11"/>
  <c r="I223" i="11"/>
  <c r="V222" i="11"/>
  <c r="J222" i="11"/>
  <c r="W221" i="11"/>
  <c r="G221" i="11"/>
  <c r="T220" i="11"/>
  <c r="D220" i="11"/>
  <c r="Q219" i="11"/>
  <c r="Z218" i="11"/>
  <c r="F218" i="11"/>
  <c r="W217" i="11"/>
  <c r="G217" i="11"/>
  <c r="T216" i="11"/>
  <c r="D216" i="11"/>
  <c r="Q215" i="11"/>
  <c r="E215" i="11"/>
  <c r="R214" i="11"/>
  <c r="AE213" i="11"/>
  <c r="O213" i="11"/>
  <c r="AB212" i="11"/>
  <c r="L212" i="11"/>
  <c r="U211" i="11"/>
  <c r="E211" i="11"/>
  <c r="V210" i="11"/>
  <c r="F210" i="11"/>
  <c r="S209" i="11"/>
  <c r="C209" i="11"/>
  <c r="P208" i="11"/>
  <c r="AC207" i="11"/>
  <c r="M207" i="11"/>
  <c r="Z206" i="11"/>
  <c r="J206" i="11"/>
  <c r="W205" i="11"/>
  <c r="C205" i="11"/>
  <c r="P204" i="11"/>
  <c r="AC203" i="11"/>
  <c r="M203" i="11"/>
  <c r="Z202" i="11"/>
  <c r="J202" i="11"/>
  <c r="AA201" i="11"/>
  <c r="K201" i="11"/>
  <c r="X200" i="11"/>
  <c r="H200" i="11"/>
  <c r="Y199" i="11"/>
  <c r="I199" i="11"/>
  <c r="V198" i="11"/>
  <c r="J198" i="11"/>
  <c r="W197" i="11"/>
  <c r="G197" i="11"/>
  <c r="T196" i="11"/>
  <c r="D196" i="11"/>
  <c r="Q195" i="11"/>
  <c r="AD194" i="11"/>
  <c r="N194" i="11"/>
  <c r="AA193" i="11"/>
  <c r="K193" i="11"/>
  <c r="X192" i="11"/>
  <c r="D192" i="11"/>
  <c r="Q191" i="11"/>
  <c r="AD190" i="11"/>
  <c r="N190" i="11"/>
  <c r="AA189" i="11"/>
  <c r="O189" i="11"/>
  <c r="AB188" i="11"/>
  <c r="L188" i="11"/>
  <c r="Y187" i="11"/>
  <c r="I187" i="11"/>
  <c r="R186" i="11"/>
  <c r="AE185" i="11"/>
  <c r="S185" i="11"/>
  <c r="C185" i="11"/>
  <c r="L184" i="11"/>
  <c r="Y183" i="11"/>
  <c r="I183" i="11"/>
  <c r="Z182" i="11"/>
  <c r="J182" i="11"/>
  <c r="W181" i="11"/>
  <c r="G181" i="11"/>
  <c r="T180" i="11"/>
  <c r="D180" i="11"/>
  <c r="Q179" i="11"/>
  <c r="AD178" i="11"/>
  <c r="N178" i="11"/>
  <c r="AA177" i="11"/>
  <c r="K177" i="11"/>
  <c r="X176" i="11"/>
  <c r="D176" i="11"/>
  <c r="U175" i="11"/>
  <c r="E175" i="11"/>
  <c r="R174" i="11"/>
  <c r="AE173" i="11"/>
  <c r="O173" i="11"/>
  <c r="AB172" i="11"/>
  <c r="L172" i="11"/>
  <c r="Y171" i="11"/>
  <c r="I171" i="11"/>
  <c r="V170" i="11"/>
  <c r="F170" i="11"/>
  <c r="S169" i="11"/>
  <c r="C169" i="11"/>
  <c r="P168" i="11"/>
  <c r="Y167" i="11"/>
  <c r="I167" i="11"/>
  <c r="V166" i="11"/>
  <c r="F166" i="11"/>
  <c r="S165" i="11"/>
  <c r="C165" i="11"/>
  <c r="P164" i="11"/>
  <c r="AC163" i="11"/>
  <c r="M163" i="11"/>
  <c r="Z162" i="11"/>
  <c r="J162" i="11"/>
  <c r="W161" i="11"/>
  <c r="G161" i="11"/>
  <c r="T160" i="11"/>
  <c r="H160" i="11"/>
  <c r="U159" i="11"/>
  <c r="E159" i="11"/>
  <c r="R158" i="11"/>
  <c r="AA157" i="11"/>
  <c r="K157" i="11"/>
  <c r="X156" i="11"/>
  <c r="H156" i="11"/>
  <c r="U155" i="11"/>
  <c r="E155" i="11"/>
  <c r="R154" i="11"/>
  <c r="AE153" i="11"/>
  <c r="O153" i="11"/>
  <c r="AB152" i="11"/>
  <c r="L152" i="11"/>
  <c r="Y151" i="11"/>
  <c r="I151" i="11"/>
  <c r="V150" i="11"/>
  <c r="F150" i="11"/>
  <c r="W149" i="11"/>
  <c r="G149" i="11"/>
  <c r="T148" i="11"/>
  <c r="AC147" i="11"/>
  <c r="M147" i="11"/>
  <c r="AD146" i="11"/>
  <c r="J146" i="11"/>
  <c r="W145" i="11"/>
  <c r="G145" i="11"/>
  <c r="T144" i="11"/>
  <c r="D144" i="11"/>
  <c r="Q143" i="11"/>
  <c r="AD142" i="11"/>
  <c r="N142" i="11"/>
  <c r="AE141" i="11"/>
  <c r="O141" i="11"/>
  <c r="C141" i="11"/>
  <c r="L140" i="11"/>
  <c r="U139" i="11"/>
  <c r="E139" i="11"/>
  <c r="R138" i="11"/>
  <c r="AA137" i="11"/>
  <c r="K137" i="11"/>
  <c r="AB136" i="11"/>
  <c r="H136" i="11"/>
  <c r="U135" i="11"/>
  <c r="I135" i="11"/>
  <c r="V134" i="11"/>
  <c r="F134" i="11"/>
  <c r="O133" i="11"/>
  <c r="T132" i="11"/>
  <c r="D132" i="11"/>
  <c r="Q131" i="11"/>
  <c r="AD130" i="11"/>
  <c r="N130" i="11"/>
  <c r="AA129" i="11"/>
  <c r="K129" i="11"/>
  <c r="X128" i="11"/>
  <c r="P128" i="11"/>
  <c r="AC127" i="11"/>
  <c r="M127" i="11"/>
  <c r="V126" i="11"/>
  <c r="F126" i="11"/>
  <c r="W125" i="11"/>
  <c r="G125" i="11"/>
  <c r="T124" i="11"/>
  <c r="D124" i="11"/>
  <c r="Q123" i="11"/>
  <c r="Z122" i="11"/>
  <c r="J122" i="11"/>
  <c r="AA121" i="11"/>
  <c r="K121" i="11"/>
  <c r="X120" i="11"/>
  <c r="H120" i="11"/>
  <c r="U119" i="11"/>
  <c r="AD118" i="11"/>
  <c r="R118" i="11"/>
  <c r="AA117" i="11"/>
  <c r="O117" i="11"/>
  <c r="C117" i="11"/>
  <c r="P116" i="11"/>
  <c r="AC115" i="11"/>
  <c r="I115" i="11"/>
  <c r="V114" i="11"/>
  <c r="F114" i="11"/>
  <c r="S113" i="11"/>
  <c r="G113" i="11"/>
  <c r="T112" i="11"/>
  <c r="H112" i="11"/>
  <c r="U111" i="11"/>
  <c r="E111" i="11"/>
  <c r="R110" i="11"/>
  <c r="AE109" i="11"/>
  <c r="O109" i="11"/>
  <c r="C109" i="11"/>
  <c r="T108" i="11"/>
  <c r="D108" i="11"/>
  <c r="Q107" i="11"/>
  <c r="AD106" i="11"/>
  <c r="N106" i="11"/>
  <c r="AA105" i="11"/>
  <c r="K105" i="11"/>
  <c r="X104" i="11"/>
  <c r="H104" i="11"/>
  <c r="U103" i="11"/>
  <c r="E103" i="11"/>
  <c r="V102" i="11"/>
  <c r="F102" i="11"/>
  <c r="S101" i="11"/>
  <c r="G101" i="11"/>
  <c r="T100" i="11"/>
  <c r="H100" i="11"/>
  <c r="U99" i="11"/>
  <c r="I99" i="11"/>
  <c r="Z98" i="11"/>
  <c r="N98" i="11"/>
  <c r="AE97" i="11"/>
  <c r="S97" i="11"/>
  <c r="K97" i="11"/>
  <c r="C97" i="11"/>
  <c r="P96" i="11"/>
  <c r="V90" i="11"/>
  <c r="B245" i="11"/>
  <c r="B237" i="11"/>
  <c r="B229" i="11"/>
  <c r="B221" i="11"/>
  <c r="B213" i="11"/>
  <c r="B205" i="11"/>
  <c r="B197" i="11"/>
  <c r="B189" i="11"/>
  <c r="B181" i="11"/>
  <c r="B173" i="11"/>
  <c r="B165" i="11"/>
  <c r="B157" i="11"/>
  <c r="B149" i="11"/>
  <c r="B141" i="11"/>
  <c r="B133" i="11"/>
  <c r="B125" i="11"/>
  <c r="B117" i="11"/>
  <c r="B109" i="11"/>
  <c r="B101" i="11"/>
  <c r="B93" i="11"/>
  <c r="B85" i="11"/>
  <c r="B77" i="11"/>
  <c r="B69" i="11"/>
  <c r="B57" i="11"/>
  <c r="B49" i="11"/>
  <c r="B37" i="11"/>
  <c r="B29" i="11"/>
  <c r="B21" i="11"/>
  <c r="B13" i="11"/>
  <c r="B9" i="11"/>
  <c r="AD252" i="11"/>
  <c r="V252" i="11"/>
  <c r="R252" i="11"/>
  <c r="N252" i="11"/>
  <c r="J252" i="11"/>
  <c r="F252" i="11"/>
  <c r="AA251" i="11"/>
  <c r="W251" i="11"/>
  <c r="S251" i="11"/>
  <c r="O251" i="11"/>
  <c r="B247" i="11"/>
  <c r="B231" i="11"/>
  <c r="B215" i="11"/>
  <c r="B199" i="11"/>
  <c r="B183" i="11"/>
  <c r="B167" i="11"/>
  <c r="B151" i="11"/>
  <c r="B135" i="11"/>
  <c r="B119" i="11"/>
  <c r="B103" i="11"/>
  <c r="B87" i="11"/>
  <c r="B75" i="11"/>
  <c r="B59" i="11"/>
  <c r="B43" i="11"/>
  <c r="B19" i="11"/>
  <c r="B3" i="11"/>
  <c r="P252" i="11"/>
  <c r="D252" i="11"/>
  <c r="Q251" i="11"/>
  <c r="AD250" i="11"/>
  <c r="J250" i="11"/>
  <c r="AA249" i="11"/>
  <c r="G249" i="11"/>
  <c r="T248" i="11"/>
  <c r="H248" i="11"/>
  <c r="U247" i="11"/>
  <c r="E247" i="11"/>
  <c r="N246" i="11"/>
  <c r="AA245" i="11"/>
  <c r="K245" i="11"/>
  <c r="X244" i="11"/>
  <c r="H244" i="11"/>
  <c r="U243" i="11"/>
  <c r="AD242" i="11"/>
  <c r="N242" i="11"/>
  <c r="AA241" i="11"/>
  <c r="K241" i="11"/>
  <c r="X240" i="11"/>
  <c r="L240" i="11"/>
  <c r="Y239" i="11"/>
  <c r="I239" i="11"/>
  <c r="V238" i="11"/>
  <c r="F238" i="11"/>
  <c r="O237" i="11"/>
  <c r="AB236" i="11"/>
  <c r="L236" i="11"/>
  <c r="Y235" i="11"/>
  <c r="I235" i="11"/>
  <c r="V234" i="11"/>
  <c r="F234" i="11"/>
  <c r="S233" i="11"/>
  <c r="C233" i="11"/>
  <c r="T232" i="11"/>
  <c r="D232" i="11"/>
  <c r="Q231" i="11"/>
  <c r="AD230" i="11"/>
  <c r="N230" i="11"/>
  <c r="AA229" i="11"/>
  <c r="K229" i="11"/>
  <c r="X228" i="11"/>
  <c r="H228" i="11"/>
  <c r="U227" i="11"/>
  <c r="E227" i="11"/>
  <c r="N226" i="11"/>
  <c r="AA225" i="11"/>
  <c r="K225" i="11"/>
  <c r="X224" i="11"/>
  <c r="L224" i="11"/>
  <c r="U223" i="11"/>
  <c r="E223" i="11"/>
  <c r="R222" i="11"/>
  <c r="AE221" i="11"/>
  <c r="O221" i="11"/>
  <c r="AB220" i="11"/>
  <c r="L220" i="11"/>
  <c r="AC219" i="11"/>
  <c r="M219" i="11"/>
  <c r="AD218" i="11"/>
  <c r="N218" i="11"/>
  <c r="AA217" i="11"/>
  <c r="K217" i="11"/>
  <c r="X216" i="11"/>
  <c r="H216" i="11"/>
  <c r="U215" i="11"/>
  <c r="AD214" i="11"/>
  <c r="N214" i="11"/>
  <c r="AA213" i="11"/>
  <c r="K213" i="11"/>
  <c r="X212" i="11"/>
  <c r="H212" i="11"/>
  <c r="Y211" i="11"/>
  <c r="I211" i="11"/>
  <c r="R210" i="11"/>
  <c r="AA209" i="11"/>
  <c r="K209" i="11"/>
  <c r="X208" i="11"/>
  <c r="H208" i="11"/>
  <c r="U207" i="11"/>
  <c r="E207" i="11"/>
  <c r="R206" i="11"/>
  <c r="AE205" i="11"/>
  <c r="O205" i="11"/>
  <c r="AB204" i="11"/>
  <c r="L204" i="11"/>
  <c r="Y203" i="11"/>
  <c r="I203" i="11"/>
  <c r="V202" i="11"/>
  <c r="F202" i="11"/>
  <c r="S201" i="11"/>
  <c r="C201" i="11"/>
  <c r="P200" i="11"/>
  <c r="AC199" i="11"/>
  <c r="M199" i="11"/>
  <c r="Z198" i="11"/>
  <c r="F198" i="11"/>
  <c r="S197" i="11"/>
  <c r="C197" i="11"/>
  <c r="P196" i="11"/>
  <c r="AC195" i="11"/>
  <c r="M195" i="11"/>
  <c r="Z194" i="11"/>
  <c r="J194" i="11"/>
  <c r="W193" i="11"/>
  <c r="G193" i="11"/>
  <c r="T192" i="11"/>
  <c r="H192" i="11"/>
  <c r="U191" i="11"/>
  <c r="E191" i="11"/>
  <c r="R190" i="11"/>
  <c r="AE189" i="11"/>
  <c r="K189" i="11"/>
  <c r="X188" i="11"/>
  <c r="H188" i="11"/>
  <c r="U187" i="11"/>
  <c r="E187" i="11"/>
  <c r="V186" i="11"/>
  <c r="F186" i="11"/>
  <c r="O185" i="11"/>
  <c r="AB184" i="11"/>
  <c r="P184" i="11"/>
  <c r="AC183" i="11"/>
  <c r="M183" i="11"/>
  <c r="V182" i="11"/>
  <c r="F182" i="11"/>
  <c r="S181" i="11"/>
  <c r="C181" i="11"/>
  <c r="P180" i="11"/>
  <c r="AC179" i="11"/>
  <c r="M179" i="11"/>
  <c r="Z178" i="11"/>
  <c r="J178" i="11"/>
  <c r="W177" i="11"/>
  <c r="G177" i="11"/>
  <c r="T176" i="11"/>
  <c r="H176" i="11"/>
  <c r="Q175" i="11"/>
  <c r="AD174" i="11"/>
  <c r="N174" i="11"/>
  <c r="AA173" i="11"/>
  <c r="K173" i="11"/>
  <c r="X172" i="11"/>
  <c r="H172" i="11"/>
  <c r="U171" i="11"/>
  <c r="E171" i="11"/>
  <c r="R170" i="11"/>
  <c r="AE169" i="11"/>
  <c r="O169" i="11"/>
  <c r="AB168" i="11"/>
  <c r="L168" i="11"/>
  <c r="AC167" i="11"/>
  <c r="M167" i="11"/>
  <c r="Z166" i="11"/>
  <c r="J166" i="11"/>
  <c r="W165" i="11"/>
  <c r="G165" i="11"/>
  <c r="T164" i="11"/>
  <c r="D164" i="11"/>
  <c r="Q163" i="11"/>
  <c r="AD162" i="11"/>
  <c r="N162" i="11"/>
  <c r="AA161" i="11"/>
  <c r="K161" i="11"/>
  <c r="X160" i="11"/>
  <c r="D160" i="11"/>
  <c r="Q159" i="11"/>
  <c r="AD158" i="11"/>
  <c r="N158" i="11"/>
  <c r="AE157" i="11"/>
  <c r="O157" i="11"/>
  <c r="AB156" i="11"/>
  <c r="L156" i="11"/>
  <c r="Y155" i="11"/>
  <c r="I155" i="11"/>
  <c r="V154" i="11"/>
  <c r="F154" i="11"/>
  <c r="S153" i="11"/>
  <c r="C153" i="11"/>
  <c r="P152" i="11"/>
  <c r="AC151" i="11"/>
  <c r="M151" i="11"/>
  <c r="AD150" i="11"/>
  <c r="N150" i="11"/>
  <c r="AA149" i="11"/>
  <c r="K149" i="11"/>
  <c r="X148" i="11"/>
  <c r="P148" i="11"/>
  <c r="D148" i="11"/>
  <c r="Q147" i="11"/>
  <c r="Z146" i="11"/>
  <c r="N146" i="11"/>
  <c r="AA145" i="11"/>
  <c r="K145" i="11"/>
  <c r="X144" i="11"/>
  <c r="H144" i="11"/>
  <c r="U143" i="11"/>
  <c r="E143" i="11"/>
  <c r="R142" i="11"/>
  <c r="AA141" i="11"/>
  <c r="K141" i="11"/>
  <c r="AB140" i="11"/>
  <c r="P140" i="11"/>
  <c r="AC139" i="11"/>
  <c r="I139" i="11"/>
  <c r="V138" i="11"/>
  <c r="AE137" i="11"/>
  <c r="O137" i="11"/>
  <c r="X136" i="11"/>
  <c r="L136" i="11"/>
  <c r="Y135" i="11"/>
  <c r="E135" i="11"/>
  <c r="R134" i="11"/>
  <c r="AE133" i="11"/>
  <c r="S133" i="11"/>
  <c r="X132" i="11"/>
  <c r="H132" i="11"/>
  <c r="U131" i="11"/>
  <c r="E131" i="11"/>
  <c r="R130" i="11"/>
  <c r="AE129" i="11"/>
  <c r="O129" i="11"/>
  <c r="AB128" i="11"/>
  <c r="L128" i="11"/>
  <c r="Y127" i="11"/>
  <c r="I127" i="11"/>
  <c r="Z126" i="11"/>
  <c r="J126" i="11"/>
  <c r="S125" i="11"/>
  <c r="C125" i="11"/>
  <c r="P124" i="11"/>
  <c r="AC123" i="11"/>
  <c r="M123" i="11"/>
  <c r="AD122" i="11"/>
  <c r="N122" i="11"/>
  <c r="W121" i="11"/>
  <c r="G121" i="11"/>
  <c r="T120" i="11"/>
  <c r="D120" i="11"/>
  <c r="Q119" i="11"/>
  <c r="E119" i="11"/>
  <c r="N118" i="11"/>
  <c r="AE117" i="11"/>
  <c r="S117" i="11"/>
  <c r="AB116" i="11"/>
  <c r="L116" i="11"/>
  <c r="Y115" i="11"/>
  <c r="M115" i="11"/>
  <c r="Z114" i="11"/>
  <c r="J114" i="11"/>
  <c r="W113" i="11"/>
  <c r="C113" i="11"/>
  <c r="P112" i="11"/>
  <c r="AC111" i="11"/>
  <c r="M111" i="11"/>
  <c r="Z110" i="11"/>
  <c r="N110" i="11"/>
  <c r="AA109" i="11"/>
  <c r="K109" i="11"/>
  <c r="X108" i="11"/>
  <c r="H108" i="11"/>
  <c r="U107" i="11"/>
  <c r="E107" i="11"/>
  <c r="Z106" i="11"/>
  <c r="J106" i="11"/>
  <c r="W105" i="11"/>
  <c r="G105" i="11"/>
  <c r="T104" i="11"/>
  <c r="D104" i="11"/>
  <c r="Q103" i="11"/>
  <c r="AD102" i="11"/>
  <c r="N102" i="11"/>
  <c r="AA101" i="11"/>
  <c r="K101" i="11"/>
  <c r="X100" i="11"/>
  <c r="L100" i="11"/>
  <c r="AC99" i="11"/>
  <c r="M99" i="11"/>
  <c r="AD98" i="11"/>
  <c r="R98" i="11"/>
  <c r="F98" i="11"/>
  <c r="AA97" i="11"/>
  <c r="O97" i="11"/>
  <c r="AB96" i="11"/>
  <c r="L96" i="11"/>
  <c r="Z90" i="11"/>
  <c r="B249" i="11"/>
  <c r="B241" i="11"/>
  <c r="B233" i="11"/>
  <c r="B225" i="11"/>
  <c r="B217" i="11"/>
  <c r="B209" i="11"/>
  <c r="B201" i="11"/>
  <c r="B193" i="11"/>
  <c r="B185" i="11"/>
  <c r="B177" i="11"/>
  <c r="B169" i="11"/>
  <c r="B161" i="11"/>
  <c r="B153" i="11"/>
  <c r="B145" i="11"/>
  <c r="B137" i="11"/>
  <c r="B129" i="11"/>
  <c r="B121" i="11"/>
  <c r="B113" i="11"/>
  <c r="B105" i="11"/>
  <c r="B97" i="11"/>
  <c r="B89" i="11"/>
  <c r="B81" i="11"/>
  <c r="B73" i="11"/>
  <c r="B65" i="11"/>
  <c r="B61" i="11"/>
  <c r="B53" i="11"/>
  <c r="B45" i="11"/>
  <c r="B41" i="11"/>
  <c r="B33" i="11"/>
  <c r="B25" i="11"/>
  <c r="B17" i="11"/>
  <c r="B5" i="11"/>
  <c r="Z252" i="11"/>
  <c r="AE251" i="11"/>
  <c r="B243" i="11"/>
  <c r="B227" i="11"/>
  <c r="B211" i="11"/>
  <c r="B195" i="11"/>
  <c r="B175" i="11"/>
  <c r="B159" i="11"/>
  <c r="B143" i="11"/>
  <c r="B123" i="11"/>
  <c r="B107" i="11"/>
  <c r="B91" i="11"/>
  <c r="B67" i="11"/>
  <c r="B51" i="11"/>
  <c r="B35" i="11"/>
  <c r="B31" i="11"/>
  <c r="B15" i="11"/>
  <c r="AB252" i="11"/>
  <c r="H252" i="11"/>
  <c r="Y251" i="11"/>
  <c r="I251" i="11"/>
  <c r="V250" i="11"/>
  <c r="F250" i="11"/>
  <c r="S249" i="11"/>
  <c r="C249" i="11"/>
  <c r="P248" i="11"/>
  <c r="AC247" i="11"/>
  <c r="I247" i="11"/>
  <c r="V246" i="11"/>
  <c r="F246" i="11"/>
  <c r="S245" i="11"/>
  <c r="C245" i="11"/>
  <c r="L244" i="11"/>
  <c r="AC243" i="11"/>
  <c r="M243" i="11"/>
  <c r="V242" i="11"/>
  <c r="F242" i="11"/>
  <c r="S241" i="11"/>
  <c r="C241" i="11"/>
  <c r="P240" i="11"/>
  <c r="AC239" i="11"/>
  <c r="M239" i="11"/>
  <c r="Z238" i="11"/>
  <c r="J238" i="11"/>
  <c r="W237" i="11"/>
  <c r="G237" i="11"/>
  <c r="T236" i="11"/>
  <c r="D236" i="11"/>
  <c r="Q235" i="11"/>
  <c r="AD234" i="11"/>
  <c r="R234" i="11"/>
  <c r="AE233" i="11"/>
  <c r="O233" i="11"/>
  <c r="AB232" i="11"/>
  <c r="L232" i="11"/>
  <c r="Y231" i="11"/>
  <c r="I231" i="11"/>
  <c r="V230" i="11"/>
  <c r="F230" i="11"/>
  <c r="S229" i="11"/>
  <c r="C229" i="11"/>
  <c r="P228" i="11"/>
  <c r="AC227" i="11"/>
  <c r="I227" i="11"/>
  <c r="V226" i="11"/>
  <c r="F226" i="11"/>
  <c r="W225" i="11"/>
  <c r="G225" i="11"/>
  <c r="T224" i="11"/>
  <c r="D224" i="11"/>
  <c r="Q223" i="11"/>
  <c r="Z222" i="11"/>
  <c r="F222" i="11"/>
  <c r="S221" i="11"/>
  <c r="C221" i="11"/>
  <c r="P220" i="11"/>
  <c r="Y219" i="11"/>
  <c r="I219" i="11"/>
  <c r="V218" i="11"/>
  <c r="J218" i="11"/>
  <c r="S217" i="11"/>
  <c r="C217" i="11"/>
  <c r="P216" i="11"/>
  <c r="Y215" i="11"/>
  <c r="I215" i="11"/>
  <c r="V214" i="11"/>
  <c r="F214" i="11"/>
  <c r="S213" i="11"/>
  <c r="C213" i="11"/>
  <c r="P212" i="11"/>
  <c r="AC211" i="11"/>
  <c r="M211" i="11"/>
  <c r="Z210" i="11"/>
  <c r="J210" i="11"/>
  <c r="W209" i="11"/>
  <c r="G209" i="11"/>
  <c r="T208" i="11"/>
  <c r="D208" i="11"/>
  <c r="Q207" i="11"/>
  <c r="AD206" i="11"/>
  <c r="N206" i="11"/>
  <c r="AA205" i="11"/>
  <c r="K205" i="11"/>
  <c r="X204" i="11"/>
  <c r="H204" i="11"/>
  <c r="U203" i="11"/>
  <c r="E203" i="11"/>
  <c r="R202" i="11"/>
  <c r="AE201" i="11"/>
  <c r="O201" i="11"/>
  <c r="AB200" i="11"/>
  <c r="L200" i="11"/>
  <c r="Q199" i="11"/>
  <c r="E199" i="11"/>
  <c r="R198" i="11"/>
  <c r="AA197" i="11"/>
  <c r="O197" i="11"/>
  <c r="AB196" i="11"/>
  <c r="L196" i="11"/>
  <c r="Y195" i="11"/>
  <c r="E195" i="11"/>
  <c r="V194" i="11"/>
  <c r="F194" i="11"/>
  <c r="S193" i="11"/>
  <c r="C193" i="11"/>
  <c r="L192" i="11"/>
  <c r="Y191" i="11"/>
  <c r="M191" i="11"/>
  <c r="Z190" i="11"/>
  <c r="F190" i="11"/>
  <c r="S189" i="11"/>
  <c r="G189" i="11"/>
  <c r="T188" i="11"/>
  <c r="D188" i="11"/>
  <c r="M187" i="11"/>
  <c r="AD186" i="11"/>
  <c r="N186" i="11"/>
  <c r="AA185" i="11"/>
  <c r="K185" i="11"/>
  <c r="X184" i="11"/>
  <c r="H184" i="11"/>
  <c r="U183" i="11"/>
  <c r="E183" i="11"/>
  <c r="R182" i="11"/>
  <c r="AE181" i="11"/>
  <c r="O181" i="11"/>
  <c r="AB180" i="11"/>
  <c r="L180" i="11"/>
  <c r="Y179" i="11"/>
  <c r="I179" i="11"/>
  <c r="V178" i="11"/>
  <c r="F178" i="11"/>
  <c r="S177" i="11"/>
  <c r="C177" i="11"/>
  <c r="P176" i="11"/>
  <c r="AC175" i="11"/>
  <c r="I175" i="11"/>
  <c r="Z174" i="11"/>
  <c r="J174" i="11"/>
  <c r="W173" i="11"/>
  <c r="G173" i="11"/>
  <c r="T172" i="11"/>
  <c r="D172" i="11"/>
  <c r="Q171" i="11"/>
  <c r="AD170" i="11"/>
  <c r="N170" i="11"/>
  <c r="AA169" i="11"/>
  <c r="K169" i="11"/>
  <c r="X168" i="11"/>
  <c r="H168" i="11"/>
  <c r="U167" i="11"/>
  <c r="E167" i="11"/>
  <c r="R166" i="11"/>
  <c r="AE165" i="11"/>
  <c r="O165" i="11"/>
  <c r="AB164" i="11"/>
  <c r="H164" i="11"/>
  <c r="U163" i="11"/>
  <c r="E163" i="11"/>
  <c r="R162" i="11"/>
  <c r="AE161" i="11"/>
  <c r="O161" i="11"/>
  <c r="AB160" i="11"/>
  <c r="L160" i="11"/>
  <c r="Y159" i="11"/>
  <c r="I159" i="11"/>
  <c r="V158" i="11"/>
  <c r="F158" i="11"/>
  <c r="W157" i="11"/>
  <c r="C157" i="11"/>
  <c r="P156" i="11"/>
  <c r="D156" i="11"/>
  <c r="Q155" i="11"/>
  <c r="AD154" i="11"/>
  <c r="N154" i="11"/>
  <c r="AA153" i="11"/>
  <c r="K153" i="11"/>
  <c r="X152" i="11"/>
  <c r="D152" i="11"/>
  <c r="Q151" i="11"/>
  <c r="Z150" i="11"/>
  <c r="J150" i="11"/>
  <c r="S149" i="11"/>
  <c r="C149" i="11"/>
  <c r="L148" i="11"/>
  <c r="Y147" i="11"/>
  <c r="E147" i="11"/>
  <c r="R146" i="11"/>
  <c r="AE145" i="11"/>
  <c r="O145" i="11"/>
  <c r="AB144" i="11"/>
  <c r="L144" i="11"/>
  <c r="AC143" i="11"/>
  <c r="M143" i="11"/>
  <c r="V142" i="11"/>
  <c r="F142" i="11"/>
  <c r="S141" i="11"/>
  <c r="X140" i="11"/>
  <c r="H140" i="11"/>
  <c r="Y139" i="11"/>
  <c r="M139" i="11"/>
  <c r="Z138" i="11"/>
  <c r="J138" i="11"/>
  <c r="W137" i="11"/>
  <c r="G137" i="11"/>
  <c r="P136" i="11"/>
  <c r="AC135" i="11"/>
  <c r="M135" i="11"/>
  <c r="Z134" i="11"/>
  <c r="J134" i="11"/>
  <c r="W133" i="11"/>
  <c r="G133" i="11"/>
  <c r="C133" i="11"/>
  <c r="L132" i="11"/>
  <c r="Y131" i="11"/>
  <c r="I131" i="11"/>
  <c r="V130" i="11"/>
  <c r="F130" i="11"/>
  <c r="S129" i="11"/>
  <c r="C129" i="11"/>
  <c r="H128" i="11"/>
  <c r="U127" i="11"/>
  <c r="E127" i="11"/>
  <c r="R126" i="11"/>
  <c r="AE125" i="11"/>
  <c r="O125" i="11"/>
  <c r="AB124" i="11"/>
  <c r="L124" i="11"/>
  <c r="Y123" i="11"/>
  <c r="E123" i="11"/>
  <c r="R122" i="11"/>
  <c r="AE121" i="11"/>
  <c r="O121" i="11"/>
  <c r="AB120" i="11"/>
  <c r="L120" i="11"/>
  <c r="Y119" i="11"/>
  <c r="I119" i="11"/>
  <c r="V118" i="11"/>
  <c r="F118" i="11"/>
  <c r="K117" i="11"/>
  <c r="T116" i="11"/>
  <c r="D116" i="11"/>
  <c r="Q115" i="11"/>
  <c r="AD114" i="11"/>
  <c r="N114" i="11"/>
  <c r="AA113" i="11"/>
  <c r="K113" i="11"/>
  <c r="X112" i="11"/>
  <c r="D112" i="11"/>
  <c r="Q111" i="11"/>
  <c r="AD110" i="11"/>
  <c r="J110" i="11"/>
  <c r="W109" i="11"/>
  <c r="G109" i="11"/>
  <c r="P108" i="11"/>
  <c r="AC107" i="11"/>
  <c r="I107" i="11"/>
  <c r="R106" i="11"/>
  <c r="AE105" i="11"/>
  <c r="S105" i="11"/>
  <c r="AB104" i="11"/>
  <c r="L104" i="11"/>
  <c r="Y103" i="11"/>
  <c r="I103" i="11"/>
  <c r="R102" i="11"/>
  <c r="AE101" i="11"/>
  <c r="O101" i="11"/>
  <c r="C101" i="11"/>
  <c r="P100" i="11"/>
  <c r="D100" i="11"/>
  <c r="Q99" i="11"/>
  <c r="E99" i="11"/>
  <c r="V98" i="11"/>
  <c r="J98" i="11"/>
  <c r="W97" i="11"/>
  <c r="G97" i="11"/>
  <c r="X96" i="11"/>
  <c r="T96" i="11"/>
  <c r="H96" i="11"/>
  <c r="D96" i="11"/>
  <c r="AC95" i="11"/>
  <c r="Y95" i="11"/>
  <c r="U95" i="11"/>
  <c r="Q95" i="11"/>
  <c r="M95" i="11"/>
  <c r="I95" i="11"/>
  <c r="E95" i="11"/>
  <c r="AD94" i="11"/>
  <c r="Z94" i="11"/>
  <c r="V94" i="11"/>
  <c r="R94" i="11"/>
  <c r="N94" i="11"/>
  <c r="J94" i="11"/>
  <c r="F94" i="11"/>
  <c r="AE93" i="11"/>
  <c r="AA93" i="11"/>
  <c r="W93" i="11"/>
  <c r="S93" i="11"/>
  <c r="O93" i="11"/>
  <c r="K93" i="11"/>
  <c r="G93" i="11"/>
  <c r="C93" i="11"/>
  <c r="AB92" i="11"/>
  <c r="X92" i="11"/>
  <c r="T92" i="11"/>
  <c r="P92" i="11"/>
  <c r="L92" i="11"/>
  <c r="H92" i="11"/>
  <c r="D92" i="11"/>
  <c r="AC91" i="11"/>
  <c r="Y91" i="11"/>
  <c r="U91" i="11"/>
  <c r="M91" i="11"/>
  <c r="I91" i="11"/>
  <c r="E91" i="11"/>
  <c r="AD90" i="11"/>
  <c r="R90" i="11"/>
  <c r="N90" i="11"/>
  <c r="J90" i="11"/>
  <c r="F90" i="11"/>
  <c r="AE89" i="11"/>
  <c r="AA89" i="11"/>
  <c r="W89" i="11"/>
  <c r="S89" i="11"/>
  <c r="O89" i="11"/>
  <c r="K89" i="11"/>
  <c r="G89" i="11"/>
  <c r="C89" i="11"/>
  <c r="AB88" i="11"/>
  <c r="X88" i="11"/>
  <c r="T88" i="11"/>
  <c r="P88" i="11"/>
  <c r="L88" i="11"/>
  <c r="H88" i="11"/>
  <c r="D88" i="11"/>
  <c r="AC87" i="11"/>
  <c r="Y87" i="11"/>
  <c r="U87" i="11"/>
  <c r="Q87" i="11"/>
  <c r="M87" i="11"/>
  <c r="I87" i="11"/>
  <c r="E87" i="11"/>
  <c r="AD86" i="11"/>
  <c r="Z86" i="11"/>
  <c r="V86" i="11"/>
  <c r="R86" i="11"/>
  <c r="N86" i="11"/>
  <c r="J86" i="11"/>
  <c r="F86" i="11"/>
  <c r="AE85" i="11"/>
  <c r="AA85" i="11"/>
  <c r="W85" i="11"/>
  <c r="S85" i="11"/>
  <c r="O85" i="11"/>
  <c r="K85" i="11"/>
  <c r="G85" i="11"/>
  <c r="C85" i="11"/>
  <c r="AB84" i="11"/>
  <c r="X84" i="11"/>
  <c r="T84" i="11"/>
  <c r="P84" i="11"/>
  <c r="L84" i="11"/>
  <c r="H84" i="11"/>
  <c r="D84" i="11"/>
  <c r="AC83" i="11"/>
  <c r="Y83" i="11"/>
  <c r="U83" i="11"/>
  <c r="Q83" i="11"/>
  <c r="M83" i="11"/>
  <c r="I83" i="11"/>
  <c r="E83" i="11"/>
  <c r="AD82" i="11"/>
  <c r="Z82" i="11"/>
  <c r="V82" i="11"/>
  <c r="R82" i="11"/>
  <c r="N82" i="11"/>
  <c r="J82" i="11"/>
  <c r="F82" i="11"/>
  <c r="AE81" i="11"/>
  <c r="AA81" i="11"/>
  <c r="W81" i="11"/>
  <c r="S81" i="11"/>
  <c r="O81" i="11"/>
  <c r="K81" i="11"/>
  <c r="G81" i="11"/>
  <c r="C81" i="11"/>
  <c r="AB80" i="11"/>
  <c r="X80" i="11"/>
  <c r="T80" i="11"/>
  <c r="P80" i="11"/>
  <c r="L80" i="11"/>
  <c r="H80" i="11"/>
  <c r="D80" i="11"/>
  <c r="AC79" i="11"/>
  <c r="Y79" i="11"/>
  <c r="U79" i="11"/>
  <c r="Q79" i="11"/>
  <c r="M79" i="11"/>
  <c r="I79" i="11"/>
  <c r="E79" i="11"/>
  <c r="AD78" i="11"/>
  <c r="Z78" i="11"/>
  <c r="V78" i="11"/>
  <c r="R78" i="11"/>
  <c r="N78" i="11"/>
  <c r="J78" i="11"/>
  <c r="F78" i="11"/>
  <c r="AE77" i="11"/>
  <c r="AA77" i="11"/>
  <c r="W77" i="11"/>
  <c r="S77" i="11"/>
  <c r="O77" i="11"/>
  <c r="K77" i="11"/>
  <c r="G77" i="11"/>
  <c r="C77" i="11"/>
  <c r="AB76" i="11"/>
  <c r="X76" i="11"/>
  <c r="T76" i="11"/>
  <c r="P76" i="11"/>
  <c r="L76" i="11"/>
  <c r="H76" i="11"/>
  <c r="D76" i="11"/>
  <c r="AC75" i="11"/>
  <c r="Y75" i="11"/>
  <c r="U75" i="11"/>
  <c r="Q75" i="11"/>
  <c r="M75" i="11"/>
  <c r="I75" i="11"/>
  <c r="E75" i="11"/>
  <c r="AD74" i="11"/>
  <c r="Z74" i="11"/>
  <c r="V74" i="11"/>
  <c r="R74" i="11"/>
  <c r="N74" i="11"/>
  <c r="J74" i="11"/>
  <c r="F74" i="11"/>
  <c r="AE73" i="11"/>
  <c r="AA73" i="11"/>
  <c r="W73" i="11"/>
  <c r="S73" i="11"/>
  <c r="O73" i="11"/>
  <c r="K73" i="11"/>
  <c r="G73" i="11"/>
  <c r="C73" i="11"/>
  <c r="AB72" i="11"/>
  <c r="X72" i="11"/>
  <c r="T72" i="11"/>
  <c r="P72" i="11"/>
  <c r="L72" i="11"/>
  <c r="H72" i="11"/>
  <c r="D72" i="11"/>
  <c r="AC71" i="11"/>
  <c r="Y71" i="11"/>
  <c r="U71" i="11"/>
  <c r="Q71" i="11"/>
  <c r="M71" i="11"/>
  <c r="I71" i="11"/>
  <c r="E71" i="11"/>
  <c r="AD70" i="11"/>
  <c r="Z70" i="11"/>
  <c r="V70" i="11"/>
  <c r="R70" i="11"/>
  <c r="N70" i="11"/>
  <c r="J70" i="11"/>
  <c r="F70" i="11"/>
  <c r="AE69" i="11"/>
  <c r="AA69" i="11"/>
  <c r="AB230" i="11"/>
  <c r="X230" i="11"/>
  <c r="T230" i="11"/>
  <c r="P230" i="11"/>
  <c r="L230" i="11"/>
  <c r="H230" i="11"/>
  <c r="D230" i="11"/>
  <c r="AC229" i="11"/>
  <c r="Y229" i="11"/>
  <c r="U229" i="11"/>
  <c r="Q229" i="11"/>
  <c r="M229" i="11"/>
  <c r="I229" i="11"/>
  <c r="E229" i="11"/>
  <c r="AD228" i="11"/>
  <c r="Z228" i="11"/>
  <c r="V228" i="11"/>
  <c r="R228" i="11"/>
  <c r="N228" i="11"/>
  <c r="J228" i="11"/>
  <c r="F228" i="11"/>
  <c r="AE227" i="11"/>
  <c r="AA227" i="11"/>
  <c r="W227" i="11"/>
  <c r="S227" i="11"/>
  <c r="O227" i="11"/>
  <c r="K227" i="11"/>
  <c r="G227" i="11"/>
  <c r="C227" i="11"/>
  <c r="AB226" i="11"/>
  <c r="X226" i="11"/>
  <c r="T226" i="11"/>
  <c r="P226" i="11"/>
  <c r="L226" i="11"/>
  <c r="H226" i="11"/>
  <c r="D226" i="11"/>
  <c r="AC225" i="11"/>
  <c r="Y225" i="11"/>
  <c r="U225" i="11"/>
  <c r="Q225" i="11"/>
  <c r="M225" i="11"/>
  <c r="I225" i="11"/>
  <c r="E225" i="11"/>
  <c r="AD224" i="11"/>
  <c r="Z224" i="11"/>
  <c r="V224" i="11"/>
  <c r="R224" i="11"/>
  <c r="N224" i="11"/>
  <c r="J224" i="11"/>
  <c r="F224" i="11"/>
  <c r="AE223" i="11"/>
  <c r="AA223" i="11"/>
  <c r="W223" i="11"/>
  <c r="S223" i="11"/>
  <c r="O223" i="11"/>
  <c r="K223" i="11"/>
  <c r="G223" i="11"/>
  <c r="C223" i="11"/>
  <c r="AB222" i="11"/>
  <c r="X222" i="11"/>
  <c r="T222" i="11"/>
  <c r="P222" i="11"/>
  <c r="L222" i="11"/>
  <c r="H222" i="11"/>
  <c r="D222" i="11"/>
  <c r="AC221" i="11"/>
  <c r="Y221" i="11"/>
  <c r="U221" i="11"/>
  <c r="Q221" i="11"/>
  <c r="M221" i="11"/>
  <c r="I221" i="11"/>
  <c r="E221" i="11"/>
  <c r="AD220" i="11"/>
  <c r="Z220" i="11"/>
  <c r="V220" i="11"/>
  <c r="R220" i="11"/>
  <c r="N220" i="11"/>
  <c r="J220" i="11"/>
  <c r="F220" i="11"/>
  <c r="AE219" i="11"/>
  <c r="AA219" i="11"/>
  <c r="W219" i="11"/>
  <c r="S219" i="11"/>
  <c r="O219" i="11"/>
  <c r="K219" i="11"/>
  <c r="G219" i="11"/>
  <c r="C219" i="11"/>
  <c r="AB218" i="11"/>
  <c r="X218" i="11"/>
  <c r="T218" i="11"/>
  <c r="P218" i="11"/>
  <c r="L218" i="11"/>
  <c r="H218" i="11"/>
  <c r="D218" i="11"/>
  <c r="AC217" i="11"/>
  <c r="Y217" i="11"/>
  <c r="U217" i="11"/>
  <c r="Q217" i="11"/>
  <c r="M217" i="11"/>
  <c r="I217" i="11"/>
  <c r="E217" i="11"/>
  <c r="AD216" i="11"/>
  <c r="Z216" i="11"/>
  <c r="V216" i="11"/>
  <c r="R216" i="11"/>
  <c r="N216" i="11"/>
  <c r="J216" i="11"/>
  <c r="F216" i="11"/>
  <c r="AE215" i="11"/>
  <c r="AA215" i="11"/>
  <c r="W215" i="11"/>
  <c r="S215" i="11"/>
  <c r="O215" i="11"/>
  <c r="K215" i="11"/>
  <c r="G215" i="11"/>
  <c r="C215" i="11"/>
  <c r="AB214" i="11"/>
  <c r="X214" i="11"/>
  <c r="T214" i="11"/>
  <c r="P214" i="11"/>
  <c r="L214" i="11"/>
  <c r="H214" i="11"/>
  <c r="D214" i="11"/>
  <c r="AC213" i="11"/>
  <c r="Y213" i="11"/>
  <c r="U213" i="11"/>
  <c r="Q213" i="11"/>
  <c r="M213" i="11"/>
  <c r="I213" i="11"/>
  <c r="E213" i="11"/>
  <c r="AD212" i="11"/>
  <c r="Z212" i="11"/>
  <c r="V212" i="11"/>
  <c r="R212" i="11"/>
  <c r="N212" i="11"/>
  <c r="J212" i="11"/>
  <c r="F212" i="11"/>
  <c r="AE211" i="11"/>
  <c r="AA211" i="11"/>
  <c r="W211" i="11"/>
  <c r="S211" i="11"/>
  <c r="O211" i="11"/>
  <c r="K211" i="11"/>
  <c r="G211" i="11"/>
  <c r="C211" i="11"/>
  <c r="AB210" i="11"/>
  <c r="X210" i="11"/>
  <c r="T210" i="11"/>
  <c r="P210" i="11"/>
  <c r="L210" i="11"/>
  <c r="H210" i="11"/>
  <c r="D210" i="11"/>
  <c r="AC209" i="11"/>
  <c r="Y209" i="11"/>
  <c r="U209" i="11"/>
  <c r="Q209" i="11"/>
  <c r="M209" i="11"/>
  <c r="I209" i="11"/>
  <c r="E209" i="11"/>
  <c r="AD208" i="11"/>
  <c r="Z208" i="11"/>
  <c r="V208" i="11"/>
  <c r="R208" i="11"/>
  <c r="N208" i="11"/>
  <c r="J208" i="11"/>
  <c r="F208" i="11"/>
  <c r="AE207" i="11"/>
  <c r="AA207" i="11"/>
  <c r="W207" i="11"/>
  <c r="S207" i="11"/>
  <c r="O207" i="11"/>
  <c r="K207" i="11"/>
  <c r="G207" i="11"/>
  <c r="C207" i="11"/>
  <c r="AB206" i="11"/>
  <c r="X206" i="11"/>
  <c r="T206" i="11"/>
  <c r="P206" i="11"/>
  <c r="L206" i="11"/>
  <c r="H206" i="11"/>
  <c r="D206" i="11"/>
  <c r="AC205" i="11"/>
  <c r="Y205" i="11"/>
  <c r="U205" i="11"/>
  <c r="Q205" i="11"/>
  <c r="M205" i="11"/>
  <c r="I205" i="11"/>
  <c r="E205" i="11"/>
  <c r="AD204" i="11"/>
  <c r="Z204" i="11"/>
  <c r="V204" i="11"/>
  <c r="R204" i="11"/>
  <c r="N204" i="11"/>
  <c r="J204" i="11"/>
  <c r="F204" i="11"/>
  <c r="AE203" i="11"/>
  <c r="AA203" i="11"/>
  <c r="W203" i="11"/>
  <c r="S203" i="11"/>
  <c r="O203" i="11"/>
  <c r="K203" i="11"/>
  <c r="G203" i="11"/>
  <c r="C203" i="11"/>
  <c r="AB202" i="11"/>
  <c r="X202" i="11"/>
  <c r="T202" i="11"/>
  <c r="P202" i="11"/>
  <c r="L202" i="11"/>
  <c r="H202" i="11"/>
  <c r="D202" i="11"/>
  <c r="AC201" i="11"/>
  <c r="Y201" i="11"/>
  <c r="U201" i="11"/>
  <c r="Q201" i="11"/>
  <c r="M201" i="11"/>
  <c r="I201" i="11"/>
  <c r="E201" i="11"/>
  <c r="AD200" i="11"/>
  <c r="Z200" i="11"/>
  <c r="V200" i="11"/>
  <c r="R200" i="11"/>
  <c r="N200" i="11"/>
  <c r="J200" i="11"/>
  <c r="F200" i="11"/>
  <c r="AE199" i="11"/>
  <c r="AA199" i="11"/>
  <c r="W199" i="11"/>
  <c r="S199" i="11"/>
  <c r="O199" i="11"/>
  <c r="K199" i="11"/>
  <c r="G199" i="11"/>
  <c r="C199" i="11"/>
  <c r="AB198" i="11"/>
  <c r="X198" i="11"/>
  <c r="T198" i="11"/>
  <c r="P198" i="11"/>
  <c r="L198" i="11"/>
  <c r="H198" i="11"/>
  <c r="D198" i="11"/>
  <c r="AC197" i="11"/>
  <c r="Y197" i="11"/>
  <c r="U197" i="11"/>
  <c r="Q197" i="11"/>
  <c r="M197" i="11"/>
  <c r="I197" i="11"/>
  <c r="E197" i="11"/>
  <c r="AD196" i="11"/>
  <c r="Z196" i="11"/>
  <c r="V196" i="11"/>
  <c r="R196" i="11"/>
  <c r="N196" i="11"/>
  <c r="J196" i="11"/>
  <c r="F196" i="11"/>
  <c r="AE195" i="11"/>
  <c r="AA195" i="11"/>
  <c r="W195" i="11"/>
  <c r="S195" i="11"/>
  <c r="O195" i="11"/>
  <c r="K195" i="11"/>
  <c r="G195" i="11"/>
  <c r="C195" i="11"/>
  <c r="AB194" i="11"/>
  <c r="X194" i="11"/>
  <c r="T194" i="11"/>
  <c r="P194" i="11"/>
  <c r="L194" i="11"/>
  <c r="H194" i="11"/>
  <c r="D194" i="11"/>
  <c r="AC193" i="11"/>
  <c r="Y193" i="11"/>
  <c r="U193" i="11"/>
  <c r="Q193" i="11"/>
  <c r="M193" i="11"/>
  <c r="I193" i="11"/>
  <c r="E193" i="11"/>
  <c r="AD192" i="11"/>
  <c r="Z192" i="11"/>
  <c r="V192" i="11"/>
  <c r="R192" i="11"/>
  <c r="N192" i="11"/>
  <c r="J192" i="11"/>
  <c r="F192" i="11"/>
  <c r="AE191" i="11"/>
  <c r="AA191" i="11"/>
  <c r="W191" i="11"/>
  <c r="S191" i="11"/>
  <c r="O191" i="11"/>
  <c r="K191" i="11"/>
  <c r="G191" i="11"/>
  <c r="C191" i="11"/>
  <c r="AB190" i="11"/>
  <c r="X190" i="11"/>
  <c r="T190" i="11"/>
  <c r="P190" i="11"/>
  <c r="L190" i="11"/>
  <c r="H190" i="11"/>
  <c r="D190" i="11"/>
  <c r="AC189" i="11"/>
  <c r="Y189" i="11"/>
  <c r="U189" i="11"/>
  <c r="Q189" i="11"/>
  <c r="M189" i="11"/>
  <c r="I189" i="11"/>
  <c r="E189" i="11"/>
  <c r="AD188" i="11"/>
  <c r="Z188" i="11"/>
  <c r="V188" i="11"/>
  <c r="R188" i="11"/>
  <c r="N188" i="11"/>
  <c r="J188" i="11"/>
  <c r="F188" i="11"/>
  <c r="AE187" i="11"/>
  <c r="AA187" i="11"/>
  <c r="W187" i="11"/>
  <c r="S187" i="11"/>
  <c r="O187" i="11"/>
  <c r="K187" i="11"/>
  <c r="G187" i="11"/>
  <c r="C187" i="11"/>
  <c r="AB186" i="11"/>
  <c r="X186" i="11"/>
  <c r="T186" i="11"/>
  <c r="P186" i="11"/>
  <c r="L186" i="11"/>
  <c r="H186" i="11"/>
  <c r="D186" i="11"/>
  <c r="AC185" i="11"/>
  <c r="Y185" i="11"/>
  <c r="U185" i="11"/>
  <c r="Q185" i="11"/>
  <c r="M185" i="11"/>
  <c r="I185" i="11"/>
  <c r="E185" i="11"/>
  <c r="AD184" i="11"/>
  <c r="Z184" i="11"/>
  <c r="V184" i="11"/>
  <c r="R184" i="11"/>
  <c r="N184" i="11"/>
  <c r="J184" i="11"/>
  <c r="F184" i="11"/>
  <c r="AE183" i="11"/>
  <c r="AA183" i="11"/>
  <c r="W183" i="11"/>
  <c r="S183" i="11"/>
  <c r="O183" i="11"/>
  <c r="K183" i="11"/>
  <c r="G183" i="11"/>
  <c r="C183" i="11"/>
  <c r="AB182" i="11"/>
  <c r="X182" i="11"/>
  <c r="T182" i="11"/>
  <c r="P182" i="11"/>
  <c r="L182" i="11"/>
  <c r="H182" i="11"/>
  <c r="D182" i="11"/>
  <c r="AC181" i="11"/>
  <c r="Y181" i="11"/>
  <c r="U181" i="11"/>
  <c r="Q181" i="11"/>
  <c r="M181" i="11"/>
  <c r="I181" i="11"/>
  <c r="E181" i="11"/>
  <c r="AD180" i="11"/>
  <c r="Z180" i="11"/>
  <c r="V180" i="11"/>
  <c r="R180" i="11"/>
  <c r="N180" i="11"/>
  <c r="J180" i="11"/>
  <c r="F180" i="11"/>
  <c r="AE179" i="11"/>
  <c r="AA179" i="11"/>
  <c r="W179" i="11"/>
  <c r="S179" i="11"/>
  <c r="O179" i="11"/>
  <c r="K179" i="11"/>
  <c r="G179" i="11"/>
  <c r="C179" i="11"/>
  <c r="AB178" i="11"/>
  <c r="X178" i="11"/>
  <c r="T178" i="11"/>
  <c r="P178" i="11"/>
  <c r="L178" i="11"/>
  <c r="H178" i="11"/>
  <c r="D178" i="11"/>
  <c r="AC177" i="11"/>
  <c r="Y177" i="11"/>
  <c r="U177" i="11"/>
  <c r="Q177" i="11"/>
  <c r="M177" i="11"/>
  <c r="I177" i="11"/>
  <c r="E177" i="11"/>
  <c r="AD176" i="11"/>
  <c r="Z176" i="11"/>
  <c r="V176" i="11"/>
  <c r="R176" i="11"/>
  <c r="N176" i="11"/>
  <c r="J176" i="11"/>
  <c r="F176" i="11"/>
  <c r="AE175" i="11"/>
  <c r="AA175" i="11"/>
  <c r="W175" i="11"/>
  <c r="S175" i="11"/>
  <c r="O175" i="11"/>
  <c r="K175" i="11"/>
  <c r="G175" i="11"/>
  <c r="C175" i="11"/>
  <c r="AB174" i="11"/>
  <c r="X174" i="11"/>
  <c r="T174" i="11"/>
  <c r="P174" i="11"/>
  <c r="L174" i="11"/>
  <c r="H174" i="11"/>
  <c r="D174" i="11"/>
  <c r="AC173" i="11"/>
  <c r="Y173" i="11"/>
  <c r="U173" i="11"/>
  <c r="Q173" i="11"/>
  <c r="M173" i="11"/>
  <c r="I173" i="11"/>
  <c r="E173" i="11"/>
  <c r="AD172" i="11"/>
  <c r="Z172" i="11"/>
  <c r="V172" i="11"/>
  <c r="R172" i="11"/>
  <c r="N172" i="11"/>
  <c r="J172" i="11"/>
  <c r="F172" i="11"/>
  <c r="AE171" i="11"/>
  <c r="AA171" i="11"/>
  <c r="W171" i="11"/>
  <c r="S171" i="11"/>
  <c r="O171" i="11"/>
  <c r="K171" i="11"/>
  <c r="G171" i="11"/>
  <c r="C171" i="11"/>
  <c r="AB170" i="11"/>
  <c r="X170" i="11"/>
  <c r="T170" i="11"/>
  <c r="P170" i="11"/>
  <c r="L170" i="11"/>
  <c r="H170" i="11"/>
  <c r="D170" i="11"/>
  <c r="AC169" i="11"/>
  <c r="Y169" i="11"/>
  <c r="U169" i="11"/>
  <c r="Q169" i="11"/>
  <c r="M169" i="11"/>
  <c r="I169" i="11"/>
  <c r="E169" i="11"/>
  <c r="AD168" i="11"/>
  <c r="Z168" i="11"/>
  <c r="V168" i="11"/>
  <c r="R168" i="11"/>
  <c r="N168" i="11"/>
  <c r="J168" i="11"/>
  <c r="F168" i="11"/>
  <c r="AE167" i="11"/>
  <c r="AA167" i="11"/>
  <c r="W167" i="11"/>
  <c r="S167" i="11"/>
  <c r="O167" i="11"/>
  <c r="K167" i="11"/>
  <c r="G167" i="11"/>
  <c r="C167" i="11"/>
  <c r="AB166" i="11"/>
  <c r="X166" i="11"/>
  <c r="T166" i="11"/>
  <c r="P166" i="11"/>
  <c r="L166" i="11"/>
  <c r="H166" i="11"/>
  <c r="D166" i="11"/>
  <c r="AC165" i="11"/>
  <c r="Y165" i="11"/>
  <c r="U165" i="11"/>
  <c r="Q165" i="11"/>
  <c r="M165" i="11"/>
  <c r="I165" i="11"/>
  <c r="E165" i="11"/>
  <c r="AD164" i="11"/>
  <c r="Z164" i="11"/>
  <c r="V164" i="11"/>
  <c r="R164" i="11"/>
  <c r="N164" i="11"/>
  <c r="J164" i="11"/>
  <c r="F164" i="11"/>
  <c r="AE163" i="11"/>
  <c r="AA163" i="11"/>
  <c r="W163" i="11"/>
  <c r="S163" i="11"/>
  <c r="O163" i="11"/>
  <c r="K163" i="11"/>
  <c r="G163" i="11"/>
  <c r="C163" i="11"/>
  <c r="AB162" i="11"/>
  <c r="X162" i="11"/>
  <c r="T162" i="11"/>
  <c r="P162" i="11"/>
  <c r="L162" i="11"/>
  <c r="H162" i="11"/>
  <c r="D162" i="11"/>
  <c r="AC161" i="11"/>
  <c r="Y161" i="11"/>
  <c r="U161" i="11"/>
  <c r="Q161" i="11"/>
  <c r="M161" i="11"/>
  <c r="I161" i="11"/>
  <c r="E161" i="11"/>
  <c r="AD160" i="11"/>
  <c r="Z160" i="11"/>
  <c r="V160" i="11"/>
  <c r="R160" i="11"/>
  <c r="N160" i="11"/>
  <c r="J160" i="11"/>
  <c r="F160" i="11"/>
  <c r="AE159" i="11"/>
  <c r="AA159" i="11"/>
  <c r="W159" i="11"/>
  <c r="S159" i="11"/>
  <c r="O159" i="11"/>
  <c r="K159" i="11"/>
  <c r="G159" i="11"/>
  <c r="C159" i="11"/>
  <c r="AB158" i="11"/>
  <c r="X158" i="11"/>
  <c r="T158" i="11"/>
  <c r="P158" i="11"/>
  <c r="L158" i="11"/>
  <c r="H158" i="11"/>
  <c r="D158" i="11"/>
  <c r="AC157" i="11"/>
  <c r="Y157" i="11"/>
  <c r="U157" i="11"/>
  <c r="Q157" i="11"/>
  <c r="M157" i="11"/>
  <c r="I157" i="11"/>
  <c r="E157" i="11"/>
  <c r="AD156" i="11"/>
  <c r="Z156" i="11"/>
  <c r="V156" i="11"/>
  <c r="R156" i="11"/>
  <c r="N156" i="11"/>
  <c r="J156" i="11"/>
  <c r="F156" i="11"/>
  <c r="AE155" i="11"/>
  <c r="AA155" i="11"/>
  <c r="W155" i="11"/>
  <c r="S155" i="11"/>
  <c r="O155" i="11"/>
  <c r="K155" i="11"/>
  <c r="G155" i="11"/>
  <c r="C155" i="11"/>
  <c r="AB154" i="11"/>
  <c r="X154" i="11"/>
  <c r="T154" i="11"/>
  <c r="P154" i="11"/>
  <c r="L154" i="11"/>
  <c r="H154" i="11"/>
  <c r="D154" i="11"/>
  <c r="AC153" i="11"/>
  <c r="Y153" i="11"/>
  <c r="U153" i="11"/>
  <c r="Q153" i="11"/>
  <c r="M153" i="11"/>
  <c r="I153" i="11"/>
  <c r="E153" i="11"/>
  <c r="AD152" i="11"/>
  <c r="Z152" i="11"/>
  <c r="V152" i="11"/>
  <c r="R152" i="11"/>
  <c r="N152" i="11"/>
  <c r="J152" i="11"/>
  <c r="F152" i="11"/>
  <c r="AE151" i="11"/>
  <c r="AA151" i="11"/>
  <c r="W151" i="11"/>
  <c r="S151" i="11"/>
  <c r="O151" i="11"/>
  <c r="K151" i="11"/>
  <c r="G151" i="11"/>
  <c r="C151" i="11"/>
  <c r="AB150" i="11"/>
  <c r="X150" i="11"/>
  <c r="T150" i="11"/>
  <c r="P150" i="11"/>
  <c r="L150" i="11"/>
  <c r="H150" i="11"/>
  <c r="D150" i="11"/>
  <c r="AC149" i="11"/>
  <c r="Y149" i="11"/>
  <c r="U149" i="11"/>
  <c r="Q149" i="11"/>
  <c r="M149" i="11"/>
  <c r="I149" i="11"/>
  <c r="E149" i="11"/>
  <c r="AD148" i="11"/>
  <c r="Z148" i="11"/>
  <c r="V148" i="11"/>
  <c r="R148" i="11"/>
  <c r="N148" i="11"/>
  <c r="J148" i="11"/>
  <c r="F148" i="11"/>
  <c r="AE147" i="11"/>
  <c r="AA147" i="11"/>
  <c r="W147" i="11"/>
  <c r="S147" i="11"/>
  <c r="O147" i="11"/>
  <c r="K147" i="11"/>
  <c r="G147" i="11"/>
  <c r="C147" i="11"/>
  <c r="AB146" i="11"/>
  <c r="X146" i="11"/>
  <c r="T146" i="11"/>
  <c r="P146" i="11"/>
  <c r="L146" i="11"/>
  <c r="H146" i="11"/>
  <c r="D146" i="11"/>
  <c r="AC145" i="11"/>
  <c r="Y145" i="11"/>
  <c r="U145" i="11"/>
  <c r="Q145" i="11"/>
  <c r="M145" i="11"/>
  <c r="I145" i="11"/>
  <c r="E145" i="11"/>
  <c r="AD144" i="11"/>
  <c r="Z144" i="11"/>
  <c r="V144" i="11"/>
  <c r="R144" i="11"/>
  <c r="N144" i="11"/>
  <c r="J144" i="11"/>
  <c r="F144" i="11"/>
  <c r="AE143" i="11"/>
  <c r="AA143" i="11"/>
  <c r="W143" i="11"/>
  <c r="S143" i="11"/>
  <c r="O143" i="11"/>
  <c r="K143" i="11"/>
  <c r="G143" i="11"/>
  <c r="C143" i="11"/>
  <c r="AB142" i="11"/>
  <c r="X142" i="11"/>
  <c r="T142" i="11"/>
  <c r="P142" i="11"/>
  <c r="L142" i="11"/>
  <c r="H142" i="11"/>
  <c r="D142" i="11"/>
  <c r="AC141" i="11"/>
  <c r="Y141" i="11"/>
  <c r="U141" i="11"/>
  <c r="Q141" i="11"/>
  <c r="M141" i="11"/>
  <c r="I141" i="11"/>
  <c r="E141" i="11"/>
  <c r="AD140" i="11"/>
  <c r="Z140" i="11"/>
  <c r="V140" i="11"/>
  <c r="R140" i="11"/>
  <c r="N140" i="11"/>
  <c r="J140" i="11"/>
  <c r="F140" i="11"/>
  <c r="AE139" i="11"/>
  <c r="AA139" i="11"/>
  <c r="W139" i="11"/>
  <c r="S139" i="11"/>
  <c r="O139" i="11"/>
  <c r="K139" i="11"/>
  <c r="G139" i="11"/>
  <c r="C139" i="11"/>
  <c r="AB138" i="11"/>
  <c r="X138" i="11"/>
  <c r="T138" i="11"/>
  <c r="P138" i="11"/>
  <c r="L138" i="11"/>
  <c r="H138" i="11"/>
  <c r="D138" i="11"/>
  <c r="AC137" i="11"/>
  <c r="Y137" i="11"/>
  <c r="U137" i="11"/>
  <c r="Q137" i="11"/>
  <c r="M137" i="11"/>
  <c r="I137" i="11"/>
  <c r="E137" i="11"/>
  <c r="AD136" i="11"/>
  <c r="Z136" i="11"/>
  <c r="V136" i="11"/>
  <c r="R136" i="11"/>
  <c r="N136" i="11"/>
  <c r="J136" i="11"/>
  <c r="F136" i="11"/>
  <c r="AE135" i="11"/>
  <c r="AA135" i="11"/>
  <c r="W135" i="11"/>
  <c r="S135" i="11"/>
  <c r="O135" i="11"/>
  <c r="K135" i="11"/>
  <c r="G135" i="11"/>
  <c r="C135" i="11"/>
  <c r="AB134" i="11"/>
  <c r="X134" i="11"/>
  <c r="T134" i="11"/>
  <c r="P134" i="11"/>
  <c r="L134" i="11"/>
  <c r="H134" i="11"/>
  <c r="D134" i="11"/>
  <c r="AC133" i="11"/>
  <c r="Y133" i="11"/>
  <c r="U133" i="11"/>
  <c r="Q133" i="11"/>
  <c r="M133" i="11"/>
  <c r="I133" i="11"/>
  <c r="E133" i="11"/>
  <c r="AD132" i="11"/>
  <c r="Z132" i="11"/>
  <c r="V132" i="11"/>
  <c r="R132" i="11"/>
  <c r="N132" i="11"/>
  <c r="J132" i="11"/>
  <c r="F132" i="11"/>
  <c r="AE131" i="11"/>
  <c r="AA131" i="11"/>
  <c r="W131" i="11"/>
  <c r="S131" i="11"/>
  <c r="O131" i="11"/>
  <c r="K131" i="11"/>
  <c r="G131" i="11"/>
  <c r="C131" i="11"/>
  <c r="AB130" i="11"/>
  <c r="X130" i="11"/>
  <c r="T130" i="11"/>
  <c r="P130" i="11"/>
  <c r="L130" i="11"/>
  <c r="H130" i="11"/>
  <c r="D130" i="11"/>
  <c r="AC129" i="11"/>
  <c r="Y129" i="11"/>
  <c r="U129" i="11"/>
  <c r="Q129" i="11"/>
  <c r="M129" i="11"/>
  <c r="I129" i="11"/>
  <c r="E129" i="11"/>
  <c r="AD128" i="11"/>
  <c r="Z128" i="11"/>
  <c r="V128" i="11"/>
  <c r="R128" i="11"/>
  <c r="N128" i="11"/>
  <c r="J128" i="11"/>
  <c r="F128" i="11"/>
  <c r="AE127" i="11"/>
  <c r="AA127" i="11"/>
  <c r="W127" i="11"/>
  <c r="S127" i="11"/>
  <c r="O127" i="11"/>
  <c r="K127" i="11"/>
  <c r="G127" i="11"/>
  <c r="C127" i="11"/>
  <c r="AB126" i="11"/>
  <c r="X126" i="11"/>
  <c r="T126" i="11"/>
  <c r="P126" i="11"/>
  <c r="L126" i="11"/>
  <c r="H126" i="11"/>
  <c r="D126" i="11"/>
  <c r="AC125" i="11"/>
  <c r="Y125" i="11"/>
  <c r="U125" i="11"/>
  <c r="Q125" i="11"/>
  <c r="M125" i="11"/>
  <c r="I125" i="11"/>
  <c r="E125" i="11"/>
  <c r="AD124" i="11"/>
  <c r="Z124" i="11"/>
  <c r="V124" i="11"/>
  <c r="R124" i="11"/>
  <c r="N124" i="11"/>
  <c r="J124" i="11"/>
  <c r="F124" i="11"/>
  <c r="AE123" i="11"/>
  <c r="AA123" i="11"/>
  <c r="W123" i="11"/>
  <c r="S123" i="11"/>
  <c r="O123" i="11"/>
  <c r="K123" i="11"/>
  <c r="G123" i="11"/>
  <c r="C123" i="11"/>
  <c r="AB122" i="11"/>
  <c r="X122" i="11"/>
  <c r="T122" i="11"/>
  <c r="P122" i="11"/>
  <c r="L122" i="11"/>
  <c r="H122" i="11"/>
  <c r="D122" i="11"/>
  <c r="AC121" i="11"/>
  <c r="Y121" i="11"/>
  <c r="U121" i="11"/>
  <c r="Q121" i="11"/>
  <c r="M121" i="11"/>
  <c r="I121" i="11"/>
  <c r="E121" i="11"/>
  <c r="AD120" i="11"/>
  <c r="Z120" i="11"/>
  <c r="V120" i="11"/>
  <c r="R120" i="11"/>
  <c r="N120" i="11"/>
  <c r="J120" i="11"/>
  <c r="F120" i="11"/>
  <c r="AE119" i="11"/>
  <c r="AA119" i="11"/>
  <c r="W119" i="11"/>
  <c r="S119" i="11"/>
  <c r="O119" i="11"/>
  <c r="K119" i="11"/>
  <c r="G119" i="11"/>
  <c r="C119" i="11"/>
  <c r="AB118" i="11"/>
  <c r="X118" i="11"/>
  <c r="T118" i="11"/>
  <c r="P118" i="11"/>
  <c r="L118" i="11"/>
  <c r="H118" i="11"/>
  <c r="D118" i="11"/>
  <c r="AC117" i="11"/>
  <c r="Y117" i="11"/>
  <c r="U117" i="11"/>
  <c r="Q117" i="11"/>
  <c r="M117" i="11"/>
  <c r="I117" i="11"/>
  <c r="E117" i="11"/>
  <c r="AD116" i="11"/>
  <c r="Z116" i="11"/>
  <c r="V116" i="11"/>
  <c r="R116" i="11"/>
  <c r="N116" i="11"/>
  <c r="J116" i="11"/>
  <c r="F116" i="11"/>
  <c r="AE115" i="11"/>
  <c r="AA115" i="11"/>
  <c r="W115" i="11"/>
  <c r="S115" i="11"/>
  <c r="O115" i="11"/>
  <c r="K115" i="11"/>
  <c r="G115" i="11"/>
  <c r="C115" i="11"/>
  <c r="AB114" i="11"/>
  <c r="X114" i="11"/>
  <c r="T114" i="11"/>
  <c r="P114" i="11"/>
  <c r="L114" i="11"/>
  <c r="H114" i="11"/>
  <c r="D114" i="11"/>
  <c r="AC113" i="11"/>
  <c r="Y113" i="11"/>
  <c r="U113" i="11"/>
  <c r="Q113" i="11"/>
  <c r="M113" i="11"/>
  <c r="I113" i="11"/>
  <c r="E113" i="11"/>
  <c r="AD112" i="11"/>
  <c r="Z112" i="11"/>
  <c r="V112" i="11"/>
  <c r="R112" i="11"/>
  <c r="N112" i="11"/>
  <c r="J112" i="11"/>
  <c r="F112" i="11"/>
  <c r="AE111" i="11"/>
  <c r="AA111" i="11"/>
  <c r="W111" i="11"/>
  <c r="S111" i="11"/>
  <c r="O111" i="11"/>
  <c r="K111" i="11"/>
  <c r="G111" i="11"/>
  <c r="C111" i="11"/>
  <c r="AB110" i="11"/>
  <c r="X110" i="11"/>
  <c r="T110" i="11"/>
  <c r="P110" i="11"/>
  <c r="L110" i="11"/>
  <c r="H110" i="11"/>
  <c r="D110" i="11"/>
  <c r="AC109" i="11"/>
  <c r="Y109" i="11"/>
  <c r="U109" i="11"/>
  <c r="Q109" i="11"/>
  <c r="M109" i="11"/>
  <c r="I109" i="11"/>
  <c r="E109" i="11"/>
  <c r="AD108" i="11"/>
  <c r="Z108" i="11"/>
  <c r="V108" i="11"/>
  <c r="R108" i="11"/>
  <c r="N108" i="11"/>
  <c r="J108" i="11"/>
  <c r="F108" i="11"/>
  <c r="AE107" i="11"/>
  <c r="AA107" i="11"/>
  <c r="W107" i="11"/>
  <c r="S107" i="11"/>
  <c r="O107" i="11"/>
  <c r="K107" i="11"/>
  <c r="G107" i="11"/>
  <c r="C107" i="11"/>
  <c r="AB106" i="11"/>
  <c r="X106" i="11"/>
  <c r="T106" i="11"/>
  <c r="P106" i="11"/>
  <c r="L106" i="11"/>
  <c r="H106" i="11"/>
  <c r="D106" i="11"/>
  <c r="AC105" i="11"/>
  <c r="Y105" i="11"/>
  <c r="U105" i="11"/>
  <c r="Q105" i="11"/>
  <c r="M105" i="11"/>
  <c r="I105" i="11"/>
  <c r="E105" i="11"/>
  <c r="AD104" i="11"/>
  <c r="Z104" i="11"/>
  <c r="V104" i="11"/>
  <c r="R104" i="11"/>
  <c r="N104" i="11"/>
  <c r="J104" i="11"/>
  <c r="F104" i="11"/>
  <c r="AE103" i="11"/>
  <c r="AA103" i="11"/>
  <c r="W103" i="11"/>
  <c r="S103" i="11"/>
  <c r="O103" i="11"/>
  <c r="K103" i="11"/>
  <c r="G103" i="11"/>
  <c r="C103" i="11"/>
  <c r="AB102" i="11"/>
  <c r="X102" i="11"/>
  <c r="T102" i="11"/>
  <c r="P102" i="11"/>
  <c r="L102" i="11"/>
  <c r="H102" i="11"/>
  <c r="D102" i="11"/>
  <c r="AC101" i="11"/>
  <c r="Y101" i="11"/>
  <c r="U101" i="11"/>
  <c r="Q101" i="11"/>
  <c r="M101" i="11"/>
  <c r="I101" i="11"/>
  <c r="E101" i="11"/>
  <c r="AD100" i="11"/>
  <c r="Z100" i="11"/>
  <c r="V100" i="11"/>
  <c r="R100" i="11"/>
  <c r="N100" i="11"/>
  <c r="J100" i="11"/>
  <c r="F100" i="11"/>
  <c r="AE99" i="11"/>
  <c r="AA99" i="11"/>
  <c r="W99" i="11"/>
  <c r="S99" i="11"/>
  <c r="O99" i="11"/>
  <c r="K99" i="11"/>
  <c r="G99" i="11"/>
  <c r="C99" i="11"/>
  <c r="AB98" i="11"/>
  <c r="X98" i="11"/>
  <c r="T98" i="11"/>
  <c r="P98" i="11"/>
  <c r="L98" i="11"/>
  <c r="H98" i="11"/>
  <c r="D98" i="11"/>
  <c r="AC97" i="11"/>
  <c r="Y97" i="11"/>
  <c r="U97" i="11"/>
  <c r="Q97" i="11"/>
  <c r="M97" i="11"/>
  <c r="I97" i="11"/>
  <c r="E97" i="11"/>
  <c r="AD96" i="11"/>
  <c r="Z96" i="11"/>
  <c r="V96" i="11"/>
  <c r="R96" i="11"/>
  <c r="N96" i="11"/>
  <c r="J96" i="11"/>
  <c r="F96" i="11"/>
  <c r="AE95" i="11"/>
  <c r="AA95" i="11"/>
  <c r="W95" i="11"/>
  <c r="S95" i="11"/>
  <c r="O95" i="11"/>
  <c r="K95" i="11"/>
  <c r="G95" i="11"/>
  <c r="C95" i="11"/>
  <c r="AB94" i="11"/>
  <c r="X94" i="11"/>
  <c r="T94" i="11"/>
  <c r="P94" i="11"/>
  <c r="L94" i="11"/>
  <c r="H94" i="11"/>
  <c r="D94" i="11"/>
  <c r="AC93" i="11"/>
  <c r="Y93" i="11"/>
  <c r="U93" i="11"/>
  <c r="Q93" i="11"/>
  <c r="M93" i="11"/>
  <c r="I93" i="11"/>
  <c r="E93" i="11"/>
  <c r="AD92" i="11"/>
  <c r="Z92" i="11"/>
  <c r="V92" i="11"/>
  <c r="R92" i="11"/>
  <c r="N92" i="11"/>
  <c r="J92" i="11"/>
  <c r="F92" i="11"/>
  <c r="AE91" i="11"/>
  <c r="AA91" i="11"/>
  <c r="W91" i="11"/>
  <c r="S91" i="11"/>
  <c r="O91" i="11"/>
  <c r="K91" i="11"/>
  <c r="G91" i="11"/>
  <c r="C91" i="11"/>
  <c r="AB90" i="11"/>
  <c r="X90" i="11"/>
  <c r="T90" i="11"/>
  <c r="P90" i="11"/>
  <c r="L90" i="11"/>
  <c r="H90" i="11"/>
  <c r="D90" i="11"/>
  <c r="AC89" i="11"/>
  <c r="Y89" i="11"/>
  <c r="U89" i="11"/>
  <c r="Q89" i="11"/>
  <c r="M89" i="11"/>
  <c r="I89" i="11"/>
  <c r="E89" i="11"/>
  <c r="AD88" i="11"/>
  <c r="Z88" i="11"/>
  <c r="V88" i="11"/>
  <c r="R88" i="11"/>
  <c r="N88" i="11"/>
  <c r="J88" i="11"/>
  <c r="F88" i="11"/>
  <c r="AE87" i="11"/>
  <c r="AA87" i="11"/>
  <c r="W87" i="11"/>
  <c r="S87" i="11"/>
  <c r="O87" i="11"/>
  <c r="K87" i="11"/>
  <c r="G87" i="11"/>
  <c r="C87" i="11"/>
  <c r="AB86" i="11"/>
  <c r="X86" i="11"/>
  <c r="T86" i="11"/>
  <c r="P86" i="11"/>
  <c r="L86" i="11"/>
  <c r="H86" i="11"/>
  <c r="D86" i="11"/>
  <c r="AC85" i="11"/>
  <c r="Y85" i="11"/>
  <c r="U85" i="11"/>
  <c r="Q85" i="11"/>
  <c r="M85" i="11"/>
  <c r="I85" i="11"/>
  <c r="E85" i="11"/>
  <c r="AD84" i="11"/>
  <c r="Z84" i="11"/>
  <c r="V84" i="11"/>
  <c r="R84" i="11"/>
  <c r="N84" i="11"/>
  <c r="J84" i="11"/>
  <c r="F84" i="11"/>
  <c r="AE83" i="11"/>
  <c r="AA83" i="11"/>
  <c r="W83" i="11"/>
  <c r="S83" i="11"/>
  <c r="O83" i="11"/>
  <c r="K83" i="11"/>
  <c r="G83" i="11"/>
  <c r="C83" i="11"/>
  <c r="AB82" i="11"/>
  <c r="X82" i="11"/>
  <c r="T82" i="11"/>
  <c r="P82" i="11"/>
  <c r="L82" i="11"/>
  <c r="H82" i="11"/>
  <c r="D82" i="11"/>
  <c r="AC81" i="11"/>
  <c r="Y81" i="11"/>
  <c r="U81" i="11"/>
  <c r="Q81" i="11"/>
  <c r="M81" i="11"/>
  <c r="I81" i="11"/>
  <c r="E81" i="11"/>
  <c r="AD80" i="11"/>
  <c r="Z80" i="11"/>
  <c r="V80" i="11"/>
  <c r="R80" i="11"/>
  <c r="N80" i="11"/>
  <c r="J80" i="11"/>
  <c r="F80" i="11"/>
  <c r="AE79" i="11"/>
  <c r="AA79" i="11"/>
  <c r="W79" i="11"/>
  <c r="S79" i="11"/>
  <c r="O79" i="11"/>
  <c r="K79" i="11"/>
  <c r="G79" i="11"/>
  <c r="C79" i="11"/>
  <c r="AB78" i="11"/>
  <c r="X78" i="11"/>
  <c r="T78" i="11"/>
  <c r="P78" i="11"/>
  <c r="L78" i="11"/>
  <c r="H78" i="11"/>
  <c r="D78" i="11"/>
  <c r="AC77" i="11"/>
  <c r="Y77" i="11"/>
  <c r="U77" i="11"/>
  <c r="Q77" i="11"/>
  <c r="M77" i="11"/>
  <c r="I77" i="11"/>
  <c r="E77" i="11"/>
  <c r="AD76" i="11"/>
  <c r="Z76" i="11"/>
  <c r="V76" i="11"/>
  <c r="R76" i="11"/>
  <c r="N76" i="11"/>
  <c r="J76" i="11"/>
  <c r="F76" i="11"/>
  <c r="AE75" i="11"/>
  <c r="AA75" i="11"/>
  <c r="W75" i="11"/>
  <c r="S75" i="11"/>
  <c r="O75" i="11"/>
  <c r="K75" i="11"/>
  <c r="G75" i="11"/>
  <c r="C75" i="11"/>
  <c r="AB74" i="11"/>
  <c r="X74" i="11"/>
  <c r="T74" i="11"/>
  <c r="P74" i="11"/>
  <c r="L74" i="11"/>
  <c r="H74" i="11"/>
  <c r="D74" i="11"/>
  <c r="AC73" i="11"/>
  <c r="Y73" i="11"/>
  <c r="U73" i="11"/>
  <c r="Q73" i="11"/>
  <c r="M73" i="11"/>
  <c r="I73" i="11"/>
  <c r="E73" i="11"/>
  <c r="AD72" i="11"/>
  <c r="Z72" i="11"/>
  <c r="V72" i="11"/>
  <c r="R72" i="11"/>
  <c r="N72" i="11"/>
  <c r="J72" i="11"/>
  <c r="F72" i="11"/>
  <c r="AE71" i="11"/>
  <c r="AA71" i="11"/>
  <c r="W71" i="11"/>
  <c r="S71" i="11"/>
  <c r="O71" i="11"/>
  <c r="K71" i="11"/>
  <c r="G71" i="11"/>
  <c r="C71" i="11"/>
  <c r="AB70" i="11"/>
  <c r="X70" i="11"/>
  <c r="T70" i="11"/>
  <c r="P70" i="11"/>
  <c r="L70" i="11"/>
  <c r="H70" i="11"/>
  <c r="D70" i="11"/>
  <c r="AC69" i="11"/>
  <c r="Y69" i="11"/>
  <c r="U69" i="11"/>
  <c r="Q69" i="11"/>
  <c r="M69" i="11"/>
  <c r="I69" i="11"/>
  <c r="E69" i="11"/>
  <c r="AD68" i="11"/>
  <c r="Z68" i="11"/>
  <c r="V68" i="11"/>
  <c r="R68" i="11"/>
  <c r="N68" i="11"/>
  <c r="J68" i="11"/>
  <c r="F68" i="11"/>
  <c r="AE67" i="11"/>
  <c r="AA67" i="11"/>
  <c r="W67" i="11"/>
  <c r="S67" i="11"/>
  <c r="O67" i="11"/>
  <c r="K67" i="11"/>
  <c r="G67" i="11"/>
  <c r="C67" i="11"/>
  <c r="AB66" i="11"/>
  <c r="X66" i="11"/>
  <c r="T66" i="11"/>
  <c r="P66" i="11"/>
  <c r="L66" i="11"/>
  <c r="H66" i="11"/>
  <c r="D66" i="11"/>
  <c r="AC65" i="11"/>
  <c r="Y65" i="11"/>
  <c r="U65" i="11"/>
  <c r="Q65" i="11"/>
  <c r="M65" i="11"/>
  <c r="I65" i="11"/>
  <c r="E65" i="11"/>
  <c r="AD64" i="11"/>
  <c r="Z64" i="11"/>
  <c r="V64" i="11"/>
  <c r="R64" i="11"/>
  <c r="N64" i="11"/>
  <c r="J64" i="11"/>
  <c r="F64" i="11"/>
  <c r="AE63" i="11"/>
  <c r="AA63" i="11"/>
  <c r="W63" i="11"/>
  <c r="S63" i="11"/>
  <c r="O63" i="11"/>
  <c r="K63" i="11"/>
  <c r="G63" i="11"/>
  <c r="C63" i="11"/>
  <c r="AB62" i="11"/>
  <c r="X62" i="11"/>
  <c r="T62" i="11"/>
  <c r="P62" i="11"/>
  <c r="L62" i="11"/>
  <c r="H62" i="11"/>
  <c r="D62" i="11"/>
  <c r="AC61" i="11"/>
  <c r="Y61" i="11"/>
  <c r="U61" i="11"/>
  <c r="Q61" i="11"/>
  <c r="M61" i="11"/>
  <c r="I61" i="11"/>
  <c r="E61" i="11"/>
  <c r="AD60" i="11"/>
  <c r="Z60" i="11"/>
  <c r="V60" i="11"/>
  <c r="R60" i="11"/>
  <c r="N60" i="11"/>
  <c r="J60" i="11"/>
  <c r="F60" i="11"/>
  <c r="AE59" i="11"/>
  <c r="AA59" i="11"/>
  <c r="W59" i="11"/>
  <c r="S59" i="11"/>
  <c r="O59" i="11"/>
  <c r="K59" i="11"/>
  <c r="G59" i="11"/>
  <c r="C59" i="11"/>
  <c r="AB58" i="11"/>
  <c r="X58" i="11"/>
  <c r="T58" i="11"/>
  <c r="P58" i="11"/>
  <c r="L58" i="11"/>
  <c r="H58" i="11"/>
  <c r="D58" i="11"/>
  <c r="AC57" i="11"/>
  <c r="Y57" i="11"/>
  <c r="U57" i="11"/>
  <c r="Q57" i="11"/>
  <c r="M57" i="11"/>
  <c r="I57" i="11"/>
  <c r="E57" i="11"/>
  <c r="AD56" i="11"/>
  <c r="Z56" i="11"/>
  <c r="V56" i="11"/>
  <c r="R56" i="11"/>
  <c r="N56" i="11"/>
  <c r="J56" i="11"/>
  <c r="F56" i="11"/>
  <c r="AE55" i="11"/>
  <c r="AA55" i="11"/>
  <c r="W55" i="11"/>
  <c r="S55" i="11"/>
  <c r="O55" i="11"/>
  <c r="K55" i="11"/>
  <c r="G55" i="11"/>
  <c r="C55" i="11"/>
  <c r="AB54" i="11"/>
  <c r="X54" i="11"/>
  <c r="T54" i="11"/>
  <c r="P54" i="11"/>
  <c r="L54" i="11"/>
  <c r="H54" i="11"/>
  <c r="D54" i="11"/>
  <c r="AC53" i="11"/>
  <c r="Y53" i="11"/>
  <c r="U53" i="11"/>
  <c r="Q53" i="11"/>
  <c r="M53" i="11"/>
  <c r="I53" i="11"/>
  <c r="E53" i="11"/>
  <c r="AD52" i="11"/>
  <c r="Z52" i="11"/>
  <c r="V52" i="11"/>
  <c r="R52" i="11"/>
  <c r="N52" i="11"/>
  <c r="J52" i="11"/>
  <c r="F52" i="11"/>
  <c r="AE51" i="11"/>
  <c r="AA51" i="11"/>
  <c r="W51" i="11"/>
  <c r="S51" i="11"/>
  <c r="O51" i="11"/>
  <c r="K51" i="11"/>
  <c r="G51" i="11"/>
  <c r="C51" i="11"/>
  <c r="AB50" i="11"/>
  <c r="X50" i="11"/>
  <c r="T50" i="11"/>
  <c r="P50" i="11"/>
  <c r="L50" i="11"/>
  <c r="H50" i="11"/>
  <c r="D50" i="11"/>
  <c r="AC49" i="11"/>
  <c r="Y49" i="11"/>
  <c r="U49" i="11"/>
  <c r="Q49" i="11"/>
  <c r="M49" i="11"/>
  <c r="I49" i="11"/>
  <c r="E49" i="11"/>
  <c r="AD48" i="11"/>
  <c r="Z48" i="11"/>
  <c r="V48" i="11"/>
  <c r="R48" i="11"/>
  <c r="N48" i="11"/>
  <c r="J48" i="11"/>
  <c r="F48" i="11"/>
  <c r="AE47" i="11"/>
  <c r="AA47" i="11"/>
  <c r="W47" i="11"/>
  <c r="S47" i="11"/>
  <c r="O47" i="11"/>
  <c r="K47" i="11"/>
  <c r="G47" i="11"/>
  <c r="C47" i="11"/>
  <c r="AB46" i="11"/>
  <c r="X46" i="11"/>
  <c r="T46" i="11"/>
  <c r="P46" i="11"/>
  <c r="L46" i="11"/>
  <c r="H46" i="11"/>
  <c r="D46" i="11"/>
  <c r="AC45" i="11"/>
  <c r="Y45" i="11"/>
  <c r="U45" i="11"/>
  <c r="Q45" i="11"/>
  <c r="M45" i="11"/>
  <c r="I45" i="11"/>
  <c r="E45" i="11"/>
  <c r="AD44" i="11"/>
  <c r="Z44" i="11"/>
  <c r="V44" i="11"/>
  <c r="R44" i="11"/>
  <c r="N44" i="11"/>
  <c r="J44" i="11"/>
  <c r="F44" i="11"/>
  <c r="AE43" i="11"/>
  <c r="AA43" i="11"/>
  <c r="W43" i="11"/>
  <c r="S43" i="11"/>
  <c r="O43" i="11"/>
  <c r="K43" i="11"/>
  <c r="G43" i="11"/>
  <c r="C43" i="11"/>
  <c r="AB42" i="11"/>
  <c r="X42" i="11"/>
  <c r="T42" i="11"/>
  <c r="P42" i="11"/>
  <c r="L42" i="11"/>
  <c r="H42" i="11"/>
  <c r="D42" i="11"/>
  <c r="AC41" i="11"/>
  <c r="Y41" i="11"/>
  <c r="U41" i="11"/>
  <c r="Q41" i="11"/>
  <c r="M41" i="11"/>
  <c r="I41" i="11"/>
  <c r="E41" i="11"/>
  <c r="AD40" i="11"/>
  <c r="Z40" i="11"/>
  <c r="V40" i="11"/>
  <c r="R40" i="11"/>
  <c r="N40" i="11"/>
  <c r="J40" i="11"/>
  <c r="F40" i="11"/>
  <c r="AE39" i="11"/>
  <c r="AA39" i="11"/>
  <c r="W39" i="11"/>
  <c r="S39" i="11"/>
  <c r="O39" i="11"/>
  <c r="K39" i="11"/>
  <c r="G39" i="11"/>
  <c r="C39" i="11"/>
  <c r="AB38" i="11"/>
  <c r="X38" i="11"/>
  <c r="T38" i="11"/>
  <c r="P38" i="11"/>
  <c r="L38" i="11"/>
  <c r="H38" i="11"/>
  <c r="D38" i="11"/>
  <c r="AC37" i="11"/>
  <c r="Y37" i="11"/>
  <c r="U37" i="11"/>
  <c r="Q37" i="11"/>
  <c r="M37" i="11"/>
  <c r="I37" i="11"/>
  <c r="E37" i="11"/>
  <c r="AD36" i="11"/>
  <c r="Z36" i="11"/>
  <c r="V36" i="11"/>
  <c r="R36" i="11"/>
  <c r="N36" i="11"/>
  <c r="J36" i="11"/>
  <c r="F36" i="11"/>
  <c r="AE35" i="11"/>
  <c r="AA35" i="11"/>
  <c r="W35" i="11"/>
  <c r="S35" i="11"/>
  <c r="O35" i="11"/>
  <c r="K35" i="11"/>
  <c r="G35" i="11"/>
  <c r="C35" i="11"/>
  <c r="AB34" i="11"/>
  <c r="X34" i="11"/>
  <c r="T34" i="11"/>
  <c r="P34" i="11"/>
  <c r="L34" i="11"/>
  <c r="H34" i="11"/>
  <c r="D34" i="11"/>
  <c r="AC33" i="11"/>
  <c r="Y33" i="11"/>
  <c r="U33" i="11"/>
  <c r="Q33" i="11"/>
  <c r="M33" i="11"/>
  <c r="I33" i="11"/>
  <c r="E33" i="11"/>
  <c r="AD32" i="11"/>
  <c r="Z32" i="11"/>
  <c r="V32" i="11"/>
  <c r="R32" i="11"/>
  <c r="N32" i="11"/>
  <c r="J32" i="11"/>
  <c r="F32" i="11"/>
  <c r="AE31" i="11"/>
  <c r="AA31" i="11"/>
  <c r="W31" i="11"/>
  <c r="S31" i="11"/>
  <c r="O31" i="11"/>
  <c r="K31" i="11"/>
  <c r="G31" i="11"/>
  <c r="C31" i="11"/>
  <c r="AB30" i="11"/>
  <c r="X30" i="11"/>
  <c r="T30" i="11"/>
  <c r="P30" i="11"/>
  <c r="L30" i="11"/>
  <c r="H30" i="11"/>
  <c r="D30" i="11"/>
  <c r="AC29" i="11"/>
  <c r="Y29" i="11"/>
  <c r="U29" i="11"/>
  <c r="Q29" i="11"/>
  <c r="M29" i="11"/>
  <c r="I29" i="11"/>
  <c r="E29" i="11"/>
  <c r="AD28" i="11"/>
  <c r="Z28" i="11"/>
  <c r="V28" i="11"/>
  <c r="R28" i="11"/>
  <c r="N28" i="11"/>
  <c r="J28" i="11"/>
  <c r="F28" i="11"/>
  <c r="AE27" i="11"/>
  <c r="AA27" i="11"/>
  <c r="W27" i="11"/>
  <c r="S27" i="11"/>
  <c r="O27" i="11"/>
  <c r="K27" i="11"/>
  <c r="G27" i="11"/>
  <c r="C27" i="11"/>
  <c r="AB26" i="11"/>
  <c r="X26" i="11"/>
  <c r="T26" i="11"/>
  <c r="P26" i="11"/>
  <c r="L26" i="11"/>
  <c r="H26" i="11"/>
  <c r="D26" i="11"/>
  <c r="AC25" i="11"/>
  <c r="Y25" i="11"/>
  <c r="U25" i="11"/>
  <c r="Q25" i="11"/>
  <c r="M25" i="11"/>
  <c r="I25" i="11"/>
  <c r="E25" i="11"/>
  <c r="AD24" i="11"/>
  <c r="Z24" i="11"/>
  <c r="V24" i="11"/>
  <c r="R24" i="11"/>
  <c r="N24" i="11"/>
  <c r="J24" i="11"/>
  <c r="F24" i="11"/>
  <c r="AE23" i="11"/>
  <c r="AA23" i="11"/>
  <c r="W23" i="11"/>
  <c r="S23" i="11"/>
  <c r="O23" i="11"/>
  <c r="K23" i="11"/>
  <c r="G23" i="11"/>
  <c r="C23" i="11"/>
  <c r="AB22" i="11"/>
  <c r="X22" i="11"/>
  <c r="T22" i="11"/>
  <c r="P22" i="11"/>
  <c r="L22" i="11"/>
  <c r="H22" i="11"/>
  <c r="D22" i="11"/>
  <c r="AC21" i="11"/>
  <c r="Y21" i="11"/>
  <c r="U21" i="11"/>
  <c r="Q21" i="11"/>
  <c r="M21" i="11"/>
  <c r="I21" i="11"/>
  <c r="E21" i="11"/>
  <c r="AD20" i="11"/>
  <c r="Z20" i="11"/>
  <c r="V20" i="11"/>
  <c r="R20" i="11"/>
  <c r="N20" i="11"/>
  <c r="J20" i="11"/>
  <c r="F20" i="11"/>
  <c r="AE19" i="11"/>
  <c r="AA19" i="11"/>
  <c r="W19" i="11"/>
  <c r="S19" i="11"/>
  <c r="O19" i="11"/>
  <c r="K19" i="11"/>
  <c r="G19" i="11"/>
  <c r="C19" i="11"/>
  <c r="AB18" i="11"/>
  <c r="X18" i="11"/>
  <c r="T18" i="11"/>
  <c r="P18" i="11"/>
  <c r="L18" i="11"/>
  <c r="H18" i="11"/>
  <c r="D18" i="11"/>
  <c r="AC17" i="11"/>
  <c r="Y17" i="11"/>
  <c r="U17" i="11"/>
  <c r="Q17" i="11"/>
  <c r="M17" i="11"/>
  <c r="I17" i="11"/>
  <c r="E17" i="11"/>
  <c r="AD16" i="11"/>
  <c r="Z16" i="11"/>
  <c r="V16" i="11"/>
  <c r="R16" i="11"/>
  <c r="N16" i="11"/>
  <c r="J16" i="11"/>
  <c r="F16" i="11"/>
  <c r="AE15" i="11"/>
  <c r="AA15" i="11"/>
  <c r="W15" i="11"/>
  <c r="S15" i="11"/>
  <c r="O15" i="11"/>
  <c r="K15" i="11"/>
  <c r="G15" i="11"/>
  <c r="C15" i="11"/>
  <c r="AB14" i="11"/>
  <c r="X14" i="11"/>
  <c r="T14" i="11"/>
  <c r="P14" i="11"/>
  <c r="L14" i="11"/>
  <c r="H14" i="11"/>
  <c r="D14" i="11"/>
  <c r="AC13" i="11"/>
  <c r="Y13" i="11"/>
  <c r="U13" i="11"/>
  <c r="Q13" i="11"/>
  <c r="M13" i="11"/>
  <c r="I13" i="11"/>
  <c r="E13" i="11"/>
  <c r="AD12" i="11"/>
  <c r="Z12" i="11"/>
  <c r="V12" i="11"/>
  <c r="R12" i="11"/>
  <c r="N12" i="11"/>
  <c r="J12" i="11"/>
  <c r="F12" i="11"/>
  <c r="AE11" i="11"/>
  <c r="AA11" i="11"/>
  <c r="W11" i="11"/>
  <c r="S11" i="11"/>
  <c r="O11" i="11"/>
  <c r="K11" i="11"/>
  <c r="G11" i="11"/>
  <c r="C11" i="11"/>
  <c r="AB10" i="11"/>
  <c r="X10" i="11"/>
  <c r="T10" i="11"/>
  <c r="P10" i="11"/>
  <c r="L10" i="11"/>
  <c r="H10" i="11"/>
  <c r="D10" i="11"/>
  <c r="AC9" i="11"/>
  <c r="Y9" i="11"/>
  <c r="U9" i="11"/>
  <c r="Q9" i="11"/>
  <c r="M9" i="11"/>
  <c r="I9" i="11"/>
  <c r="E9" i="11"/>
  <c r="AD8" i="11"/>
  <c r="Z8" i="11"/>
  <c r="V8" i="11"/>
  <c r="R8" i="11"/>
  <c r="N8" i="11"/>
  <c r="J8" i="11"/>
  <c r="F8" i="11"/>
  <c r="AE7" i="11"/>
  <c r="AA7" i="11"/>
  <c r="W7" i="11"/>
  <c r="S7" i="11"/>
  <c r="O7" i="11"/>
  <c r="K7" i="11"/>
  <c r="G7" i="11"/>
  <c r="C7" i="11"/>
  <c r="AB6" i="11"/>
  <c r="X6" i="11"/>
  <c r="T6" i="11"/>
  <c r="P6" i="11"/>
  <c r="L6" i="11"/>
  <c r="H6" i="11"/>
  <c r="D6" i="11"/>
  <c r="AC5" i="11"/>
  <c r="Y5" i="11"/>
  <c r="U5" i="11"/>
  <c r="Q5" i="11"/>
  <c r="M5" i="11"/>
  <c r="I5" i="11"/>
  <c r="E5" i="11"/>
  <c r="AD4" i="11"/>
  <c r="Z4" i="11"/>
  <c r="V4" i="11"/>
  <c r="R4" i="11"/>
  <c r="N4" i="11"/>
  <c r="J4" i="11"/>
  <c r="F4" i="11"/>
  <c r="AE3" i="11"/>
  <c r="AA3" i="11"/>
  <c r="W3" i="11"/>
  <c r="S3" i="11"/>
  <c r="O3" i="11"/>
  <c r="K3" i="11"/>
  <c r="G3" i="11"/>
  <c r="C3" i="11"/>
  <c r="AB2" i="11"/>
  <c r="X2" i="11"/>
  <c r="T2" i="11"/>
  <c r="P2" i="11"/>
  <c r="L2" i="11"/>
  <c r="H2" i="11"/>
  <c r="D2" i="11"/>
  <c r="K251" i="11"/>
  <c r="G251" i="11"/>
  <c r="C251" i="11"/>
  <c r="AB250" i="11"/>
  <c r="X250" i="11"/>
  <c r="T250" i="11"/>
  <c r="P250" i="11"/>
  <c r="L250" i="11"/>
  <c r="H250" i="11"/>
  <c r="D250" i="11"/>
  <c r="AC249" i="11"/>
  <c r="Y249" i="11"/>
  <c r="U249" i="11"/>
  <c r="Q249" i="11"/>
  <c r="M249" i="11"/>
  <c r="I249" i="11"/>
  <c r="E249" i="11"/>
  <c r="AD248" i="11"/>
  <c r="Z248" i="11"/>
  <c r="V248" i="11"/>
  <c r="R248" i="11"/>
  <c r="N248" i="11"/>
  <c r="J248" i="11"/>
  <c r="F248" i="11"/>
  <c r="AE247" i="11"/>
  <c r="AA247" i="11"/>
  <c r="W247" i="11"/>
  <c r="S247" i="11"/>
  <c r="O247" i="11"/>
  <c r="K247" i="11"/>
  <c r="G247" i="11"/>
  <c r="C247" i="11"/>
  <c r="AB246" i="11"/>
  <c r="X246" i="11"/>
  <c r="T246" i="11"/>
  <c r="P246" i="11"/>
  <c r="L246" i="11"/>
  <c r="H246" i="11"/>
  <c r="D246" i="11"/>
  <c r="AC245" i="11"/>
  <c r="Y245" i="11"/>
  <c r="U245" i="11"/>
  <c r="Q245" i="11"/>
  <c r="M245" i="11"/>
  <c r="I245" i="11"/>
  <c r="E245" i="11"/>
  <c r="AD244" i="11"/>
  <c r="Z244" i="11"/>
  <c r="V244" i="11"/>
  <c r="R244" i="11"/>
  <c r="N244" i="11"/>
  <c r="J244" i="11"/>
  <c r="F244" i="11"/>
  <c r="AE243" i="11"/>
  <c r="AA243" i="11"/>
  <c r="W243" i="11"/>
  <c r="S243" i="11"/>
  <c r="O243" i="11"/>
  <c r="K243" i="11"/>
  <c r="G243" i="11"/>
  <c r="C243" i="11"/>
  <c r="AB242" i="11"/>
  <c r="X242" i="11"/>
  <c r="T242" i="11"/>
  <c r="P242" i="11"/>
  <c r="L242" i="11"/>
  <c r="H242" i="11"/>
  <c r="D242" i="11"/>
  <c r="AC241" i="11"/>
  <c r="Y241" i="11"/>
  <c r="U241" i="11"/>
  <c r="Q241" i="11"/>
  <c r="M241" i="11"/>
  <c r="I241" i="11"/>
  <c r="E241" i="11"/>
  <c r="AD240" i="11"/>
  <c r="Z240" i="11"/>
  <c r="V240" i="11"/>
  <c r="R240" i="11"/>
  <c r="N240" i="11"/>
  <c r="J240" i="11"/>
  <c r="F240" i="11"/>
  <c r="AE239" i="11"/>
  <c r="AA239" i="11"/>
  <c r="W239" i="11"/>
  <c r="S239" i="11"/>
  <c r="O239" i="11"/>
  <c r="K239" i="11"/>
  <c r="G239" i="11"/>
  <c r="C239" i="11"/>
  <c r="AB238" i="11"/>
  <c r="X238" i="11"/>
  <c r="T238" i="11"/>
  <c r="P238" i="11"/>
  <c r="L238" i="11"/>
  <c r="H238" i="11"/>
  <c r="D238" i="11"/>
  <c r="AC237" i="11"/>
  <c r="Y237" i="11"/>
  <c r="U237" i="11"/>
  <c r="Q237" i="11"/>
  <c r="M237" i="11"/>
  <c r="I237" i="11"/>
  <c r="E237" i="11"/>
  <c r="AD236" i="11"/>
  <c r="Z236" i="11"/>
  <c r="V236" i="11"/>
  <c r="R236" i="11"/>
  <c r="N236" i="11"/>
  <c r="J236" i="11"/>
  <c r="F236" i="11"/>
  <c r="AE235" i="11"/>
  <c r="AA235" i="11"/>
  <c r="W235" i="11"/>
  <c r="S235" i="11"/>
  <c r="O235" i="11"/>
  <c r="K235" i="11"/>
  <c r="G235" i="11"/>
  <c r="C235" i="11"/>
  <c r="AB234" i="11"/>
  <c r="X234" i="11"/>
  <c r="T234" i="11"/>
  <c r="P234" i="11"/>
  <c r="L234" i="11"/>
  <c r="H234" i="11"/>
  <c r="D234" i="11"/>
  <c r="AC233" i="11"/>
  <c r="Y233" i="11"/>
  <c r="U233" i="11"/>
  <c r="Q233" i="11"/>
  <c r="M233" i="11"/>
  <c r="I233" i="11"/>
  <c r="E233" i="11"/>
  <c r="AD232" i="11"/>
  <c r="Z232" i="11"/>
  <c r="V232" i="11"/>
  <c r="R232" i="11"/>
  <c r="N232" i="11"/>
  <c r="J232" i="11"/>
  <c r="F232" i="11"/>
  <c r="AE231" i="11"/>
  <c r="AA231" i="11"/>
  <c r="W231" i="11"/>
  <c r="S231" i="11"/>
  <c r="O231" i="11"/>
  <c r="K231" i="11"/>
  <c r="G231" i="11"/>
  <c r="C231" i="11"/>
  <c r="B252" i="11"/>
  <c r="B248" i="11"/>
  <c r="B244" i="11"/>
  <c r="B240" i="11"/>
  <c r="B236" i="11"/>
  <c r="B232" i="11"/>
  <c r="B228" i="11"/>
  <c r="B224" i="11"/>
  <c r="B220" i="11"/>
  <c r="B216" i="11"/>
  <c r="B212" i="11"/>
  <c r="B208" i="11"/>
  <c r="B204" i="11"/>
  <c r="B200" i="11"/>
  <c r="B196" i="11"/>
  <c r="B192" i="11"/>
  <c r="B188" i="11"/>
  <c r="B184" i="11"/>
  <c r="B180" i="11"/>
  <c r="B176" i="11"/>
  <c r="B172" i="11"/>
  <c r="B168" i="11"/>
  <c r="B164" i="11"/>
  <c r="B160" i="11"/>
  <c r="B156" i="11"/>
  <c r="B152" i="11"/>
  <c r="B148" i="11"/>
  <c r="B144" i="11"/>
  <c r="B140" i="11"/>
  <c r="B136" i="11"/>
  <c r="B132" i="11"/>
  <c r="B128" i="11"/>
  <c r="B124" i="11"/>
  <c r="B120" i="11"/>
  <c r="B116" i="11"/>
  <c r="B112" i="11"/>
  <c r="B108" i="11"/>
  <c r="B104" i="11"/>
  <c r="B100" i="11"/>
  <c r="B96" i="11"/>
  <c r="B92" i="11"/>
  <c r="B88" i="11"/>
  <c r="B84" i="11"/>
  <c r="B80" i="11"/>
  <c r="B76" i="11"/>
  <c r="B72" i="11"/>
  <c r="B68" i="11"/>
  <c r="B64" i="11"/>
  <c r="B60" i="11"/>
  <c r="B56" i="11"/>
  <c r="B52" i="11"/>
  <c r="B48" i="11"/>
  <c r="B44" i="11"/>
  <c r="B40" i="11"/>
  <c r="B36" i="11"/>
  <c r="B32" i="11"/>
  <c r="B28" i="11"/>
  <c r="B24" i="11"/>
  <c r="B20" i="11"/>
  <c r="B16" i="11"/>
  <c r="B12" i="11"/>
  <c r="B8" i="11"/>
  <c r="B4" i="11"/>
  <c r="AC252" i="11"/>
  <c r="Y252" i="11"/>
  <c r="U252" i="11"/>
  <c r="Q252" i="11"/>
  <c r="M252" i="11"/>
  <c r="I252" i="11"/>
  <c r="E252" i="11"/>
  <c r="AD251" i="11"/>
  <c r="Z251" i="11"/>
  <c r="V251" i="11"/>
  <c r="R251" i="11"/>
  <c r="N251" i="11"/>
  <c r="J251" i="11"/>
  <c r="F251" i="11"/>
  <c r="AE250" i="11"/>
  <c r="AA250" i="11"/>
  <c r="W250" i="11"/>
  <c r="S250" i="11"/>
  <c r="O250" i="11"/>
  <c r="K250" i="11"/>
  <c r="G250" i="11"/>
  <c r="C250" i="11"/>
  <c r="AB249" i="11"/>
  <c r="X249" i="11"/>
  <c r="T249" i="11"/>
  <c r="P249" i="11"/>
  <c r="L249" i="11"/>
  <c r="H249" i="11"/>
  <c r="D249" i="11"/>
  <c r="AC248" i="11"/>
  <c r="Y248" i="11"/>
  <c r="U248" i="11"/>
  <c r="Q248" i="11"/>
  <c r="M248" i="11"/>
  <c r="I248" i="11"/>
  <c r="E248" i="11"/>
  <c r="AD247" i="11"/>
  <c r="Z247" i="11"/>
  <c r="V247" i="11"/>
  <c r="R247" i="11"/>
  <c r="N247" i="11"/>
  <c r="J247" i="11"/>
  <c r="F247" i="11"/>
  <c r="AE246" i="11"/>
  <c r="AA246" i="11"/>
  <c r="W246" i="11"/>
  <c r="S246" i="11"/>
  <c r="O246" i="11"/>
  <c r="K246" i="11"/>
  <c r="G246" i="11"/>
  <c r="C246" i="11"/>
  <c r="AB245" i="11"/>
  <c r="X245" i="11"/>
  <c r="T245" i="11"/>
  <c r="P245" i="11"/>
  <c r="L245" i="11"/>
  <c r="H245" i="11"/>
  <c r="D245" i="11"/>
  <c r="AC244" i="11"/>
  <c r="Y244" i="11"/>
  <c r="U244" i="11"/>
  <c r="Q244" i="11"/>
  <c r="M244" i="11"/>
  <c r="I244" i="11"/>
  <c r="E244" i="11"/>
  <c r="AD243" i="11"/>
  <c r="Z243" i="11"/>
  <c r="V243" i="11"/>
  <c r="R243" i="11"/>
  <c r="N243" i="11"/>
  <c r="J243" i="11"/>
  <c r="F243" i="11"/>
  <c r="AE242" i="11"/>
  <c r="AA242" i="11"/>
  <c r="W242" i="11"/>
  <c r="S242" i="11"/>
  <c r="O242" i="11"/>
  <c r="K242" i="11"/>
  <c r="G242" i="11"/>
  <c r="C242" i="11"/>
  <c r="AB241" i="11"/>
  <c r="X241" i="11"/>
  <c r="T241" i="11"/>
  <c r="P241" i="11"/>
  <c r="L241" i="11"/>
  <c r="H241" i="11"/>
  <c r="D241" i="11"/>
  <c r="AC240" i="11"/>
  <c r="Y240" i="11"/>
  <c r="U240" i="11"/>
  <c r="Q240" i="11"/>
  <c r="M240" i="11"/>
  <c r="I240" i="11"/>
  <c r="E240" i="11"/>
  <c r="AD239" i="11"/>
  <c r="Z239" i="11"/>
  <c r="V239" i="11"/>
  <c r="R239" i="11"/>
  <c r="N239" i="11"/>
  <c r="J239" i="11"/>
  <c r="F239" i="11"/>
  <c r="AE238" i="11"/>
  <c r="AA238" i="11"/>
  <c r="W238" i="11"/>
  <c r="S238" i="11"/>
  <c r="O238" i="11"/>
  <c r="K238" i="11"/>
  <c r="G238" i="11"/>
  <c r="C238" i="11"/>
  <c r="AB237" i="11"/>
  <c r="X237" i="11"/>
  <c r="T237" i="11"/>
  <c r="P237" i="11"/>
  <c r="L237" i="11"/>
  <c r="H237" i="11"/>
  <c r="D237" i="11"/>
  <c r="AC236" i="11"/>
  <c r="Y236" i="11"/>
  <c r="U236" i="11"/>
  <c r="Q236" i="11"/>
  <c r="M236" i="11"/>
  <c r="I236" i="11"/>
  <c r="E236" i="11"/>
  <c r="AD235" i="11"/>
  <c r="Z235" i="11"/>
  <c r="V235" i="11"/>
  <c r="R235" i="11"/>
  <c r="N235" i="11"/>
  <c r="J235" i="11"/>
  <c r="F235" i="11"/>
  <c r="AE234" i="11"/>
  <c r="AA234" i="11"/>
  <c r="W234" i="11"/>
  <c r="S234" i="11"/>
  <c r="O234" i="11"/>
  <c r="K234" i="11"/>
  <c r="G234" i="11"/>
  <c r="C234" i="11"/>
  <c r="AB233" i="11"/>
  <c r="X233" i="11"/>
  <c r="T233" i="11"/>
  <c r="P233" i="11"/>
  <c r="L233" i="11"/>
  <c r="H233" i="11"/>
  <c r="D233" i="11"/>
  <c r="AC232" i="11"/>
  <c r="Y232" i="11"/>
  <c r="U232" i="11"/>
  <c r="Q232" i="11"/>
  <c r="M232" i="11"/>
  <c r="I232" i="11"/>
  <c r="E232" i="11"/>
  <c r="AD231" i="11"/>
  <c r="Z231" i="11"/>
  <c r="V231" i="11"/>
  <c r="R231" i="11"/>
  <c r="N231" i="11"/>
  <c r="J231" i="11"/>
  <c r="F231" i="11"/>
  <c r="AE230" i="11"/>
  <c r="AA230" i="11"/>
  <c r="W230" i="11"/>
  <c r="S230" i="11"/>
  <c r="O230" i="11"/>
  <c r="K230" i="11"/>
  <c r="G230" i="11"/>
  <c r="C230" i="11"/>
  <c r="AB229" i="11"/>
  <c r="X229" i="11"/>
  <c r="T229" i="11"/>
  <c r="P229" i="11"/>
  <c r="L229" i="11"/>
  <c r="H229" i="11"/>
  <c r="D229" i="11"/>
  <c r="AC228" i="11"/>
  <c r="Y228" i="11"/>
  <c r="U228" i="11"/>
  <c r="Q228" i="11"/>
  <c r="M228" i="11"/>
  <c r="I228" i="11"/>
  <c r="E228" i="11"/>
  <c r="AD227" i="11"/>
  <c r="Z227" i="11"/>
  <c r="V227" i="11"/>
  <c r="R227" i="11"/>
  <c r="N227" i="11"/>
  <c r="J227" i="11"/>
  <c r="F227" i="11"/>
  <c r="AE226" i="11"/>
  <c r="AA226" i="11"/>
  <c r="W226" i="11"/>
  <c r="S226" i="11"/>
  <c r="O226" i="11"/>
  <c r="K226" i="11"/>
  <c r="G226" i="11"/>
  <c r="C226" i="11"/>
  <c r="AB225" i="11"/>
  <c r="X225" i="11"/>
  <c r="T225" i="11"/>
  <c r="P225" i="11"/>
  <c r="L225" i="11"/>
  <c r="H225" i="11"/>
  <c r="D225" i="11"/>
  <c r="AC224" i="11"/>
  <c r="Y224" i="11"/>
  <c r="U224" i="11"/>
  <c r="Q224" i="11"/>
  <c r="M224" i="11"/>
  <c r="I224" i="11"/>
  <c r="E224" i="11"/>
  <c r="AD223" i="11"/>
  <c r="Z223" i="11"/>
  <c r="V223" i="11"/>
  <c r="R223" i="11"/>
  <c r="N223" i="11"/>
  <c r="J223" i="11"/>
  <c r="F223" i="11"/>
  <c r="AE222" i="11"/>
  <c r="AA222" i="11"/>
  <c r="W222" i="11"/>
  <c r="S222" i="11"/>
  <c r="O222" i="11"/>
  <c r="K222" i="11"/>
  <c r="G222" i="11"/>
  <c r="C222" i="11"/>
  <c r="AB221" i="11"/>
  <c r="X221" i="11"/>
  <c r="T221" i="11"/>
  <c r="P221" i="11"/>
  <c r="L221" i="11"/>
  <c r="H221" i="11"/>
  <c r="D221" i="11"/>
  <c r="AC220" i="11"/>
  <c r="Y220" i="11"/>
  <c r="U220" i="11"/>
  <c r="Q220" i="11"/>
  <c r="M220" i="11"/>
  <c r="I220" i="11"/>
  <c r="E220" i="11"/>
  <c r="AD219" i="11"/>
  <c r="Z219" i="11"/>
  <c r="V219" i="11"/>
  <c r="R219" i="11"/>
  <c r="N219" i="11"/>
  <c r="J219" i="11"/>
  <c r="F219" i="11"/>
  <c r="AE218" i="11"/>
  <c r="AA218" i="11"/>
  <c r="W218" i="11"/>
  <c r="S218" i="11"/>
  <c r="O218" i="11"/>
  <c r="K218" i="11"/>
  <c r="G218" i="11"/>
  <c r="C218" i="11"/>
  <c r="AB217" i="11"/>
  <c r="X217" i="11"/>
  <c r="T217" i="11"/>
  <c r="P217" i="11"/>
  <c r="L217" i="11"/>
  <c r="H217" i="11"/>
  <c r="D217" i="11"/>
  <c r="AC216" i="11"/>
  <c r="Y216" i="11"/>
  <c r="U216" i="11"/>
  <c r="Q216" i="11"/>
  <c r="M216" i="11"/>
  <c r="I216" i="11"/>
  <c r="E216" i="11"/>
  <c r="AD215" i="11"/>
  <c r="Z215" i="11"/>
  <c r="V215" i="11"/>
  <c r="R215" i="11"/>
  <c r="N215" i="11"/>
  <c r="J215" i="11"/>
  <c r="F215" i="11"/>
  <c r="AE214" i="11"/>
  <c r="AA214" i="11"/>
  <c r="W214" i="11"/>
  <c r="S214" i="11"/>
  <c r="O214" i="11"/>
  <c r="K214" i="11"/>
  <c r="G214" i="11"/>
  <c r="C214" i="11"/>
  <c r="AB213" i="11"/>
  <c r="X213" i="11"/>
  <c r="T213" i="11"/>
  <c r="P213" i="11"/>
  <c r="L213" i="11"/>
  <c r="H213" i="11"/>
  <c r="D213" i="11"/>
  <c r="AC212" i="11"/>
  <c r="Y212" i="11"/>
  <c r="U212" i="11"/>
  <c r="Q212" i="11"/>
  <c r="M212" i="11"/>
  <c r="I212" i="11"/>
  <c r="E212" i="11"/>
  <c r="AD211" i="11"/>
  <c r="Z211" i="11"/>
  <c r="V211" i="11"/>
  <c r="R211" i="11"/>
  <c r="N211" i="11"/>
  <c r="J211" i="11"/>
  <c r="F211" i="11"/>
  <c r="AE210" i="11"/>
  <c r="AA210" i="11"/>
  <c r="W210" i="11"/>
  <c r="S210" i="11"/>
  <c r="O210" i="11"/>
  <c r="K210" i="11"/>
  <c r="G210" i="11"/>
  <c r="C210" i="11"/>
  <c r="AB209" i="11"/>
  <c r="X209" i="11"/>
  <c r="T209" i="11"/>
  <c r="P209" i="11"/>
  <c r="L209" i="11"/>
  <c r="H209" i="11"/>
  <c r="D209" i="11"/>
  <c r="AC208" i="11"/>
  <c r="Y208" i="11"/>
  <c r="U208" i="11"/>
  <c r="Q208" i="11"/>
  <c r="M208" i="11"/>
  <c r="I208" i="11"/>
  <c r="E208" i="11"/>
  <c r="AD207" i="11"/>
  <c r="Z207" i="11"/>
  <c r="V207" i="11"/>
  <c r="R207" i="11"/>
  <c r="N207" i="11"/>
  <c r="J207" i="11"/>
  <c r="F207" i="11"/>
  <c r="AE206" i="11"/>
  <c r="AA206" i="11"/>
  <c r="W206" i="11"/>
  <c r="S206" i="11"/>
  <c r="O206" i="11"/>
  <c r="K206" i="11"/>
  <c r="G206" i="11"/>
  <c r="C206" i="11"/>
  <c r="AB205" i="11"/>
  <c r="X205" i="11"/>
  <c r="T205" i="11"/>
  <c r="P205" i="11"/>
  <c r="L205" i="11"/>
  <c r="H205" i="11"/>
  <c r="D205" i="11"/>
  <c r="AC204" i="11"/>
  <c r="Y204" i="11"/>
  <c r="U204" i="11"/>
  <c r="Q204" i="11"/>
  <c r="M204" i="11"/>
  <c r="I204" i="11"/>
  <c r="E204" i="11"/>
  <c r="AD203" i="11"/>
  <c r="Z203" i="11"/>
  <c r="V203" i="11"/>
  <c r="R203" i="11"/>
  <c r="N203" i="11"/>
  <c r="J203" i="11"/>
  <c r="F203" i="11"/>
  <c r="AE202" i="11"/>
  <c r="AA202" i="11"/>
  <c r="W202" i="11"/>
  <c r="S202" i="11"/>
  <c r="O202" i="11"/>
  <c r="K202" i="11"/>
  <c r="G202" i="11"/>
  <c r="C202" i="11"/>
  <c r="AB201" i="11"/>
  <c r="X201" i="11"/>
  <c r="T201" i="11"/>
  <c r="P201" i="11"/>
  <c r="L201" i="11"/>
  <c r="H201" i="11"/>
  <c r="D201" i="11"/>
  <c r="AC200" i="11"/>
  <c r="Y200" i="11"/>
  <c r="U200" i="11"/>
  <c r="Q200" i="11"/>
  <c r="M200" i="11"/>
  <c r="I200" i="11"/>
  <c r="E200" i="11"/>
  <c r="AD199" i="11"/>
  <c r="Z199" i="11"/>
  <c r="V199" i="11"/>
  <c r="R199" i="11"/>
  <c r="N199" i="11"/>
  <c r="J199" i="11"/>
  <c r="F199" i="11"/>
  <c r="AE198" i="11"/>
  <c r="AA198" i="11"/>
  <c r="W198" i="11"/>
  <c r="S198" i="11"/>
  <c r="O198" i="11"/>
  <c r="K198" i="11"/>
  <c r="G198" i="11"/>
  <c r="C198" i="11"/>
  <c r="AB197" i="11"/>
  <c r="X197" i="11"/>
  <c r="T197" i="11"/>
  <c r="P197" i="11"/>
  <c r="L197" i="11"/>
  <c r="H197" i="11"/>
  <c r="D197" i="11"/>
  <c r="AC196" i="11"/>
  <c r="Y196" i="11"/>
  <c r="U196" i="11"/>
  <c r="Q196" i="11"/>
  <c r="M196" i="11"/>
  <c r="I196" i="11"/>
  <c r="E196" i="11"/>
  <c r="AD195" i="11"/>
  <c r="Z195" i="11"/>
  <c r="V195" i="11"/>
  <c r="R195" i="11"/>
  <c r="N195" i="11"/>
  <c r="J195" i="11"/>
  <c r="F195" i="11"/>
  <c r="AE194" i="11"/>
  <c r="AA194" i="11"/>
  <c r="W194" i="11"/>
  <c r="S194" i="11"/>
  <c r="O194" i="11"/>
  <c r="K194" i="11"/>
  <c r="G194" i="11"/>
  <c r="C194" i="11"/>
  <c r="AB193" i="11"/>
  <c r="X193" i="11"/>
  <c r="T193" i="11"/>
  <c r="P193" i="11"/>
  <c r="L193" i="11"/>
  <c r="H193" i="11"/>
  <c r="D193" i="11"/>
  <c r="AC192" i="11"/>
  <c r="Y192" i="11"/>
  <c r="U192" i="11"/>
  <c r="Q192" i="11"/>
  <c r="M192" i="11"/>
  <c r="I192" i="11"/>
  <c r="E192" i="11"/>
  <c r="AD191" i="11"/>
  <c r="Z191" i="11"/>
  <c r="V191" i="11"/>
  <c r="R191" i="11"/>
  <c r="N191" i="11"/>
  <c r="J191" i="11"/>
  <c r="F191" i="11"/>
  <c r="AE190" i="11"/>
  <c r="AA190" i="11"/>
  <c r="W190" i="11"/>
  <c r="S190" i="11"/>
  <c r="O190" i="11"/>
  <c r="K190" i="11"/>
  <c r="G190" i="11"/>
  <c r="C190" i="11"/>
  <c r="AB189" i="11"/>
  <c r="X189" i="11"/>
  <c r="T189" i="11"/>
  <c r="P189" i="11"/>
  <c r="L189" i="11"/>
  <c r="H189" i="11"/>
  <c r="D189" i="11"/>
  <c r="AC188" i="11"/>
  <c r="Y188" i="11"/>
  <c r="U188" i="11"/>
  <c r="Q188" i="11"/>
  <c r="M188" i="11"/>
  <c r="I188" i="11"/>
  <c r="E188" i="11"/>
  <c r="AD187" i="11"/>
  <c r="Z187" i="11"/>
  <c r="V187" i="11"/>
  <c r="R187" i="11"/>
  <c r="N187" i="11"/>
  <c r="J187" i="11"/>
  <c r="F187" i="11"/>
  <c r="AE186" i="11"/>
  <c r="AA186" i="11"/>
  <c r="W186" i="11"/>
  <c r="S186" i="11"/>
  <c r="O186" i="11"/>
  <c r="K186" i="11"/>
  <c r="G186" i="11"/>
  <c r="C186" i="11"/>
  <c r="AB185" i="11"/>
  <c r="X185" i="11"/>
  <c r="T185" i="11"/>
  <c r="P185" i="11"/>
  <c r="L185" i="11"/>
  <c r="H185" i="11"/>
  <c r="D185" i="11"/>
  <c r="AC184" i="11"/>
  <c r="Y184" i="11"/>
  <c r="U184" i="11"/>
  <c r="Q184" i="11"/>
  <c r="M184" i="11"/>
  <c r="I184" i="11"/>
  <c r="E184" i="11"/>
  <c r="AD183" i="11"/>
  <c r="Z183" i="11"/>
  <c r="V183" i="11"/>
  <c r="R183" i="11"/>
  <c r="N183" i="11"/>
  <c r="J183" i="11"/>
  <c r="F183" i="11"/>
  <c r="AE182" i="11"/>
  <c r="AA182" i="11"/>
  <c r="W182" i="11"/>
  <c r="S182" i="11"/>
  <c r="O182" i="11"/>
  <c r="K182" i="11"/>
  <c r="G182" i="11"/>
  <c r="C182" i="11"/>
  <c r="AB181" i="11"/>
  <c r="X181" i="11"/>
  <c r="T181" i="11"/>
  <c r="P181" i="11"/>
  <c r="L181" i="11"/>
  <c r="H181" i="11"/>
  <c r="D181" i="11"/>
  <c r="AC180" i="11"/>
  <c r="Y180" i="11"/>
  <c r="U180" i="11"/>
  <c r="Q180" i="11"/>
  <c r="M180" i="11"/>
  <c r="I180" i="11"/>
  <c r="E180" i="11"/>
  <c r="AD179" i="11"/>
  <c r="Z179" i="11"/>
  <c r="V179" i="11"/>
  <c r="R179" i="11"/>
  <c r="N179" i="11"/>
  <c r="J179" i="11"/>
  <c r="F179" i="11"/>
  <c r="AE178" i="11"/>
  <c r="AA178" i="11"/>
  <c r="W178" i="11"/>
  <c r="S178" i="11"/>
  <c r="O178" i="11"/>
  <c r="K178" i="11"/>
  <c r="G178" i="11"/>
  <c r="C178" i="11"/>
  <c r="AB177" i="11"/>
  <c r="X177" i="11"/>
  <c r="T177" i="11"/>
  <c r="P177" i="11"/>
  <c r="L177" i="11"/>
  <c r="H177" i="11"/>
  <c r="D177" i="11"/>
  <c r="AC176" i="11"/>
  <c r="Y176" i="11"/>
  <c r="U176" i="11"/>
  <c r="Q176" i="11"/>
  <c r="M176" i="11"/>
  <c r="I176" i="11"/>
  <c r="E176" i="11"/>
  <c r="AD175" i="11"/>
  <c r="Z175" i="11"/>
  <c r="V175" i="11"/>
  <c r="R175" i="11"/>
  <c r="N175" i="11"/>
  <c r="J175" i="11"/>
  <c r="F175" i="11"/>
  <c r="AE174" i="11"/>
  <c r="AA174" i="11"/>
  <c r="W174" i="11"/>
  <c r="S174" i="11"/>
  <c r="O174" i="11"/>
  <c r="K174" i="11"/>
  <c r="G174" i="11"/>
  <c r="C174" i="11"/>
  <c r="AB173" i="11"/>
  <c r="X173" i="11"/>
  <c r="T173" i="11"/>
  <c r="P173" i="11"/>
  <c r="L173" i="11"/>
  <c r="H173" i="11"/>
  <c r="D173" i="11"/>
  <c r="AC172" i="11"/>
  <c r="Y172" i="11"/>
  <c r="U172" i="11"/>
  <c r="Q172" i="11"/>
  <c r="M172" i="11"/>
  <c r="I172" i="11"/>
  <c r="E172" i="11"/>
  <c r="AD171" i="11"/>
  <c r="Z171" i="11"/>
  <c r="V171" i="11"/>
  <c r="R171" i="11"/>
  <c r="N171" i="11"/>
  <c r="J171" i="11"/>
  <c r="F171" i="11"/>
  <c r="AE170" i="11"/>
  <c r="AA170" i="11"/>
  <c r="W170" i="11"/>
  <c r="S170" i="11"/>
  <c r="O170" i="11"/>
  <c r="K170" i="11"/>
  <c r="G170" i="11"/>
  <c r="C170" i="11"/>
  <c r="AB169" i="11"/>
  <c r="X169" i="11"/>
  <c r="T169" i="11"/>
  <c r="P169" i="11"/>
  <c r="L169" i="11"/>
  <c r="H169" i="11"/>
  <c r="D169" i="11"/>
  <c r="AC168" i="11"/>
  <c r="Y168" i="11"/>
  <c r="U168" i="11"/>
  <c r="Q168" i="11"/>
  <c r="M168" i="11"/>
  <c r="I168" i="11"/>
  <c r="E168" i="11"/>
  <c r="AD167" i="11"/>
  <c r="Z167" i="11"/>
  <c r="V167" i="11"/>
  <c r="R167" i="11"/>
  <c r="N167" i="11"/>
  <c r="J167" i="11"/>
  <c r="F167" i="11"/>
  <c r="AE166" i="11"/>
  <c r="AA166" i="11"/>
  <c r="W166" i="11"/>
  <c r="S166" i="11"/>
  <c r="O166" i="11"/>
  <c r="K166" i="11"/>
  <c r="G166" i="11"/>
  <c r="C166" i="11"/>
  <c r="AB165" i="11"/>
  <c r="X165" i="11"/>
  <c r="T165" i="11"/>
  <c r="P165" i="11"/>
  <c r="L165" i="11"/>
  <c r="H165" i="11"/>
  <c r="D165" i="11"/>
  <c r="AC164" i="11"/>
  <c r="Y164" i="11"/>
  <c r="U164" i="11"/>
  <c r="Q164" i="11"/>
  <c r="M164" i="11"/>
  <c r="I164" i="11"/>
  <c r="E164" i="11"/>
  <c r="AD163" i="11"/>
  <c r="Z163" i="11"/>
  <c r="V163" i="11"/>
  <c r="R163" i="11"/>
  <c r="N163" i="11"/>
  <c r="J163" i="11"/>
  <c r="F163" i="11"/>
  <c r="AE162" i="11"/>
  <c r="AA162" i="11"/>
  <c r="W162" i="11"/>
  <c r="S162" i="11"/>
  <c r="O162" i="11"/>
  <c r="K162" i="11"/>
  <c r="G162" i="11"/>
  <c r="C162" i="11"/>
  <c r="AB161" i="11"/>
  <c r="X161" i="11"/>
  <c r="T161" i="11"/>
  <c r="P161" i="11"/>
  <c r="L161" i="11"/>
  <c r="H161" i="11"/>
  <c r="D161" i="11"/>
  <c r="AC160" i="11"/>
  <c r="Y160" i="11"/>
  <c r="U160" i="11"/>
  <c r="Q160" i="11"/>
  <c r="M160" i="11"/>
  <c r="I160" i="11"/>
  <c r="E160" i="11"/>
  <c r="AD159" i="11"/>
  <c r="Z159" i="11"/>
  <c r="V159" i="11"/>
  <c r="R159" i="11"/>
  <c r="N159" i="11"/>
  <c r="J159" i="11"/>
  <c r="F159" i="11"/>
  <c r="AE158" i="11"/>
  <c r="AA158" i="11"/>
  <c r="W158" i="11"/>
  <c r="S158" i="11"/>
  <c r="O158" i="11"/>
  <c r="K158" i="11"/>
  <c r="G158" i="11"/>
  <c r="C158" i="11"/>
  <c r="AB157" i="11"/>
  <c r="X157" i="11"/>
  <c r="T157" i="11"/>
  <c r="P157" i="11"/>
  <c r="L157" i="11"/>
  <c r="H157" i="11"/>
  <c r="D157" i="11"/>
  <c r="AC156" i="11"/>
  <c r="Y156" i="11"/>
  <c r="U156" i="11"/>
  <c r="Q156" i="11"/>
  <c r="M156" i="11"/>
  <c r="I156" i="11"/>
  <c r="E156" i="11"/>
  <c r="AD155" i="11"/>
  <c r="Z155" i="11"/>
  <c r="V155" i="11"/>
  <c r="R155" i="11"/>
  <c r="N155" i="11"/>
  <c r="J155" i="11"/>
  <c r="F155" i="11"/>
  <c r="AE154" i="11"/>
  <c r="AA154" i="11"/>
  <c r="W154" i="11"/>
  <c r="S154" i="11"/>
  <c r="O154" i="11"/>
  <c r="K154" i="11"/>
  <c r="G154" i="11"/>
  <c r="C154" i="11"/>
  <c r="AB153" i="11"/>
  <c r="X153" i="11"/>
  <c r="T153" i="11"/>
  <c r="P153" i="11"/>
  <c r="L153" i="11"/>
  <c r="H153" i="11"/>
  <c r="D153" i="11"/>
  <c r="AC152" i="11"/>
  <c r="Y152" i="11"/>
  <c r="U152" i="11"/>
  <c r="Q152" i="11"/>
  <c r="M152" i="11"/>
  <c r="I152" i="11"/>
  <c r="E152" i="11"/>
  <c r="AD151" i="11"/>
  <c r="Z151" i="11"/>
  <c r="V151" i="11"/>
  <c r="R151" i="11"/>
  <c r="N151" i="11"/>
  <c r="J151" i="11"/>
  <c r="F151" i="11"/>
  <c r="AE150" i="11"/>
  <c r="AA150" i="11"/>
  <c r="W150" i="11"/>
  <c r="S150" i="11"/>
  <c r="O150" i="11"/>
  <c r="K150" i="11"/>
  <c r="G150" i="11"/>
  <c r="C150" i="11"/>
  <c r="AB149" i="11"/>
  <c r="X149" i="11"/>
  <c r="T149" i="11"/>
  <c r="P149" i="11"/>
  <c r="L149" i="11"/>
  <c r="H149" i="11"/>
  <c r="D149" i="11"/>
  <c r="AC148" i="11"/>
  <c r="Y148" i="11"/>
  <c r="U148" i="11"/>
  <c r="Q148" i="11"/>
  <c r="M148" i="11"/>
  <c r="I148" i="11"/>
  <c r="E148" i="11"/>
  <c r="AD147" i="11"/>
  <c r="Z147" i="11"/>
  <c r="V147" i="11"/>
  <c r="R147" i="11"/>
  <c r="N147" i="11"/>
  <c r="J147" i="11"/>
  <c r="F147" i="11"/>
  <c r="AE146" i="11"/>
  <c r="AA146" i="11"/>
  <c r="W146" i="11"/>
  <c r="S146" i="11"/>
  <c r="O146" i="11"/>
  <c r="K146" i="11"/>
  <c r="G146" i="11"/>
  <c r="C146" i="11"/>
  <c r="AB145" i="11"/>
  <c r="X145" i="11"/>
  <c r="T145" i="11"/>
  <c r="P145" i="11"/>
  <c r="L145" i="11"/>
  <c r="H145" i="11"/>
  <c r="D145" i="11"/>
  <c r="AC144" i="11"/>
  <c r="Y144" i="11"/>
  <c r="U144" i="11"/>
  <c r="Q144" i="11"/>
  <c r="M144" i="11"/>
  <c r="I144" i="11"/>
  <c r="E144" i="11"/>
  <c r="AD143" i="11"/>
  <c r="Z143" i="11"/>
  <c r="V143" i="11"/>
  <c r="R143" i="11"/>
  <c r="N143" i="11"/>
  <c r="J143" i="11"/>
  <c r="F143" i="11"/>
  <c r="AE142" i="11"/>
  <c r="AA142" i="11"/>
  <c r="W142" i="11"/>
  <c r="S142" i="11"/>
  <c r="O142" i="11"/>
  <c r="K142" i="11"/>
  <c r="G142" i="11"/>
  <c r="C142" i="11"/>
  <c r="AB141" i="11"/>
  <c r="X141" i="11"/>
  <c r="T141" i="11"/>
  <c r="P141" i="11"/>
  <c r="L141" i="11"/>
  <c r="H141" i="11"/>
  <c r="D141" i="11"/>
  <c r="AC140" i="11"/>
  <c r="Y140" i="11"/>
  <c r="U140" i="11"/>
  <c r="Q140" i="11"/>
  <c r="M140" i="11"/>
  <c r="I140" i="11"/>
  <c r="E140" i="11"/>
  <c r="AD139" i="11"/>
  <c r="Z139" i="11"/>
  <c r="V139" i="11"/>
  <c r="R139" i="11"/>
  <c r="N139" i="11"/>
  <c r="J139" i="11"/>
  <c r="F139" i="11"/>
  <c r="AE138" i="11"/>
  <c r="AA138" i="11"/>
  <c r="W138" i="11"/>
  <c r="S138" i="11"/>
  <c r="O138" i="11"/>
  <c r="K138" i="11"/>
  <c r="G138" i="11"/>
  <c r="C138" i="11"/>
  <c r="AB137" i="11"/>
  <c r="X137" i="11"/>
  <c r="T137" i="11"/>
  <c r="P137" i="11"/>
  <c r="L137" i="11"/>
  <c r="H137" i="11"/>
  <c r="D137" i="11"/>
  <c r="AC136" i="11"/>
  <c r="Y136" i="11"/>
  <c r="U136" i="11"/>
  <c r="Q136" i="11"/>
  <c r="M136" i="11"/>
  <c r="I136" i="11"/>
  <c r="E136" i="11"/>
  <c r="AD135" i="11"/>
  <c r="Z135" i="11"/>
  <c r="V135" i="11"/>
  <c r="R135" i="11"/>
  <c r="N135" i="11"/>
  <c r="J135" i="11"/>
  <c r="F135" i="11"/>
  <c r="AE134" i="11"/>
  <c r="AA134" i="11"/>
  <c r="W134" i="11"/>
  <c r="S134" i="11"/>
  <c r="O134" i="11"/>
  <c r="K134" i="11"/>
  <c r="G134" i="11"/>
  <c r="C134" i="11"/>
  <c r="AB133" i="11"/>
  <c r="X133" i="11"/>
  <c r="T133" i="11"/>
  <c r="P133" i="11"/>
  <c r="L133" i="11"/>
  <c r="H133" i="11"/>
  <c r="D133" i="11"/>
  <c r="AC132" i="11"/>
  <c r="Y132" i="11"/>
  <c r="U132" i="11"/>
  <c r="Q132" i="11"/>
  <c r="M132" i="11"/>
  <c r="I132" i="11"/>
  <c r="E132" i="11"/>
  <c r="AD131" i="11"/>
  <c r="Z131" i="11"/>
  <c r="V131" i="11"/>
  <c r="R131" i="11"/>
  <c r="N131" i="11"/>
  <c r="J131" i="11"/>
  <c r="F131" i="11"/>
  <c r="AE130" i="11"/>
  <c r="AA130" i="11"/>
  <c r="W130" i="11"/>
  <c r="S130" i="11"/>
  <c r="O130" i="11"/>
  <c r="K130" i="11"/>
  <c r="G130" i="11"/>
  <c r="C130" i="11"/>
  <c r="AB129" i="11"/>
  <c r="X129" i="11"/>
  <c r="T129" i="11"/>
  <c r="P129" i="11"/>
  <c r="L129" i="11"/>
  <c r="H129" i="11"/>
  <c r="D129" i="11"/>
  <c r="AC128" i="11"/>
  <c r="Y128" i="11"/>
  <c r="U128" i="11"/>
  <c r="Q128" i="11"/>
  <c r="M128" i="11"/>
  <c r="I128" i="11"/>
  <c r="E128" i="11"/>
  <c r="AD127" i="11"/>
  <c r="Z127" i="11"/>
  <c r="V127" i="11"/>
  <c r="R127" i="11"/>
  <c r="N127" i="11"/>
  <c r="J127" i="11"/>
  <c r="F127" i="11"/>
  <c r="AE126" i="11"/>
  <c r="AA126" i="11"/>
  <c r="W126" i="11"/>
  <c r="S126" i="11"/>
  <c r="O126" i="11"/>
  <c r="K126" i="11"/>
  <c r="G126" i="11"/>
  <c r="C126" i="11"/>
  <c r="AB125" i="11"/>
  <c r="X125" i="11"/>
  <c r="T125" i="11"/>
  <c r="P125" i="11"/>
  <c r="L125" i="11"/>
  <c r="H125" i="11"/>
  <c r="D125" i="11"/>
  <c r="AC124" i="11"/>
  <c r="Y124" i="11"/>
  <c r="U124" i="11"/>
  <c r="Q124" i="11"/>
  <c r="M124" i="11"/>
  <c r="I124" i="11"/>
  <c r="E124" i="11"/>
  <c r="AD123" i="11"/>
  <c r="Z123" i="11"/>
  <c r="V123" i="11"/>
  <c r="R123" i="11"/>
  <c r="N123" i="11"/>
  <c r="J123" i="11"/>
  <c r="F123" i="11"/>
  <c r="AE122" i="11"/>
  <c r="AA122" i="11"/>
  <c r="W122" i="11"/>
  <c r="S122" i="11"/>
  <c r="O122" i="11"/>
  <c r="K122" i="11"/>
  <c r="G122" i="11"/>
  <c r="C122" i="11"/>
  <c r="AB121" i="11"/>
  <c r="X121" i="11"/>
  <c r="T121" i="11"/>
  <c r="P121" i="11"/>
  <c r="L121" i="11"/>
  <c r="H121" i="11"/>
  <c r="D121" i="11"/>
  <c r="AC120" i="11"/>
  <c r="Y120" i="11"/>
  <c r="U120" i="11"/>
  <c r="Q120" i="11"/>
  <c r="M120" i="11"/>
  <c r="I120" i="11"/>
  <c r="E120" i="11"/>
  <c r="AD119" i="11"/>
  <c r="Z119" i="11"/>
  <c r="V119" i="11"/>
  <c r="R119" i="11"/>
  <c r="N119" i="11"/>
  <c r="J119" i="11"/>
  <c r="F119" i="11"/>
  <c r="AE118" i="11"/>
  <c r="AA118" i="11"/>
  <c r="W118" i="11"/>
  <c r="S118" i="11"/>
  <c r="O118" i="11"/>
  <c r="K118" i="11"/>
  <c r="G118" i="11"/>
  <c r="C118" i="11"/>
  <c r="AB117" i="11"/>
  <c r="X117" i="11"/>
  <c r="T117" i="11"/>
  <c r="P117" i="11"/>
  <c r="L117" i="11"/>
  <c r="H117" i="11"/>
  <c r="D117" i="11"/>
  <c r="AC116" i="11"/>
  <c r="Y116" i="11"/>
  <c r="U116" i="11"/>
  <c r="Q116" i="11"/>
  <c r="M116" i="11"/>
  <c r="I116" i="11"/>
  <c r="E116" i="11"/>
  <c r="AD115" i="11"/>
  <c r="Z115" i="11"/>
  <c r="V115" i="11"/>
  <c r="R115" i="11"/>
  <c r="N115" i="11"/>
  <c r="J115" i="11"/>
  <c r="F115" i="11"/>
  <c r="AE114" i="11"/>
  <c r="AA114" i="11"/>
  <c r="W114" i="11"/>
  <c r="S114" i="11"/>
  <c r="O114" i="11"/>
  <c r="K114" i="11"/>
  <c r="G114" i="11"/>
  <c r="C114" i="11"/>
  <c r="AB113" i="11"/>
  <c r="X113" i="11"/>
  <c r="T113" i="11"/>
  <c r="P113" i="11"/>
  <c r="L113" i="11"/>
  <c r="H113" i="11"/>
  <c r="D113" i="11"/>
  <c r="AC112" i="11"/>
  <c r="Y112" i="11"/>
  <c r="U112" i="11"/>
  <c r="Q112" i="11"/>
  <c r="M112" i="11"/>
  <c r="I112" i="11"/>
  <c r="E112" i="11"/>
  <c r="AD111" i="11"/>
  <c r="Z111" i="11"/>
  <c r="V111" i="11"/>
  <c r="R111" i="11"/>
  <c r="N111" i="11"/>
  <c r="J111" i="11"/>
  <c r="F111" i="11"/>
  <c r="AE110" i="11"/>
  <c r="AA110" i="11"/>
  <c r="W110" i="11"/>
  <c r="S110" i="11"/>
  <c r="O110" i="11"/>
  <c r="K110" i="11"/>
  <c r="G110" i="11"/>
  <c r="C110" i="11"/>
  <c r="AB109" i="11"/>
  <c r="X109" i="11"/>
  <c r="T109" i="11"/>
  <c r="P109" i="11"/>
  <c r="L109" i="11"/>
  <c r="H109" i="11"/>
  <c r="D109" i="11"/>
  <c r="AC108" i="11"/>
  <c r="Y108" i="11"/>
  <c r="U108" i="11"/>
  <c r="Q108" i="11"/>
  <c r="M108" i="11"/>
  <c r="I108" i="11"/>
  <c r="E108" i="11"/>
  <c r="AD107" i="11"/>
  <c r="Z107" i="11"/>
  <c r="V107" i="11"/>
  <c r="R107" i="11"/>
  <c r="N107" i="11"/>
  <c r="J107" i="11"/>
  <c r="F107" i="11"/>
  <c r="AE106" i="11"/>
  <c r="AA106" i="11"/>
  <c r="W106" i="11"/>
  <c r="S106" i="11"/>
  <c r="O106" i="11"/>
  <c r="K106" i="11"/>
  <c r="G106" i="11"/>
  <c r="C106" i="11"/>
  <c r="AB105" i="11"/>
  <c r="X105" i="11"/>
  <c r="T105" i="11"/>
  <c r="P105" i="11"/>
  <c r="L105" i="11"/>
  <c r="H105" i="11"/>
  <c r="D105" i="11"/>
  <c r="AC104" i="11"/>
  <c r="Y104" i="11"/>
  <c r="U104" i="11"/>
  <c r="Q104" i="11"/>
  <c r="M104" i="11"/>
  <c r="I104" i="11"/>
  <c r="E104" i="11"/>
  <c r="AD103" i="11"/>
  <c r="Z103" i="11"/>
  <c r="V103" i="11"/>
  <c r="R103" i="11"/>
  <c r="N103" i="11"/>
  <c r="J103" i="11"/>
  <c r="F103" i="11"/>
  <c r="AE102" i="11"/>
  <c r="AA102" i="11"/>
  <c r="W102" i="11"/>
  <c r="S102" i="11"/>
  <c r="O102" i="11"/>
  <c r="K102" i="11"/>
  <c r="G102" i="11"/>
  <c r="C102" i="11"/>
  <c r="AB101" i="11"/>
  <c r="X101" i="11"/>
  <c r="T101" i="11"/>
  <c r="P101" i="11"/>
  <c r="L101" i="11"/>
  <c r="H101" i="11"/>
  <c r="D101" i="11"/>
  <c r="AC100" i="11"/>
  <c r="Y100" i="11"/>
  <c r="U100" i="11"/>
  <c r="Q100" i="11"/>
  <c r="M100" i="11"/>
  <c r="I100" i="11"/>
  <c r="E100" i="11"/>
  <c r="AD99" i="11"/>
  <c r="Z99" i="11"/>
  <c r="V99" i="11"/>
  <c r="R99" i="11"/>
  <c r="N99" i="11"/>
  <c r="J99" i="11"/>
  <c r="F99" i="11"/>
  <c r="AE98" i="11"/>
  <c r="AA98" i="11"/>
  <c r="W98" i="11"/>
  <c r="S98" i="11"/>
  <c r="O98" i="11"/>
  <c r="K98" i="11"/>
  <c r="G98" i="11"/>
  <c r="C98" i="11"/>
  <c r="AB97" i="11"/>
  <c r="X97" i="11"/>
  <c r="T97" i="11"/>
  <c r="P97" i="11"/>
  <c r="L97" i="11"/>
  <c r="H97" i="11"/>
  <c r="D97" i="11"/>
  <c r="AC96" i="11"/>
  <c r="Y96" i="11"/>
  <c r="U96" i="11"/>
  <c r="Q96" i="11"/>
  <c r="M96" i="11"/>
  <c r="I96" i="11"/>
  <c r="E96" i="11"/>
  <c r="AD95" i="11"/>
  <c r="Z95" i="11"/>
  <c r="V95" i="11"/>
  <c r="R95" i="11"/>
  <c r="N95" i="11"/>
  <c r="J95" i="11"/>
  <c r="F95" i="11"/>
  <c r="AE94" i="11"/>
  <c r="AA94" i="11"/>
  <c r="W94" i="11"/>
  <c r="S94" i="11"/>
  <c r="O94" i="11"/>
  <c r="K94" i="11"/>
  <c r="G94" i="11"/>
  <c r="C94" i="11"/>
  <c r="AB93" i="11"/>
  <c r="X93" i="11"/>
  <c r="T93" i="11"/>
  <c r="P93" i="11"/>
  <c r="L93" i="11"/>
  <c r="H93" i="11"/>
  <c r="D93" i="11"/>
  <c r="AC92" i="11"/>
  <c r="Y92" i="11"/>
  <c r="U92" i="11"/>
  <c r="Q92" i="11"/>
  <c r="M92" i="11"/>
  <c r="I92" i="11"/>
  <c r="E92" i="11"/>
  <c r="AD91" i="11"/>
  <c r="Z91" i="11"/>
  <c r="V91" i="11"/>
  <c r="R91" i="11"/>
  <c r="N91" i="11"/>
  <c r="J91" i="11"/>
  <c r="F91" i="11"/>
  <c r="AE90" i="11"/>
  <c r="AA90" i="11"/>
  <c r="W90" i="11"/>
  <c r="S90" i="11"/>
  <c r="O90" i="11"/>
  <c r="K90" i="11"/>
  <c r="G90" i="11"/>
  <c r="C90" i="11"/>
  <c r="AB89" i="11"/>
  <c r="X89" i="11"/>
  <c r="T89" i="11"/>
  <c r="P89" i="11"/>
  <c r="L89" i="11"/>
  <c r="H89" i="11"/>
  <c r="D89" i="11"/>
  <c r="AC88" i="11"/>
  <c r="Y88" i="11"/>
  <c r="U88" i="11"/>
  <c r="Q88" i="11"/>
  <c r="M88" i="11"/>
  <c r="I88" i="11"/>
  <c r="E88" i="11"/>
  <c r="AD87" i="11"/>
  <c r="Z87" i="11"/>
  <c r="V87" i="11"/>
  <c r="R87" i="11"/>
  <c r="N87" i="11"/>
  <c r="J87" i="11"/>
  <c r="F87" i="11"/>
  <c r="AE86" i="11"/>
  <c r="AA86" i="11"/>
  <c r="W86" i="11"/>
  <c r="S86" i="11"/>
  <c r="O86" i="11"/>
  <c r="K86" i="11"/>
  <c r="G86" i="11"/>
  <c r="C86" i="11"/>
  <c r="AB85" i="11"/>
  <c r="X85" i="11"/>
  <c r="T85" i="11"/>
  <c r="P85" i="11"/>
  <c r="L85" i="11"/>
  <c r="H85" i="11"/>
  <c r="D85" i="11"/>
  <c r="AC84" i="11"/>
  <c r="Y84" i="11"/>
  <c r="U84" i="11"/>
  <c r="Q84" i="11"/>
  <c r="M84" i="11"/>
  <c r="I84" i="11"/>
  <c r="E84" i="11"/>
  <c r="AD83" i="11"/>
  <c r="Z83" i="11"/>
  <c r="V83" i="11"/>
  <c r="R83" i="11"/>
  <c r="N83" i="11"/>
  <c r="J83" i="11"/>
  <c r="F83" i="11"/>
  <c r="AE82" i="11"/>
  <c r="AA82" i="11"/>
  <c r="W82" i="11"/>
  <c r="S82" i="11"/>
  <c r="O82" i="11"/>
  <c r="K82" i="11"/>
  <c r="G82" i="11"/>
  <c r="C82" i="11"/>
  <c r="AB81" i="11"/>
  <c r="X81" i="11"/>
  <c r="T81" i="11"/>
  <c r="P81" i="11"/>
  <c r="L81" i="11"/>
  <c r="H81" i="11"/>
  <c r="D81" i="11"/>
  <c r="AC80" i="11"/>
  <c r="Y80" i="11"/>
  <c r="U80" i="11"/>
  <c r="Q80" i="11"/>
  <c r="M80" i="11"/>
  <c r="I80" i="11"/>
  <c r="E80" i="11"/>
  <c r="AD79" i="11"/>
  <c r="Z79" i="11"/>
  <c r="V79" i="11"/>
  <c r="R79" i="11"/>
  <c r="N79" i="11"/>
  <c r="J79" i="11"/>
  <c r="F79" i="11"/>
  <c r="AE78" i="11"/>
  <c r="AA78" i="11"/>
  <c r="W78" i="11"/>
  <c r="S78" i="11"/>
  <c r="O78" i="11"/>
  <c r="K78" i="11"/>
  <c r="G78" i="11"/>
  <c r="C78" i="11"/>
  <c r="AB77" i="11"/>
  <c r="X77" i="11"/>
  <c r="T77" i="11"/>
  <c r="P77" i="11"/>
  <c r="L77" i="11"/>
  <c r="H77" i="11"/>
  <c r="D77" i="11"/>
  <c r="AC76" i="11"/>
  <c r="Y76" i="11"/>
  <c r="U76" i="11"/>
  <c r="Q76" i="11"/>
  <c r="M76" i="11"/>
  <c r="I76" i="11"/>
  <c r="E76" i="11"/>
  <c r="AD75" i="11"/>
  <c r="Z75" i="11"/>
  <c r="V75" i="11"/>
  <c r="R75" i="11"/>
  <c r="N75" i="11"/>
  <c r="J75" i="11"/>
  <c r="F75" i="11"/>
  <c r="AE74" i="11"/>
  <c r="AA74" i="11"/>
  <c r="W74" i="11"/>
  <c r="S74" i="11"/>
  <c r="O74" i="11"/>
  <c r="K74" i="11"/>
  <c r="G74" i="11"/>
  <c r="C74" i="11"/>
  <c r="AB73" i="11"/>
  <c r="X73" i="11"/>
  <c r="T73" i="11"/>
  <c r="P73" i="11"/>
  <c r="L73" i="11"/>
  <c r="H73" i="11"/>
  <c r="D73" i="11"/>
  <c r="AC72" i="11"/>
  <c r="Y72" i="11"/>
  <c r="U72" i="11"/>
  <c r="Q72" i="11"/>
  <c r="M72" i="11"/>
  <c r="I72" i="11"/>
  <c r="E72" i="11"/>
  <c r="AD71" i="11"/>
  <c r="Z71" i="11"/>
  <c r="V71" i="11"/>
  <c r="R71" i="11"/>
  <c r="N71" i="11"/>
  <c r="J71" i="11"/>
  <c r="F71" i="11"/>
  <c r="AE70" i="11"/>
  <c r="AA70" i="11"/>
  <c r="W70" i="11"/>
  <c r="S70" i="11"/>
  <c r="O70" i="11"/>
  <c r="K70" i="11"/>
  <c r="G70" i="11"/>
  <c r="C70" i="11"/>
  <c r="AB69" i="11"/>
  <c r="X69" i="11"/>
  <c r="T69" i="11"/>
  <c r="P69" i="11"/>
  <c r="L69" i="11"/>
  <c r="H69" i="11"/>
  <c r="D69" i="11"/>
  <c r="AC68" i="11"/>
  <c r="Y68" i="11"/>
  <c r="U68" i="11"/>
  <c r="Q68" i="11"/>
  <c r="M68" i="11"/>
  <c r="I68" i="11"/>
  <c r="E68" i="11"/>
  <c r="AD67" i="11"/>
  <c r="Z67" i="11"/>
  <c r="V67" i="11"/>
  <c r="R67" i="11"/>
  <c r="N67" i="11"/>
  <c r="J67" i="11"/>
  <c r="F67" i="11"/>
  <c r="AE66" i="11"/>
  <c r="AA66" i="11"/>
  <c r="W66" i="11"/>
  <c r="S66" i="11"/>
  <c r="O66" i="11"/>
  <c r="K66" i="11"/>
  <c r="G66" i="11"/>
  <c r="C66" i="11"/>
  <c r="AB65" i="11"/>
  <c r="X65" i="11"/>
  <c r="T65" i="11"/>
  <c r="P65" i="11"/>
  <c r="L65" i="11"/>
  <c r="H65" i="11"/>
  <c r="D65" i="11"/>
  <c r="AC64" i="11"/>
  <c r="Y64" i="11"/>
  <c r="U64" i="11"/>
  <c r="Q64" i="11"/>
  <c r="M64" i="11"/>
  <c r="I64" i="11"/>
  <c r="E64" i="11"/>
  <c r="AD63" i="11"/>
  <c r="Z63" i="11"/>
  <c r="V63" i="11"/>
  <c r="R63" i="11"/>
  <c r="N63" i="11"/>
  <c r="J63" i="11"/>
  <c r="F63" i="11"/>
  <c r="AE62" i="11"/>
  <c r="AA62" i="11"/>
  <c r="W62" i="11"/>
  <c r="S62" i="11"/>
  <c r="O62" i="11"/>
  <c r="K62" i="11"/>
  <c r="G62" i="11"/>
  <c r="C62" i="11"/>
  <c r="AB61" i="11"/>
  <c r="X61" i="11"/>
  <c r="T61" i="11"/>
  <c r="P61" i="11"/>
  <c r="L61" i="11"/>
  <c r="H61" i="11"/>
  <c r="D61" i="11"/>
  <c r="AC60" i="11"/>
  <c r="Y60" i="11"/>
  <c r="U60" i="11"/>
  <c r="Q60" i="11"/>
  <c r="M60" i="11"/>
  <c r="I60" i="11"/>
  <c r="E60" i="11"/>
  <c r="AD59" i="11"/>
  <c r="Z59" i="11"/>
  <c r="V59" i="11"/>
  <c r="R59" i="11"/>
  <c r="N59" i="11"/>
  <c r="J59" i="11"/>
  <c r="F59" i="11"/>
  <c r="AE58" i="11"/>
  <c r="AA58" i="11"/>
  <c r="W58" i="11"/>
  <c r="S58" i="11"/>
  <c r="O58" i="11"/>
  <c r="K58" i="11"/>
  <c r="G58" i="11"/>
  <c r="C58" i="11"/>
  <c r="AB57" i="11"/>
  <c r="X57" i="11"/>
  <c r="T57" i="11"/>
  <c r="P57" i="11"/>
  <c r="L57" i="11"/>
  <c r="H57" i="11"/>
  <c r="D57" i="11"/>
  <c r="AC56" i="11"/>
  <c r="Y56" i="11"/>
  <c r="U56" i="11"/>
  <c r="Q56" i="11"/>
  <c r="M56" i="11"/>
  <c r="I56" i="11"/>
  <c r="E56" i="11"/>
  <c r="AD55" i="11"/>
  <c r="Z55" i="11"/>
  <c r="V55" i="11"/>
  <c r="R55" i="11"/>
  <c r="N55" i="11"/>
  <c r="J55" i="11"/>
  <c r="F55" i="11"/>
  <c r="AE54" i="11"/>
  <c r="AA54" i="11"/>
  <c r="W54" i="11"/>
  <c r="S54" i="11"/>
  <c r="O54" i="11"/>
  <c r="K54" i="11"/>
  <c r="G54" i="11"/>
  <c r="C54" i="11"/>
  <c r="AB53" i="11"/>
  <c r="X53" i="11"/>
  <c r="T53" i="11"/>
  <c r="P53" i="11"/>
  <c r="L53" i="11"/>
  <c r="H53" i="11"/>
  <c r="D53" i="11"/>
  <c r="AC52" i="11"/>
  <c r="Y52" i="11"/>
  <c r="U52" i="11"/>
  <c r="Q52" i="11"/>
  <c r="M52" i="11"/>
  <c r="I52" i="11"/>
  <c r="E52" i="11"/>
  <c r="AD51" i="11"/>
  <c r="Z51" i="11"/>
  <c r="V51" i="11"/>
  <c r="R51" i="11"/>
  <c r="N51" i="11"/>
  <c r="J51" i="11"/>
  <c r="F51" i="11"/>
  <c r="AE50" i="11"/>
  <c r="AA50" i="11"/>
  <c r="W50" i="11"/>
  <c r="S50" i="11"/>
  <c r="O50" i="11"/>
  <c r="K50" i="11"/>
  <c r="G50" i="11"/>
  <c r="C50" i="11"/>
  <c r="AB49" i="11"/>
  <c r="X49" i="11"/>
  <c r="T49" i="11"/>
  <c r="P49" i="11"/>
  <c r="L49" i="11"/>
  <c r="H49" i="11"/>
  <c r="D49" i="11"/>
  <c r="AC48" i="11"/>
  <c r="Y48" i="11"/>
  <c r="U48" i="11"/>
  <c r="Q48" i="11"/>
  <c r="M48" i="11"/>
  <c r="I48" i="11"/>
  <c r="E48" i="11"/>
  <c r="AD47" i="11"/>
  <c r="Z47" i="11"/>
  <c r="V47" i="11"/>
  <c r="R47" i="11"/>
  <c r="N47" i="11"/>
  <c r="J47" i="11"/>
  <c r="F47" i="11"/>
  <c r="AE46" i="11"/>
  <c r="AA46" i="11"/>
  <c r="W46" i="11"/>
  <c r="S46" i="11"/>
  <c r="O46" i="11"/>
  <c r="K46" i="11"/>
  <c r="G46" i="11"/>
  <c r="C46" i="11"/>
  <c r="AB45" i="11"/>
  <c r="X45" i="11"/>
  <c r="T45" i="11"/>
  <c r="P45" i="11"/>
  <c r="L45" i="11"/>
  <c r="H45" i="11"/>
  <c r="D45" i="11"/>
  <c r="AC44" i="11"/>
  <c r="Y44" i="11"/>
  <c r="U44" i="11"/>
  <c r="Q44" i="11"/>
  <c r="M44" i="11"/>
  <c r="I44" i="11"/>
  <c r="E44" i="11"/>
  <c r="AD43" i="11"/>
  <c r="Z43" i="11"/>
  <c r="V43" i="11"/>
  <c r="R43" i="11"/>
  <c r="N43" i="11"/>
  <c r="J43" i="11"/>
  <c r="F43" i="11"/>
  <c r="AE42" i="11"/>
  <c r="AA42" i="11"/>
  <c r="W42" i="11"/>
  <c r="S42" i="11"/>
  <c r="O42" i="11"/>
  <c r="K42" i="11"/>
  <c r="G42" i="11"/>
  <c r="C42" i="11"/>
  <c r="AB41" i="11"/>
  <c r="X41" i="11"/>
  <c r="T41" i="11"/>
  <c r="P41" i="11"/>
  <c r="L41" i="11"/>
  <c r="H41" i="11"/>
  <c r="D41" i="11"/>
  <c r="AC40" i="11"/>
  <c r="Y40" i="11"/>
  <c r="U40" i="11"/>
  <c r="Q40" i="11"/>
  <c r="M40" i="11"/>
  <c r="I40" i="11"/>
  <c r="E40" i="11"/>
  <c r="AD39" i="11"/>
  <c r="Z39" i="11"/>
  <c r="V39" i="11"/>
  <c r="R39" i="11"/>
  <c r="N39" i="11"/>
  <c r="J39" i="11"/>
  <c r="F39" i="11"/>
  <c r="AE38" i="11"/>
  <c r="AA38" i="11"/>
  <c r="W38" i="11"/>
  <c r="S38" i="11"/>
  <c r="O38" i="11"/>
  <c r="K38" i="11"/>
  <c r="G38" i="11"/>
  <c r="C38" i="11"/>
  <c r="AB37" i="11"/>
  <c r="X37" i="11"/>
  <c r="T37" i="11"/>
  <c r="P37" i="11"/>
  <c r="L37" i="11"/>
  <c r="H37" i="11"/>
  <c r="D37" i="11"/>
  <c r="AC36" i="11"/>
  <c r="Y36" i="11"/>
  <c r="U36" i="11"/>
  <c r="Q36" i="11"/>
  <c r="M36" i="11"/>
  <c r="I36" i="11"/>
  <c r="E36" i="11"/>
  <c r="AD35" i="11"/>
  <c r="Z35" i="11"/>
  <c r="V35" i="11"/>
  <c r="R35" i="11"/>
  <c r="N35" i="11"/>
  <c r="J35" i="11"/>
  <c r="F35" i="11"/>
  <c r="AE34" i="11"/>
  <c r="AA34" i="11"/>
  <c r="W34" i="11"/>
  <c r="S34" i="11"/>
  <c r="O34" i="11"/>
  <c r="K34" i="11"/>
  <c r="G34" i="11"/>
  <c r="C34" i="11"/>
  <c r="AB33" i="11"/>
  <c r="X33" i="11"/>
  <c r="T33" i="11"/>
  <c r="P33" i="11"/>
  <c r="L33" i="11"/>
  <c r="H33" i="11"/>
  <c r="D33" i="11"/>
  <c r="AC32" i="11"/>
  <c r="Y32" i="11"/>
  <c r="U32" i="11"/>
  <c r="Q32" i="11"/>
  <c r="M32" i="11"/>
  <c r="I32" i="11"/>
  <c r="E32" i="11"/>
  <c r="AD31" i="11"/>
  <c r="Z31" i="11"/>
  <c r="V31" i="11"/>
  <c r="R31" i="11"/>
  <c r="N31" i="11"/>
  <c r="J31" i="11"/>
  <c r="F31" i="11"/>
  <c r="AE30" i="11"/>
  <c r="AA30" i="11"/>
  <c r="W30" i="11"/>
  <c r="S30" i="11"/>
  <c r="O30" i="11"/>
  <c r="K30" i="11"/>
  <c r="G30" i="11"/>
  <c r="C30" i="11"/>
  <c r="AB29" i="11"/>
  <c r="X29" i="11"/>
  <c r="T29" i="11"/>
  <c r="P29" i="11"/>
  <c r="L29" i="11"/>
  <c r="H29" i="11"/>
  <c r="D29" i="11"/>
  <c r="AC28" i="11"/>
  <c r="Y28" i="11"/>
  <c r="U28" i="11"/>
  <c r="Q28" i="11"/>
  <c r="M28" i="11"/>
  <c r="I28" i="11"/>
  <c r="E28" i="11"/>
  <c r="AD27" i="11"/>
  <c r="Z27" i="11"/>
  <c r="V27" i="11"/>
  <c r="R27" i="11"/>
  <c r="N27" i="11"/>
  <c r="J27" i="11"/>
  <c r="F27" i="11"/>
  <c r="AE26" i="11"/>
  <c r="AA26" i="11"/>
  <c r="W26" i="11"/>
  <c r="S26" i="11"/>
  <c r="O26" i="11"/>
  <c r="K26" i="11"/>
  <c r="G26" i="11"/>
  <c r="C26" i="11"/>
  <c r="AB25" i="11"/>
  <c r="X25" i="11"/>
  <c r="T25" i="11"/>
  <c r="P25" i="11"/>
  <c r="L25" i="11"/>
  <c r="H25" i="11"/>
  <c r="D25" i="11"/>
  <c r="AC24" i="11"/>
  <c r="Y24" i="11"/>
  <c r="U24" i="11"/>
  <c r="Q24" i="11"/>
  <c r="M24" i="11"/>
  <c r="I24" i="11"/>
  <c r="E24" i="11"/>
  <c r="AD23" i="11"/>
  <c r="Z23" i="11"/>
  <c r="V23" i="11"/>
  <c r="R23" i="11"/>
  <c r="N23" i="11"/>
  <c r="J23" i="11"/>
  <c r="F23" i="11"/>
  <c r="AE22" i="11"/>
  <c r="AA22" i="11"/>
  <c r="W22" i="11"/>
  <c r="S22" i="11"/>
  <c r="O22" i="11"/>
  <c r="K22" i="11"/>
  <c r="G22" i="11"/>
  <c r="C22" i="11"/>
  <c r="AB21" i="11"/>
  <c r="X21" i="11"/>
  <c r="T21" i="11"/>
  <c r="P21" i="11"/>
  <c r="L21" i="11"/>
  <c r="H21" i="11"/>
  <c r="D21" i="11"/>
  <c r="AC20" i="11"/>
  <c r="Y20" i="11"/>
  <c r="U20" i="11"/>
  <c r="Q20" i="11"/>
  <c r="M20" i="11"/>
  <c r="I20" i="11"/>
  <c r="E20" i="11"/>
  <c r="AD19" i="11"/>
  <c r="Z19" i="11"/>
  <c r="V19" i="11"/>
  <c r="R19" i="11"/>
  <c r="N19" i="11"/>
  <c r="J19" i="11"/>
  <c r="F19" i="11"/>
  <c r="AE18" i="11"/>
  <c r="AA18" i="11"/>
  <c r="W18" i="11"/>
  <c r="S18" i="11"/>
  <c r="O18" i="11"/>
  <c r="K18" i="11"/>
  <c r="G18" i="11"/>
  <c r="C18" i="11"/>
  <c r="AB17" i="11"/>
  <c r="X17" i="11"/>
  <c r="T17" i="11"/>
  <c r="P17" i="11"/>
  <c r="L17" i="11"/>
  <c r="H17" i="11"/>
  <c r="D17" i="11"/>
  <c r="AC16" i="11"/>
  <c r="Y16" i="11"/>
  <c r="U16" i="11"/>
  <c r="Q16" i="11"/>
  <c r="M16" i="11"/>
  <c r="I16" i="11"/>
  <c r="E16" i="11"/>
  <c r="AD15" i="11"/>
  <c r="Z15" i="11"/>
  <c r="V15" i="11"/>
  <c r="R15" i="11"/>
  <c r="N15" i="11"/>
  <c r="J15" i="11"/>
  <c r="F15" i="11"/>
  <c r="AE14" i="11"/>
  <c r="AA14" i="11"/>
  <c r="W14" i="11"/>
  <c r="S14" i="11"/>
  <c r="O14" i="11"/>
  <c r="K14" i="11"/>
  <c r="G14" i="11"/>
  <c r="C14" i="11"/>
  <c r="AB13" i="11"/>
  <c r="X13" i="11"/>
  <c r="T13" i="11"/>
  <c r="P13" i="11"/>
  <c r="L13" i="11"/>
  <c r="H13" i="11"/>
  <c r="D13" i="11"/>
  <c r="AC12" i="11"/>
  <c r="Y12" i="11"/>
  <c r="U12" i="11"/>
  <c r="Q12" i="11"/>
  <c r="M12" i="11"/>
  <c r="I12" i="11"/>
  <c r="E12" i="11"/>
  <c r="AD11" i="11"/>
  <c r="Z11" i="11"/>
  <c r="V11" i="11"/>
  <c r="R11" i="11"/>
  <c r="N11" i="11"/>
  <c r="J11" i="11"/>
  <c r="F11" i="11"/>
  <c r="AE10" i="11"/>
  <c r="AA10" i="11"/>
  <c r="W10" i="11"/>
  <c r="S10" i="11"/>
  <c r="O10" i="11"/>
  <c r="K10" i="11"/>
  <c r="G10" i="11"/>
  <c r="C10" i="11"/>
  <c r="AB9" i="11"/>
  <c r="X9" i="11"/>
  <c r="T9" i="11"/>
  <c r="P9" i="11"/>
  <c r="L9" i="11"/>
  <c r="H9" i="11"/>
  <c r="D9" i="11"/>
  <c r="AC8" i="11"/>
  <c r="Y8" i="11"/>
  <c r="U8" i="11"/>
  <c r="Q8" i="11"/>
  <c r="M8" i="11"/>
  <c r="I8" i="11"/>
  <c r="E8" i="11"/>
  <c r="AD7" i="11"/>
  <c r="Z7" i="11"/>
  <c r="V7" i="11"/>
  <c r="R7" i="11"/>
  <c r="N7" i="11"/>
  <c r="J7" i="11"/>
  <c r="F7" i="11"/>
  <c r="AE6" i="11"/>
  <c r="AA6" i="11"/>
  <c r="W6" i="11"/>
  <c r="S6" i="11"/>
  <c r="O6" i="11"/>
  <c r="K6" i="11"/>
  <c r="G6" i="11"/>
  <c r="C6" i="11"/>
  <c r="AB5" i="11"/>
  <c r="X5" i="11"/>
  <c r="T5" i="11"/>
  <c r="P5" i="11"/>
  <c r="L5" i="11"/>
  <c r="H5" i="11"/>
  <c r="D5" i="11"/>
  <c r="AC4" i="11"/>
  <c r="Y4" i="11"/>
  <c r="U4" i="11"/>
  <c r="Q4" i="11"/>
  <c r="M4" i="11"/>
  <c r="I4" i="11"/>
  <c r="E4" i="11"/>
  <c r="AD3" i="11"/>
  <c r="Z3" i="11"/>
  <c r="V3" i="11"/>
  <c r="R3" i="11"/>
  <c r="N3" i="11"/>
  <c r="J3" i="11"/>
  <c r="F3" i="11"/>
  <c r="AE2" i="11"/>
  <c r="AA2" i="11"/>
  <c r="W2" i="11"/>
  <c r="S2" i="11"/>
  <c r="O2" i="11"/>
  <c r="K2" i="11"/>
  <c r="G2" i="11"/>
  <c r="S69" i="11"/>
  <c r="K69" i="11"/>
  <c r="C69" i="11"/>
  <c r="X68" i="11"/>
  <c r="L68" i="11"/>
  <c r="D68" i="11"/>
  <c r="Y67" i="11"/>
  <c r="Q67" i="11"/>
  <c r="I67" i="11"/>
  <c r="AD66" i="11"/>
  <c r="V66" i="11"/>
  <c r="J66" i="11"/>
  <c r="AE65" i="11"/>
  <c r="W65" i="11"/>
  <c r="O65" i="11"/>
  <c r="G65" i="11"/>
  <c r="AB64" i="11"/>
  <c r="T64" i="11"/>
  <c r="L64" i="11"/>
  <c r="D64" i="11"/>
  <c r="U63" i="11"/>
  <c r="M63" i="11"/>
  <c r="AD62" i="11"/>
  <c r="V62" i="11"/>
  <c r="N62" i="11"/>
  <c r="F62" i="11"/>
  <c r="AA61" i="11"/>
  <c r="S61" i="11"/>
  <c r="K61" i="11"/>
  <c r="C61" i="11"/>
  <c r="X60" i="11"/>
  <c r="P60" i="11"/>
  <c r="D60" i="11"/>
  <c r="Y59" i="11"/>
  <c r="Q59" i="11"/>
  <c r="I59" i="11"/>
  <c r="AD58" i="11"/>
  <c r="V58" i="11"/>
  <c r="N58" i="11"/>
  <c r="F58" i="11"/>
  <c r="AA57" i="11"/>
  <c r="S57" i="11"/>
  <c r="G57" i="11"/>
  <c r="AB56" i="11"/>
  <c r="T56" i="11"/>
  <c r="L56" i="11"/>
  <c r="D56" i="11"/>
  <c r="Y55" i="11"/>
  <c r="M55" i="11"/>
  <c r="E55" i="11"/>
  <c r="Z54" i="11"/>
  <c r="R54" i="11"/>
  <c r="F54" i="11"/>
  <c r="AA53" i="11"/>
  <c r="S53" i="11"/>
  <c r="K53" i="11"/>
  <c r="AB52" i="11"/>
  <c r="T52" i="11"/>
  <c r="L52" i="11"/>
  <c r="D52" i="11"/>
  <c r="Y51" i="11"/>
  <c r="Q51" i="11"/>
  <c r="I51" i="11"/>
  <c r="AD50" i="11"/>
  <c r="R50" i="11"/>
  <c r="J50" i="11"/>
  <c r="AE49" i="11"/>
  <c r="W49" i="11"/>
  <c r="O49" i="11"/>
  <c r="G49" i="11"/>
  <c r="AB48" i="11"/>
  <c r="P48" i="11"/>
  <c r="H48" i="11"/>
  <c r="AC47" i="11"/>
  <c r="U47" i="11"/>
  <c r="M47" i="11"/>
  <c r="E47" i="11"/>
  <c r="Z46" i="11"/>
  <c r="R46" i="11"/>
  <c r="J46" i="11"/>
  <c r="AA45" i="11"/>
  <c r="S45" i="11"/>
  <c r="K45" i="11"/>
  <c r="C45" i="11"/>
  <c r="X44" i="11"/>
  <c r="P44" i="11"/>
  <c r="H44" i="11"/>
  <c r="AC43" i="11"/>
  <c r="U43" i="11"/>
  <c r="M43" i="11"/>
  <c r="E43" i="11"/>
  <c r="V42" i="11"/>
  <c r="N42" i="11"/>
  <c r="F42" i="11"/>
  <c r="AE41" i="11"/>
  <c r="W41" i="11"/>
  <c r="O41" i="11"/>
  <c r="G41" i="11"/>
  <c r="AB40" i="11"/>
  <c r="T40" i="11"/>
  <c r="L40" i="11"/>
  <c r="AC39" i="11"/>
  <c r="U39" i="11"/>
  <c r="M39" i="11"/>
  <c r="AD38" i="11"/>
  <c r="R38" i="11"/>
  <c r="J38" i="11"/>
  <c r="AE37" i="11"/>
  <c r="W37" i="11"/>
  <c r="O37" i="11"/>
  <c r="G37" i="11"/>
  <c r="AB36" i="11"/>
  <c r="T36" i="11"/>
  <c r="H36" i="11"/>
  <c r="AC35" i="11"/>
  <c r="U35" i="11"/>
  <c r="I35" i="11"/>
  <c r="AD34" i="11"/>
  <c r="V34" i="11"/>
  <c r="N34" i="11"/>
  <c r="F34" i="11"/>
  <c r="AA33" i="11"/>
  <c r="S33" i="11"/>
  <c r="K33" i="11"/>
  <c r="AB32" i="11"/>
  <c r="T32" i="11"/>
  <c r="L32" i="11"/>
  <c r="D32" i="11"/>
  <c r="Y31" i="11"/>
  <c r="Q31" i="11"/>
  <c r="E31" i="11"/>
  <c r="Z30" i="11"/>
  <c r="R30" i="11"/>
  <c r="J30" i="11"/>
  <c r="AE29" i="11"/>
  <c r="W29" i="11"/>
  <c r="O29" i="11"/>
  <c r="G29" i="11"/>
  <c r="AB28" i="11"/>
  <c r="T28" i="11"/>
  <c r="P28" i="11"/>
  <c r="L28" i="11"/>
  <c r="D28" i="11"/>
  <c r="AC27" i="11"/>
  <c r="Y27" i="11"/>
  <c r="U27" i="11"/>
  <c r="Q27" i="11"/>
  <c r="M27" i="11"/>
  <c r="I27" i="11"/>
  <c r="E27" i="11"/>
  <c r="AD26" i="11"/>
  <c r="Z26" i="11"/>
  <c r="V26" i="11"/>
  <c r="R26" i="11"/>
  <c r="N26" i="11"/>
  <c r="J26" i="11"/>
  <c r="F26" i="11"/>
  <c r="AE25" i="11"/>
  <c r="AA25" i="11"/>
  <c r="W25" i="11"/>
  <c r="S25" i="11"/>
  <c r="O25" i="11"/>
  <c r="K25" i="11"/>
  <c r="G25" i="11"/>
  <c r="C25" i="11"/>
  <c r="AB24" i="11"/>
  <c r="X24" i="11"/>
  <c r="T24" i="11"/>
  <c r="P24" i="11"/>
  <c r="L24" i="11"/>
  <c r="H24" i="11"/>
  <c r="D24" i="11"/>
  <c r="AC23" i="11"/>
  <c r="Y23" i="11"/>
  <c r="U23" i="11"/>
  <c r="Q23" i="11"/>
  <c r="M23" i="11"/>
  <c r="I23" i="11"/>
  <c r="E23" i="11"/>
  <c r="AD22" i="11"/>
  <c r="Z22" i="11"/>
  <c r="V22" i="11"/>
  <c r="R22" i="11"/>
  <c r="N22" i="11"/>
  <c r="J22" i="11"/>
  <c r="F22" i="11"/>
  <c r="AE21" i="11"/>
  <c r="AA21" i="11"/>
  <c r="W21" i="11"/>
  <c r="S21" i="11"/>
  <c r="O21" i="11"/>
  <c r="K21" i="11"/>
  <c r="G21" i="11"/>
  <c r="C21" i="11"/>
  <c r="AB20" i="11"/>
  <c r="X20" i="11"/>
  <c r="T20" i="11"/>
  <c r="P20" i="11"/>
  <c r="L20" i="11"/>
  <c r="H20" i="11"/>
  <c r="D20" i="11"/>
  <c r="AC19" i="11"/>
  <c r="Y19" i="11"/>
  <c r="U19" i="11"/>
  <c r="Q19" i="11"/>
  <c r="M19" i="11"/>
  <c r="I19" i="11"/>
  <c r="E19" i="11"/>
  <c r="AD18" i="11"/>
  <c r="Z18" i="11"/>
  <c r="V18" i="11"/>
  <c r="R18" i="11"/>
  <c r="N18" i="11"/>
  <c r="J18" i="11"/>
  <c r="F18" i="11"/>
  <c r="AE17" i="11"/>
  <c r="AA17" i="11"/>
  <c r="W17" i="11"/>
  <c r="S17" i="11"/>
  <c r="O17" i="11"/>
  <c r="K17" i="11"/>
  <c r="G17" i="11"/>
  <c r="C17" i="11"/>
  <c r="AB16" i="11"/>
  <c r="X16" i="11"/>
  <c r="T16" i="11"/>
  <c r="P16" i="11"/>
  <c r="L16" i="11"/>
  <c r="H16" i="11"/>
  <c r="D16" i="11"/>
  <c r="AC15" i="11"/>
  <c r="Y15" i="11"/>
  <c r="U15" i="11"/>
  <c r="Q15" i="11"/>
  <c r="M15" i="11"/>
  <c r="I15" i="11"/>
  <c r="E15" i="11"/>
  <c r="AD14" i="11"/>
  <c r="Z14" i="11"/>
  <c r="V14" i="11"/>
  <c r="R14" i="11"/>
  <c r="N14" i="11"/>
  <c r="J14" i="11"/>
  <c r="F14" i="11"/>
  <c r="AE13" i="11"/>
  <c r="AA13" i="11"/>
  <c r="S13" i="11"/>
  <c r="O13" i="11"/>
  <c r="K13" i="11"/>
  <c r="G13" i="11"/>
  <c r="C13" i="11"/>
  <c r="AB12" i="11"/>
  <c r="X12" i="11"/>
  <c r="T12" i="11"/>
  <c r="P12" i="11"/>
  <c r="L12" i="11"/>
  <c r="H12" i="11"/>
  <c r="D12" i="11"/>
  <c r="AC11" i="11"/>
  <c r="Y11" i="11"/>
  <c r="U11" i="11"/>
  <c r="Q11" i="11"/>
  <c r="M11" i="11"/>
  <c r="I11" i="11"/>
  <c r="E11" i="11"/>
  <c r="AD10" i="11"/>
  <c r="Z10" i="11"/>
  <c r="V10" i="11"/>
  <c r="R10" i="11"/>
  <c r="N10" i="11"/>
  <c r="J10" i="11"/>
  <c r="F10" i="11"/>
  <c r="AE9" i="11"/>
  <c r="AA9" i="11"/>
  <c r="W9" i="11"/>
  <c r="S9" i="11"/>
  <c r="O9" i="11"/>
  <c r="K9" i="11"/>
  <c r="G9" i="11"/>
  <c r="C9" i="11"/>
  <c r="AB8" i="11"/>
  <c r="X8" i="11"/>
  <c r="T8" i="11"/>
  <c r="P8" i="11"/>
  <c r="L8" i="11"/>
  <c r="H8" i="11"/>
  <c r="D8" i="11"/>
  <c r="AC7" i="11"/>
  <c r="Y7" i="11"/>
  <c r="U7" i="11"/>
  <c r="Q7" i="11"/>
  <c r="M7" i="11"/>
  <c r="I7" i="11"/>
  <c r="E7" i="11"/>
  <c r="AD6" i="11"/>
  <c r="Z6" i="11"/>
  <c r="V6" i="11"/>
  <c r="R6" i="11"/>
  <c r="N6" i="11"/>
  <c r="J6" i="11"/>
  <c r="F6" i="11"/>
  <c r="AE5" i="11"/>
  <c r="AA5" i="11"/>
  <c r="W5" i="11"/>
  <c r="S5" i="11"/>
  <c r="O5" i="11"/>
  <c r="K5" i="11"/>
  <c r="G5" i="11"/>
  <c r="C5" i="11"/>
  <c r="AB4" i="11"/>
  <c r="X4" i="11"/>
  <c r="T4" i="11"/>
  <c r="P4" i="11"/>
  <c r="L4" i="11"/>
  <c r="H4" i="11"/>
  <c r="D4" i="11"/>
  <c r="AC3" i="11"/>
  <c r="Y3" i="11"/>
  <c r="U3" i="11"/>
  <c r="Q3" i="11"/>
  <c r="M3" i="11"/>
  <c r="I3" i="11"/>
  <c r="E3" i="11"/>
  <c r="Z2" i="11"/>
  <c r="V2" i="11"/>
  <c r="R2" i="11"/>
  <c r="N2" i="11"/>
  <c r="J2" i="11"/>
  <c r="F2" i="11"/>
  <c r="W69" i="11"/>
  <c r="O69" i="11"/>
  <c r="G69" i="11"/>
  <c r="AB68" i="11"/>
  <c r="T68" i="11"/>
  <c r="P68" i="11"/>
  <c r="H68" i="11"/>
  <c r="AC67" i="11"/>
  <c r="U67" i="11"/>
  <c r="M67" i="11"/>
  <c r="E67" i="11"/>
  <c r="Z66" i="11"/>
  <c r="R66" i="11"/>
  <c r="N66" i="11"/>
  <c r="F66" i="11"/>
  <c r="AA65" i="11"/>
  <c r="S65" i="11"/>
  <c r="K65" i="11"/>
  <c r="C65" i="11"/>
  <c r="X64" i="11"/>
  <c r="P64" i="11"/>
  <c r="H64" i="11"/>
  <c r="AC63" i="11"/>
  <c r="Y63" i="11"/>
  <c r="Q63" i="11"/>
  <c r="I63" i="11"/>
  <c r="E63" i="11"/>
  <c r="Z62" i="11"/>
  <c r="R62" i="11"/>
  <c r="J62" i="11"/>
  <c r="AE61" i="11"/>
  <c r="W61" i="11"/>
  <c r="O61" i="11"/>
  <c r="G61" i="11"/>
  <c r="AB60" i="11"/>
  <c r="T60" i="11"/>
  <c r="L60" i="11"/>
  <c r="H60" i="11"/>
  <c r="AC59" i="11"/>
  <c r="U59" i="11"/>
  <c r="M59" i="11"/>
  <c r="E59" i="11"/>
  <c r="Z58" i="11"/>
  <c r="R58" i="11"/>
  <c r="J58" i="11"/>
  <c r="AE57" i="11"/>
  <c r="W57" i="11"/>
  <c r="O57" i="11"/>
  <c r="K57" i="11"/>
  <c r="C57" i="11"/>
  <c r="X56" i="11"/>
  <c r="P56" i="11"/>
  <c r="H56" i="11"/>
  <c r="AC55" i="11"/>
  <c r="U55" i="11"/>
  <c r="Q55" i="11"/>
  <c r="I55" i="11"/>
  <c r="AD54" i="11"/>
  <c r="V54" i="11"/>
  <c r="N54" i="11"/>
  <c r="J54" i="11"/>
  <c r="AE53" i="11"/>
  <c r="W53" i="11"/>
  <c r="O53" i="11"/>
  <c r="G53" i="11"/>
  <c r="C53" i="11"/>
  <c r="X52" i="11"/>
  <c r="P52" i="11"/>
  <c r="H52" i="11"/>
  <c r="AC51" i="11"/>
  <c r="U51" i="11"/>
  <c r="M51" i="11"/>
  <c r="E51" i="11"/>
  <c r="Z50" i="11"/>
  <c r="V50" i="11"/>
  <c r="N50" i="11"/>
  <c r="F50" i="11"/>
  <c r="AA49" i="11"/>
  <c r="S49" i="11"/>
  <c r="K49" i="11"/>
  <c r="C49" i="11"/>
  <c r="X48" i="11"/>
  <c r="T48" i="11"/>
  <c r="L48" i="11"/>
  <c r="D48" i="11"/>
  <c r="Y47" i="11"/>
  <c r="Q47" i="11"/>
  <c r="I47" i="11"/>
  <c r="AD46" i="11"/>
  <c r="V46" i="11"/>
  <c r="N46" i="11"/>
  <c r="F46" i="11"/>
  <c r="AE45" i="11"/>
  <c r="W45" i="11"/>
  <c r="O45" i="11"/>
  <c r="G45" i="11"/>
  <c r="AB44" i="11"/>
  <c r="T44" i="11"/>
  <c r="L44" i="11"/>
  <c r="D44" i="11"/>
  <c r="Y43" i="11"/>
  <c r="Q43" i="11"/>
  <c r="I43" i="11"/>
  <c r="AD42" i="11"/>
  <c r="Z42" i="11"/>
  <c r="R42" i="11"/>
  <c r="J42" i="11"/>
  <c r="AA41" i="11"/>
  <c r="S41" i="11"/>
  <c r="K41" i="11"/>
  <c r="C41" i="11"/>
  <c r="X40" i="11"/>
  <c r="P40" i="11"/>
  <c r="H40" i="11"/>
  <c r="D40" i="11"/>
  <c r="Y39" i="11"/>
  <c r="Q39" i="11"/>
  <c r="I39" i="11"/>
  <c r="E39" i="11"/>
  <c r="Z38" i="11"/>
  <c r="V38" i="11"/>
  <c r="N38" i="11"/>
  <c r="F38" i="11"/>
  <c r="AA37" i="11"/>
  <c r="S37" i="11"/>
  <c r="K37" i="11"/>
  <c r="C37" i="11"/>
  <c r="X36" i="11"/>
  <c r="P36" i="11"/>
  <c r="L36" i="11"/>
  <c r="D36" i="11"/>
  <c r="Y35" i="11"/>
  <c r="Q35" i="11"/>
  <c r="M35" i="11"/>
  <c r="E35" i="11"/>
  <c r="Z34" i="11"/>
  <c r="R34" i="11"/>
  <c r="J34" i="11"/>
  <c r="AE33" i="11"/>
  <c r="W33" i="11"/>
  <c r="O33" i="11"/>
  <c r="G33" i="11"/>
  <c r="C33" i="11"/>
  <c r="X32" i="11"/>
  <c r="P32" i="11"/>
  <c r="H32" i="11"/>
  <c r="AC31" i="11"/>
  <c r="U31" i="11"/>
  <c r="M31" i="11"/>
  <c r="I31" i="11"/>
  <c r="AD30" i="11"/>
  <c r="V30" i="11"/>
  <c r="N30" i="11"/>
  <c r="F30" i="11"/>
  <c r="AA29" i="11"/>
  <c r="S29" i="11"/>
  <c r="K29" i="11"/>
  <c r="C29" i="11"/>
  <c r="X28" i="11"/>
  <c r="H28" i="11"/>
  <c r="W13" i="11"/>
  <c r="B250" i="11"/>
  <c r="B246" i="11"/>
  <c r="B242" i="11"/>
  <c r="B238" i="11"/>
  <c r="B234" i="11"/>
  <c r="B230" i="11"/>
  <c r="B226" i="11"/>
  <c r="B222" i="11"/>
  <c r="B218" i="11"/>
  <c r="B214" i="11"/>
  <c r="B210" i="11"/>
  <c r="B206" i="11"/>
  <c r="B202" i="11"/>
  <c r="B198" i="11"/>
  <c r="B194" i="11"/>
  <c r="B190" i="11"/>
  <c r="B186" i="11"/>
  <c r="B182" i="11"/>
  <c r="B178" i="11"/>
  <c r="B174" i="11"/>
  <c r="B170" i="11"/>
  <c r="B166" i="11"/>
  <c r="B162" i="11"/>
  <c r="B158" i="11"/>
  <c r="B154" i="11"/>
  <c r="B150" i="11"/>
  <c r="B146" i="11"/>
  <c r="B142" i="11"/>
  <c r="B138" i="11"/>
  <c r="B134" i="11"/>
  <c r="B130" i="11"/>
  <c r="B126" i="11"/>
  <c r="B122" i="11"/>
  <c r="B118" i="11"/>
  <c r="B114" i="11"/>
  <c r="B110" i="11"/>
  <c r="B106" i="11"/>
  <c r="B102" i="11"/>
  <c r="B98" i="11"/>
  <c r="B94" i="11"/>
  <c r="B90" i="11"/>
  <c r="B86" i="11"/>
  <c r="B82" i="11"/>
  <c r="B78" i="11"/>
  <c r="B74" i="11"/>
  <c r="B70" i="11"/>
  <c r="B66" i="11"/>
  <c r="B62" i="11"/>
  <c r="B58" i="11"/>
  <c r="B54" i="11"/>
  <c r="B50" i="11"/>
  <c r="B46" i="11"/>
  <c r="B42" i="11"/>
  <c r="B38" i="11"/>
  <c r="B34" i="11"/>
  <c r="B30" i="11"/>
  <c r="B26" i="11"/>
  <c r="B22" i="11"/>
  <c r="B18" i="11"/>
  <c r="B14" i="11"/>
  <c r="B10" i="11"/>
  <c r="B6" i="11"/>
  <c r="AE252" i="11"/>
  <c r="AA252" i="11"/>
  <c r="W252" i="11"/>
  <c r="S252" i="11"/>
  <c r="O252" i="11"/>
  <c r="K252" i="11"/>
  <c r="G252" i="11"/>
  <c r="C252" i="11"/>
  <c r="AB251" i="11"/>
  <c r="X251" i="11"/>
  <c r="T251" i="11"/>
  <c r="P251" i="11"/>
  <c r="L251" i="11"/>
  <c r="H251" i="11"/>
  <c r="D251" i="11"/>
  <c r="AC250" i="11"/>
  <c r="Y250" i="11"/>
  <c r="U250" i="11"/>
  <c r="Q250" i="11"/>
  <c r="M250" i="11"/>
  <c r="I250" i="11"/>
  <c r="E250" i="11"/>
  <c r="AD249" i="11"/>
  <c r="Z249" i="11"/>
  <c r="V249" i="11"/>
  <c r="R249" i="11"/>
  <c r="N249" i="11"/>
  <c r="J249" i="11"/>
  <c r="F249" i="11"/>
  <c r="AE248" i="11"/>
  <c r="AA248" i="11"/>
  <c r="W248" i="11"/>
  <c r="S248" i="11"/>
  <c r="O248" i="11"/>
  <c r="K248" i="11"/>
  <c r="G248" i="11"/>
  <c r="C248" i="11"/>
  <c r="AB247" i="11"/>
  <c r="X247" i="11"/>
  <c r="T247" i="11"/>
  <c r="P247" i="11"/>
  <c r="L247" i="11"/>
  <c r="H247" i="11"/>
  <c r="D247" i="11"/>
  <c r="AC246" i="11"/>
  <c r="Y246" i="11"/>
  <c r="U246" i="11"/>
  <c r="Q246" i="11"/>
  <c r="M246" i="11"/>
  <c r="I246" i="11"/>
  <c r="E246" i="11"/>
  <c r="AD245" i="11"/>
  <c r="Z245" i="11"/>
  <c r="V245" i="11"/>
  <c r="R245" i="11"/>
  <c r="N245" i="11"/>
  <c r="J245" i="11"/>
  <c r="F245" i="11"/>
  <c r="AE244" i="11"/>
  <c r="AA244" i="11"/>
  <c r="W244" i="11"/>
  <c r="S244" i="11"/>
  <c r="O244" i="11"/>
  <c r="K244" i="11"/>
  <c r="G244" i="11"/>
  <c r="C244" i="11"/>
  <c r="AB243" i="11"/>
  <c r="X243" i="11"/>
  <c r="T243" i="11"/>
  <c r="P243" i="11"/>
  <c r="L243" i="11"/>
  <c r="H243" i="11"/>
  <c r="D243" i="11"/>
  <c r="AC242" i="11"/>
  <c r="Y242" i="11"/>
  <c r="U242" i="11"/>
  <c r="Q242" i="11"/>
  <c r="M242" i="11"/>
  <c r="I242" i="11"/>
  <c r="E242" i="11"/>
  <c r="AD241" i="11"/>
  <c r="Z241" i="11"/>
  <c r="V241" i="11"/>
  <c r="R241" i="11"/>
  <c r="N241" i="11"/>
  <c r="J241" i="11"/>
  <c r="F241" i="11"/>
  <c r="AE240" i="11"/>
  <c r="AA240" i="11"/>
  <c r="W240" i="11"/>
  <c r="S240" i="11"/>
  <c r="O240" i="11"/>
  <c r="K240" i="11"/>
  <c r="G240" i="11"/>
  <c r="C240" i="11"/>
  <c r="AB239" i="11"/>
  <c r="X239" i="11"/>
  <c r="T239" i="11"/>
  <c r="P239" i="11"/>
  <c r="L239" i="11"/>
  <c r="H239" i="11"/>
  <c r="D239" i="11"/>
  <c r="AC238" i="11"/>
  <c r="Y238" i="11"/>
  <c r="U238" i="11"/>
  <c r="Q238" i="11"/>
  <c r="M238" i="11"/>
  <c r="I238" i="11"/>
  <c r="E238" i="11"/>
  <c r="AD237" i="11"/>
  <c r="Z237" i="11"/>
  <c r="V237" i="11"/>
  <c r="R237" i="11"/>
  <c r="N237" i="11"/>
  <c r="J237" i="11"/>
  <c r="F237" i="11"/>
  <c r="AE236" i="11"/>
  <c r="AA236" i="11"/>
  <c r="W236" i="11"/>
  <c r="S236" i="11"/>
  <c r="O236" i="11"/>
  <c r="K236" i="11"/>
  <c r="G236" i="11"/>
  <c r="C236" i="11"/>
  <c r="AB235" i="11"/>
  <c r="X235" i="11"/>
  <c r="T235" i="11"/>
  <c r="P235" i="11"/>
  <c r="L235" i="11"/>
  <c r="H235" i="11"/>
  <c r="D235" i="11"/>
  <c r="AC234" i="11"/>
  <c r="Y234" i="11"/>
  <c r="U234" i="11"/>
  <c r="Q234" i="11"/>
  <c r="M234" i="11"/>
  <c r="I234" i="11"/>
  <c r="E234" i="11"/>
  <c r="AD233" i="11"/>
  <c r="Z233" i="11"/>
  <c r="V233" i="11"/>
  <c r="R233" i="11"/>
  <c r="N233" i="11"/>
  <c r="J233" i="11"/>
  <c r="F233" i="11"/>
  <c r="AE232" i="11"/>
  <c r="AA232" i="11"/>
  <c r="W232" i="11"/>
  <c r="S232" i="11"/>
  <c r="O232" i="11"/>
  <c r="K232" i="11"/>
  <c r="G232" i="11"/>
  <c r="C232" i="11"/>
  <c r="AB231" i="11"/>
  <c r="X231" i="11"/>
  <c r="T231" i="11"/>
  <c r="P231" i="11"/>
  <c r="L231" i="11"/>
  <c r="H231" i="11"/>
  <c r="D231" i="11"/>
  <c r="AC230" i="11"/>
  <c r="Y230" i="11"/>
  <c r="U230" i="11"/>
  <c r="Q230" i="11"/>
  <c r="M230" i="11"/>
  <c r="I230" i="11"/>
  <c r="E230" i="11"/>
  <c r="AD229" i="11"/>
  <c r="Z229" i="11"/>
  <c r="V229" i="11"/>
  <c r="R229" i="11"/>
  <c r="N229" i="11"/>
  <c r="J229" i="11"/>
  <c r="F229" i="11"/>
  <c r="AE228" i="11"/>
  <c r="AA228" i="11"/>
  <c r="W228" i="11"/>
  <c r="S228" i="11"/>
  <c r="O228" i="11"/>
  <c r="K228" i="11"/>
  <c r="G228" i="11"/>
  <c r="C228" i="11"/>
  <c r="AB227" i="11"/>
  <c r="X227" i="11"/>
  <c r="T227" i="11"/>
  <c r="P227" i="11"/>
  <c r="L227" i="11"/>
  <c r="H227" i="11"/>
  <c r="D227" i="11"/>
  <c r="AC226" i="11"/>
  <c r="Y226" i="11"/>
  <c r="U226" i="11"/>
  <c r="Q226" i="11"/>
  <c r="M226" i="11"/>
  <c r="I226" i="11"/>
  <c r="E226" i="11"/>
  <c r="AD225" i="11"/>
  <c r="Z225" i="11"/>
  <c r="V225" i="11"/>
  <c r="R225" i="11"/>
  <c r="N225" i="11"/>
  <c r="J225" i="11"/>
  <c r="F225" i="11"/>
  <c r="AE224" i="11"/>
  <c r="AA224" i="11"/>
  <c r="W224" i="11"/>
  <c r="S224" i="11"/>
  <c r="O224" i="11"/>
  <c r="K224" i="11"/>
  <c r="G224" i="11"/>
  <c r="C224" i="11"/>
  <c r="AB223" i="11"/>
  <c r="X223" i="11"/>
  <c r="T223" i="11"/>
  <c r="P223" i="11"/>
  <c r="L223" i="11"/>
  <c r="H223" i="11"/>
  <c r="D223" i="11"/>
  <c r="AC222" i="11"/>
  <c r="Y222" i="11"/>
  <c r="U222" i="11"/>
  <c r="Q222" i="11"/>
  <c r="M222" i="11"/>
  <c r="I222" i="11"/>
  <c r="E222" i="11"/>
  <c r="AD221" i="11"/>
  <c r="Z221" i="11"/>
  <c r="V221" i="11"/>
  <c r="R221" i="11"/>
  <c r="N221" i="11"/>
  <c r="J221" i="11"/>
  <c r="F221" i="11"/>
  <c r="AE220" i="11"/>
  <c r="AA220" i="11"/>
  <c r="W220" i="11"/>
  <c r="S220" i="11"/>
  <c r="O220" i="11"/>
  <c r="K220" i="11"/>
  <c r="G220" i="11"/>
  <c r="C220" i="11"/>
  <c r="AB219" i="11"/>
  <c r="X219" i="11"/>
  <c r="T219" i="11"/>
  <c r="P219" i="11"/>
  <c r="L219" i="11"/>
  <c r="H219" i="11"/>
  <c r="D219" i="11"/>
  <c r="AC218" i="11"/>
  <c r="Y218" i="11"/>
  <c r="U218" i="11"/>
  <c r="Q218" i="11"/>
  <c r="M218" i="11"/>
  <c r="I218" i="11"/>
  <c r="E218" i="11"/>
  <c r="AD217" i="11"/>
  <c r="Z217" i="11"/>
  <c r="V217" i="11"/>
  <c r="R217" i="11"/>
  <c r="N217" i="11"/>
  <c r="J217" i="11"/>
  <c r="F217" i="11"/>
  <c r="AE216" i="11"/>
  <c r="AA216" i="11"/>
  <c r="W216" i="11"/>
  <c r="S216" i="11"/>
  <c r="O216" i="11"/>
  <c r="K216" i="11"/>
  <c r="G216" i="11"/>
  <c r="C216" i="11"/>
  <c r="AB215" i="11"/>
  <c r="X215" i="11"/>
  <c r="T215" i="11"/>
  <c r="P215" i="11"/>
  <c r="L215" i="11"/>
  <c r="H215" i="11"/>
  <c r="D215" i="11"/>
  <c r="AC214" i="11"/>
  <c r="Y214" i="11"/>
  <c r="U214" i="11"/>
  <c r="Q214" i="11"/>
  <c r="M214" i="11"/>
  <c r="I214" i="11"/>
  <c r="E214" i="11"/>
  <c r="AD213" i="11"/>
  <c r="Z213" i="11"/>
  <c r="V213" i="11"/>
  <c r="R213" i="11"/>
  <c r="N213" i="11"/>
  <c r="J213" i="11"/>
  <c r="F213" i="11"/>
  <c r="AE212" i="11"/>
  <c r="AA212" i="11"/>
  <c r="W212" i="11"/>
  <c r="S212" i="11"/>
  <c r="O212" i="11"/>
  <c r="K212" i="11"/>
  <c r="G212" i="11"/>
  <c r="C212" i="11"/>
  <c r="AB211" i="11"/>
  <c r="X211" i="11"/>
  <c r="T211" i="11"/>
  <c r="P211" i="11"/>
  <c r="L211" i="11"/>
  <c r="H211" i="11"/>
  <c r="D211" i="11"/>
  <c r="AC210" i="11"/>
  <c r="Y210" i="11"/>
  <c r="U210" i="11"/>
  <c r="Q210" i="11"/>
  <c r="M210" i="11"/>
  <c r="I210" i="11"/>
  <c r="E210" i="11"/>
  <c r="AD209" i="11"/>
  <c r="Z209" i="11"/>
  <c r="V209" i="11"/>
  <c r="R209" i="11"/>
  <c r="N209" i="11"/>
  <c r="J209" i="11"/>
  <c r="F209" i="11"/>
  <c r="AE208" i="11"/>
  <c r="AA208" i="11"/>
  <c r="W208" i="11"/>
  <c r="S208" i="11"/>
  <c r="O208" i="11"/>
  <c r="K208" i="11"/>
  <c r="G208" i="11"/>
  <c r="C208" i="11"/>
  <c r="AB207" i="11"/>
  <c r="X207" i="11"/>
  <c r="T207" i="11"/>
  <c r="P207" i="11"/>
  <c r="L207" i="11"/>
  <c r="H207" i="11"/>
  <c r="D207" i="11"/>
  <c r="AC206" i="11"/>
  <c r="Y206" i="11"/>
  <c r="U206" i="11"/>
  <c r="Q206" i="11"/>
  <c r="M206" i="11"/>
  <c r="I206" i="11"/>
  <c r="E206" i="11"/>
  <c r="AD205" i="11"/>
  <c r="Z205" i="11"/>
  <c r="V205" i="11"/>
  <c r="R205" i="11"/>
  <c r="N205" i="11"/>
  <c r="J205" i="11"/>
  <c r="F205" i="11"/>
  <c r="AE204" i="11"/>
  <c r="AA204" i="11"/>
  <c r="W204" i="11"/>
  <c r="S204" i="11"/>
  <c r="O204" i="11"/>
  <c r="K204" i="11"/>
  <c r="G204" i="11"/>
  <c r="C204" i="11"/>
  <c r="AB203" i="11"/>
  <c r="X203" i="11"/>
  <c r="T203" i="11"/>
  <c r="P203" i="11"/>
  <c r="L203" i="11"/>
  <c r="H203" i="11"/>
  <c r="D203" i="11"/>
  <c r="AC202" i="11"/>
  <c r="Y202" i="11"/>
  <c r="U202" i="11"/>
  <c r="Q202" i="11"/>
  <c r="M202" i="11"/>
  <c r="I202" i="11"/>
  <c r="E202" i="11"/>
  <c r="AD201" i="11"/>
  <c r="Z201" i="11"/>
  <c r="V201" i="11"/>
  <c r="R201" i="11"/>
  <c r="N201" i="11"/>
  <c r="J201" i="11"/>
  <c r="F201" i="11"/>
  <c r="AE200" i="11"/>
  <c r="AA200" i="11"/>
  <c r="W200" i="11"/>
  <c r="S200" i="11"/>
  <c r="O200" i="11"/>
  <c r="K200" i="11"/>
  <c r="G200" i="11"/>
  <c r="C200" i="11"/>
  <c r="AB199" i="11"/>
  <c r="X199" i="11"/>
  <c r="T199" i="11"/>
  <c r="P199" i="11"/>
  <c r="L199" i="11"/>
  <c r="H199" i="11"/>
  <c r="D199" i="11"/>
  <c r="AC198" i="11"/>
  <c r="Y198" i="11"/>
  <c r="U198" i="11"/>
  <c r="Q198" i="11"/>
  <c r="M198" i="11"/>
  <c r="I198" i="11"/>
  <c r="E198" i="11"/>
  <c r="AD197" i="11"/>
  <c r="Z197" i="11"/>
  <c r="V197" i="11"/>
  <c r="R197" i="11"/>
  <c r="N197" i="11"/>
  <c r="J197" i="11"/>
  <c r="F197" i="11"/>
  <c r="AE196" i="11"/>
  <c r="AA196" i="11"/>
  <c r="W196" i="11"/>
  <c r="S196" i="11"/>
  <c r="O196" i="11"/>
  <c r="K196" i="11"/>
  <c r="G196" i="11"/>
  <c r="C196" i="11"/>
  <c r="AB195" i="11"/>
  <c r="X195" i="11"/>
  <c r="T195" i="11"/>
  <c r="P195" i="11"/>
  <c r="L195" i="11"/>
  <c r="H195" i="11"/>
  <c r="D195" i="11"/>
  <c r="AC194" i="11"/>
  <c r="Y194" i="11"/>
  <c r="U194" i="11"/>
  <c r="Q194" i="11"/>
  <c r="M194" i="11"/>
  <c r="I194" i="11"/>
  <c r="E194" i="11"/>
  <c r="AD193" i="11"/>
  <c r="Z193" i="11"/>
  <c r="V193" i="11"/>
  <c r="R193" i="11"/>
  <c r="N193" i="11"/>
  <c r="J193" i="11"/>
  <c r="F193" i="11"/>
  <c r="AE192" i="11"/>
  <c r="AA192" i="11"/>
  <c r="W192" i="11"/>
  <c r="S192" i="11"/>
  <c r="O192" i="11"/>
  <c r="K192" i="11"/>
  <c r="G192" i="11"/>
  <c r="C192" i="11"/>
  <c r="AB191" i="11"/>
  <c r="X191" i="11"/>
  <c r="T191" i="11"/>
  <c r="P191" i="11"/>
  <c r="L191" i="11"/>
  <c r="H191" i="11"/>
  <c r="D191" i="11"/>
  <c r="AC190" i="11"/>
  <c r="Y190" i="11"/>
  <c r="U190" i="11"/>
  <c r="Q190" i="11"/>
  <c r="M190" i="11"/>
  <c r="I190" i="11"/>
  <c r="E190" i="11"/>
  <c r="AD189" i="11"/>
  <c r="Z189" i="11"/>
  <c r="V189" i="11"/>
  <c r="R189" i="11"/>
  <c r="N189" i="11"/>
  <c r="J189" i="11"/>
  <c r="F189" i="11"/>
  <c r="AE188" i="11"/>
  <c r="AA188" i="11"/>
  <c r="W188" i="11"/>
  <c r="S188" i="11"/>
  <c r="O188" i="11"/>
  <c r="K188" i="11"/>
  <c r="G188" i="11"/>
  <c r="C188" i="11"/>
  <c r="AB187" i="11"/>
  <c r="X187" i="11"/>
  <c r="T187" i="11"/>
  <c r="P187" i="11"/>
  <c r="L187" i="11"/>
  <c r="H187" i="11"/>
  <c r="D187" i="11"/>
  <c r="AC186" i="11"/>
  <c r="Y186" i="11"/>
  <c r="U186" i="11"/>
  <c r="Q186" i="11"/>
  <c r="M186" i="11"/>
  <c r="I186" i="11"/>
  <c r="E186" i="11"/>
  <c r="AD185" i="11"/>
  <c r="Z185" i="11"/>
  <c r="V185" i="11"/>
  <c r="R185" i="11"/>
  <c r="N185" i="11"/>
  <c r="J185" i="11"/>
  <c r="F185" i="11"/>
  <c r="AE184" i="11"/>
  <c r="AA184" i="11"/>
  <c r="W184" i="11"/>
  <c r="S184" i="11"/>
  <c r="O184" i="11"/>
  <c r="K184" i="11"/>
  <c r="G184" i="11"/>
  <c r="C184" i="11"/>
  <c r="AB183" i="11"/>
  <c r="X183" i="11"/>
  <c r="T183" i="11"/>
  <c r="P183" i="11"/>
  <c r="L183" i="11"/>
  <c r="H183" i="11"/>
  <c r="D183" i="11"/>
  <c r="AC182" i="11"/>
  <c r="Y182" i="11"/>
  <c r="U182" i="11"/>
  <c r="Q182" i="11"/>
  <c r="M182" i="11"/>
  <c r="I182" i="11"/>
  <c r="E182" i="11"/>
  <c r="AD181" i="11"/>
  <c r="Z181" i="11"/>
  <c r="V181" i="11"/>
  <c r="R181" i="11"/>
  <c r="N181" i="11"/>
  <c r="J181" i="11"/>
  <c r="F181" i="11"/>
  <c r="AE180" i="11"/>
  <c r="AA180" i="11"/>
  <c r="W180" i="11"/>
  <c r="S180" i="11"/>
  <c r="O180" i="11"/>
  <c r="K180" i="11"/>
  <c r="G180" i="11"/>
  <c r="C180" i="11"/>
  <c r="AB179" i="11"/>
  <c r="X179" i="11"/>
  <c r="T179" i="11"/>
  <c r="P179" i="11"/>
  <c r="L179" i="11"/>
  <c r="H179" i="11"/>
  <c r="D179" i="11"/>
  <c r="AC178" i="11"/>
  <c r="Y178" i="11"/>
  <c r="U178" i="11"/>
  <c r="Q178" i="11"/>
  <c r="M178" i="11"/>
  <c r="I178" i="11"/>
  <c r="E178" i="11"/>
  <c r="AD177" i="11"/>
  <c r="Z177" i="11"/>
  <c r="V177" i="11"/>
  <c r="R177" i="11"/>
  <c r="N177" i="11"/>
  <c r="J177" i="11"/>
  <c r="F177" i="11"/>
  <c r="AE176" i="11"/>
  <c r="AA176" i="11"/>
  <c r="W176" i="11"/>
  <c r="S176" i="11"/>
  <c r="O176" i="11"/>
  <c r="K176" i="11"/>
  <c r="G176" i="11"/>
  <c r="C176" i="11"/>
  <c r="AB175" i="11"/>
  <c r="X175" i="11"/>
  <c r="T175" i="11"/>
  <c r="P175" i="11"/>
  <c r="L175" i="11"/>
  <c r="H175" i="11"/>
  <c r="D175" i="11"/>
  <c r="AC174" i="11"/>
  <c r="Y174" i="11"/>
  <c r="U174" i="11"/>
  <c r="Q174" i="11"/>
  <c r="M174" i="11"/>
  <c r="I174" i="11"/>
  <c r="E174" i="11"/>
  <c r="AD173" i="11"/>
  <c r="Z173" i="11"/>
  <c r="V173" i="11"/>
  <c r="R173" i="11"/>
  <c r="N173" i="11"/>
  <c r="J173" i="11"/>
  <c r="F173" i="11"/>
  <c r="AE172" i="11"/>
  <c r="AA172" i="11"/>
  <c r="W172" i="11"/>
  <c r="S172" i="11"/>
  <c r="O172" i="11"/>
  <c r="K172" i="11"/>
  <c r="G172" i="11"/>
  <c r="C172" i="11"/>
  <c r="AB171" i="11"/>
  <c r="X171" i="11"/>
  <c r="T171" i="11"/>
  <c r="P171" i="11"/>
  <c r="L171" i="11"/>
  <c r="H171" i="11"/>
  <c r="D171" i="11"/>
  <c r="AC170" i="11"/>
  <c r="Y170" i="11"/>
  <c r="U170" i="11"/>
  <c r="Q170" i="11"/>
  <c r="M170" i="11"/>
  <c r="I170" i="11"/>
  <c r="E170" i="11"/>
  <c r="AD169" i="11"/>
  <c r="Z169" i="11"/>
  <c r="V169" i="11"/>
  <c r="R169" i="11"/>
  <c r="N169" i="11"/>
  <c r="J169" i="11"/>
  <c r="F169" i="11"/>
  <c r="AE168" i="11"/>
  <c r="AA168" i="11"/>
  <c r="W168" i="11"/>
  <c r="S168" i="11"/>
  <c r="O168" i="11"/>
  <c r="K168" i="11"/>
  <c r="G168" i="11"/>
  <c r="C168" i="11"/>
  <c r="AB167" i="11"/>
  <c r="X167" i="11"/>
  <c r="T167" i="11"/>
  <c r="P167" i="11"/>
  <c r="L167" i="11"/>
  <c r="H167" i="11"/>
  <c r="D167" i="11"/>
  <c r="AC166" i="11"/>
  <c r="Y166" i="11"/>
  <c r="U166" i="11"/>
  <c r="Q166" i="11"/>
  <c r="M166" i="11"/>
  <c r="I166" i="11"/>
  <c r="E166" i="11"/>
  <c r="AD165" i="11"/>
  <c r="Z165" i="11"/>
  <c r="V165" i="11"/>
  <c r="R165" i="11"/>
  <c r="N165" i="11"/>
  <c r="J165" i="11"/>
  <c r="F165" i="11"/>
  <c r="AE164" i="11"/>
  <c r="AA164" i="11"/>
  <c r="W164" i="11"/>
  <c r="S164" i="11"/>
  <c r="O164" i="11"/>
  <c r="K164" i="11"/>
  <c r="G164" i="11"/>
  <c r="C164" i="11"/>
  <c r="AB163" i="11"/>
  <c r="X163" i="11"/>
  <c r="T163" i="11"/>
  <c r="P163" i="11"/>
  <c r="L163" i="11"/>
  <c r="H163" i="11"/>
  <c r="D163" i="11"/>
  <c r="AC162" i="11"/>
  <c r="Y162" i="11"/>
  <c r="U162" i="11"/>
  <c r="Q162" i="11"/>
  <c r="M162" i="11"/>
  <c r="I162" i="11"/>
  <c r="E162" i="11"/>
  <c r="AD161" i="11"/>
  <c r="Z161" i="11"/>
  <c r="V161" i="11"/>
  <c r="R161" i="11"/>
  <c r="N161" i="11"/>
  <c r="J161" i="11"/>
  <c r="F161" i="11"/>
  <c r="AE160" i="11"/>
  <c r="AA160" i="11"/>
  <c r="W160" i="11"/>
  <c r="S160" i="11"/>
  <c r="O160" i="11"/>
  <c r="K160" i="11"/>
  <c r="G160" i="11"/>
  <c r="C160" i="11"/>
  <c r="AB159" i="11"/>
  <c r="X159" i="11"/>
  <c r="T159" i="11"/>
  <c r="P159" i="11"/>
  <c r="L159" i="11"/>
  <c r="H159" i="11"/>
  <c r="D159" i="11"/>
  <c r="AC158" i="11"/>
  <c r="Y158" i="11"/>
  <c r="U158" i="11"/>
  <c r="Q158" i="11"/>
  <c r="M158" i="11"/>
  <c r="I158" i="11"/>
  <c r="E158" i="11"/>
  <c r="AD157" i="11"/>
  <c r="Z157" i="11"/>
  <c r="V157" i="11"/>
  <c r="R157" i="11"/>
  <c r="N157" i="11"/>
  <c r="J157" i="11"/>
  <c r="F157" i="11"/>
  <c r="AE156" i="11"/>
  <c r="AA156" i="11"/>
  <c r="W156" i="11"/>
  <c r="S156" i="11"/>
  <c r="O156" i="11"/>
  <c r="K156" i="11"/>
  <c r="G156" i="11"/>
  <c r="C156" i="11"/>
  <c r="AB155" i="11"/>
  <c r="X155" i="11"/>
  <c r="T155" i="11"/>
  <c r="P155" i="11"/>
  <c r="L155" i="11"/>
  <c r="H155" i="11"/>
  <c r="D155" i="11"/>
  <c r="AC154" i="11"/>
  <c r="Y154" i="11"/>
  <c r="U154" i="11"/>
  <c r="Q154" i="11"/>
  <c r="M154" i="11"/>
  <c r="I154" i="11"/>
  <c r="E154" i="11"/>
  <c r="AD153" i="11"/>
  <c r="Z153" i="11"/>
  <c r="V153" i="11"/>
  <c r="R153" i="11"/>
  <c r="N153" i="11"/>
  <c r="J153" i="11"/>
  <c r="F153" i="11"/>
  <c r="AE152" i="11"/>
  <c r="AA152" i="11"/>
  <c r="W152" i="11"/>
  <c r="S152" i="11"/>
  <c r="O152" i="11"/>
  <c r="K152" i="11"/>
  <c r="G152" i="11"/>
  <c r="C152" i="11"/>
  <c r="AB151" i="11"/>
  <c r="X151" i="11"/>
  <c r="T151" i="11"/>
  <c r="P151" i="11"/>
  <c r="L151" i="11"/>
  <c r="H151" i="11"/>
  <c r="D151" i="11"/>
  <c r="AC150" i="11"/>
  <c r="Y150" i="11"/>
  <c r="U150" i="11"/>
  <c r="Q150" i="11"/>
  <c r="M150" i="11"/>
  <c r="I150" i="11"/>
  <c r="E150" i="11"/>
  <c r="AD149" i="11"/>
  <c r="Z149" i="11"/>
  <c r="V149" i="11"/>
  <c r="R149" i="11"/>
  <c r="N149" i="11"/>
  <c r="J149" i="11"/>
  <c r="F149" i="11"/>
  <c r="AE148" i="11"/>
  <c r="AA148" i="11"/>
  <c r="W148" i="11"/>
  <c r="S148" i="11"/>
  <c r="O148" i="11"/>
  <c r="K148" i="11"/>
  <c r="G148" i="11"/>
  <c r="C148" i="11"/>
  <c r="AB147" i="11"/>
  <c r="X147" i="11"/>
  <c r="T147" i="11"/>
  <c r="P147" i="11"/>
  <c r="L147" i="11"/>
  <c r="H147" i="11"/>
  <c r="D147" i="11"/>
  <c r="AC146" i="11"/>
  <c r="Y146" i="11"/>
  <c r="U146" i="11"/>
  <c r="Q146" i="11"/>
  <c r="M146" i="11"/>
  <c r="I146" i="11"/>
  <c r="E146" i="11"/>
  <c r="AD145" i="11"/>
  <c r="Z145" i="11"/>
  <c r="V145" i="11"/>
  <c r="R145" i="11"/>
  <c r="N145" i="11"/>
  <c r="J145" i="11"/>
  <c r="F145" i="11"/>
  <c r="AE144" i="11"/>
  <c r="AA144" i="11"/>
  <c r="W144" i="11"/>
  <c r="S144" i="11"/>
  <c r="O144" i="11"/>
  <c r="K144" i="11"/>
  <c r="G144" i="11"/>
  <c r="C144" i="11"/>
  <c r="AB143" i="11"/>
  <c r="X143" i="11"/>
  <c r="T143" i="11"/>
  <c r="P143" i="11"/>
  <c r="L143" i="11"/>
  <c r="H143" i="11"/>
  <c r="D143" i="11"/>
  <c r="AC142" i="11"/>
  <c r="Y142" i="11"/>
  <c r="U142" i="11"/>
  <c r="Q142" i="11"/>
  <c r="M142" i="11"/>
  <c r="I142" i="11"/>
  <c r="E142" i="11"/>
  <c r="AD141" i="11"/>
  <c r="Z141" i="11"/>
  <c r="V141" i="11"/>
  <c r="R141" i="11"/>
  <c r="N141" i="11"/>
  <c r="J141" i="11"/>
  <c r="F141" i="11"/>
  <c r="AE140" i="11"/>
  <c r="AA140" i="11"/>
  <c r="W140" i="11"/>
  <c r="S140" i="11"/>
  <c r="O140" i="11"/>
  <c r="K140" i="11"/>
  <c r="G140" i="11"/>
  <c r="C140" i="11"/>
  <c r="AB139" i="11"/>
  <c r="X139" i="11"/>
  <c r="T139" i="11"/>
  <c r="P139" i="11"/>
  <c r="L139" i="11"/>
  <c r="H139" i="11"/>
  <c r="D139" i="11"/>
  <c r="AC138" i="11"/>
  <c r="Y138" i="11"/>
  <c r="U138" i="11"/>
  <c r="Q138" i="11"/>
  <c r="M138" i="11"/>
  <c r="I138" i="11"/>
  <c r="E138" i="11"/>
  <c r="AD137" i="11"/>
  <c r="Z137" i="11"/>
  <c r="V137" i="11"/>
  <c r="R137" i="11"/>
  <c r="N137" i="11"/>
  <c r="J137" i="11"/>
  <c r="F137" i="11"/>
  <c r="AE136" i="11"/>
  <c r="AA136" i="11"/>
  <c r="W136" i="11"/>
  <c r="S136" i="11"/>
  <c r="O136" i="11"/>
  <c r="K136" i="11"/>
  <c r="G136" i="11"/>
  <c r="C136" i="11"/>
  <c r="AB135" i="11"/>
  <c r="X135" i="11"/>
  <c r="T135" i="11"/>
  <c r="P135" i="11"/>
  <c r="L135" i="11"/>
  <c r="H135" i="11"/>
  <c r="D135" i="11"/>
  <c r="AC134" i="11"/>
  <c r="Y134" i="11"/>
  <c r="U134" i="11"/>
  <c r="Q134" i="11"/>
  <c r="M134" i="11"/>
  <c r="I134" i="11"/>
  <c r="E134" i="11"/>
  <c r="AD133" i="11"/>
  <c r="Z133" i="11"/>
  <c r="V133" i="11"/>
  <c r="R133" i="11"/>
  <c r="N133" i="11"/>
  <c r="J133" i="11"/>
  <c r="F133" i="11"/>
  <c r="AE132" i="11"/>
  <c r="AA132" i="11"/>
  <c r="W132" i="11"/>
  <c r="S132" i="11"/>
  <c r="O132" i="11"/>
  <c r="K132" i="11"/>
  <c r="G132" i="11"/>
  <c r="C132" i="11"/>
  <c r="AB131" i="11"/>
  <c r="X131" i="11"/>
  <c r="T131" i="11"/>
  <c r="P131" i="11"/>
  <c r="L131" i="11"/>
  <c r="H131" i="11"/>
  <c r="D131" i="11"/>
  <c r="AC130" i="11"/>
  <c r="Y130" i="11"/>
  <c r="U130" i="11"/>
  <c r="Q130" i="11"/>
  <c r="M130" i="11"/>
  <c r="I130" i="11"/>
  <c r="E130" i="11"/>
  <c r="AD129" i="11"/>
  <c r="Z129" i="11"/>
  <c r="V129" i="11"/>
  <c r="R129" i="11"/>
  <c r="N129" i="11"/>
  <c r="J129" i="11"/>
  <c r="F129" i="11"/>
  <c r="AE128" i="11"/>
  <c r="AA128" i="11"/>
  <c r="W128" i="11"/>
  <c r="S128" i="11"/>
  <c r="O128" i="11"/>
  <c r="K128" i="11"/>
  <c r="G128" i="11"/>
  <c r="C128" i="11"/>
  <c r="AB127" i="11"/>
  <c r="X127" i="11"/>
  <c r="T127" i="11"/>
  <c r="P127" i="11"/>
  <c r="L127" i="11"/>
  <c r="H127" i="11"/>
  <c r="D127" i="11"/>
  <c r="AC126" i="11"/>
  <c r="Y126" i="11"/>
  <c r="U126" i="11"/>
  <c r="Q126" i="11"/>
  <c r="M126" i="11"/>
  <c r="I126" i="11"/>
  <c r="E126" i="11"/>
  <c r="AD125" i="11"/>
  <c r="Z125" i="11"/>
  <c r="V125" i="11"/>
  <c r="R125" i="11"/>
  <c r="N125" i="11"/>
  <c r="J125" i="11"/>
  <c r="F125" i="11"/>
  <c r="AE124" i="11"/>
  <c r="AA124" i="11"/>
  <c r="W124" i="11"/>
  <c r="S124" i="11"/>
  <c r="O124" i="11"/>
  <c r="K124" i="11"/>
  <c r="G124" i="11"/>
  <c r="C124" i="11"/>
  <c r="AB123" i="11"/>
  <c r="X123" i="11"/>
  <c r="T123" i="11"/>
  <c r="P123" i="11"/>
  <c r="L123" i="11"/>
  <c r="H123" i="11"/>
  <c r="D123" i="11"/>
  <c r="AC122" i="11"/>
  <c r="Y122" i="11"/>
  <c r="U122" i="11"/>
  <c r="Q122" i="11"/>
  <c r="M122" i="11"/>
  <c r="I122" i="11"/>
  <c r="E122" i="11"/>
  <c r="AD121" i="11"/>
  <c r="Z121" i="11"/>
  <c r="V121" i="11"/>
  <c r="R121" i="11"/>
  <c r="N121" i="11"/>
  <c r="J121" i="11"/>
  <c r="F121" i="11"/>
  <c r="AE120" i="11"/>
  <c r="AA120" i="11"/>
  <c r="W120" i="11"/>
  <c r="S120" i="11"/>
  <c r="O120" i="11"/>
  <c r="K120" i="11"/>
  <c r="G120" i="11"/>
  <c r="C120" i="11"/>
  <c r="AB119" i="11"/>
  <c r="X119" i="11"/>
  <c r="T119" i="11"/>
  <c r="P119" i="11"/>
  <c r="L119" i="11"/>
  <c r="H119" i="11"/>
  <c r="D119" i="11"/>
  <c r="AC118" i="11"/>
  <c r="Y118" i="11"/>
  <c r="U118" i="11"/>
  <c r="Q118" i="11"/>
  <c r="M118" i="11"/>
  <c r="I118" i="11"/>
  <c r="E118" i="11"/>
  <c r="AD117" i="11"/>
  <c r="Z117" i="11"/>
  <c r="V117" i="11"/>
  <c r="R117" i="11"/>
  <c r="N117" i="11"/>
  <c r="J117" i="11"/>
  <c r="F117" i="11"/>
  <c r="AE116" i="11"/>
  <c r="AA116" i="11"/>
  <c r="W116" i="11"/>
  <c r="S116" i="11"/>
  <c r="O116" i="11"/>
  <c r="K116" i="11"/>
  <c r="G116" i="11"/>
  <c r="C116" i="11"/>
  <c r="AB115" i="11"/>
  <c r="X115" i="11"/>
  <c r="T115" i="11"/>
  <c r="P115" i="11"/>
  <c r="L115" i="11"/>
  <c r="H115" i="11"/>
  <c r="D115" i="11"/>
  <c r="AC114" i="11"/>
  <c r="Y114" i="11"/>
  <c r="U114" i="11"/>
  <c r="Q114" i="11"/>
  <c r="M114" i="11"/>
  <c r="I114" i="11"/>
  <c r="E114" i="11"/>
  <c r="AD113" i="11"/>
  <c r="Z113" i="11"/>
  <c r="V113" i="11"/>
  <c r="R113" i="11"/>
  <c r="N113" i="11"/>
  <c r="J113" i="11"/>
  <c r="F113" i="11"/>
  <c r="AE112" i="11"/>
  <c r="AA112" i="11"/>
  <c r="W112" i="11"/>
  <c r="S112" i="11"/>
  <c r="O112" i="11"/>
  <c r="K112" i="11"/>
  <c r="G112" i="11"/>
  <c r="C112" i="11"/>
  <c r="AB111" i="11"/>
  <c r="X111" i="11"/>
  <c r="T111" i="11"/>
  <c r="P111" i="11"/>
  <c r="L111" i="11"/>
  <c r="H111" i="11"/>
  <c r="D111" i="11"/>
  <c r="AC110" i="11"/>
  <c r="Y110" i="11"/>
  <c r="U110" i="11"/>
  <c r="Q110" i="11"/>
  <c r="M110" i="11"/>
  <c r="I110" i="11"/>
  <c r="E110" i="11"/>
  <c r="AD109" i="11"/>
  <c r="Z109" i="11"/>
  <c r="V109" i="11"/>
  <c r="R109" i="11"/>
  <c r="N109" i="11"/>
  <c r="J109" i="11"/>
  <c r="F109" i="11"/>
  <c r="AE108" i="11"/>
  <c r="AA108" i="11"/>
  <c r="W108" i="11"/>
  <c r="S108" i="11"/>
  <c r="O108" i="11"/>
  <c r="K108" i="11"/>
  <c r="G108" i="11"/>
  <c r="C108" i="11"/>
  <c r="AB107" i="11"/>
  <c r="X107" i="11"/>
  <c r="T107" i="11"/>
  <c r="P107" i="11"/>
  <c r="L107" i="11"/>
  <c r="H107" i="11"/>
  <c r="D107" i="11"/>
  <c r="AC106" i="11"/>
  <c r="Y106" i="11"/>
  <c r="U106" i="11"/>
  <c r="Q106" i="11"/>
  <c r="M106" i="11"/>
  <c r="I106" i="11"/>
  <c r="E106" i="11"/>
  <c r="AD105" i="11"/>
  <c r="Z105" i="11"/>
  <c r="V105" i="11"/>
  <c r="R105" i="11"/>
  <c r="N105" i="11"/>
  <c r="J105" i="11"/>
  <c r="F105" i="11"/>
  <c r="AE104" i="11"/>
  <c r="AA104" i="11"/>
  <c r="W104" i="11"/>
  <c r="S104" i="11"/>
  <c r="O104" i="11"/>
  <c r="K104" i="11"/>
  <c r="G104" i="11"/>
  <c r="C104" i="11"/>
  <c r="AB103" i="11"/>
  <c r="X103" i="11"/>
  <c r="T103" i="11"/>
  <c r="P103" i="11"/>
  <c r="L103" i="11"/>
  <c r="H103" i="11"/>
  <c r="D103" i="11"/>
  <c r="AC102" i="11"/>
  <c r="Y102" i="11"/>
  <c r="U102" i="11"/>
  <c r="Q102" i="11"/>
  <c r="M102" i="11"/>
  <c r="I102" i="11"/>
  <c r="E102" i="11"/>
  <c r="AD101" i="11"/>
  <c r="Z101" i="11"/>
  <c r="V101" i="11"/>
  <c r="R101" i="11"/>
  <c r="N101" i="11"/>
  <c r="J101" i="11"/>
  <c r="F101" i="11"/>
  <c r="AE100" i="11"/>
  <c r="AA100" i="11"/>
  <c r="W100" i="11"/>
  <c r="S100" i="11"/>
  <c r="O100" i="11"/>
  <c r="K100" i="11"/>
  <c r="G100" i="11"/>
  <c r="C100" i="11"/>
  <c r="AB99" i="11"/>
  <c r="X99" i="11"/>
  <c r="T99" i="11"/>
  <c r="P99" i="11"/>
  <c r="L99" i="11"/>
  <c r="H99" i="11"/>
  <c r="D99" i="11"/>
  <c r="AC98" i="11"/>
  <c r="Y98" i="11"/>
  <c r="U98" i="11"/>
  <c r="Q98" i="11"/>
  <c r="M98" i="11"/>
  <c r="I98" i="11"/>
  <c r="E98" i="11"/>
  <c r="AD97" i="11"/>
  <c r="Z97" i="11"/>
  <c r="V97" i="11"/>
  <c r="R97" i="11"/>
  <c r="N97" i="11"/>
  <c r="J97" i="11"/>
  <c r="F97" i="11"/>
  <c r="AE96" i="11"/>
  <c r="AA96" i="11"/>
  <c r="W96" i="11"/>
  <c r="S96" i="11"/>
  <c r="O96" i="11"/>
  <c r="K96" i="11"/>
  <c r="G96" i="11"/>
  <c r="C96" i="11"/>
  <c r="AB95" i="11"/>
  <c r="X95" i="11"/>
  <c r="T95" i="11"/>
  <c r="P95" i="11"/>
  <c r="L95" i="11"/>
  <c r="H95" i="11"/>
  <c r="D95" i="11"/>
  <c r="AC94" i="11"/>
  <c r="Y94" i="11"/>
  <c r="U94" i="11"/>
  <c r="Q94" i="11"/>
  <c r="M94" i="11"/>
  <c r="I94" i="11"/>
  <c r="E94" i="11"/>
  <c r="AD93" i="11"/>
  <c r="Z93" i="11"/>
  <c r="V93" i="11"/>
  <c r="R93" i="11"/>
  <c r="N93" i="11"/>
  <c r="J93" i="11"/>
  <c r="F93" i="11"/>
  <c r="AE92" i="11"/>
  <c r="AA92" i="11"/>
  <c r="W92" i="11"/>
  <c r="S92" i="11"/>
  <c r="O92" i="11"/>
  <c r="K92" i="11"/>
  <c r="G92" i="11"/>
  <c r="C92" i="11"/>
  <c r="AB91" i="11"/>
  <c r="X91" i="11"/>
  <c r="T91" i="11"/>
  <c r="P91" i="11"/>
  <c r="L91" i="11"/>
  <c r="H91" i="11"/>
  <c r="D91" i="11"/>
  <c r="AC90" i="11"/>
  <c r="Y90" i="11"/>
  <c r="U90" i="11"/>
  <c r="Q90" i="11"/>
  <c r="M90" i="11"/>
  <c r="I90" i="11"/>
  <c r="E90" i="11"/>
  <c r="AD89" i="11"/>
  <c r="Z89" i="11"/>
  <c r="V89" i="11"/>
  <c r="R89" i="11"/>
  <c r="N89" i="11"/>
  <c r="J89" i="11"/>
  <c r="F89" i="11"/>
  <c r="AE88" i="11"/>
  <c r="AA88" i="11"/>
  <c r="W88" i="11"/>
  <c r="S88" i="11"/>
  <c r="O88" i="11"/>
  <c r="K88" i="11"/>
  <c r="G88" i="11"/>
  <c r="C88" i="11"/>
  <c r="AB87" i="11"/>
  <c r="X87" i="11"/>
  <c r="T87" i="11"/>
  <c r="P87" i="11"/>
  <c r="L87" i="11"/>
  <c r="H87" i="11"/>
  <c r="D87" i="11"/>
  <c r="AC86" i="11"/>
  <c r="Y86" i="11"/>
  <c r="U86" i="11"/>
  <c r="Q86" i="11"/>
  <c r="M86" i="11"/>
  <c r="I86" i="11"/>
  <c r="E86" i="11"/>
  <c r="AD85" i="11"/>
  <c r="Z85" i="11"/>
  <c r="V85" i="11"/>
  <c r="R85" i="11"/>
  <c r="N85" i="11"/>
  <c r="J85" i="11"/>
  <c r="F85" i="11"/>
  <c r="AE84" i="11"/>
  <c r="AA84" i="11"/>
  <c r="W84" i="11"/>
  <c r="S84" i="11"/>
  <c r="O84" i="11"/>
  <c r="K84" i="11"/>
  <c r="G84" i="11"/>
  <c r="C84" i="11"/>
  <c r="AB83" i="11"/>
  <c r="X83" i="11"/>
  <c r="T83" i="11"/>
  <c r="P83" i="11"/>
  <c r="L83" i="11"/>
  <c r="H83" i="11"/>
  <c r="D83" i="11"/>
  <c r="AC82" i="11"/>
  <c r="Y82" i="11"/>
  <c r="U82" i="11"/>
  <c r="Q82" i="11"/>
  <c r="M82" i="11"/>
  <c r="I82" i="11"/>
  <c r="E82" i="11"/>
  <c r="AD81" i="11"/>
  <c r="Z81" i="11"/>
  <c r="V81" i="11"/>
  <c r="R81" i="11"/>
  <c r="N81" i="11"/>
  <c r="J81" i="11"/>
  <c r="F81" i="11"/>
  <c r="AE80" i="11"/>
  <c r="AA80" i="11"/>
  <c r="W80" i="11"/>
  <c r="S80" i="11"/>
  <c r="O80" i="11"/>
  <c r="K80" i="11"/>
  <c r="G80" i="11"/>
  <c r="C80" i="11"/>
  <c r="AB79" i="11"/>
  <c r="X79" i="11"/>
  <c r="T79" i="11"/>
  <c r="P79" i="11"/>
  <c r="L79" i="11"/>
  <c r="H79" i="11"/>
  <c r="D79" i="11"/>
  <c r="AC78" i="11"/>
  <c r="Y78" i="11"/>
  <c r="U78" i="11"/>
  <c r="Q78" i="11"/>
  <c r="M78" i="11"/>
  <c r="I78" i="11"/>
  <c r="E78" i="11"/>
  <c r="AD77" i="11"/>
  <c r="Z77" i="11"/>
  <c r="V77" i="11"/>
  <c r="R77" i="11"/>
  <c r="N77" i="11"/>
  <c r="J77" i="11"/>
  <c r="F77" i="11"/>
  <c r="AE76" i="11"/>
  <c r="AA76" i="11"/>
  <c r="W76" i="11"/>
  <c r="S76" i="11"/>
  <c r="O76" i="11"/>
  <c r="K76" i="11"/>
  <c r="G76" i="11"/>
  <c r="C76" i="11"/>
  <c r="AB75" i="11"/>
  <c r="X75" i="11"/>
  <c r="T75" i="11"/>
  <c r="P75" i="11"/>
  <c r="L75" i="11"/>
  <c r="H75" i="11"/>
  <c r="D75" i="11"/>
  <c r="AC74" i="11"/>
  <c r="Y74" i="11"/>
  <c r="U74" i="11"/>
  <c r="Q74" i="11"/>
  <c r="M74" i="11"/>
  <c r="I74" i="11"/>
  <c r="E74" i="11"/>
  <c r="AD73" i="11"/>
  <c r="Z73" i="11"/>
  <c r="V73" i="11"/>
  <c r="R73" i="11"/>
  <c r="N73" i="11"/>
  <c r="J73" i="11"/>
  <c r="F73" i="11"/>
  <c r="AE72" i="11"/>
  <c r="AA72" i="11"/>
  <c r="W72" i="11"/>
  <c r="S72" i="11"/>
  <c r="O72" i="11"/>
  <c r="K72" i="11"/>
  <c r="G72" i="11"/>
  <c r="C72" i="11"/>
  <c r="AB71" i="11"/>
  <c r="X71" i="11"/>
  <c r="T71" i="11"/>
  <c r="P71" i="11"/>
  <c r="L71" i="11"/>
  <c r="H71" i="11"/>
  <c r="D71" i="11"/>
  <c r="AC70" i="11"/>
  <c r="Y70" i="11"/>
  <c r="U70" i="11"/>
  <c r="Q70" i="11"/>
  <c r="M70" i="11"/>
  <c r="I70" i="11"/>
  <c r="E70" i="11"/>
  <c r="AD69" i="11"/>
  <c r="Z69" i="11"/>
  <c r="V69" i="11"/>
  <c r="R69" i="11"/>
  <c r="N69" i="11"/>
  <c r="J69" i="11"/>
  <c r="F69" i="11"/>
  <c r="AE68" i="11"/>
  <c r="AA68" i="11"/>
  <c r="W68" i="11"/>
  <c r="S68" i="11"/>
  <c r="O68" i="11"/>
  <c r="K68" i="11"/>
  <c r="G68" i="11"/>
  <c r="C68" i="11"/>
  <c r="AB67" i="11"/>
  <c r="X67" i="11"/>
  <c r="T67" i="11"/>
  <c r="P67" i="11"/>
  <c r="L67" i="11"/>
  <c r="H67" i="11"/>
  <c r="D67" i="11"/>
  <c r="AC66" i="11"/>
  <c r="Y66" i="11"/>
  <c r="U66" i="11"/>
  <c r="Q66" i="11"/>
  <c r="M66" i="11"/>
  <c r="I66" i="11"/>
  <c r="E66" i="11"/>
  <c r="AD65" i="11"/>
  <c r="Z65" i="11"/>
  <c r="V65" i="11"/>
  <c r="R65" i="11"/>
  <c r="N65" i="11"/>
  <c r="J65" i="11"/>
  <c r="F65" i="11"/>
  <c r="AE64" i="11"/>
  <c r="AA64" i="11"/>
  <c r="W64" i="11"/>
  <c r="S64" i="11"/>
  <c r="O64" i="11"/>
  <c r="K64" i="11"/>
  <c r="G64" i="11"/>
  <c r="C64" i="11"/>
  <c r="AB63" i="11"/>
  <c r="X63" i="11"/>
  <c r="T63" i="11"/>
  <c r="P63" i="11"/>
  <c r="L63" i="11"/>
  <c r="H63" i="11"/>
  <c r="D63" i="11"/>
  <c r="AC62" i="11"/>
  <c r="Y62" i="11"/>
  <c r="U62" i="11"/>
  <c r="Q62" i="11"/>
  <c r="M62" i="11"/>
  <c r="I62" i="11"/>
  <c r="E62" i="11"/>
  <c r="AD61" i="11"/>
  <c r="Z61" i="11"/>
  <c r="V61" i="11"/>
  <c r="R61" i="11"/>
  <c r="N61" i="11"/>
  <c r="J61" i="11"/>
  <c r="F61" i="11"/>
  <c r="AE60" i="11"/>
  <c r="AA60" i="11"/>
  <c r="W60" i="11"/>
  <c r="S60" i="11"/>
  <c r="O60" i="11"/>
  <c r="K60" i="11"/>
  <c r="G60" i="11"/>
  <c r="C60" i="11"/>
  <c r="AB59" i="11"/>
  <c r="X59" i="11"/>
  <c r="T59" i="11"/>
  <c r="P59" i="11"/>
  <c r="L59" i="11"/>
  <c r="H59" i="11"/>
  <c r="D59" i="11"/>
  <c r="AC58" i="11"/>
  <c r="Y58" i="11"/>
  <c r="U58" i="11"/>
  <c r="Q58" i="11"/>
  <c r="M58" i="11"/>
  <c r="I58" i="11"/>
  <c r="E58" i="11"/>
  <c r="AD57" i="11"/>
  <c r="Z57" i="11"/>
  <c r="V57" i="11"/>
  <c r="R57" i="11"/>
  <c r="N57" i="11"/>
  <c r="J57" i="11"/>
  <c r="F57" i="11"/>
  <c r="AE56" i="11"/>
  <c r="AA56" i="11"/>
  <c r="W56" i="11"/>
  <c r="S56" i="11"/>
  <c r="O56" i="11"/>
  <c r="K56" i="11"/>
  <c r="G56" i="11"/>
  <c r="C56" i="11"/>
  <c r="AB55" i="11"/>
  <c r="X55" i="11"/>
  <c r="T55" i="11"/>
  <c r="P55" i="11"/>
  <c r="L55" i="11"/>
  <c r="H55" i="11"/>
  <c r="D55" i="11"/>
  <c r="AC54" i="11"/>
  <c r="Y54" i="11"/>
  <c r="U54" i="11"/>
  <c r="Q54" i="11"/>
  <c r="M54" i="11"/>
  <c r="I54" i="11"/>
  <c r="E54" i="11"/>
  <c r="AD53" i="11"/>
  <c r="Z53" i="11"/>
  <c r="V53" i="11"/>
  <c r="R53" i="11"/>
  <c r="N53" i="11"/>
  <c r="J53" i="11"/>
  <c r="F53" i="11"/>
  <c r="AE52" i="11"/>
  <c r="AA52" i="11"/>
  <c r="W52" i="11"/>
  <c r="S52" i="11"/>
  <c r="O52" i="11"/>
  <c r="K52" i="11"/>
  <c r="G52" i="11"/>
  <c r="C52" i="11"/>
  <c r="AB51" i="11"/>
  <c r="X51" i="11"/>
  <c r="T51" i="11"/>
  <c r="P51" i="11"/>
  <c r="L51" i="11"/>
  <c r="H51" i="11"/>
  <c r="D51" i="11"/>
  <c r="AC50" i="11"/>
  <c r="Y50" i="11"/>
  <c r="U50" i="11"/>
  <c r="Q50" i="11"/>
  <c r="M50" i="11"/>
  <c r="I50" i="11"/>
  <c r="E50" i="11"/>
  <c r="AD49" i="11"/>
  <c r="Z49" i="11"/>
  <c r="V49" i="11"/>
  <c r="R49" i="11"/>
  <c r="N49" i="11"/>
  <c r="J49" i="11"/>
  <c r="F49" i="11"/>
  <c r="AE48" i="11"/>
  <c r="AA48" i="11"/>
  <c r="W48" i="11"/>
  <c r="S48" i="11"/>
  <c r="O48" i="11"/>
  <c r="K48" i="11"/>
  <c r="G48" i="11"/>
  <c r="C48" i="11"/>
  <c r="AB47" i="11"/>
  <c r="X47" i="11"/>
  <c r="T47" i="11"/>
  <c r="P47" i="11"/>
  <c r="L47" i="11"/>
  <c r="H47" i="11"/>
  <c r="D47" i="11"/>
  <c r="AC46" i="11"/>
  <c r="Y46" i="11"/>
  <c r="U46" i="11"/>
  <c r="Q46" i="11"/>
  <c r="M46" i="11"/>
  <c r="I46" i="11"/>
  <c r="E46" i="11"/>
  <c r="AD45" i="11"/>
  <c r="Z45" i="11"/>
  <c r="V45" i="11"/>
  <c r="R45" i="11"/>
  <c r="N45" i="11"/>
  <c r="J45" i="11"/>
  <c r="F45" i="11"/>
  <c r="AE44" i="11"/>
  <c r="AA44" i="11"/>
  <c r="W44" i="11"/>
  <c r="S44" i="11"/>
  <c r="O44" i="11"/>
  <c r="K44" i="11"/>
  <c r="G44" i="11"/>
  <c r="C44" i="11"/>
  <c r="AB43" i="11"/>
  <c r="X43" i="11"/>
  <c r="T43" i="11"/>
  <c r="P43" i="11"/>
  <c r="L43" i="11"/>
  <c r="H43" i="11"/>
  <c r="D43" i="11"/>
  <c r="AC42" i="11"/>
  <c r="Y42" i="11"/>
  <c r="U42" i="11"/>
  <c r="Q42" i="11"/>
  <c r="M42" i="11"/>
  <c r="I42" i="11"/>
  <c r="E42" i="11"/>
  <c r="AD41" i="11"/>
  <c r="Z41" i="11"/>
  <c r="V41" i="11"/>
  <c r="R41" i="11"/>
  <c r="N41" i="11"/>
  <c r="J41" i="11"/>
  <c r="F41" i="11"/>
  <c r="AE40" i="11"/>
  <c r="AA40" i="11"/>
  <c r="W40" i="11"/>
  <c r="S40" i="11"/>
  <c r="O40" i="11"/>
  <c r="K40" i="11"/>
  <c r="G40" i="11"/>
  <c r="C40" i="11"/>
  <c r="AB39" i="11"/>
  <c r="X39" i="11"/>
  <c r="T39" i="11"/>
  <c r="P39" i="11"/>
  <c r="L39" i="11"/>
  <c r="H39" i="11"/>
  <c r="D39" i="11"/>
  <c r="AC38" i="11"/>
  <c r="Y38" i="11"/>
  <c r="U38" i="11"/>
  <c r="Q38" i="11"/>
  <c r="M38" i="11"/>
  <c r="I38" i="11"/>
  <c r="E38" i="11"/>
  <c r="AD37" i="11"/>
  <c r="Z37" i="11"/>
  <c r="V37" i="11"/>
  <c r="R37" i="11"/>
  <c r="N37" i="11"/>
  <c r="J37" i="11"/>
  <c r="F37" i="11"/>
  <c r="AE36" i="11"/>
  <c r="AA36" i="11"/>
  <c r="W36" i="11"/>
  <c r="S36" i="11"/>
  <c r="O36" i="11"/>
  <c r="K36" i="11"/>
  <c r="G36" i="11"/>
  <c r="C36" i="11"/>
  <c r="AB35" i="11"/>
  <c r="X35" i="11"/>
  <c r="T35" i="11"/>
  <c r="P35" i="11"/>
  <c r="L35" i="11"/>
  <c r="H35" i="11"/>
  <c r="D35" i="11"/>
  <c r="AC34" i="11"/>
  <c r="Y34" i="11"/>
  <c r="U34" i="11"/>
  <c r="Q34" i="11"/>
  <c r="M34" i="11"/>
  <c r="I34" i="11"/>
  <c r="E34" i="11"/>
  <c r="AD33" i="11"/>
  <c r="Z33" i="11"/>
  <c r="V33" i="11"/>
  <c r="R33" i="11"/>
  <c r="N33" i="11"/>
  <c r="J33" i="11"/>
  <c r="F33" i="11"/>
  <c r="AE32" i="11"/>
  <c r="AA32" i="11"/>
  <c r="W32" i="11"/>
  <c r="S32" i="11"/>
  <c r="O32" i="11"/>
  <c r="K32" i="11"/>
  <c r="G32" i="11"/>
  <c r="C32" i="11"/>
  <c r="AB31" i="11"/>
  <c r="X31" i="11"/>
  <c r="T31" i="11"/>
  <c r="P31" i="11"/>
  <c r="L31" i="11"/>
  <c r="H31" i="11"/>
  <c r="D31" i="11"/>
  <c r="AC30" i="11"/>
  <c r="Y30" i="11"/>
  <c r="U30" i="11"/>
  <c r="Q30" i="11"/>
  <c r="M30" i="11"/>
  <c r="I30" i="11"/>
  <c r="E30" i="11"/>
  <c r="AD29" i="11"/>
  <c r="Z29" i="11"/>
  <c r="V29" i="11"/>
  <c r="R29" i="11"/>
  <c r="N29" i="11"/>
  <c r="J29" i="11"/>
  <c r="F29" i="11"/>
  <c r="AE28" i="11"/>
  <c r="AA28" i="11"/>
  <c r="W28" i="11"/>
  <c r="S28" i="11"/>
  <c r="O28" i="11"/>
  <c r="K28" i="11"/>
  <c r="G28" i="11"/>
  <c r="C28" i="11"/>
  <c r="AB27" i="11"/>
  <c r="X27" i="11"/>
  <c r="T27" i="11"/>
  <c r="P27" i="11"/>
  <c r="L27" i="11"/>
  <c r="H27" i="11"/>
  <c r="D27" i="11"/>
  <c r="AC26" i="11"/>
  <c r="Y26" i="11"/>
  <c r="U26" i="11"/>
  <c r="Q26" i="11"/>
  <c r="M26" i="11"/>
  <c r="I26" i="11"/>
  <c r="E26" i="11"/>
  <c r="AD25" i="11"/>
  <c r="Z25" i="11"/>
  <c r="V25" i="11"/>
  <c r="R25" i="11"/>
  <c r="N25" i="11"/>
  <c r="J25" i="11"/>
  <c r="F25" i="11"/>
  <c r="AE24" i="11"/>
  <c r="AA24" i="11"/>
  <c r="W24" i="11"/>
  <c r="S24" i="11"/>
  <c r="O24" i="11"/>
  <c r="K24" i="11"/>
  <c r="G24" i="11"/>
  <c r="C24" i="11"/>
  <c r="AB23" i="11"/>
  <c r="X23" i="11"/>
  <c r="T23" i="11"/>
  <c r="P23" i="11"/>
  <c r="L23" i="11"/>
  <c r="H23" i="11"/>
  <c r="D23" i="11"/>
  <c r="AC22" i="11"/>
  <c r="Y22" i="11"/>
  <c r="U22" i="11"/>
  <c r="Q22" i="11"/>
  <c r="M22" i="11"/>
  <c r="I22" i="11"/>
  <c r="E22" i="11"/>
  <c r="AD21" i="11"/>
  <c r="Z21" i="11"/>
  <c r="V21" i="11"/>
  <c r="R21" i="11"/>
  <c r="N21" i="11"/>
  <c r="J21" i="11"/>
  <c r="F21" i="11"/>
  <c r="AE20" i="11"/>
  <c r="AA20" i="11"/>
  <c r="W20" i="11"/>
  <c r="S20" i="11"/>
  <c r="O20" i="11"/>
  <c r="K20" i="11"/>
  <c r="G20" i="11"/>
  <c r="C20" i="11"/>
  <c r="AB19" i="11"/>
  <c r="X19" i="11"/>
  <c r="T19" i="11"/>
  <c r="P19" i="11"/>
  <c r="L19" i="11"/>
  <c r="H19" i="11"/>
  <c r="D19" i="11"/>
  <c r="AC18" i="11"/>
  <c r="Y18" i="11"/>
  <c r="U18" i="11"/>
  <c r="Q18" i="11"/>
  <c r="M18" i="11"/>
  <c r="I18" i="11"/>
  <c r="E18" i="11"/>
  <c r="AD17" i="11"/>
  <c r="Z17" i="11"/>
  <c r="V17" i="11"/>
  <c r="R17" i="11"/>
  <c r="N17" i="11"/>
  <c r="J17" i="11"/>
  <c r="F17" i="11"/>
  <c r="AE16" i="11"/>
  <c r="AA16" i="11"/>
  <c r="W16" i="11"/>
  <c r="S16" i="11"/>
  <c r="O16" i="11"/>
  <c r="K16" i="11"/>
  <c r="G16" i="11"/>
  <c r="C16" i="11"/>
  <c r="AB15" i="11"/>
  <c r="X15" i="11"/>
  <c r="T15" i="11"/>
  <c r="P15" i="11"/>
  <c r="L15" i="11"/>
  <c r="H15" i="11"/>
  <c r="D15" i="11"/>
  <c r="AC14" i="11"/>
  <c r="Y14" i="11"/>
  <c r="U14" i="11"/>
  <c r="Q14" i="11"/>
  <c r="M14" i="11"/>
  <c r="I14" i="11"/>
  <c r="E14" i="11"/>
  <c r="AD13" i="11"/>
  <c r="Z13" i="11"/>
  <c r="V13" i="11"/>
  <c r="R13" i="11"/>
  <c r="N13" i="11"/>
  <c r="J13" i="11"/>
  <c r="F13" i="11"/>
  <c r="AE12" i="11"/>
  <c r="AA12" i="11"/>
  <c r="W12" i="11"/>
  <c r="S12" i="11"/>
  <c r="O12" i="11"/>
  <c r="K12" i="11"/>
  <c r="G12" i="11"/>
  <c r="C12" i="11"/>
  <c r="AB11" i="11"/>
  <c r="X11" i="11"/>
  <c r="T11" i="11"/>
  <c r="P11" i="11"/>
  <c r="L11" i="11"/>
  <c r="H11" i="11"/>
  <c r="D11" i="11"/>
  <c r="AC10" i="11"/>
  <c r="Y10" i="11"/>
  <c r="U10" i="11"/>
  <c r="Q10" i="11"/>
  <c r="M10" i="11"/>
  <c r="I10" i="11"/>
  <c r="E10" i="11"/>
  <c r="AD9" i="11"/>
  <c r="Z9" i="11"/>
  <c r="V9" i="11"/>
  <c r="R9" i="11"/>
  <c r="N9" i="11"/>
  <c r="J9" i="11"/>
  <c r="F9" i="11"/>
  <c r="AE8" i="11"/>
  <c r="AA8" i="11"/>
  <c r="W8" i="11"/>
  <c r="S8" i="11"/>
  <c r="O8" i="11"/>
  <c r="K8" i="11"/>
  <c r="G8" i="11"/>
  <c r="C8" i="11"/>
  <c r="AB7" i="11"/>
  <c r="X7" i="11"/>
  <c r="T7" i="11"/>
  <c r="P7" i="11"/>
  <c r="L7" i="11"/>
  <c r="H7" i="11"/>
  <c r="D7" i="11"/>
  <c r="AC6" i="11"/>
  <c r="Y6" i="11"/>
  <c r="U6" i="11"/>
  <c r="Q6" i="11"/>
  <c r="M6" i="11"/>
  <c r="I6" i="11"/>
  <c r="E6" i="11"/>
  <c r="AD5" i="11"/>
  <c r="Z5" i="11"/>
  <c r="V5" i="11"/>
  <c r="R5" i="11"/>
  <c r="N5" i="11"/>
  <c r="J5" i="11"/>
  <c r="F5" i="11"/>
  <c r="AE4" i="11"/>
  <c r="AA4" i="11"/>
  <c r="W4" i="11"/>
  <c r="S4" i="11"/>
  <c r="O4" i="11"/>
  <c r="K4" i="11"/>
  <c r="G4" i="11"/>
  <c r="C4" i="11"/>
  <c r="AB3" i="11"/>
  <c r="X3" i="11"/>
  <c r="T3" i="11"/>
  <c r="P3" i="11"/>
  <c r="L3" i="11"/>
  <c r="H3" i="11"/>
  <c r="D3" i="11"/>
  <c r="AC2" i="11"/>
  <c r="Y2" i="11"/>
  <c r="U2" i="11"/>
  <c r="Q2" i="11"/>
  <c r="M2" i="11"/>
  <c r="I2" i="11"/>
  <c r="E2" i="11"/>
  <c r="Y294" i="14" l="1"/>
  <c r="K280" i="14"/>
  <c r="T289" i="14"/>
  <c r="U290" i="14"/>
  <c r="F275" i="14"/>
  <c r="W292" i="14"/>
  <c r="P285" i="14"/>
  <c r="I278" i="14"/>
  <c r="Z295" i="14"/>
  <c r="E274" i="14"/>
  <c r="AD299" i="14"/>
  <c r="G276" i="14"/>
  <c r="S288" i="14"/>
  <c r="AB297" i="14"/>
  <c r="AC298" i="14"/>
  <c r="N283" i="14"/>
  <c r="AE300" i="14"/>
  <c r="X293" i="14"/>
  <c r="J279" i="14"/>
  <c r="Q286" i="14"/>
  <c r="L281" i="14"/>
  <c r="M282" i="14"/>
  <c r="O284" i="14"/>
  <c r="H277" i="14"/>
  <c r="AA296" i="14"/>
  <c r="V291" i="14"/>
  <c r="D273" i="14"/>
  <c r="R287" i="14"/>
  <c r="AF2" i="11"/>
  <c r="C3" i="17" s="1"/>
  <c r="Q254" i="9"/>
  <c r="Y254" i="9"/>
  <c r="I254" i="9"/>
  <c r="I254" i="11"/>
  <c r="Q254" i="11"/>
  <c r="Y254" i="11"/>
  <c r="E254" i="9"/>
  <c r="M254" i="9"/>
  <c r="U254" i="9"/>
  <c r="AC254" i="9"/>
  <c r="AF6" i="9"/>
  <c r="AF14" i="9"/>
  <c r="AF22" i="9"/>
  <c r="AF30" i="9"/>
  <c r="AF38" i="9"/>
  <c r="AF46" i="9"/>
  <c r="AF54" i="9"/>
  <c r="AF62" i="9"/>
  <c r="AF70" i="9"/>
  <c r="AF78" i="9"/>
  <c r="AF86" i="9"/>
  <c r="AF94" i="9"/>
  <c r="AF102" i="9"/>
  <c r="AF110" i="9"/>
  <c r="AF118" i="9"/>
  <c r="AF126" i="9"/>
  <c r="AF134" i="9"/>
  <c r="AF142" i="9"/>
  <c r="AF150" i="9"/>
  <c r="AF158" i="9"/>
  <c r="AF166" i="9"/>
  <c r="AF174" i="9"/>
  <c r="AF182" i="9"/>
  <c r="AF190" i="9"/>
  <c r="AF198" i="9"/>
  <c r="AF206" i="9"/>
  <c r="AF214" i="9"/>
  <c r="AF222" i="9"/>
  <c r="AF230" i="9"/>
  <c r="AF238" i="9"/>
  <c r="AF246" i="9"/>
  <c r="J254" i="9"/>
  <c r="R254" i="9"/>
  <c r="Z254" i="9"/>
  <c r="G254" i="9"/>
  <c r="O254" i="9"/>
  <c r="W254" i="9"/>
  <c r="AE254" i="9"/>
  <c r="AF8" i="9"/>
  <c r="AF16" i="9"/>
  <c r="AF24" i="9"/>
  <c r="AF32" i="9"/>
  <c r="AF40" i="9"/>
  <c r="AF48" i="9"/>
  <c r="AF56" i="9"/>
  <c r="AF64" i="9"/>
  <c r="AF72" i="9"/>
  <c r="AF80" i="9"/>
  <c r="AF88" i="9"/>
  <c r="AF96" i="9"/>
  <c r="AF104" i="9"/>
  <c r="AF112" i="9"/>
  <c r="AF120" i="9"/>
  <c r="AF128" i="9"/>
  <c r="AF136" i="9"/>
  <c r="AF144" i="9"/>
  <c r="AF152" i="9"/>
  <c r="AF160" i="9"/>
  <c r="AF168" i="9"/>
  <c r="AF176" i="9"/>
  <c r="AF184" i="9"/>
  <c r="AF192" i="9"/>
  <c r="AF200" i="9"/>
  <c r="AF208" i="9"/>
  <c r="AF216" i="9"/>
  <c r="AF224" i="9"/>
  <c r="AF232" i="9"/>
  <c r="AF240" i="9"/>
  <c r="AF248" i="9"/>
  <c r="D254" i="9"/>
  <c r="L254" i="9"/>
  <c r="T254" i="9"/>
  <c r="AB254" i="9"/>
  <c r="AF15" i="9"/>
  <c r="AF35" i="9"/>
  <c r="AF67" i="9"/>
  <c r="AF107" i="9"/>
  <c r="AF143" i="9"/>
  <c r="AF175" i="9"/>
  <c r="AF211" i="9"/>
  <c r="AF243" i="9"/>
  <c r="AF17" i="9"/>
  <c r="AF33" i="9"/>
  <c r="AF45" i="9"/>
  <c r="AF61" i="9"/>
  <c r="AF73" i="9"/>
  <c r="AF89" i="9"/>
  <c r="AF105" i="9"/>
  <c r="AF121" i="9"/>
  <c r="AF137" i="9"/>
  <c r="AF153" i="9"/>
  <c r="AF169" i="9"/>
  <c r="AF185" i="9"/>
  <c r="AF201" i="9"/>
  <c r="AF217" i="9"/>
  <c r="AF233" i="9"/>
  <c r="AF249" i="9"/>
  <c r="AF19" i="9"/>
  <c r="AF59" i="9"/>
  <c r="AF87" i="9"/>
  <c r="AF119" i="9"/>
  <c r="AF151" i="9"/>
  <c r="AF183" i="9"/>
  <c r="AF215" i="9"/>
  <c r="AF247" i="9"/>
  <c r="AF13" i="9"/>
  <c r="AF29" i="9"/>
  <c r="AF49" i="9"/>
  <c r="AF69" i="9"/>
  <c r="AF85" i="9"/>
  <c r="AF101" i="9"/>
  <c r="AF117" i="9"/>
  <c r="AF133" i="9"/>
  <c r="AF149" i="9"/>
  <c r="AF165" i="9"/>
  <c r="AF181" i="9"/>
  <c r="AF197" i="9"/>
  <c r="AF213" i="9"/>
  <c r="AF229" i="9"/>
  <c r="AF245" i="9"/>
  <c r="AF99" i="11"/>
  <c r="AF131" i="11"/>
  <c r="AF163" i="11"/>
  <c r="AF191" i="11"/>
  <c r="AF219" i="11"/>
  <c r="AF251" i="11"/>
  <c r="AF145" i="11"/>
  <c r="AF95" i="11"/>
  <c r="AF127" i="11"/>
  <c r="AF155" i="11"/>
  <c r="AF187" i="11"/>
  <c r="AF223" i="11"/>
  <c r="AF10" i="11"/>
  <c r="AF18" i="11"/>
  <c r="AF26" i="11"/>
  <c r="AF34" i="11"/>
  <c r="AF42" i="11"/>
  <c r="AF50" i="11"/>
  <c r="AF58" i="11"/>
  <c r="AF66" i="11"/>
  <c r="AF74" i="11"/>
  <c r="AF82" i="11"/>
  <c r="AF90" i="11"/>
  <c r="AF98" i="11"/>
  <c r="AF106" i="11"/>
  <c r="AF114" i="11"/>
  <c r="AF122" i="11"/>
  <c r="AF130" i="11"/>
  <c r="AF138" i="11"/>
  <c r="AF146" i="11"/>
  <c r="AF154" i="11"/>
  <c r="AF162" i="11"/>
  <c r="AF170" i="11"/>
  <c r="AF178" i="11"/>
  <c r="AF186" i="11"/>
  <c r="AF194" i="11"/>
  <c r="AF202" i="11"/>
  <c r="AF210" i="11"/>
  <c r="AF218" i="11"/>
  <c r="AF226" i="11"/>
  <c r="AF234" i="11"/>
  <c r="AF242" i="11"/>
  <c r="AF250" i="11"/>
  <c r="F254" i="11"/>
  <c r="N254" i="11"/>
  <c r="V254" i="11"/>
  <c r="AD254" i="11"/>
  <c r="C254" i="11"/>
  <c r="K254" i="11"/>
  <c r="S254" i="11"/>
  <c r="AA254" i="11"/>
  <c r="AF125" i="11"/>
  <c r="AF133" i="11"/>
  <c r="AF4" i="11"/>
  <c r="AF12" i="11"/>
  <c r="AF20" i="11"/>
  <c r="AF28" i="11"/>
  <c r="AF36" i="11"/>
  <c r="AF44" i="11"/>
  <c r="AF52" i="11"/>
  <c r="AF60" i="11"/>
  <c r="AF68" i="11"/>
  <c r="AF76" i="11"/>
  <c r="AF84" i="11"/>
  <c r="AF92" i="11"/>
  <c r="AF100" i="11"/>
  <c r="AF108" i="11"/>
  <c r="AF116" i="11"/>
  <c r="AF124" i="11"/>
  <c r="AF132" i="11"/>
  <c r="AF140" i="11"/>
  <c r="AF148" i="11"/>
  <c r="AF156" i="11"/>
  <c r="AF164" i="11"/>
  <c r="AF172" i="11"/>
  <c r="AF180" i="11"/>
  <c r="AF188" i="11"/>
  <c r="AF196" i="11"/>
  <c r="AF204" i="11"/>
  <c r="AF212" i="11"/>
  <c r="AF220" i="11"/>
  <c r="AF228" i="11"/>
  <c r="AF236" i="11"/>
  <c r="AF244" i="11"/>
  <c r="AF252" i="11"/>
  <c r="H254" i="11"/>
  <c r="P254" i="11"/>
  <c r="X254" i="11"/>
  <c r="AF3" i="11"/>
  <c r="AF9" i="11"/>
  <c r="AF11" i="11"/>
  <c r="AF17" i="11"/>
  <c r="AF19" i="11"/>
  <c r="AF25" i="11"/>
  <c r="AF27" i="11"/>
  <c r="AF33" i="11"/>
  <c r="AF35" i="11"/>
  <c r="AF41" i="11"/>
  <c r="AF43" i="11"/>
  <c r="AF49" i="11"/>
  <c r="AF51" i="11"/>
  <c r="AF57" i="11"/>
  <c r="AF59" i="11"/>
  <c r="AF65" i="11"/>
  <c r="AF67" i="11"/>
  <c r="AF73" i="11"/>
  <c r="AF75" i="11"/>
  <c r="AF81" i="11"/>
  <c r="AF89" i="11"/>
  <c r="AF97" i="11"/>
  <c r="AF105" i="11"/>
  <c r="AF113" i="11"/>
  <c r="AF121" i="11"/>
  <c r="AF149" i="11"/>
  <c r="AF157" i="11"/>
  <c r="AF91" i="11"/>
  <c r="AF123" i="11"/>
  <c r="AF159" i="11"/>
  <c r="AF195" i="11"/>
  <c r="AF227" i="11"/>
  <c r="AF161" i="11"/>
  <c r="AF177" i="11"/>
  <c r="AF193" i="11"/>
  <c r="AF209" i="11"/>
  <c r="AF225" i="11"/>
  <c r="AF241" i="11"/>
  <c r="AF103" i="11"/>
  <c r="AF135" i="11"/>
  <c r="AF167" i="11"/>
  <c r="AF199" i="11"/>
  <c r="AF231" i="11"/>
  <c r="AF173" i="11"/>
  <c r="AF189" i="11"/>
  <c r="AF205" i="11"/>
  <c r="AF221" i="11"/>
  <c r="AF237" i="11"/>
  <c r="B254" i="11"/>
  <c r="AF7" i="9"/>
  <c r="AF39" i="9"/>
  <c r="AF71" i="9"/>
  <c r="AF99" i="9"/>
  <c r="AF131" i="9"/>
  <c r="AF163" i="9"/>
  <c r="AF191" i="9"/>
  <c r="AF219" i="9"/>
  <c r="AF251" i="9"/>
  <c r="AF23" i="9"/>
  <c r="AF63" i="9"/>
  <c r="AF95" i="9"/>
  <c r="AF127" i="9"/>
  <c r="AF155" i="9"/>
  <c r="AF187" i="9"/>
  <c r="AF223" i="9"/>
  <c r="AF10" i="9"/>
  <c r="AF18" i="9"/>
  <c r="AF26" i="9"/>
  <c r="AF34" i="9"/>
  <c r="AF42" i="9"/>
  <c r="AF50" i="9"/>
  <c r="AF58" i="9"/>
  <c r="AF66" i="9"/>
  <c r="AF74" i="9"/>
  <c r="AF82" i="9"/>
  <c r="AF90" i="9"/>
  <c r="AF98" i="9"/>
  <c r="AF106" i="9"/>
  <c r="AF114" i="9"/>
  <c r="AF122" i="9"/>
  <c r="AF130" i="9"/>
  <c r="AF138" i="9"/>
  <c r="AF146" i="9"/>
  <c r="AF154" i="9"/>
  <c r="AF162" i="9"/>
  <c r="AF170" i="9"/>
  <c r="AF178" i="9"/>
  <c r="AF186" i="9"/>
  <c r="AF194" i="9"/>
  <c r="AF202" i="9"/>
  <c r="AF210" i="9"/>
  <c r="AF218" i="9"/>
  <c r="AF226" i="9"/>
  <c r="AF234" i="9"/>
  <c r="AF242" i="9"/>
  <c r="AF250" i="9"/>
  <c r="F254" i="9"/>
  <c r="N254" i="9"/>
  <c r="V254" i="9"/>
  <c r="AD254" i="9"/>
  <c r="C254" i="9"/>
  <c r="K254" i="9"/>
  <c r="S254" i="9"/>
  <c r="AA254" i="9"/>
  <c r="AF4" i="9"/>
  <c r="AF12" i="9"/>
  <c r="AF20" i="9"/>
  <c r="AF28" i="9"/>
  <c r="AF36" i="9"/>
  <c r="AF44" i="9"/>
  <c r="AF52" i="9"/>
  <c r="AF60" i="9"/>
  <c r="AF68" i="9"/>
  <c r="AF76" i="9"/>
  <c r="AF84" i="9"/>
  <c r="AF92" i="9"/>
  <c r="AF100" i="9"/>
  <c r="AF108" i="9"/>
  <c r="AF116" i="9"/>
  <c r="AF124" i="9"/>
  <c r="AF132" i="9"/>
  <c r="AF140" i="9"/>
  <c r="AF148" i="9"/>
  <c r="AF156" i="9"/>
  <c r="AF164" i="9"/>
  <c r="AF172" i="9"/>
  <c r="AF180" i="9"/>
  <c r="AF188" i="9"/>
  <c r="AF196" i="9"/>
  <c r="AF204" i="9"/>
  <c r="AF212" i="9"/>
  <c r="AF220" i="9"/>
  <c r="AF228" i="9"/>
  <c r="AF236" i="9"/>
  <c r="AF244" i="9"/>
  <c r="AF252" i="9"/>
  <c r="H254" i="9"/>
  <c r="P254" i="9"/>
  <c r="X254" i="9"/>
  <c r="AF31" i="9"/>
  <c r="AF51" i="9"/>
  <c r="AF91" i="9"/>
  <c r="AF123" i="9"/>
  <c r="AF159" i="9"/>
  <c r="AF195" i="9"/>
  <c r="AF227" i="9"/>
  <c r="AF5" i="9"/>
  <c r="AF25" i="9"/>
  <c r="AF41" i="9"/>
  <c r="AF53" i="9"/>
  <c r="AF65" i="9"/>
  <c r="AF81" i="9"/>
  <c r="AF97" i="9"/>
  <c r="AF113" i="9"/>
  <c r="AF129" i="9"/>
  <c r="AF145" i="9"/>
  <c r="AF161" i="9"/>
  <c r="AF177" i="9"/>
  <c r="AF193" i="9"/>
  <c r="AF209" i="9"/>
  <c r="AF225" i="9"/>
  <c r="AF241" i="9"/>
  <c r="AF3" i="9"/>
  <c r="AF43" i="9"/>
  <c r="AF75" i="9"/>
  <c r="AF103" i="9"/>
  <c r="AF135" i="9"/>
  <c r="AF167" i="9"/>
  <c r="AF199" i="9"/>
  <c r="AF231" i="9"/>
  <c r="AF9" i="9"/>
  <c r="AF21" i="9"/>
  <c r="AF37" i="9"/>
  <c r="AF57" i="9"/>
  <c r="AF77" i="9"/>
  <c r="AF93" i="9"/>
  <c r="AF109" i="9"/>
  <c r="AF125" i="9"/>
  <c r="AF141" i="9"/>
  <c r="AF157" i="9"/>
  <c r="AF173" i="9"/>
  <c r="AF189" i="9"/>
  <c r="AF205" i="9"/>
  <c r="AF221" i="9"/>
  <c r="AF237" i="9"/>
  <c r="B254" i="9"/>
  <c r="AF2" i="9"/>
  <c r="AF141" i="11"/>
  <c r="AF83" i="11"/>
  <c r="AF115" i="11"/>
  <c r="AF147" i="11"/>
  <c r="AF179" i="11"/>
  <c r="AF203" i="11"/>
  <c r="AF235" i="11"/>
  <c r="AF111" i="11"/>
  <c r="AF139" i="11"/>
  <c r="AF171" i="11"/>
  <c r="AF207" i="11"/>
  <c r="AF239" i="11"/>
  <c r="E254" i="11"/>
  <c r="M254" i="11"/>
  <c r="U254" i="11"/>
  <c r="AC254" i="11"/>
  <c r="AF6" i="11"/>
  <c r="AF14" i="11"/>
  <c r="AF22" i="11"/>
  <c r="AF30" i="11"/>
  <c r="AF38" i="11"/>
  <c r="AF46" i="11"/>
  <c r="AF54" i="11"/>
  <c r="AF62" i="11"/>
  <c r="AF70" i="11"/>
  <c r="AF78" i="11"/>
  <c r="AF86" i="11"/>
  <c r="AF94" i="11"/>
  <c r="AF102" i="11"/>
  <c r="AF110" i="11"/>
  <c r="AF118" i="11"/>
  <c r="AF126" i="11"/>
  <c r="AF134" i="11"/>
  <c r="AF142" i="11"/>
  <c r="AF150" i="11"/>
  <c r="AF158" i="11"/>
  <c r="AF166" i="11"/>
  <c r="AF174" i="11"/>
  <c r="AF182" i="11"/>
  <c r="AF190" i="11"/>
  <c r="AF198" i="11"/>
  <c r="AF206" i="11"/>
  <c r="AF214" i="11"/>
  <c r="AF222" i="11"/>
  <c r="AF230" i="11"/>
  <c r="AF238" i="11"/>
  <c r="AF246" i="11"/>
  <c r="J254" i="11"/>
  <c r="R254" i="11"/>
  <c r="Z254" i="11"/>
  <c r="G254" i="11"/>
  <c r="O254" i="11"/>
  <c r="W254" i="11"/>
  <c r="AE254" i="11"/>
  <c r="AF129" i="11"/>
  <c r="AF137" i="11"/>
  <c r="AF8" i="11"/>
  <c r="AF16" i="11"/>
  <c r="AF24" i="11"/>
  <c r="AF32" i="11"/>
  <c r="AF40" i="11"/>
  <c r="AF48" i="11"/>
  <c r="AF56" i="11"/>
  <c r="AF64" i="11"/>
  <c r="AF72" i="11"/>
  <c r="AF80" i="11"/>
  <c r="AF88" i="11"/>
  <c r="AF96" i="11"/>
  <c r="AF104" i="11"/>
  <c r="AF112" i="11"/>
  <c r="AF120" i="11"/>
  <c r="AF128" i="11"/>
  <c r="AF136" i="11"/>
  <c r="AF144" i="11"/>
  <c r="AF152" i="11"/>
  <c r="AF160" i="11"/>
  <c r="AF168" i="11"/>
  <c r="AF176" i="11"/>
  <c r="AF184" i="11"/>
  <c r="AF192" i="11"/>
  <c r="AF200" i="11"/>
  <c r="AF208" i="11"/>
  <c r="AF216" i="11"/>
  <c r="AF224" i="11"/>
  <c r="AF232" i="11"/>
  <c r="AF240" i="11"/>
  <c r="AF248" i="11"/>
  <c r="D254" i="11"/>
  <c r="L254" i="11"/>
  <c r="T254" i="11"/>
  <c r="AB254" i="11"/>
  <c r="AF5" i="11"/>
  <c r="AF7" i="11"/>
  <c r="AF13" i="11"/>
  <c r="AF15" i="11"/>
  <c r="AF21" i="11"/>
  <c r="AF23" i="11"/>
  <c r="AF29" i="11"/>
  <c r="AF31" i="11"/>
  <c r="AF37" i="11"/>
  <c r="AF39" i="11"/>
  <c r="AF45" i="11"/>
  <c r="AF47" i="11"/>
  <c r="AF53" i="11"/>
  <c r="AF55" i="11"/>
  <c r="AF61" i="11"/>
  <c r="AF63" i="11"/>
  <c r="AF69" i="11"/>
  <c r="AF71" i="11"/>
  <c r="AF77" i="11"/>
  <c r="AF79" i="11"/>
  <c r="AF85" i="11"/>
  <c r="AF93" i="11"/>
  <c r="AF101" i="11"/>
  <c r="AF109" i="11"/>
  <c r="AF117" i="11"/>
  <c r="AF107" i="11"/>
  <c r="AF143" i="11"/>
  <c r="AF175" i="11"/>
  <c r="AF211" i="11"/>
  <c r="AF243" i="11"/>
  <c r="AF169" i="11"/>
  <c r="AF185" i="11"/>
  <c r="AF201" i="11"/>
  <c r="AF217" i="11"/>
  <c r="AF233" i="11"/>
  <c r="AF249" i="11"/>
  <c r="AF153" i="11"/>
  <c r="AF87" i="11"/>
  <c r="AF119" i="11"/>
  <c r="AF151" i="11"/>
  <c r="AF183" i="11"/>
  <c r="AF215" i="11"/>
  <c r="AF247" i="11"/>
  <c r="AF165" i="11"/>
  <c r="AF181" i="11"/>
  <c r="AF197" i="11"/>
  <c r="AF213" i="11"/>
  <c r="AF229" i="11"/>
  <c r="AF245" i="11"/>
  <c r="AF27" i="9"/>
  <c r="AF55" i="9"/>
  <c r="AF83" i="9"/>
  <c r="AF115" i="9"/>
  <c r="AF147" i="9"/>
  <c r="AF179" i="9"/>
  <c r="AF203" i="9"/>
  <c r="AF235" i="9"/>
  <c r="AF11" i="9"/>
  <c r="AF47" i="9"/>
  <c r="AF79" i="9"/>
  <c r="AF111" i="9"/>
  <c r="AF139" i="9"/>
  <c r="AF171" i="9"/>
  <c r="AF207" i="9"/>
  <c r="AF239" i="9"/>
  <c r="C4" i="17" l="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C201" i="17" s="1"/>
  <c r="C202" i="17" s="1"/>
  <c r="C203" i="17" s="1"/>
  <c r="C204" i="17" s="1"/>
  <c r="C205" i="17" s="1"/>
  <c r="C206" i="17" s="1"/>
  <c r="C207" i="17" s="1"/>
  <c r="C208" i="17" s="1"/>
  <c r="C209" i="17" s="1"/>
  <c r="C210" i="17" s="1"/>
  <c r="C211" i="17" s="1"/>
  <c r="C212" i="17" s="1"/>
  <c r="C213" i="17" s="1"/>
  <c r="C214" i="17" s="1"/>
  <c r="C215" i="17" s="1"/>
  <c r="C216" i="17" s="1"/>
  <c r="C217" i="17" s="1"/>
  <c r="C218" i="17" s="1"/>
  <c r="C219" i="17" s="1"/>
  <c r="C220" i="17" s="1"/>
  <c r="C221" i="17" s="1"/>
  <c r="C222" i="17" s="1"/>
  <c r="C223" i="17" s="1"/>
  <c r="C224" i="17" s="1"/>
  <c r="C225" i="17" s="1"/>
  <c r="C226" i="17" s="1"/>
  <c r="C227" i="17" s="1"/>
  <c r="C228" i="17" s="1"/>
  <c r="C229" i="17" s="1"/>
  <c r="C230" i="17" s="1"/>
  <c r="C231" i="17" s="1"/>
  <c r="C232" i="17" s="1"/>
  <c r="C233" i="17" s="1"/>
  <c r="C234" i="17" s="1"/>
  <c r="C235" i="17" s="1"/>
  <c r="C236" i="17" s="1"/>
  <c r="C237" i="17" s="1"/>
  <c r="C238" i="17" s="1"/>
  <c r="C239" i="17" s="1"/>
  <c r="C240" i="17" s="1"/>
  <c r="C241" i="17" s="1"/>
  <c r="C242" i="17" s="1"/>
  <c r="C243" i="17" s="1"/>
  <c r="C244" i="17" s="1"/>
  <c r="C245" i="17" s="1"/>
  <c r="C246" i="17" s="1"/>
  <c r="C247" i="17" s="1"/>
  <c r="C248" i="17" s="1"/>
  <c r="C249" i="17" s="1"/>
  <c r="C250" i="17" s="1"/>
  <c r="C251" i="17" s="1"/>
  <c r="C252" i="17" s="1"/>
  <c r="C253" i="17" s="1"/>
  <c r="AF254" i="9"/>
  <c r="B3" i="17"/>
  <c r="AF254" i="11"/>
  <c r="AI263" i="14"/>
  <c r="C4" i="21" a="1"/>
  <c r="B4" i="21" a="1"/>
  <c r="B4" i="17" l="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B201" i="17" s="1"/>
  <c r="B202" i="17" s="1"/>
  <c r="B203" i="17" s="1"/>
  <c r="B204" i="17" s="1"/>
  <c r="B205" i="17" s="1"/>
  <c r="B206" i="17" s="1"/>
  <c r="B207" i="17" s="1"/>
  <c r="B208" i="17" s="1"/>
  <c r="B209" i="17" s="1"/>
  <c r="B210" i="17" s="1"/>
  <c r="B211" i="17" s="1"/>
  <c r="B212" i="17" s="1"/>
  <c r="B213" i="17" s="1"/>
  <c r="B214" i="17" s="1"/>
  <c r="B215" i="17" s="1"/>
  <c r="B216" i="17" s="1"/>
  <c r="B217" i="17" s="1"/>
  <c r="B218" i="17" s="1"/>
  <c r="B219" i="17" s="1"/>
  <c r="B220" i="17" s="1"/>
  <c r="B221" i="17" s="1"/>
  <c r="B222" i="17" s="1"/>
  <c r="B223" i="17" s="1"/>
  <c r="B224" i="17" s="1"/>
  <c r="B225" i="17" s="1"/>
  <c r="B226" i="17" s="1"/>
  <c r="B227" i="17" s="1"/>
  <c r="B228" i="17" s="1"/>
  <c r="B229" i="17" s="1"/>
  <c r="B230" i="17" s="1"/>
  <c r="B231" i="17" s="1"/>
  <c r="B232" i="17" s="1"/>
  <c r="B233" i="17" s="1"/>
  <c r="B234" i="17" s="1"/>
  <c r="B235" i="17" s="1"/>
  <c r="B236" i="17" s="1"/>
  <c r="B237" i="17" s="1"/>
  <c r="B238" i="17" s="1"/>
  <c r="B239" i="17" s="1"/>
  <c r="B240" i="17" s="1"/>
  <c r="B241" i="17" s="1"/>
  <c r="B242" i="17" s="1"/>
  <c r="B243" i="17" s="1"/>
  <c r="B244" i="17" s="1"/>
  <c r="B245" i="17" s="1"/>
  <c r="B246" i="17" s="1"/>
  <c r="B247" i="17" s="1"/>
  <c r="B248" i="17" s="1"/>
  <c r="B249" i="17" s="1"/>
  <c r="B250" i="17" s="1"/>
  <c r="B251" i="17" s="1"/>
  <c r="B252" i="17" s="1"/>
  <c r="B253" i="17" s="1"/>
  <c r="C4" i="21"/>
  <c r="I4" i="21" s="1"/>
  <c r="I225" i="21"/>
  <c r="I252" i="21"/>
  <c r="I221" i="21"/>
  <c r="I132" i="21"/>
  <c r="I104" i="21"/>
  <c r="I232" i="21"/>
  <c r="I123" i="21"/>
  <c r="I187" i="21"/>
  <c r="I251" i="21"/>
  <c r="I249" i="21"/>
  <c r="I19" i="21"/>
  <c r="I76" i="21"/>
  <c r="I21" i="21"/>
  <c r="I53" i="21"/>
  <c r="I85" i="21"/>
  <c r="I117" i="21"/>
  <c r="I149" i="21"/>
  <c r="I119" i="21"/>
  <c r="I183" i="21"/>
  <c r="I247" i="21"/>
  <c r="I233" i="21"/>
  <c r="I32" i="21"/>
  <c r="I64" i="21"/>
  <c r="I144" i="21"/>
  <c r="I49" i="21"/>
  <c r="I113" i="21"/>
  <c r="I193" i="21"/>
  <c r="I78" i="21"/>
  <c r="I58" i="21"/>
  <c r="I122" i="21"/>
  <c r="I186" i="21"/>
  <c r="I218" i="21"/>
  <c r="I250" i="21"/>
  <c r="I90" i="21"/>
  <c r="I242" i="21"/>
  <c r="I96" i="21"/>
  <c r="I229" i="21"/>
  <c r="I244" i="21"/>
  <c r="I180" i="21"/>
  <c r="I128" i="21"/>
  <c r="I43" i="21"/>
  <c r="I75" i="21"/>
  <c r="I131" i="21"/>
  <c r="I195" i="21"/>
  <c r="I236" i="21"/>
  <c r="I248" i="21"/>
  <c r="I94" i="21"/>
  <c r="I126" i="21"/>
  <c r="I158" i="21"/>
  <c r="I190" i="21"/>
  <c r="I222" i="21"/>
  <c r="I254" i="21"/>
  <c r="I46" i="21"/>
  <c r="I71" i="21"/>
  <c r="I127" i="21"/>
  <c r="I191" i="21"/>
  <c r="I14" i="21"/>
  <c r="I22" i="21"/>
  <c r="I9" i="21"/>
  <c r="I73" i="21"/>
  <c r="I137" i="21"/>
  <c r="I161" i="21"/>
  <c r="I18" i="21"/>
  <c r="I82" i="21"/>
  <c r="I146" i="21"/>
  <c r="I88" i="21"/>
  <c r="I17" i="21"/>
  <c r="I81" i="21"/>
  <c r="I55" i="21"/>
  <c r="I234" i="21"/>
  <c r="I105" i="21"/>
  <c r="I210" i="21"/>
  <c r="I220" i="21"/>
  <c r="I67" i="21"/>
  <c r="I237" i="21"/>
  <c r="I136" i="21"/>
  <c r="I139" i="21"/>
  <c r="I203" i="21"/>
  <c r="I20" i="21"/>
  <c r="I12" i="21"/>
  <c r="I29" i="21"/>
  <c r="I61" i="21"/>
  <c r="I93" i="21"/>
  <c r="I125" i="21"/>
  <c r="I157" i="21"/>
  <c r="I241" i="21"/>
  <c r="I84" i="21"/>
  <c r="I172" i="21"/>
  <c r="I135" i="21"/>
  <c r="I199" i="21"/>
  <c r="I8" i="21"/>
  <c r="I40" i="21"/>
  <c r="I72" i="21"/>
  <c r="I33" i="21"/>
  <c r="I97" i="21"/>
  <c r="I23" i="21"/>
  <c r="I42" i="21"/>
  <c r="I106" i="21"/>
  <c r="I170" i="21"/>
  <c r="I194" i="21"/>
  <c r="I226" i="21"/>
  <c r="I176" i="21"/>
  <c r="I87" i="21"/>
  <c r="I202" i="21"/>
  <c r="I152" i="21"/>
  <c r="I100" i="21"/>
  <c r="I188" i="21"/>
  <c r="I245" i="21"/>
  <c r="I116" i="21"/>
  <c r="I184" i="21"/>
  <c r="I11" i="21"/>
  <c r="I51" i="21"/>
  <c r="I83" i="21"/>
  <c r="I147" i="21"/>
  <c r="I211" i="21"/>
  <c r="I140" i="21"/>
  <c r="I36" i="21"/>
  <c r="I28" i="21"/>
  <c r="I165" i="21"/>
  <c r="I102" i="21"/>
  <c r="I134" i="21"/>
  <c r="I166" i="21"/>
  <c r="I198" i="21"/>
  <c r="I230" i="21"/>
  <c r="I164" i="21"/>
  <c r="I86" i="21"/>
  <c r="I79" i="21"/>
  <c r="I143" i="21"/>
  <c r="I207" i="21"/>
  <c r="I62" i="21"/>
  <c r="I112" i="21"/>
  <c r="I70" i="21"/>
  <c r="I57" i="21"/>
  <c r="I121" i="21"/>
  <c r="I169" i="21"/>
  <c r="I66" i="21"/>
  <c r="I130" i="21"/>
  <c r="I168" i="21"/>
  <c r="I69" i="21"/>
  <c r="I208" i="21"/>
  <c r="I16" i="21"/>
  <c r="I80" i="21"/>
  <c r="I6" i="21"/>
  <c r="I26" i="21"/>
  <c r="I154" i="21"/>
  <c r="I50" i="21"/>
  <c r="I196" i="21"/>
  <c r="I253" i="21"/>
  <c r="I192" i="21"/>
  <c r="I91" i="21"/>
  <c r="I155" i="21"/>
  <c r="I219" i="21"/>
  <c r="I224" i="21"/>
  <c r="I44" i="21"/>
  <c r="I204" i="21"/>
  <c r="I5" i="21"/>
  <c r="I37" i="21"/>
  <c r="I101" i="21"/>
  <c r="I133" i="21"/>
  <c r="I173" i="21"/>
  <c r="I151" i="21"/>
  <c r="I215" i="21"/>
  <c r="I48" i="21"/>
  <c r="I145" i="21"/>
  <c r="I160" i="21"/>
  <c r="I177" i="21"/>
  <c r="I178" i="21"/>
  <c r="I74" i="21"/>
  <c r="I156" i="21"/>
  <c r="I197" i="21"/>
  <c r="I228" i="21"/>
  <c r="I200" i="21"/>
  <c r="I27" i="21"/>
  <c r="I59" i="21"/>
  <c r="I99" i="21"/>
  <c r="I163" i="21"/>
  <c r="I227" i="21"/>
  <c r="I217" i="21"/>
  <c r="I108" i="21"/>
  <c r="I52" i="21"/>
  <c r="I181" i="21"/>
  <c r="I30" i="21"/>
  <c r="I110" i="21"/>
  <c r="I142" i="21"/>
  <c r="I174" i="21"/>
  <c r="I206" i="21"/>
  <c r="I238" i="21"/>
  <c r="I31" i="21"/>
  <c r="I95" i="21"/>
  <c r="I159" i="21"/>
  <c r="I223" i="21"/>
  <c r="I201" i="21"/>
  <c r="I124" i="21"/>
  <c r="I7" i="21"/>
  <c r="I15" i="21"/>
  <c r="I41" i="21"/>
  <c r="I114" i="21"/>
  <c r="I213" i="21"/>
  <c r="I212" i="21"/>
  <c r="I205" i="21"/>
  <c r="I107" i="21"/>
  <c r="I171" i="21"/>
  <c r="I235" i="21"/>
  <c r="I60" i="21"/>
  <c r="I13" i="21"/>
  <c r="I45" i="21"/>
  <c r="I77" i="21"/>
  <c r="I109" i="21"/>
  <c r="I141" i="21"/>
  <c r="I189" i="21"/>
  <c r="I216" i="21"/>
  <c r="I103" i="21"/>
  <c r="I167" i="21"/>
  <c r="I231" i="21"/>
  <c r="I24" i="21"/>
  <c r="I56" i="21"/>
  <c r="I65" i="21"/>
  <c r="I129" i="21"/>
  <c r="I38" i="21"/>
  <c r="I10" i="21"/>
  <c r="I138" i="21"/>
  <c r="I92" i="21"/>
  <c r="I35" i="21"/>
  <c r="I115" i="21"/>
  <c r="I68" i="21"/>
  <c r="I118" i="21"/>
  <c r="I111" i="21"/>
  <c r="I162" i="21"/>
  <c r="I179" i="21"/>
  <c r="I175" i="21"/>
  <c r="I243" i="21"/>
  <c r="I182" i="21"/>
  <c r="I239" i="21"/>
  <c r="I25" i="21"/>
  <c r="I246" i="21"/>
  <c r="I209" i="21"/>
  <c r="I63" i="21"/>
  <c r="I34" i="21"/>
  <c r="I39" i="21"/>
  <c r="I98" i="21"/>
  <c r="I54" i="21"/>
  <c r="I89" i="21"/>
  <c r="I148" i="21"/>
  <c r="I150" i="21"/>
  <c r="I120" i="21"/>
  <c r="I240" i="21"/>
  <c r="I47" i="21"/>
  <c r="I153" i="21"/>
  <c r="I185" i="21"/>
  <c r="I214" i="21"/>
  <c r="B4" i="21"/>
  <c r="H4" i="21" s="1"/>
  <c r="H234" i="21"/>
  <c r="H172" i="21"/>
  <c r="H142" i="21"/>
  <c r="H230" i="21"/>
  <c r="H202" i="21"/>
  <c r="H15" i="21"/>
  <c r="H197" i="21"/>
  <c r="H244" i="21"/>
  <c r="H141" i="21"/>
  <c r="H211" i="21"/>
  <c r="H115" i="21"/>
  <c r="H86" i="21"/>
  <c r="H112" i="21"/>
  <c r="H176" i="21"/>
  <c r="H149" i="21"/>
  <c r="H35" i="21"/>
  <c r="H65" i="21"/>
  <c r="H129" i="21"/>
  <c r="H153" i="21"/>
  <c r="H134" i="21"/>
  <c r="H20" i="21"/>
  <c r="H10" i="21"/>
  <c r="H74" i="21"/>
  <c r="H138" i="21"/>
  <c r="H199" i="21"/>
  <c r="H94" i="21"/>
  <c r="H147" i="21"/>
  <c r="H121" i="21"/>
  <c r="H223" i="21"/>
  <c r="H118" i="21"/>
  <c r="H233" i="21"/>
  <c r="H124" i="21"/>
  <c r="H29" i="21"/>
  <c r="H166" i="21"/>
  <c r="H238" i="21"/>
  <c r="H242" i="21"/>
  <c r="H39" i="21"/>
  <c r="H240" i="21"/>
  <c r="H171" i="21"/>
  <c r="H253" i="21"/>
  <c r="H189" i="21"/>
  <c r="H228" i="21"/>
  <c r="H127" i="21"/>
  <c r="H203" i="21"/>
  <c r="H101" i="21"/>
  <c r="H75" i="21"/>
  <c r="H8" i="21"/>
  <c r="H40" i="21"/>
  <c r="H72" i="21"/>
  <c r="H120" i="21"/>
  <c r="H249" i="21"/>
  <c r="H135" i="21"/>
  <c r="H21" i="21"/>
  <c r="H25" i="21"/>
  <c r="H89" i="21"/>
  <c r="H232" i="21"/>
  <c r="H123" i="21"/>
  <c r="H34" i="21"/>
  <c r="H98" i="21"/>
  <c r="H162" i="21"/>
  <c r="H191" i="21"/>
  <c r="H83" i="21"/>
  <c r="H70" i="21"/>
  <c r="H44" i="21"/>
  <c r="H241" i="21"/>
  <c r="H164" i="21"/>
  <c r="H53" i="21"/>
  <c r="H22" i="21"/>
  <c r="H182" i="21"/>
  <c r="H246" i="21"/>
  <c r="H236" i="21"/>
  <c r="H84" i="21"/>
  <c r="H63" i="21"/>
  <c r="H248" i="21"/>
  <c r="H157" i="21"/>
  <c r="H245" i="21"/>
  <c r="H181" i="21"/>
  <c r="H220" i="21"/>
  <c r="H116" i="21"/>
  <c r="H195" i="21"/>
  <c r="H76" i="21"/>
  <c r="H175" i="21"/>
  <c r="H61" i="21"/>
  <c r="H128" i="21"/>
  <c r="H225" i="21"/>
  <c r="H110" i="21"/>
  <c r="H7" i="21"/>
  <c r="H49" i="21"/>
  <c r="H113" i="21"/>
  <c r="H161" i="21"/>
  <c r="H224" i="21"/>
  <c r="H109" i="21"/>
  <c r="H58" i="21"/>
  <c r="H122" i="21"/>
  <c r="H247" i="21"/>
  <c r="H183" i="21"/>
  <c r="H69" i="21"/>
  <c r="H169" i="21"/>
  <c r="H59" i="21"/>
  <c r="H130" i="21"/>
  <c r="H154" i="21"/>
  <c r="H19" i="21"/>
  <c r="H250" i="21"/>
  <c r="H93" i="21"/>
  <c r="H38" i="21"/>
  <c r="H190" i="21"/>
  <c r="H254" i="21"/>
  <c r="H6" i="21"/>
  <c r="H87" i="21"/>
  <c r="H132" i="21"/>
  <c r="H237" i="21"/>
  <c r="H156" i="21"/>
  <c r="H212" i="21"/>
  <c r="H91" i="21"/>
  <c r="H251" i="21"/>
  <c r="H187" i="21"/>
  <c r="H51" i="21"/>
  <c r="H150" i="21"/>
  <c r="H36" i="21"/>
  <c r="H16" i="21"/>
  <c r="H48" i="21"/>
  <c r="H80" i="21"/>
  <c r="H136" i="21"/>
  <c r="H217" i="21"/>
  <c r="H99" i="21"/>
  <c r="H9" i="21"/>
  <c r="H73" i="21"/>
  <c r="H137" i="21"/>
  <c r="H200" i="21"/>
  <c r="H95" i="21"/>
  <c r="H18" i="21"/>
  <c r="H82" i="21"/>
  <c r="H146" i="21"/>
  <c r="H239" i="21"/>
  <c r="H158" i="21"/>
  <c r="H55" i="21"/>
  <c r="H37" i="21"/>
  <c r="H139" i="21"/>
  <c r="H193" i="21"/>
  <c r="H33" i="21"/>
  <c r="H97" i="21"/>
  <c r="H192" i="21"/>
  <c r="H106" i="21"/>
  <c r="H231" i="21"/>
  <c r="H90" i="21"/>
  <c r="H215" i="21"/>
  <c r="H194" i="21"/>
  <c r="H210" i="21"/>
  <c r="H117" i="21"/>
  <c r="H62" i="21"/>
  <c r="H198" i="21"/>
  <c r="H209" i="21"/>
  <c r="H23" i="21"/>
  <c r="H148" i="21"/>
  <c r="H103" i="21"/>
  <c r="H107" i="21"/>
  <c r="H229" i="21"/>
  <c r="H131" i="21"/>
  <c r="H196" i="21"/>
  <c r="H77" i="21"/>
  <c r="H243" i="21"/>
  <c r="H179" i="21"/>
  <c r="H11" i="21"/>
  <c r="H144" i="21"/>
  <c r="H85" i="21"/>
  <c r="H42" i="21"/>
  <c r="H170" i="21"/>
  <c r="H66" i="21"/>
  <c r="H133" i="21"/>
  <c r="H119" i="21"/>
  <c r="H222" i="21"/>
  <c r="H216" i="21"/>
  <c r="H204" i="21"/>
  <c r="H226" i="21"/>
  <c r="H78" i="21"/>
  <c r="H206" i="21"/>
  <c r="H186" i="21"/>
  <c r="H47" i="21"/>
  <c r="H143" i="21"/>
  <c r="H68" i="21"/>
  <c r="H221" i="21"/>
  <c r="H92" i="21"/>
  <c r="H188" i="21"/>
  <c r="H52" i="21"/>
  <c r="H235" i="21"/>
  <c r="H165" i="21"/>
  <c r="H12" i="21"/>
  <c r="H125" i="21"/>
  <c r="H24" i="21"/>
  <c r="H56" i="21"/>
  <c r="H88" i="21"/>
  <c r="H152" i="21"/>
  <c r="H185" i="21"/>
  <c r="H71" i="21"/>
  <c r="H57" i="21"/>
  <c r="H184" i="21"/>
  <c r="H30" i="21"/>
  <c r="H54" i="21"/>
  <c r="H201" i="21"/>
  <c r="H28" i="21"/>
  <c r="H102" i="21"/>
  <c r="H214" i="21"/>
  <c r="H218" i="21"/>
  <c r="H79" i="21"/>
  <c r="H14" i="21"/>
  <c r="H167" i="21"/>
  <c r="H208" i="21"/>
  <c r="H43" i="21"/>
  <c r="H213" i="21"/>
  <c r="H67" i="21"/>
  <c r="H180" i="21"/>
  <c r="H27" i="21"/>
  <c r="H227" i="21"/>
  <c r="H140" i="21"/>
  <c r="H111" i="21"/>
  <c r="H96" i="21"/>
  <c r="H160" i="21"/>
  <c r="H174" i="21"/>
  <c r="H60" i="21"/>
  <c r="H17" i="21"/>
  <c r="H81" i="21"/>
  <c r="H145" i="21"/>
  <c r="H177" i="21"/>
  <c r="H173" i="21"/>
  <c r="H45" i="21"/>
  <c r="H26" i="21"/>
  <c r="H151" i="21"/>
  <c r="H13" i="21"/>
  <c r="H126" i="21"/>
  <c r="H105" i="21"/>
  <c r="H159" i="21"/>
  <c r="H108" i="21"/>
  <c r="H31" i="21"/>
  <c r="H5" i="21"/>
  <c r="H205" i="21"/>
  <c r="H32" i="21"/>
  <c r="H50" i="21"/>
  <c r="H64" i="21"/>
  <c r="H252" i="21"/>
  <c r="H46" i="21"/>
  <c r="H41" i="21"/>
  <c r="H155" i="21"/>
  <c r="H100" i="21"/>
  <c r="H104" i="21"/>
  <c r="H114" i="21"/>
  <c r="H168" i="21"/>
  <c r="H163" i="21"/>
  <c r="H178" i="21"/>
  <c r="H219" i="21"/>
  <c r="H207" i="21"/>
  <c r="D256" i="17"/>
  <c r="AA291" i="14"/>
  <c r="R285" i="14"/>
  <c r="AE297" i="14"/>
  <c r="V290" i="14"/>
  <c r="AB293" i="14"/>
  <c r="AE286" i="14"/>
  <c r="Y289" i="14"/>
  <c r="AE291" i="14"/>
  <c r="AC286" i="14"/>
  <c r="AD289" i="14"/>
  <c r="AB285" i="14"/>
  <c r="Z281" i="14"/>
  <c r="X290" i="14"/>
  <c r="S285" i="14"/>
  <c r="Q281" i="14"/>
  <c r="Q282" i="14"/>
  <c r="L279" i="14"/>
  <c r="W276" i="14"/>
  <c r="F274" i="14"/>
  <c r="P271" i="14"/>
  <c r="AD282" i="14"/>
  <c r="S279" i="14"/>
  <c r="AD276" i="14"/>
  <c r="M274" i="14"/>
  <c r="W271" i="14"/>
  <c r="Z282" i="14"/>
  <c r="Z278" i="14"/>
  <c r="M276" i="14"/>
  <c r="Q273" i="14"/>
  <c r="N271" i="14"/>
  <c r="Y282" i="14"/>
  <c r="Q278" i="14"/>
  <c r="W275" i="14"/>
  <c r="H273" i="14"/>
  <c r="E271" i="14"/>
  <c r="X282" i="14"/>
  <c r="P278" i="14"/>
  <c r="V275" i="14"/>
  <c r="G273" i="14"/>
  <c r="D271" i="14"/>
  <c r="X280" i="14"/>
  <c r="X277" i="14"/>
  <c r="Y274" i="14"/>
  <c r="T272" i="14"/>
  <c r="AB286" i="14"/>
  <c r="W280" i="14"/>
  <c r="AE277" i="14"/>
  <c r="L275" i="14"/>
  <c r="AA272" i="14"/>
  <c r="Y285" i="14"/>
  <c r="N280" i="14"/>
  <c r="V277" i="14"/>
  <c r="AE274" i="14"/>
  <c r="R272" i="14"/>
  <c r="Q271" i="14"/>
  <c r="AE290" i="14"/>
  <c r="AB284" i="14"/>
  <c r="AC296" i="14"/>
  <c r="AA289" i="14"/>
  <c r="AD292" i="14"/>
  <c r="W286" i="14"/>
  <c r="AE288" i="14"/>
  <c r="W291" i="14"/>
  <c r="AD298" i="14"/>
  <c r="V289" i="14"/>
  <c r="T285" i="14"/>
  <c r="R281" i="14"/>
  <c r="AC289" i="14"/>
  <c r="AC284" i="14"/>
  <c r="W289" i="14"/>
  <c r="AA281" i="14"/>
  <c r="AB278" i="14"/>
  <c r="O276" i="14"/>
  <c r="AA273" i="14"/>
  <c r="H271" i="14"/>
  <c r="P282" i="14"/>
  <c r="K279" i="14"/>
  <c r="V276" i="14"/>
  <c r="Z273" i="14"/>
  <c r="O271" i="14"/>
  <c r="O282" i="14"/>
  <c r="R278" i="14"/>
  <c r="X275" i="14"/>
  <c r="I273" i="14"/>
  <c r="F271" i="14"/>
  <c r="N282" i="14"/>
  <c r="Z277" i="14"/>
  <c r="O275" i="14"/>
  <c r="AD272" i="14"/>
  <c r="AD291" i="14"/>
  <c r="AE281" i="14"/>
  <c r="Y277" i="14"/>
  <c r="N275" i="14"/>
  <c r="AC272" i="14"/>
  <c r="AD286" i="14"/>
  <c r="P280" i="14"/>
  <c r="P277" i="14"/>
  <c r="Q274" i="14"/>
  <c r="L272" i="14"/>
  <c r="AC285" i="14"/>
  <c r="O280" i="14"/>
  <c r="W277" i="14"/>
  <c r="X274" i="14"/>
  <c r="S272" i="14"/>
  <c r="R284" i="14"/>
  <c r="AC279" i="14"/>
  <c r="N277" i="14"/>
  <c r="W274" i="14"/>
  <c r="J272" i="14"/>
  <c r="Y271" i="14"/>
  <c r="AE299" i="14"/>
  <c r="W290" i="14"/>
  <c r="T284" i="14"/>
  <c r="AB295" i="14"/>
  <c r="Y288" i="14"/>
  <c r="Y291" i="14"/>
  <c r="AC297" i="14"/>
  <c r="W288" i="14"/>
  <c r="AA290" i="14"/>
  <c r="Y293" i="14"/>
  <c r="AB288" i="14"/>
  <c r="AD284" i="14"/>
  <c r="AE296" i="14"/>
  <c r="U289" i="14"/>
  <c r="U284" i="14"/>
  <c r="V286" i="14"/>
  <c r="O281" i="14"/>
  <c r="T278" i="14"/>
  <c r="Z275" i="14"/>
  <c r="S273" i="14"/>
  <c r="AC288" i="14"/>
  <c r="X281" i="14"/>
  <c r="AA278" i="14"/>
  <c r="N276" i="14"/>
  <c r="R273" i="14"/>
  <c r="G271" i="14"/>
  <c r="W281" i="14"/>
  <c r="J278" i="14"/>
  <c r="P275" i="14"/>
  <c r="AE272" i="14"/>
  <c r="AA292" i="14"/>
  <c r="V281" i="14"/>
  <c r="R277" i="14"/>
  <c r="G275" i="14"/>
  <c r="V272" i="14"/>
  <c r="T287" i="14"/>
  <c r="U281" i="14"/>
  <c r="Q277" i="14"/>
  <c r="Z274" i="14"/>
  <c r="U272" i="14"/>
  <c r="AD285" i="14"/>
  <c r="AE279" i="14"/>
  <c r="Z276" i="14"/>
  <c r="I274" i="14"/>
  <c r="D272" i="14"/>
  <c r="S284" i="14"/>
  <c r="AD279" i="14"/>
  <c r="O277" i="14"/>
  <c r="P274" i="14"/>
  <c r="K272" i="14"/>
  <c r="Z283" i="14"/>
  <c r="U279" i="14"/>
  <c r="X276" i="14"/>
  <c r="O274" i="14"/>
  <c r="AD296" i="14"/>
  <c r="AB289" i="14"/>
  <c r="AE283" i="14"/>
  <c r="AB294" i="14"/>
  <c r="X287" i="14"/>
  <c r="AC290" i="14"/>
  <c r="Z294" i="14"/>
  <c r="AD287" i="14"/>
  <c r="X289" i="14"/>
  <c r="AE295" i="14"/>
  <c r="T288" i="14"/>
  <c r="V284" i="14"/>
  <c r="AD295" i="14"/>
  <c r="AA288" i="14"/>
  <c r="X283" i="14"/>
  <c r="X285" i="14"/>
  <c r="AC280" i="14"/>
  <c r="L278" i="14"/>
  <c r="R275" i="14"/>
  <c r="K273" i="14"/>
  <c r="U286" i="14"/>
  <c r="N281" i="14"/>
  <c r="S278" i="14"/>
  <c r="Y275" i="14"/>
  <c r="J273" i="14"/>
  <c r="U288" i="14"/>
  <c r="M281" i="14"/>
  <c r="AA277" i="14"/>
  <c r="H275" i="14"/>
  <c r="W272" i="14"/>
  <c r="AB287" i="14"/>
  <c r="Z280" i="14"/>
  <c r="J277" i="14"/>
  <c r="AA274" i="14"/>
  <c r="N272" i="14"/>
  <c r="AE285" i="14"/>
  <c r="Y280" i="14"/>
  <c r="I277" i="14"/>
  <c r="R274" i="14"/>
  <c r="M272" i="14"/>
  <c r="W284" i="14"/>
  <c r="W279" i="14"/>
  <c r="R276" i="14"/>
  <c r="AD273" i="14"/>
  <c r="AA271" i="14"/>
  <c r="AA283" i="14"/>
  <c r="V279" i="14"/>
  <c r="Y276" i="14"/>
  <c r="H274" i="14"/>
  <c r="Z271" i="14"/>
  <c r="R282" i="14"/>
  <c r="M279" i="14"/>
  <c r="P276" i="14"/>
  <c r="G274" i="14"/>
  <c r="AC295" i="14"/>
  <c r="Z288" i="14"/>
  <c r="W283" i="14"/>
  <c r="AC293" i="14"/>
  <c r="AD297" i="14"/>
  <c r="Z289" i="14"/>
  <c r="AA293" i="14"/>
  <c r="V287" i="14"/>
  <c r="AD288" i="14"/>
  <c r="AE294" i="14"/>
  <c r="AA287" i="14"/>
  <c r="Y283" i="14"/>
  <c r="AD294" i="14"/>
  <c r="Z287" i="14"/>
  <c r="P283" i="14"/>
  <c r="AE284" i="14"/>
  <c r="U280" i="14"/>
  <c r="AC277" i="14"/>
  <c r="J275" i="14"/>
  <c r="Y272" i="14"/>
  <c r="W285" i="14"/>
  <c r="AB280" i="14"/>
  <c r="K278" i="14"/>
  <c r="Q275" i="14"/>
  <c r="X272" i="14"/>
  <c r="T286" i="14"/>
  <c r="AA280" i="14"/>
  <c r="S277" i="14"/>
  <c r="AB274" i="14"/>
  <c r="O272" i="14"/>
  <c r="U285" i="14"/>
  <c r="R280" i="14"/>
  <c r="AB276" i="14"/>
  <c r="S274" i="14"/>
  <c r="F272" i="14"/>
  <c r="Q285" i="14"/>
  <c r="Q280" i="14"/>
  <c r="AA276" i="14"/>
  <c r="J274" i="14"/>
  <c r="E272" i="14"/>
  <c r="AB283" i="14"/>
  <c r="O279" i="14"/>
  <c r="J276" i="14"/>
  <c r="V273" i="14"/>
  <c r="S271" i="14"/>
  <c r="V282" i="14"/>
  <c r="N279" i="14"/>
  <c r="Q276" i="14"/>
  <c r="AC273" i="14"/>
  <c r="R271" i="14"/>
  <c r="AB281" i="14"/>
  <c r="AC278" i="14"/>
  <c r="H276" i="14"/>
  <c r="AB273" i="14"/>
  <c r="I271" i="14"/>
  <c r="AC294" i="14"/>
  <c r="Y287" i="14"/>
  <c r="O283" i="14"/>
  <c r="AE292" i="14"/>
  <c r="AB296" i="14"/>
  <c r="X288" i="14"/>
  <c r="AC292" i="14"/>
  <c r="AE298" i="14"/>
  <c r="V288" i="14"/>
  <c r="Z292" i="14"/>
  <c r="S287" i="14"/>
  <c r="Q283" i="14"/>
  <c r="AE293" i="14"/>
  <c r="Z286" i="14"/>
  <c r="AB282" i="14"/>
  <c r="Q284" i="14"/>
  <c r="M280" i="14"/>
  <c r="U277" i="14"/>
  <c r="AD274" i="14"/>
  <c r="Q272" i="14"/>
  <c r="AA284" i="14"/>
  <c r="T280" i="14"/>
  <c r="AB277" i="14"/>
  <c r="I275" i="14"/>
  <c r="P272" i="14"/>
  <c r="V285" i="14"/>
  <c r="S280" i="14"/>
  <c r="K277" i="14"/>
  <c r="T274" i="14"/>
  <c r="G272" i="14"/>
  <c r="Y284" i="14"/>
  <c r="Y279" i="14"/>
  <c r="T276" i="14"/>
  <c r="K274" i="14"/>
  <c r="AC271" i="14"/>
  <c r="X284" i="14"/>
  <c r="X279" i="14"/>
  <c r="S276" i="14"/>
  <c r="AE273" i="14"/>
  <c r="AB271" i="14"/>
  <c r="W282" i="14"/>
  <c r="AE278" i="14"/>
  <c r="AC275" i="14"/>
  <c r="N273" i="14"/>
  <c r="K271" i="14"/>
  <c r="AC281" i="14"/>
  <c r="AD278" i="14"/>
  <c r="I276" i="14"/>
  <c r="U273" i="14"/>
  <c r="J271" i="14"/>
  <c r="P281" i="14"/>
  <c r="U278" i="14"/>
  <c r="AA275" i="14"/>
  <c r="T273" i="14"/>
  <c r="AD293" i="14"/>
  <c r="Y286" i="14"/>
  <c r="AA282" i="14"/>
  <c r="Z291" i="14"/>
  <c r="AA295" i="14"/>
  <c r="AE287" i="14"/>
  <c r="X291" i="14"/>
  <c r="Z293" i="14"/>
  <c r="AC287" i="14"/>
  <c r="AC291" i="14"/>
  <c r="AA286" i="14"/>
  <c r="AC282" i="14"/>
  <c r="Y292" i="14"/>
  <c r="R286" i="14"/>
  <c r="T282" i="14"/>
  <c r="V283" i="14"/>
  <c r="AB279" i="14"/>
  <c r="M277" i="14"/>
  <c r="V274" i="14"/>
  <c r="I272" i="14"/>
  <c r="P284" i="14"/>
  <c r="L280" i="14"/>
  <c r="T277" i="14"/>
  <c r="AC274" i="14"/>
  <c r="H272" i="14"/>
  <c r="Z284" i="14"/>
  <c r="Z279" i="14"/>
  <c r="AC276" i="14"/>
  <c r="L274" i="14"/>
  <c r="AD271" i="14"/>
  <c r="AD283" i="14"/>
  <c r="Q279" i="14"/>
  <c r="L276" i="14"/>
  <c r="X273" i="14"/>
  <c r="U271" i="14"/>
  <c r="AC283" i="14"/>
  <c r="P279" i="14"/>
  <c r="K276" i="14"/>
  <c r="W273" i="14"/>
  <c r="T271" i="14"/>
  <c r="AD281" i="14"/>
  <c r="W278" i="14"/>
  <c r="U275" i="14"/>
  <c r="F273" i="14"/>
  <c r="C271" i="14"/>
  <c r="S281" i="14"/>
  <c r="V278" i="14"/>
  <c r="AB275" i="14"/>
  <c r="M273" i="14"/>
  <c r="AE289" i="14"/>
  <c r="AD280" i="14"/>
  <c r="M278" i="14"/>
  <c r="S275" i="14"/>
  <c r="L273" i="14"/>
  <c r="X292" i="14"/>
  <c r="Z285" i="14"/>
  <c r="S282" i="14"/>
  <c r="AD290" i="14"/>
  <c r="AA294" i="14"/>
  <c r="W287" i="14"/>
  <c r="AB290" i="14"/>
  <c r="AB292" i="14"/>
  <c r="U287" i="14"/>
  <c r="Y290" i="14"/>
  <c r="S286" i="14"/>
  <c r="U282" i="14"/>
  <c r="AB291" i="14"/>
  <c r="AA285" i="14"/>
  <c r="Y281" i="14"/>
  <c r="AE282" i="14"/>
  <c r="T279" i="14"/>
  <c r="AE276" i="14"/>
  <c r="N274" i="14"/>
  <c r="X271" i="14"/>
  <c r="U283" i="14"/>
  <c r="AA279" i="14"/>
  <c r="L277" i="14"/>
  <c r="U274" i="14"/>
  <c r="AE271" i="14"/>
  <c r="T283" i="14"/>
  <c r="R279" i="14"/>
  <c r="U276" i="14"/>
  <c r="Y273" i="14"/>
  <c r="V271" i="14"/>
  <c r="S283" i="14"/>
  <c r="Y278" i="14"/>
  <c r="AE275" i="14"/>
  <c r="P273" i="14"/>
  <c r="M271" i="14"/>
  <c r="R283" i="14"/>
  <c r="X278" i="14"/>
  <c r="AD275" i="14"/>
  <c r="O273" i="14"/>
  <c r="L271" i="14"/>
  <c r="T281" i="14"/>
  <c r="O278" i="14"/>
  <c r="M275" i="14"/>
  <c r="AB272" i="14"/>
  <c r="Z290" i="14"/>
  <c r="AE280" i="14"/>
  <c r="N278" i="14"/>
  <c r="T275" i="14"/>
  <c r="E273" i="14"/>
  <c r="X286" i="14"/>
  <c r="V280" i="14"/>
  <c r="AD277" i="14"/>
  <c r="K275" i="14"/>
  <c r="Z272" i="14"/>
  <c r="D258" i="17"/>
  <c r="B258" i="17" l="1"/>
  <c r="M10" i="21"/>
  <c r="N2" i="21"/>
  <c r="N3" i="21" s="1"/>
  <c r="AE264" i="14"/>
  <c r="B264" i="14"/>
  <c r="C264" i="14"/>
  <c r="F276" i="14" a="1"/>
  <c r="F276" i="14" s="1"/>
  <c r="F264" i="14"/>
  <c r="X294" i="14" a="1"/>
  <c r="X294" i="14" s="1"/>
  <c r="X264" i="14"/>
  <c r="AC299" i="14" a="1"/>
  <c r="AC299" i="14" s="1"/>
  <c r="AC264" i="14"/>
  <c r="G264" i="14"/>
  <c r="G277" i="14" a="1"/>
  <c r="G277" i="14" s="1"/>
  <c r="L282" i="14" a="1"/>
  <c r="L282" i="14" s="1"/>
  <c r="L264" i="14"/>
  <c r="S264" i="14"/>
  <c r="S289" i="14" a="1"/>
  <c r="S289" i="14" s="1"/>
  <c r="AD300" i="14"/>
  <c r="AD264" i="14"/>
  <c r="V292" i="14" a="1"/>
  <c r="V292" i="14" s="1"/>
  <c r="V264" i="14"/>
  <c r="D264" i="14"/>
  <c r="D274" i="14" a="1"/>
  <c r="D274" i="14" s="1"/>
  <c r="W293" i="14" a="1"/>
  <c r="W293" i="14" s="1"/>
  <c r="W264" i="14"/>
  <c r="AA297" i="14" a="1"/>
  <c r="AA297" i="14" s="1"/>
  <c r="AA264" i="14"/>
  <c r="P264" i="14"/>
  <c r="P286" i="14" a="1"/>
  <c r="P286" i="14" s="1"/>
  <c r="M264" i="14"/>
  <c r="M283" i="14" a="1"/>
  <c r="M283" i="14" s="1"/>
  <c r="K264" i="14"/>
  <c r="K281" i="14" a="1"/>
  <c r="K281" i="14" s="1"/>
  <c r="Q287" i="14" a="1"/>
  <c r="Q287" i="14" s="1"/>
  <c r="Q264" i="14"/>
  <c r="AB298" i="14" a="1"/>
  <c r="AB298" i="14" s="1"/>
  <c r="AB264" i="14"/>
  <c r="J264" i="14"/>
  <c r="J280" i="14" a="1"/>
  <c r="J280" i="14" s="1"/>
  <c r="B272" i="14" a="1"/>
  <c r="B272" i="14" s="1"/>
  <c r="O264" i="14"/>
  <c r="O285" i="14" a="1"/>
  <c r="O285" i="14" s="1"/>
  <c r="Z296" i="14" a="1"/>
  <c r="Z296" i="14" s="1"/>
  <c r="Z264" i="14"/>
  <c r="R288" i="14" a="1"/>
  <c r="R288" i="14" s="1"/>
  <c r="R264" i="14"/>
  <c r="N284" i="14" a="1"/>
  <c r="N284" i="14" s="1"/>
  <c r="N264" i="14"/>
  <c r="T264" i="14"/>
  <c r="T290" i="14" a="1"/>
  <c r="T290" i="14" s="1"/>
  <c r="U291" i="14" a="1"/>
  <c r="U291" i="14" s="1"/>
  <c r="U264" i="14"/>
  <c r="Y295" i="14" a="1"/>
  <c r="Y295" i="14" s="1"/>
  <c r="Y264" i="14"/>
  <c r="C273" i="14" a="1"/>
  <c r="C273" i="14" s="1"/>
  <c r="E275" i="14" a="1"/>
  <c r="E275" i="14" s="1"/>
  <c r="E264" i="14"/>
  <c r="H264" i="14"/>
  <c r="H278" i="14" a="1"/>
  <c r="H278" i="14" s="1"/>
  <c r="I264" i="14"/>
  <c r="I279" i="14" a="1"/>
  <c r="I279" i="14" s="1"/>
  <c r="C256" i="17"/>
  <c r="N11" i="21" s="1"/>
  <c r="C258" i="17"/>
  <c r="AI264" i="14" l="1"/>
  <c r="B268" i="14" s="1"/>
  <c r="E256" i="17"/>
  <c r="B256" i="17"/>
  <c r="M11" i="21" s="1"/>
  <c r="N5" i="21" l="1"/>
  <c r="N6" i="21" s="1"/>
  <c r="O5" i="21"/>
  <c r="O6" i="21" s="1"/>
  <c r="E258" i="17"/>
  <c r="B257" i="25" l="1"/>
  <c r="R278" i="25" s="1"/>
  <c r="H263" i="25" l="1"/>
  <c r="Q273" i="25"/>
  <c r="AC284" i="25"/>
  <c r="K270" i="25"/>
  <c r="U276" i="25"/>
  <c r="AE268" i="25"/>
  <c r="AC286" i="25"/>
  <c r="U280" i="25"/>
  <c r="L266" i="25"/>
  <c r="N264" i="25"/>
  <c r="AD265" i="25"/>
  <c r="L264" i="25"/>
  <c r="Z270" i="25"/>
  <c r="U273" i="25"/>
  <c r="E265" i="25"/>
  <c r="R263" i="25"/>
  <c r="M267" i="25"/>
  <c r="I264" i="25"/>
  <c r="AD284" i="25"/>
  <c r="AD272" i="25"/>
  <c r="Y271" i="25"/>
  <c r="AE282" i="25"/>
  <c r="V275" i="25"/>
  <c r="Z269" i="25"/>
  <c r="AE270" i="25"/>
  <c r="X263" i="25"/>
  <c r="AD283" i="25"/>
  <c r="Z267" i="25"/>
  <c r="AB285" i="25"/>
  <c r="I267" i="25"/>
  <c r="P273" i="25"/>
  <c r="K268" i="25"/>
  <c r="X267" i="25"/>
  <c r="AD270" i="25"/>
  <c r="AB268" i="25"/>
  <c r="AA268" i="25"/>
  <c r="AA281" i="25"/>
  <c r="AC266" i="25"/>
  <c r="V266" i="25"/>
  <c r="S264" i="25"/>
  <c r="AB282" i="25"/>
  <c r="X270" i="25"/>
  <c r="AE278" i="25"/>
  <c r="AD267" i="25"/>
  <c r="T274" i="25"/>
  <c r="AD268" i="25"/>
  <c r="AE269" i="25"/>
  <c r="AD269" i="25"/>
  <c r="S275" i="25"/>
  <c r="Y282" i="25"/>
  <c r="AC280" i="25"/>
  <c r="H265" i="25"/>
  <c r="U264" i="25"/>
  <c r="AA269" i="25"/>
  <c r="Y280" i="25"/>
  <c r="T263" i="25"/>
  <c r="Z265" i="25"/>
  <c r="R269" i="25"/>
  <c r="AD278" i="25"/>
  <c r="V270" i="25"/>
  <c r="U270" i="25"/>
  <c r="X273" i="25"/>
  <c r="AB283" i="25"/>
  <c r="F264" i="25"/>
  <c r="AA264" i="25"/>
  <c r="AA276" i="25"/>
  <c r="H267" i="25"/>
  <c r="Z277" i="25"/>
  <c r="AB264" i="25"/>
  <c r="M270" i="25"/>
  <c r="AD289" i="25"/>
  <c r="E264" i="25"/>
  <c r="Z264" i="25"/>
  <c r="AD282" i="25"/>
  <c r="S270" i="25"/>
  <c r="W269" i="25"/>
  <c r="AD275" i="25"/>
  <c r="AA282" i="25"/>
  <c r="AE275" i="25"/>
  <c r="W266" i="25"/>
  <c r="Y274" i="25"/>
  <c r="AE265" i="25"/>
  <c r="N269" i="25"/>
  <c r="Q271" i="25"/>
  <c r="O268" i="25"/>
  <c r="P271" i="25"/>
  <c r="Z278" i="25"/>
  <c r="F266" i="25"/>
  <c r="V282" i="25"/>
  <c r="T269" i="25"/>
  <c r="V281" i="25"/>
  <c r="Y273" i="25"/>
  <c r="AC283" i="25"/>
  <c r="AB288" i="25"/>
  <c r="AC289" i="25"/>
  <c r="AD264" i="25"/>
  <c r="Y270" i="25"/>
  <c r="AB272" i="25"/>
  <c r="W279" i="25"/>
  <c r="S278" i="25"/>
  <c r="G263" i="25"/>
  <c r="V264" i="25"/>
  <c r="AC273" i="25"/>
  <c r="AB267" i="25"/>
  <c r="AA267" i="25"/>
  <c r="AA265" i="25"/>
  <c r="Z275" i="25"/>
  <c r="Q272" i="25"/>
  <c r="S276" i="25"/>
  <c r="S271" i="25"/>
  <c r="W264" i="25"/>
  <c r="Y272" i="25"/>
  <c r="AD288" i="25"/>
  <c r="L265" i="25"/>
  <c r="AA272" i="25"/>
  <c r="Y277" i="25"/>
  <c r="R267" i="25"/>
  <c r="X274" i="25"/>
  <c r="Q267" i="25"/>
  <c r="AB275" i="25"/>
  <c r="O269" i="25"/>
  <c r="P272" i="25"/>
  <c r="P269" i="25"/>
  <c r="P264" i="25"/>
  <c r="K266" i="25"/>
  <c r="J264" i="25"/>
  <c r="S272" i="25"/>
  <c r="AB281" i="25"/>
  <c r="U275" i="25"/>
  <c r="AD271" i="25"/>
  <c r="T277" i="25"/>
  <c r="I269" i="25"/>
  <c r="Z284" i="25"/>
  <c r="M273" i="25"/>
  <c r="W283" i="25"/>
  <c r="O275" i="25"/>
  <c r="Y285" i="25"/>
  <c r="X284" i="25"/>
  <c r="V277" i="25"/>
  <c r="J268" i="25"/>
  <c r="AA283" i="25"/>
  <c r="P268" i="25"/>
  <c r="AB269" i="25"/>
  <c r="S263" i="25"/>
  <c r="AE288" i="25"/>
  <c r="Z285" i="25"/>
  <c r="M265" i="25"/>
  <c r="AE276" i="25"/>
  <c r="J266" i="25"/>
  <c r="V268" i="25"/>
  <c r="AB286" i="25"/>
  <c r="X277" i="25"/>
  <c r="AC269" i="25"/>
  <c r="AB266" i="25"/>
  <c r="X269" i="25"/>
  <c r="N268" i="25"/>
  <c r="AA270" i="25"/>
  <c r="X264" i="25"/>
  <c r="AB265" i="25"/>
  <c r="R275" i="25"/>
  <c r="S265" i="25"/>
  <c r="AC268" i="25"/>
  <c r="Q266" i="25"/>
  <c r="AE283" i="25"/>
  <c r="O272" i="25"/>
  <c r="AE271" i="25"/>
  <c r="Z268" i="25"/>
  <c r="AA275" i="25"/>
  <c r="Q277" i="25"/>
  <c r="T279" i="25"/>
  <c r="H268" i="25"/>
  <c r="N266" i="25"/>
  <c r="X278" i="25"/>
  <c r="F263" i="25"/>
  <c r="O265" i="25"/>
  <c r="AD273" i="25"/>
  <c r="Y279" i="25"/>
  <c r="AA274" i="25"/>
  <c r="AC270" i="25"/>
  <c r="S274" i="25"/>
  <c r="I268" i="25"/>
  <c r="AC279" i="25"/>
  <c r="W270" i="25"/>
  <c r="T265" i="25"/>
  <c r="J265" i="25"/>
  <c r="K267" i="25"/>
  <c r="R266" i="25"/>
  <c r="X266" i="25"/>
  <c r="U274" i="25"/>
  <c r="R271" i="25"/>
  <c r="P265" i="25"/>
  <c r="AE280" i="25"/>
  <c r="V271" i="25"/>
  <c r="O266" i="25"/>
  <c r="V265" i="25"/>
  <c r="G266" i="25"/>
  <c r="X280" i="25"/>
  <c r="AB287" i="25"/>
  <c r="I263" i="25"/>
  <c r="U266" i="25"/>
  <c r="AE281" i="25"/>
  <c r="P270" i="25"/>
  <c r="Q274" i="25"/>
  <c r="T272" i="25"/>
  <c r="AA286" i="25"/>
  <c r="J263" i="25"/>
  <c r="AA277" i="25"/>
  <c r="V273" i="25"/>
  <c r="U278" i="25"/>
  <c r="U267" i="25"/>
  <c r="AD290" i="25"/>
  <c r="AB276" i="25"/>
  <c r="S267" i="25"/>
  <c r="AD277" i="25"/>
  <c r="X283" i="25"/>
  <c r="L270" i="25"/>
  <c r="R265" i="25"/>
  <c r="V278" i="25"/>
  <c r="M264" i="25"/>
  <c r="AE272" i="25"/>
  <c r="AD285" i="25"/>
  <c r="AA285" i="25"/>
  <c r="T264" i="25"/>
  <c r="X276" i="25"/>
  <c r="Y267" i="25"/>
  <c r="K269" i="25"/>
  <c r="J267" i="25"/>
  <c r="R264" i="25"/>
  <c r="N272" i="25"/>
  <c r="Z276" i="25"/>
  <c r="G264" i="25"/>
  <c r="T271" i="25"/>
  <c r="R277" i="25"/>
  <c r="Z283" i="25"/>
  <c r="W282" i="25"/>
  <c r="K265" i="25"/>
  <c r="AD287" i="25"/>
  <c r="W273" i="25"/>
  <c r="Q275" i="25"/>
  <c r="AC274" i="25"/>
  <c r="G267" i="25"/>
  <c r="T280" i="25"/>
  <c r="AA263" i="25"/>
  <c r="O273" i="25"/>
  <c r="AC287" i="25"/>
  <c r="R273" i="25"/>
  <c r="AE263" i="25"/>
  <c r="P274" i="25"/>
  <c r="AE289" i="25"/>
  <c r="AE267" i="25"/>
  <c r="O271" i="25"/>
  <c r="N263" i="25"/>
  <c r="U268" i="25"/>
  <c r="Y263" i="25"/>
  <c r="R274" i="25"/>
  <c r="V267" i="25"/>
  <c r="AA273" i="25"/>
  <c r="T273" i="25"/>
  <c r="AC272" i="25"/>
  <c r="AE291" i="25"/>
  <c r="AD292" i="25" s="1"/>
  <c r="T278" i="25"/>
  <c r="R272" i="25"/>
  <c r="W272" i="25"/>
  <c r="V272" i="25"/>
  <c r="Y275" i="25"/>
  <c r="AC263" i="25"/>
  <c r="O274" i="25"/>
  <c r="AE279" i="25"/>
  <c r="K264" i="25"/>
  <c r="X265" i="25"/>
  <c r="AB263" i="25"/>
  <c r="Y281" i="25"/>
  <c r="AC271" i="25"/>
  <c r="AA284" i="25"/>
  <c r="AA287" i="25"/>
  <c r="E263" i="25"/>
  <c r="AE286" i="25"/>
  <c r="Y284" i="25"/>
  <c r="Q276" i="25"/>
  <c r="W281" i="25"/>
  <c r="AB274" i="25"/>
  <c r="K271" i="25"/>
  <c r="S279" i="25"/>
  <c r="Z274" i="25"/>
  <c r="U265" i="25"/>
  <c r="AD274" i="25"/>
  <c r="N265" i="25"/>
  <c r="Z281" i="25"/>
  <c r="AA279" i="25"/>
  <c r="Q265" i="25"/>
  <c r="AE287" i="25"/>
  <c r="X268" i="25"/>
  <c r="L269" i="25"/>
  <c r="O267" i="25"/>
  <c r="M263" i="25"/>
  <c r="Y268" i="25"/>
  <c r="Q263" i="25"/>
  <c r="AD281" i="25"/>
  <c r="V274" i="25"/>
  <c r="M266" i="25"/>
  <c r="AC285" i="25"/>
  <c r="S269" i="25"/>
  <c r="AB277" i="25"/>
  <c r="N270" i="25"/>
  <c r="AC275" i="25"/>
  <c r="AD279" i="25"/>
  <c r="Y265" i="25"/>
  <c r="V280" i="25"/>
  <c r="W271" i="25"/>
  <c r="H266" i="25"/>
  <c r="P263" i="25"/>
  <c r="N271" i="25"/>
  <c r="Z280" i="25"/>
  <c r="I265" i="25"/>
  <c r="AC267" i="25"/>
  <c r="Z273" i="25"/>
  <c r="AC282" i="25"/>
  <c r="Q270" i="25"/>
  <c r="G265" i="25"/>
  <c r="M271" i="25"/>
  <c r="O263" i="25"/>
  <c r="AC264" i="25"/>
  <c r="R276" i="25"/>
  <c r="U277" i="25"/>
  <c r="AE264" i="25"/>
  <c r="Q269" i="25"/>
  <c r="AE290" i="25"/>
  <c r="M272" i="25"/>
  <c r="U269" i="25"/>
  <c r="O264" i="25"/>
  <c r="Y266" i="25"/>
  <c r="AD286" i="25"/>
  <c r="J269" i="25"/>
  <c r="S273" i="25"/>
  <c r="T267" i="25"/>
  <c r="AD276" i="25"/>
  <c r="S266" i="25"/>
  <c r="L267" i="25"/>
  <c r="V276" i="25"/>
  <c r="AC281" i="25"/>
  <c r="S268" i="25"/>
  <c r="Y276" i="25"/>
  <c r="L271" i="25"/>
  <c r="W265" i="25"/>
  <c r="X271" i="25"/>
  <c r="U279" i="25"/>
  <c r="I266" i="25"/>
  <c r="V269" i="25"/>
  <c r="Q264" i="25"/>
  <c r="AD266" i="25"/>
  <c r="Z282" i="25"/>
  <c r="H264" i="25"/>
  <c r="AA278" i="25"/>
  <c r="Z286" i="25"/>
  <c r="L272" i="25"/>
  <c r="P276" i="25"/>
  <c r="U281" i="25"/>
  <c r="N274" i="25"/>
  <c r="D264" i="25"/>
  <c r="C263" i="25"/>
  <c r="V279" i="25"/>
  <c r="M268" i="25"/>
  <c r="AB273" i="25"/>
  <c r="U271" i="25"/>
  <c r="AB278" i="25"/>
  <c r="AE273" i="25"/>
  <c r="L263" i="25"/>
  <c r="N267" i="25"/>
  <c r="AE277" i="25"/>
  <c r="P275" i="25"/>
  <c r="T275" i="25"/>
  <c r="AD280" i="25"/>
  <c r="R270" i="25"/>
  <c r="W263" i="25"/>
  <c r="AC265" i="25"/>
  <c r="Y269" i="25"/>
  <c r="P267" i="25"/>
  <c r="F265" i="25"/>
  <c r="U272" i="25"/>
  <c r="X272" i="25"/>
  <c r="Z272" i="25"/>
  <c r="AB270" i="25"/>
  <c r="W268" i="25"/>
  <c r="N273" i="25"/>
  <c r="V263" i="25"/>
  <c r="AE274" i="25"/>
  <c r="R268" i="25"/>
  <c r="Z263" i="25"/>
  <c r="AB271" i="25"/>
  <c r="Q268" i="25"/>
  <c r="M269" i="25"/>
  <c r="W280" i="25"/>
  <c r="K263" i="25"/>
  <c r="AA280" i="25"/>
  <c r="W275" i="25"/>
  <c r="W267" i="25"/>
  <c r="D263" i="25"/>
  <c r="X281" i="25"/>
  <c r="W274" i="25"/>
  <c r="X279" i="25"/>
  <c r="Z279" i="25"/>
  <c r="AA271" i="25"/>
  <c r="AB279" i="25"/>
  <c r="Z266" i="25"/>
  <c r="AC278" i="25"/>
  <c r="W277" i="25"/>
  <c r="Y264" i="25"/>
  <c r="Y278" i="25"/>
  <c r="AC277" i="25"/>
  <c r="T276" i="25"/>
  <c r="S277" i="25"/>
  <c r="W278" i="25"/>
  <c r="AA266" i="25"/>
  <c r="O270" i="25"/>
  <c r="AC288" i="25"/>
  <c r="AC276" i="25"/>
  <c r="Y283" i="25"/>
  <c r="AE284" i="25"/>
  <c r="X282" i="25"/>
  <c r="X275" i="25"/>
  <c r="W276" i="25"/>
  <c r="U263" i="25"/>
  <c r="T266" i="25"/>
  <c r="P266" i="25"/>
  <c r="Z271" i="25"/>
  <c r="AD263" i="25"/>
  <c r="T270" i="25"/>
  <c r="L268" i="25"/>
  <c r="AB284" i="25"/>
  <c r="T268" i="25"/>
  <c r="AE266" i="25"/>
  <c r="AE285" i="25"/>
  <c r="AB280" i="25"/>
  <c r="J270" i="25"/>
  <c r="M275" i="25" l="1" a="1"/>
  <c r="M275" i="25" s="1"/>
  <c r="AA289" i="25" a="1"/>
  <c r="AA289" i="25" s="1"/>
  <c r="Q279" i="25" a="1"/>
  <c r="Q279" i="25" s="1"/>
  <c r="D266" i="25" a="1"/>
  <c r="D266" i="25" s="1"/>
  <c r="L274" i="25" a="1"/>
  <c r="L274" i="25" s="1"/>
  <c r="H270" i="25" a="1"/>
  <c r="H270" i="25" s="1"/>
  <c r="O277" i="25" a="1"/>
  <c r="O277" i="25" s="1"/>
  <c r="K273" i="25" a="1"/>
  <c r="K273" i="25" s="1"/>
  <c r="R280" i="25" a="1"/>
  <c r="R280" i="25" s="1"/>
  <c r="Z288" i="25" a="1"/>
  <c r="Z288" i="25" s="1"/>
  <c r="AC291" i="25" a="1"/>
  <c r="AC291" i="25" s="1"/>
  <c r="G269" i="25" a="1"/>
  <c r="G269" i="25" s="1"/>
  <c r="T282" i="25" a="1"/>
  <c r="T282" i="25" s="1"/>
  <c r="I271" i="25" a="1"/>
  <c r="I271" i="25" s="1"/>
  <c r="Y287" i="25" a="1"/>
  <c r="Y287" i="25" s="1"/>
  <c r="J272" i="25" a="1"/>
  <c r="J272" i="25" s="1"/>
  <c r="S281" i="25" a="1"/>
  <c r="S281" i="25" s="1"/>
  <c r="W285" i="25" a="1"/>
  <c r="W285" i="25" s="1"/>
  <c r="F268" i="25" a="1"/>
  <c r="F268" i="25" s="1"/>
  <c r="P278" i="25" a="1"/>
  <c r="P278" i="25" s="1"/>
  <c r="X286" i="25" a="1"/>
  <c r="X286" i="25" s="1"/>
  <c r="U283" i="25" a="1"/>
  <c r="U283" i="25" s="1"/>
  <c r="N276" i="25" a="1"/>
  <c r="N276" i="25" s="1"/>
  <c r="E267" i="25" a="1"/>
  <c r="E267" i="25" s="1"/>
  <c r="B264" i="25" a="1"/>
  <c r="B264" i="25" s="1"/>
  <c r="C265" i="25" a="1"/>
  <c r="C265" i="25" s="1"/>
  <c r="V284" i="25" a="1"/>
  <c r="V284" i="25" s="1"/>
  <c r="AB290" i="25" a="1"/>
  <c r="AB290" i="25" s="1"/>
  <c r="B260" i="25" l="1" a="1"/>
  <c r="B260" i="2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4AF729-E658-2142-A422-78628223F674}" name="AAPL" type="6" refreshedVersion="7" background="1" saveData="1">
    <textPr firstRow="2" sourceFile="/Users/miindisponi/Downloads/AAPL.csv" comma="1">
      <textFields count="7">
        <textField type="skip"/>
        <textField/>
        <textField/>
        <textField/>
        <textField/>
        <textField/>
        <textField/>
      </textFields>
    </textPr>
  </connection>
  <connection id="2" xr16:uid="{23547324-3773-5B4C-A0EB-5B99022634FA}" name="AMGN2" type="6" refreshedVersion="7" background="1" saveData="1">
    <textPr firstRow="2" sourceFile="/Users/miindisponi/Desktop/EDHEC/Courses/Portfolio Management/Project/AMGN.csv" comma="1">
      <textFields count="7">
        <textField type="skip"/>
        <textField/>
        <textField/>
        <textField/>
        <textField/>
        <textField/>
        <textField/>
      </textFields>
    </textPr>
  </connection>
  <connection id="3" xr16:uid="{D5CFFFB8-0D7E-0444-915C-BE1E908908AD}" name="AXP" type="6" refreshedVersion="7" background="1" saveData="1">
    <textPr firstRow="2" sourceFile="/Users/miindisponi/Downloads/AXP.csv" comma="1">
      <textFields count="7">
        <textField type="skip"/>
        <textField/>
        <textField/>
        <textField/>
        <textField/>
        <textField/>
        <textField/>
      </textFields>
    </textPr>
  </connection>
  <connection id="4" xr16:uid="{BD6E7427-6F1A-E24F-A675-C6B93327B784}" name="BA" type="6" refreshedVersion="7" background="1" saveData="1">
    <textPr firstRow="2" sourceFile="/Users/miindisponi/Downloads/BA.csv" comma="1">
      <textFields count="7">
        <textField type="skip"/>
        <textField/>
        <textField/>
        <textField/>
        <textField/>
        <textField/>
        <textField/>
      </textFields>
    </textPr>
  </connection>
  <connection id="5" xr16:uid="{D91BB270-841B-3940-A071-6FF44D18C6C6}" name="CAT" type="6" refreshedVersion="7" background="1" saveData="1">
    <textPr firstRow="2" sourceFile="/Users/miindisponi/Downloads/CAT.csv" comma="1">
      <textFields count="7">
        <textField type="skip"/>
        <textField/>
        <textField/>
        <textField/>
        <textField/>
        <textField/>
        <textField/>
      </textFields>
    </textPr>
  </connection>
  <connection id="6" xr16:uid="{F31DE8CC-F40D-E24D-94D4-A80A4FE27312}" name="CRM2" type="6" refreshedVersion="7" background="1" saveData="1">
    <textPr firstRow="2" sourceFile="/Users/miindisponi/Downloads/CRM.csv" comma="1">
      <textFields count="7">
        <textField type="skip"/>
        <textField/>
        <textField/>
        <textField/>
        <textField/>
        <textField/>
        <textField/>
      </textFields>
    </textPr>
  </connection>
  <connection id="7" xr16:uid="{DD73373E-83BA-DD4D-9F8C-B008A3A8204D}" name="CSCO" type="6" refreshedVersion="7" background="1" saveData="1">
    <textPr firstRow="2" sourceFile="/Users/miindisponi/Downloads/CSCO.csv" comma="1">
      <textFields count="7">
        <textField type="skip"/>
        <textField/>
        <textField/>
        <textField/>
        <textField/>
        <textField/>
        <textField/>
      </textFields>
    </textPr>
  </connection>
  <connection id="8" xr16:uid="{05621982-728E-B84C-949B-5795AFD10CDA}" name="CVX" type="6" refreshedVersion="7" background="1" saveData="1">
    <textPr firstRow="2" sourceFile="/Users/miindisponi/Downloads/CVX.csv" comma="1">
      <textFields count="7">
        <textField type="skip"/>
        <textField/>
        <textField/>
        <textField/>
        <textField/>
        <textField/>
        <textField/>
      </textFields>
    </textPr>
  </connection>
  <connection id="9" xr16:uid="{CBEDDE7A-01E3-9345-89FC-299E812556D1}" name="DIS" type="6" refreshedVersion="7" background="1" saveData="1">
    <textPr firstRow="2" sourceFile="/Users/miindisponi/Downloads/DIS.csv" comma="1">
      <textFields count="7">
        <textField type="skip"/>
        <textField/>
        <textField/>
        <textField/>
        <textField/>
        <textField/>
        <textField/>
      </textFields>
    </textPr>
  </connection>
  <connection id="10" xr16:uid="{39217A01-46F7-7D48-9C4B-1C8876A60242}" name="DOW2" type="6" refreshedVersion="7" background="1" saveData="1">
    <textPr firstRow="2" sourceFile="/Users/miindisponi/Downloads/DOW.csv" comma="1">
      <textFields count="7">
        <textField type="skip"/>
        <textField/>
        <textField/>
        <textField/>
        <textField/>
        <textField/>
        <textField/>
      </textFields>
    </textPr>
  </connection>
  <connection id="11" xr16:uid="{0FB1C736-E3D1-BC4A-876B-562D505AE941}" name="GS" type="6" refreshedVersion="7" background="1" saveData="1">
    <textPr firstRow="2" sourceFile="/Users/miindisponi/Downloads/GS.csv" comma="1">
      <textFields count="7">
        <textField type="skip"/>
        <textField/>
        <textField/>
        <textField/>
        <textField/>
        <textField/>
        <textField/>
      </textFields>
    </textPr>
  </connection>
  <connection id="12" xr16:uid="{F35732D2-4437-5643-9332-263F4D9FD5C5}" name="HD" type="6" refreshedVersion="7" background="1" saveData="1">
    <textPr firstRow="2" sourceFile="/Users/miindisponi/Downloads/HD.csv" comma="1">
      <textFields count="7">
        <textField type="skip"/>
        <textField/>
        <textField/>
        <textField/>
        <textField/>
        <textField/>
        <textField/>
      </textFields>
    </textPr>
  </connection>
  <connection id="13" xr16:uid="{A392C897-4E49-1148-9329-3D5AA07C6ECB}" name="HON2" type="6" refreshedVersion="7" background="1" saveData="1">
    <textPr firstRow="2" sourceFile="/Users/miindisponi/Downloads/HON.csv" comma="1">
      <textFields count="7">
        <textField type="skip"/>
        <textField/>
        <textField/>
        <textField/>
        <textField/>
        <textField/>
        <textField/>
      </textFields>
    </textPr>
  </connection>
  <connection id="14" xr16:uid="{E4A23C01-64C0-EA40-8CB0-8E9008028AC6}" name="IBM" type="6" refreshedVersion="7" background="1" saveData="1">
    <textPr firstRow="2" sourceFile="/Users/miindisponi/Downloads/IBM.csv" comma="1">
      <textFields count="7">
        <textField type="skip"/>
        <textField/>
        <textField/>
        <textField/>
        <textField/>
        <textField/>
        <textField/>
      </textFields>
    </textPr>
  </connection>
  <connection id="15" xr16:uid="{3267AADF-A77C-9346-9254-9CCBAA7BA039}" name="INTC" type="6" refreshedVersion="7" background="1" saveData="1">
    <textPr firstRow="2" sourceFile="/Users/miindisponi/Downloads/INTC.csv" comma="1">
      <textFields count="7">
        <textField type="skip"/>
        <textField/>
        <textField/>
        <textField/>
        <textField/>
        <textField/>
        <textField/>
      </textFields>
    </textPr>
  </connection>
  <connection id="16" xr16:uid="{D9D47858-B5DC-9749-9DC4-1B1091A5F14A}" name="JNJ" type="6" refreshedVersion="7" background="1" saveData="1">
    <textPr firstRow="2" sourceFile="/Users/miindisponi/Downloads/JNJ.csv" comma="1">
      <textFields count="7">
        <textField type="skip"/>
        <textField/>
        <textField/>
        <textField/>
        <textField/>
        <textField/>
        <textField/>
      </textFields>
    </textPr>
  </connection>
  <connection id="17" xr16:uid="{EBE30C11-DFFA-944E-B6B5-F08EF6D848A2}" name="JPM" type="6" refreshedVersion="7" background="1" saveData="1">
    <textPr firstRow="2" sourceFile="/Users/miindisponi/Downloads/JPM.csv" comma="1">
      <textFields count="7">
        <textField type="skip"/>
        <textField/>
        <textField/>
        <textField/>
        <textField/>
        <textField/>
        <textField/>
      </textFields>
    </textPr>
  </connection>
  <connection id="18" xr16:uid="{D6360E5E-8377-4E41-87F8-E03419828819}" name="KO" type="6" refreshedVersion="7" background="1" saveData="1">
    <textPr firstRow="2" sourceFile="/Users/miindisponi/Downloads/KO.csv" comma="1">
      <textFields count="7">
        <textField type="skip"/>
        <textField/>
        <textField/>
        <textField/>
        <textField/>
        <textField/>
        <textField/>
      </textFields>
    </textPr>
  </connection>
  <connection id="19" xr16:uid="{C48C23F6-3A48-DF48-A88D-152064FA7823}" name="MCD" type="6" refreshedVersion="7" background="1" saveData="1">
    <textPr firstRow="2" sourceFile="/Users/miindisponi/Downloads/MCD.csv" comma="1">
      <textFields count="7">
        <textField type="skip"/>
        <textField/>
        <textField/>
        <textField/>
        <textField/>
        <textField/>
        <textField/>
      </textFields>
    </textPr>
  </connection>
  <connection id="20" xr16:uid="{7C9BB78B-9459-DE41-955B-1F52330DA005}" name="MMM" type="6" refreshedVersion="7" background="1" saveData="1">
    <textPr sourceFile="/Users/miindisponi/Downloads/MMM.csv" comma="1">
      <textFields count="7">
        <textField type="YMD"/>
        <textField/>
        <textField/>
        <textField/>
        <textField/>
        <textField/>
        <textField/>
      </textFields>
    </textPr>
  </connection>
  <connection id="21" xr16:uid="{BD73AFF6-D878-9D49-9117-6F757C0CDB0C}" name="MRK" type="6" refreshedVersion="7" background="1" saveData="1">
    <textPr firstRow="2" sourceFile="/Users/miindisponi/Downloads/MRK.csv" comma="1">
      <textFields count="7">
        <textField type="skip"/>
        <textField/>
        <textField/>
        <textField/>
        <textField/>
        <textField/>
        <textField/>
      </textFields>
    </textPr>
  </connection>
  <connection id="22" xr16:uid="{1161E3B6-E3F0-2F46-AD19-44CB6321B752}" name="MSFT" type="6" refreshedVersion="7" background="1" saveData="1">
    <textPr firstRow="2" sourceFile="/Users/miindisponi/Downloads/MSFT.csv" comma="1">
      <textFields count="7">
        <textField type="skip"/>
        <textField/>
        <textField/>
        <textField/>
        <textField/>
        <textField/>
        <textField/>
      </textFields>
    </textPr>
  </connection>
  <connection id="23" xr16:uid="{E6DC988E-6899-2F4B-9D01-610BE008F7B0}" name="NKE" type="6" refreshedVersion="7" background="1" saveData="1">
    <textPr firstRow="2" sourceFile="/Users/miindisponi/Downloads/NKE.csv" comma="1">
      <textFields count="7">
        <textField type="skip"/>
        <textField/>
        <textField/>
        <textField/>
        <textField/>
        <textField/>
        <textField/>
      </textFields>
    </textPr>
  </connection>
  <connection id="24" xr16:uid="{81EB5D4A-8E81-6D41-9153-B11E9D80432C}" name="PG" type="6" refreshedVersion="7" background="1" saveData="1">
    <textPr firstRow="2" sourceFile="/Users/miindisponi/Downloads/PG.csv" comma="1">
      <textFields count="7">
        <textField type="skip"/>
        <textField/>
        <textField/>
        <textField/>
        <textField/>
        <textField/>
        <textField/>
      </textFields>
    </textPr>
  </connection>
  <connection id="25" xr16:uid="{E7190329-8356-FD4B-9767-2551FD0AAC8C}" name="TRV" type="6" refreshedVersion="7" background="1" saveData="1">
    <textPr firstRow="2" sourceFile="/Users/miindisponi/Downloads/TRV.csv" comma="1">
      <textFields count="7">
        <textField type="skip"/>
        <textField/>
        <textField/>
        <textField/>
        <textField/>
        <textField/>
        <textField/>
      </textFields>
    </textPr>
  </connection>
  <connection id="26" xr16:uid="{9C07BFE9-EE03-AD4E-B81C-D9BDB7FA9597}" name="UNH" type="6" refreshedVersion="7" background="1" saveData="1">
    <textPr firstRow="2" sourceFile="/Users/miindisponi/Downloads/UNH.csv" comma="1">
      <textFields count="7">
        <textField type="skip"/>
        <textField/>
        <textField/>
        <textField/>
        <textField/>
        <textField/>
        <textField/>
      </textFields>
    </textPr>
  </connection>
  <connection id="27" xr16:uid="{F45E74BC-B51F-9040-B407-BD7D3EE6E475}" name="V" type="6" refreshedVersion="7" background="1" saveData="1">
    <textPr firstRow="2" sourceFile="/Users/miindisponi/Downloads/V.csv" comma="1">
      <textFields count="7">
        <textField type="skip"/>
        <textField/>
        <textField/>
        <textField/>
        <textField/>
        <textField/>
        <textField/>
      </textFields>
    </textPr>
  </connection>
  <connection id="28" xr16:uid="{9EF4D0F7-D22B-B54A-9FE4-051B036DF10F}" name="VZ" type="6" refreshedVersion="7" background="1" saveData="1">
    <textPr firstRow="2" sourceFile="/Users/miindisponi/Downloads/VZ.csv" comma="1">
      <textFields count="7">
        <textField type="skip"/>
        <textField/>
        <textField/>
        <textField/>
        <textField/>
        <textField/>
        <textField/>
      </textFields>
    </textPr>
  </connection>
  <connection id="29" xr16:uid="{330DF621-D67E-6D41-8BCC-4E49825629FF}" name="WBA2" type="6" refreshedVersion="7" background="1" saveData="1">
    <textPr firstRow="2" sourceFile="/Users/miindisponi/Downloads/WBA.csv" comma="1">
      <textFields count="7">
        <textField type="skip"/>
        <textField/>
        <textField/>
        <textField/>
        <textField/>
        <textField/>
        <textField/>
      </textFields>
    </textPr>
  </connection>
  <connection id="30" xr16:uid="{C7756BCA-36B1-0746-B1DC-5BF5E827D04F}" name="WMT" type="6" refreshedVersion="7" background="1" saveData="1">
    <textPr firstRow="2" sourceFile="/Users/miindisponi/Downloads/WMT.csv" comma="1">
      <textFields count="7">
        <textField type="skip"/>
        <textField/>
        <textField/>
        <textField/>
        <textField/>
        <textField/>
        <textField/>
      </textFields>
    </textP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0">
    <bk>
      <extLst>
        <ext uri="{3e2802c4-a4d2-4d8b-9148-e3be6c30e623}">
          <xlrd:rvb i="6"/>
        </ext>
      </extLst>
    </bk>
    <bk>
      <extLst>
        <ext uri="{3e2802c4-a4d2-4d8b-9148-e3be6c30e623}">
          <xlrd:rvb i="12"/>
        </ext>
      </extLst>
    </bk>
    <bk>
      <extLst>
        <ext uri="{3e2802c4-a4d2-4d8b-9148-e3be6c30e623}">
          <xlrd:rvb i="18"/>
        </ext>
      </extLst>
    </bk>
    <bk>
      <extLst>
        <ext uri="{3e2802c4-a4d2-4d8b-9148-e3be6c30e623}">
          <xlrd:rvb i="24"/>
        </ext>
      </extLst>
    </bk>
    <bk>
      <extLst>
        <ext uri="{3e2802c4-a4d2-4d8b-9148-e3be6c30e623}">
          <xlrd:rvb i="30"/>
        </ext>
      </extLst>
    </bk>
    <bk>
      <extLst>
        <ext uri="{3e2802c4-a4d2-4d8b-9148-e3be6c30e623}">
          <xlrd:rvb i="36"/>
        </ext>
      </extLst>
    </bk>
    <bk>
      <extLst>
        <ext uri="{3e2802c4-a4d2-4d8b-9148-e3be6c30e623}">
          <xlrd:rvb i="39"/>
        </ext>
      </extLst>
    </bk>
    <bk>
      <extLst>
        <ext uri="{3e2802c4-a4d2-4d8b-9148-e3be6c30e623}">
          <xlrd:rvb i="45"/>
        </ext>
      </extLst>
    </bk>
    <bk>
      <extLst>
        <ext uri="{3e2802c4-a4d2-4d8b-9148-e3be6c30e623}">
          <xlrd:rvb i="51"/>
        </ext>
      </extLst>
    </bk>
    <bk>
      <extLst>
        <ext uri="{3e2802c4-a4d2-4d8b-9148-e3be6c30e623}">
          <xlrd:rvb i="57"/>
        </ext>
      </extLst>
    </bk>
    <bk>
      <extLst>
        <ext uri="{3e2802c4-a4d2-4d8b-9148-e3be6c30e623}">
          <xlrd:rvb i="63"/>
        </ext>
      </extLst>
    </bk>
    <bk>
      <extLst>
        <ext uri="{3e2802c4-a4d2-4d8b-9148-e3be6c30e623}">
          <xlrd:rvb i="69"/>
        </ext>
      </extLst>
    </bk>
    <bk>
      <extLst>
        <ext uri="{3e2802c4-a4d2-4d8b-9148-e3be6c30e623}">
          <xlrd:rvb i="75"/>
        </ext>
      </extLst>
    </bk>
    <bk>
      <extLst>
        <ext uri="{3e2802c4-a4d2-4d8b-9148-e3be6c30e623}">
          <xlrd:rvb i="78"/>
        </ext>
      </extLst>
    </bk>
    <bk>
      <extLst>
        <ext uri="{3e2802c4-a4d2-4d8b-9148-e3be6c30e623}">
          <xlrd:rvb i="84"/>
        </ext>
      </extLst>
    </bk>
    <bk>
      <extLst>
        <ext uri="{3e2802c4-a4d2-4d8b-9148-e3be6c30e623}">
          <xlrd:rvb i="87"/>
        </ext>
      </extLst>
    </bk>
    <bk>
      <extLst>
        <ext uri="{3e2802c4-a4d2-4d8b-9148-e3be6c30e623}">
          <xlrd:rvb i="93"/>
        </ext>
      </extLst>
    </bk>
    <bk>
      <extLst>
        <ext uri="{3e2802c4-a4d2-4d8b-9148-e3be6c30e623}">
          <xlrd:rvb i="99"/>
        </ext>
      </extLst>
    </bk>
    <bk>
      <extLst>
        <ext uri="{3e2802c4-a4d2-4d8b-9148-e3be6c30e623}">
          <xlrd:rvb i="105"/>
        </ext>
      </extLst>
    </bk>
    <bk>
      <extLst>
        <ext uri="{3e2802c4-a4d2-4d8b-9148-e3be6c30e623}">
          <xlrd:rvb i="111"/>
        </ext>
      </extLst>
    </bk>
    <bk>
      <extLst>
        <ext uri="{3e2802c4-a4d2-4d8b-9148-e3be6c30e623}">
          <xlrd:rvb i="117"/>
        </ext>
      </extLst>
    </bk>
    <bk>
      <extLst>
        <ext uri="{3e2802c4-a4d2-4d8b-9148-e3be6c30e623}">
          <xlrd:rvb i="123"/>
        </ext>
      </extLst>
    </bk>
    <bk>
      <extLst>
        <ext uri="{3e2802c4-a4d2-4d8b-9148-e3be6c30e623}">
          <xlrd:rvb i="126"/>
        </ext>
      </extLst>
    </bk>
    <bk>
      <extLst>
        <ext uri="{3e2802c4-a4d2-4d8b-9148-e3be6c30e623}">
          <xlrd:rvb i="133"/>
        </ext>
      </extLst>
    </bk>
    <bk>
      <extLst>
        <ext uri="{3e2802c4-a4d2-4d8b-9148-e3be6c30e623}">
          <xlrd:rvb i="136"/>
        </ext>
      </extLst>
    </bk>
    <bk>
      <extLst>
        <ext uri="{3e2802c4-a4d2-4d8b-9148-e3be6c30e623}">
          <xlrd:rvb i="142"/>
        </ext>
      </extLst>
    </bk>
    <bk>
      <extLst>
        <ext uri="{3e2802c4-a4d2-4d8b-9148-e3be6c30e623}">
          <xlrd:rvb i="145"/>
        </ext>
      </extLst>
    </bk>
    <bk>
      <extLst>
        <ext uri="{3e2802c4-a4d2-4d8b-9148-e3be6c30e623}">
          <xlrd:rvb i="151"/>
        </ext>
      </extLst>
    </bk>
    <bk>
      <extLst>
        <ext uri="{3e2802c4-a4d2-4d8b-9148-e3be6c30e623}">
          <xlrd:rvb i="157"/>
        </ext>
      </extLst>
    </bk>
    <bk>
      <extLst>
        <ext uri="{3e2802c4-a4d2-4d8b-9148-e3be6c30e623}">
          <xlrd:rvb i="163"/>
        </ext>
      </extLst>
    </bk>
  </futureMetadata>
  <cellMetadata count="1">
    <bk>
      <rc t="1" v="0"/>
    </bk>
  </cellMetadata>
  <valueMetadata count="3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valueMetadata>
</metadata>
</file>

<file path=xl/sharedStrings.xml><?xml version="1.0" encoding="utf-8"?>
<sst xmlns="http://schemas.openxmlformats.org/spreadsheetml/2006/main" count="602" uniqueCount="130">
  <si>
    <t>Name</t>
  </si>
  <si>
    <t>3M</t>
  </si>
  <si>
    <t>AMERICAN EXPRESS</t>
  </si>
  <si>
    <t>APPLE</t>
  </si>
  <si>
    <t>BOEING</t>
  </si>
  <si>
    <t>CATERPILLAR</t>
  </si>
  <si>
    <t>CHEVRON</t>
  </si>
  <si>
    <t>CISCO SYSTEMS</t>
  </si>
  <si>
    <t>COCA COLA</t>
  </si>
  <si>
    <t>GOLDMAN SACHS GP.</t>
  </si>
  <si>
    <t>HOME DEPOT</t>
  </si>
  <si>
    <t>INTEL</t>
  </si>
  <si>
    <t>JOHNSON &amp; JOHNSON</t>
  </si>
  <si>
    <t>JP MORGAN CHASE &amp; CO.</t>
  </si>
  <si>
    <t>MERCK &amp; COMPANY</t>
  </si>
  <si>
    <t>MICROSOFT</t>
  </si>
  <si>
    <t>NIKE 'B'</t>
  </si>
  <si>
    <t>PROCTER &amp; GAMBLE</t>
  </si>
  <si>
    <t>TRAVELERS COS.</t>
  </si>
  <si>
    <t>UNITEDHEALTH GROUP</t>
  </si>
  <si>
    <t>VERIZON COMMUNICATIONS</t>
  </si>
  <si>
    <t>VISA 'A'</t>
  </si>
  <si>
    <t>WALMART</t>
  </si>
  <si>
    <t>WALT DISNEY</t>
  </si>
  <si>
    <t>Category</t>
  </si>
  <si>
    <t>Exchange</t>
  </si>
  <si>
    <t>Market</t>
  </si>
  <si>
    <t>Currency</t>
  </si>
  <si>
    <t>Type</t>
  </si>
  <si>
    <t>Full Name</t>
  </si>
  <si>
    <t>United States</t>
  </si>
  <si>
    <t>Equity</t>
  </si>
  <si>
    <t>AMGEN</t>
  </si>
  <si>
    <t>DOW</t>
  </si>
  <si>
    <t>HONEYWELL</t>
  </si>
  <si>
    <t>SALESFORCE</t>
  </si>
  <si>
    <t>WALGREENS BOOTS ALLIANCE</t>
  </si>
  <si>
    <t>List of constituents of DJI30 as of September 2021</t>
  </si>
  <si>
    <t>DJI30</t>
  </si>
  <si>
    <t>Correlation</t>
  </si>
  <si>
    <t>Correlation DJI30</t>
  </si>
  <si>
    <t>Covariance DJI30</t>
  </si>
  <si>
    <t>Variance</t>
  </si>
  <si>
    <r>
      <rPr>
        <sz val="11"/>
        <rFont val="Symbol"/>
        <family val="1"/>
        <charset val="2"/>
      </rPr>
      <t>w</t>
    </r>
    <r>
      <rPr>
        <vertAlign val="subscript"/>
        <sz val="11"/>
        <rFont val="Arial"/>
        <family val="2"/>
      </rPr>
      <t>i</t>
    </r>
    <r>
      <rPr>
        <sz val="11"/>
        <rFont val="Symbol"/>
        <family val="1"/>
        <charset val="2"/>
      </rPr>
      <t>s</t>
    </r>
    <r>
      <rPr>
        <vertAlign val="subscript"/>
        <sz val="11"/>
        <rFont val="Calibri"/>
        <family val="2"/>
      </rPr>
      <t>i</t>
    </r>
  </si>
  <si>
    <r>
      <rPr>
        <sz val="11"/>
        <rFont val="Symbol"/>
        <family val="1"/>
        <charset val="2"/>
      </rPr>
      <t>w</t>
    </r>
    <r>
      <rPr>
        <vertAlign val="subscript"/>
        <sz val="11"/>
        <rFont val="Arial"/>
        <family val="2"/>
      </rPr>
      <t>i</t>
    </r>
    <r>
      <rPr>
        <sz val="11"/>
        <rFont val="Symbol"/>
        <family val="1"/>
        <charset val="2"/>
      </rPr>
      <t>w</t>
    </r>
    <r>
      <rPr>
        <vertAlign val="subscript"/>
        <sz val="11"/>
        <rFont val="Arial"/>
        <family val="2"/>
      </rPr>
      <t>j</t>
    </r>
    <r>
      <rPr>
        <sz val="11"/>
        <rFont val="Symbol"/>
        <family val="1"/>
        <charset val="2"/>
      </rPr>
      <t>s</t>
    </r>
    <r>
      <rPr>
        <vertAlign val="subscript"/>
        <sz val="11"/>
        <rFont val="Calibri"/>
        <family val="2"/>
      </rPr>
      <t>ij</t>
    </r>
  </si>
  <si>
    <t>1/HI</t>
  </si>
  <si>
    <t xml:space="preserve">Optimal Estimator Constant Correlation </t>
  </si>
  <si>
    <t>Min objective</t>
  </si>
  <si>
    <r>
      <t>Sw</t>
    </r>
    <r>
      <rPr>
        <vertAlign val="subscript"/>
        <sz val="11"/>
        <color theme="1"/>
        <rFont val="Arial"/>
        <family val="2"/>
      </rPr>
      <t>i</t>
    </r>
    <r>
      <rPr>
        <sz val="11"/>
        <color theme="1"/>
        <rFont val="Symbol"/>
        <charset val="2"/>
      </rPr>
      <t>s</t>
    </r>
    <r>
      <rPr>
        <vertAlign val="subscript"/>
        <sz val="11"/>
        <color theme="1"/>
        <rFont val="Calibri"/>
        <family val="2"/>
      </rPr>
      <t>i</t>
    </r>
  </si>
  <si>
    <r>
      <t>Sw</t>
    </r>
    <r>
      <rPr>
        <vertAlign val="subscript"/>
        <sz val="11"/>
        <color theme="1"/>
        <rFont val="Arial"/>
        <family val="2"/>
      </rPr>
      <t>i</t>
    </r>
    <r>
      <rPr>
        <sz val="11"/>
        <color theme="1"/>
        <rFont val="Symbol"/>
        <charset val="2"/>
      </rPr>
      <t>w</t>
    </r>
    <r>
      <rPr>
        <vertAlign val="subscript"/>
        <sz val="11"/>
        <color theme="1"/>
        <rFont val="Arial"/>
        <family val="2"/>
      </rPr>
      <t>j</t>
    </r>
    <r>
      <rPr>
        <sz val="11"/>
        <color theme="1"/>
        <rFont val="Symbol"/>
        <charset val="2"/>
      </rPr>
      <t>s</t>
    </r>
    <r>
      <rPr>
        <vertAlign val="subscript"/>
        <sz val="11"/>
        <color theme="1"/>
        <rFont val="Calibri"/>
        <family val="2"/>
      </rPr>
      <t>ij</t>
    </r>
  </si>
  <si>
    <t>ESG Risk Rating</t>
  </si>
  <si>
    <t>Low</t>
  </si>
  <si>
    <t>Medium</t>
  </si>
  <si>
    <t>High</t>
  </si>
  <si>
    <t>Severe</t>
  </si>
  <si>
    <t>https://www.sustainalytics.com/esg-ratings</t>
  </si>
  <si>
    <t>Return</t>
  </si>
  <si>
    <t>Max div portfolio</t>
  </si>
  <si>
    <t>Max diversification</t>
  </si>
  <si>
    <t>Weight min var</t>
  </si>
  <si>
    <t>Exposure</t>
  </si>
  <si>
    <t>Management</t>
  </si>
  <si>
    <t>Average</t>
  </si>
  <si>
    <t>Industry rank</t>
  </si>
  <si>
    <t>Conglomerate</t>
  </si>
  <si>
    <t>Financial services</t>
  </si>
  <si>
    <t>Pharmaceutical industry</t>
  </si>
  <si>
    <t>Information technology</t>
  </si>
  <si>
    <t>Aerospace and defense</t>
  </si>
  <si>
    <t>Construction and Mining</t>
  </si>
  <si>
    <t>Petroleum industry</t>
  </si>
  <si>
    <t>Chemical industry</t>
  </si>
  <si>
    <t>Food industry</t>
  </si>
  <si>
    <t>Apparel</t>
  </si>
  <si>
    <t>Fast-moving consumer goods</t>
  </si>
  <si>
    <t>Retailing</t>
  </si>
  <si>
    <t>Broadcasting and entertainment</t>
  </si>
  <si>
    <t>Managed health care</t>
  </si>
  <si>
    <t>Telecommunication</t>
  </si>
  <si>
    <t>Cap-weighted</t>
  </si>
  <si>
    <t>Max Drawdown</t>
  </si>
  <si>
    <t>C1</t>
  </si>
  <si>
    <t>C2</t>
  </si>
  <si>
    <t>C3</t>
  </si>
  <si>
    <t>Out of</t>
  </si>
  <si>
    <t>Strong</t>
  </si>
  <si>
    <t>Last Update: Oct 8, 2021 </t>
  </si>
  <si>
    <t>All have equal weights</t>
  </si>
  <si>
    <t>Weights^2</t>
  </si>
  <si>
    <t>Tracking error</t>
  </si>
  <si>
    <t>Information ratio</t>
  </si>
  <si>
    <t>Active return</t>
  </si>
  <si>
    <t>Returns</t>
  </si>
  <si>
    <t>Price weights</t>
  </si>
  <si>
    <t>Market cap weights</t>
  </si>
  <si>
    <t>Equally-weighted</t>
  </si>
  <si>
    <t>Price-weighted</t>
  </si>
  <si>
    <t>Ticker</t>
  </si>
  <si>
    <t>Sector</t>
  </si>
  <si>
    <t>Components weights</t>
  </si>
  <si>
    <t>Sector exposure</t>
  </si>
  <si>
    <t>Top 10 allocations</t>
  </si>
  <si>
    <t>Other 20</t>
  </si>
  <si>
    <t>Top 10</t>
  </si>
  <si>
    <t>Year added to DJI</t>
  </si>
  <si>
    <t>2020-31-8</t>
  </si>
  <si>
    <t>Date</t>
  </si>
  <si>
    <t>Open</t>
  </si>
  <si>
    <t>Close</t>
  </si>
  <si>
    <t>Adj Close</t>
  </si>
  <si>
    <t>Volume</t>
  </si>
  <si>
    <t>Mkt Cap</t>
  </si>
  <si>
    <t>INTERNATIONAL BUS. MCHS.</t>
  </si>
  <si>
    <t>MC DONALDS</t>
  </si>
  <si>
    <t>Dow Jones Industrial Average</t>
  </si>
  <si>
    <t>The Dow Jones (full name Dow Jones Industrial Average) is the best-known stock index of the New York Stock Exchange, created by Charles Dow, father of technical analysis and founder of The Wall Street Journal, and Edward Jones, an American financial statistician.</t>
  </si>
  <si>
    <t>Description</t>
  </si>
  <si>
    <t>Variance Covariance</t>
  </si>
  <si>
    <t>Dates</t>
  </si>
  <si>
    <t>Score</t>
  </si>
  <si>
    <t>Risk</t>
  </si>
  <si>
    <r>
      <t>SQR(</t>
    </r>
    <r>
      <rPr>
        <sz val="11"/>
        <color rgb="FF000000"/>
        <rFont val="Symbol"/>
        <charset val="2"/>
      </rPr>
      <t>Sw</t>
    </r>
    <r>
      <rPr>
        <vertAlign val="subscript"/>
        <sz val="11"/>
        <color rgb="FF000000"/>
        <rFont val="Arial"/>
        <family val="2"/>
      </rPr>
      <t>i</t>
    </r>
    <r>
      <rPr>
        <sz val="11"/>
        <color rgb="FF000000"/>
        <rFont val="Symbol"/>
        <charset val="2"/>
      </rPr>
      <t>w</t>
    </r>
    <r>
      <rPr>
        <vertAlign val="subscript"/>
        <sz val="11"/>
        <color rgb="FF000000"/>
        <rFont val="Arial"/>
        <family val="2"/>
      </rPr>
      <t>j</t>
    </r>
    <r>
      <rPr>
        <sz val="11"/>
        <color rgb="FF000000"/>
        <rFont val="Symbol"/>
        <charset val="2"/>
      </rPr>
      <t>s</t>
    </r>
    <r>
      <rPr>
        <vertAlign val="subscript"/>
        <sz val="11"/>
        <color rgb="FF000000"/>
        <rFont val="Calibri"/>
        <family val="2"/>
        <scheme val="minor"/>
      </rPr>
      <t>ij</t>
    </r>
    <r>
      <rPr>
        <sz val="11"/>
        <color rgb="FF000000"/>
        <rFont val="Calibri"/>
        <family val="2"/>
        <scheme val="minor"/>
      </rPr>
      <t>)</t>
    </r>
  </si>
  <si>
    <t>Annualized TE</t>
  </si>
  <si>
    <t>Sharpe ratio</t>
  </si>
  <si>
    <t>Risk-free rate</t>
  </si>
  <si>
    <t>Std dev daily</t>
  </si>
  <si>
    <t>Std dev annualized</t>
  </si>
  <si>
    <t>Std dev (annualized)</t>
  </si>
  <si>
    <t>Std dev (daily)</t>
  </si>
  <si>
    <t>Top in the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</si>
</sst>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6" formatCode="0.0000%"/>
    <numFmt numFmtId="167" formatCode="0.000000%"/>
    <numFmt numFmtId="168" formatCode="0.00000"/>
    <numFmt numFmtId="169" formatCode="0.0000"/>
    <numFmt numFmtId="170" formatCode="yyyy\-mm\-dd;@"/>
  </numFmts>
  <fonts count="20" x14ac:knownFonts="1">
    <font>
      <sz val="11"/>
      <color theme="1"/>
      <name val="Calibri"/>
      <family val="2"/>
      <scheme val="minor"/>
    </font>
    <font>
      <sz val="12"/>
      <color theme="1"/>
      <name val="Calibri"/>
      <family val="2"/>
      <scheme val="minor"/>
    </font>
    <font>
      <sz val="11"/>
      <color theme="1"/>
      <name val="Calibri"/>
      <family val="2"/>
      <scheme val="minor"/>
    </font>
    <font>
      <sz val="10"/>
      <color theme="1"/>
      <name val="Calibri"/>
      <family val="2"/>
      <scheme val="minor"/>
    </font>
    <font>
      <sz val="11"/>
      <color rgb="FF000000"/>
      <name val="Calibri"/>
      <family val="2"/>
      <scheme val="minor"/>
    </font>
    <font>
      <b/>
      <sz val="11"/>
      <color theme="1"/>
      <name val="Calibri"/>
      <family val="2"/>
      <scheme val="minor"/>
    </font>
    <font>
      <i/>
      <sz val="11"/>
      <color theme="1"/>
      <name val="Calibri"/>
      <family val="2"/>
      <scheme val="minor"/>
    </font>
    <font>
      <sz val="11"/>
      <name val="Symbol"/>
      <family val="1"/>
      <charset val="2"/>
    </font>
    <font>
      <vertAlign val="subscript"/>
      <sz val="11"/>
      <name val="Arial"/>
      <family val="2"/>
    </font>
    <font>
      <vertAlign val="subscript"/>
      <sz val="11"/>
      <name val="Calibri"/>
      <family val="2"/>
    </font>
    <font>
      <sz val="11"/>
      <color theme="1"/>
      <name val="Symbol"/>
      <charset val="2"/>
    </font>
    <font>
      <vertAlign val="subscript"/>
      <sz val="11"/>
      <color theme="1"/>
      <name val="Arial"/>
      <family val="2"/>
    </font>
    <font>
      <vertAlign val="subscript"/>
      <sz val="11"/>
      <color theme="1"/>
      <name val="Calibri"/>
      <family val="2"/>
    </font>
    <font>
      <u/>
      <sz val="11"/>
      <color theme="10"/>
      <name val="Calibri"/>
      <family val="2"/>
      <scheme val="minor"/>
    </font>
    <font>
      <b/>
      <sz val="12"/>
      <color theme="1"/>
      <name val="Calibri"/>
      <family val="2"/>
      <scheme val="minor"/>
    </font>
    <font>
      <i/>
      <sz val="10"/>
      <color theme="1"/>
      <name val="Calibri"/>
      <family val="2"/>
      <scheme val="minor"/>
    </font>
    <font>
      <sz val="8"/>
      <name val="Calibri"/>
      <family val="2"/>
      <scheme val="minor"/>
    </font>
    <font>
      <sz val="11"/>
      <color rgb="FF000000"/>
      <name val="Symbol"/>
      <charset val="2"/>
    </font>
    <font>
      <vertAlign val="subscript"/>
      <sz val="11"/>
      <color rgb="FF000000"/>
      <name val="Arial"/>
      <family val="2"/>
    </font>
    <font>
      <vertAlign val="subscript"/>
      <sz val="11"/>
      <color rgb="FF000000"/>
      <name val="Calibri"/>
      <family val="2"/>
      <scheme val="minor"/>
    </font>
  </fonts>
  <fills count="3">
    <fill>
      <patternFill patternType="none"/>
    </fill>
    <fill>
      <patternFill patternType="gray125"/>
    </fill>
    <fill>
      <patternFill patternType="solid">
        <fgColor theme="0"/>
        <bgColor indexed="64"/>
      </patternFill>
    </fill>
  </fills>
  <borders count="186">
    <border>
      <left/>
      <right/>
      <top/>
      <bottom/>
      <diagonal/>
    </border>
    <border>
      <left/>
      <right/>
      <top style="medium">
        <color auto="1"/>
      </top>
      <bottom style="thin">
        <color auto="1"/>
      </bottom>
      <diagonal/>
    </border>
    <border>
      <left/>
      <right/>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thin">
        <color auto="1"/>
      </bottom>
      <diagonal/>
    </border>
    <border>
      <left style="medium">
        <color auto="1"/>
      </left>
      <right style="thin">
        <color auto="1"/>
      </right>
      <top/>
      <bottom style="medium">
        <color auto="1"/>
      </bottom>
      <diagonal/>
    </border>
    <border>
      <left style="medium">
        <color auto="1"/>
      </left>
      <right style="thin">
        <color auto="1"/>
      </right>
      <top/>
      <bottom/>
      <diagonal/>
    </border>
    <border>
      <left style="medium">
        <color auto="1"/>
      </left>
      <right style="thin">
        <color auto="1"/>
      </right>
      <top style="medium">
        <color auto="1"/>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hair">
        <color auto="1"/>
      </left>
      <right style="hair">
        <color auto="1"/>
      </right>
      <top style="thin">
        <color auto="1"/>
      </top>
      <bottom style="dotted">
        <color auto="1"/>
      </bottom>
      <diagonal/>
    </border>
    <border>
      <left style="hair">
        <color auto="1"/>
      </left>
      <right style="medium">
        <color auto="1"/>
      </right>
      <top style="thin">
        <color auto="1"/>
      </top>
      <bottom style="dotted">
        <color auto="1"/>
      </bottom>
      <diagonal/>
    </border>
    <border>
      <left style="hair">
        <color auto="1"/>
      </left>
      <right style="hair">
        <color auto="1"/>
      </right>
      <top style="dotted">
        <color auto="1"/>
      </top>
      <bottom style="dotted">
        <color auto="1"/>
      </bottom>
      <diagonal/>
    </border>
    <border>
      <left style="hair">
        <color auto="1"/>
      </left>
      <right style="medium">
        <color auto="1"/>
      </right>
      <top style="dotted">
        <color auto="1"/>
      </top>
      <bottom style="dotted">
        <color auto="1"/>
      </bottom>
      <diagonal/>
    </border>
    <border>
      <left style="hair">
        <color auto="1"/>
      </left>
      <right style="hair">
        <color auto="1"/>
      </right>
      <top style="dotted">
        <color auto="1"/>
      </top>
      <bottom style="dashed">
        <color auto="1"/>
      </bottom>
      <diagonal/>
    </border>
    <border>
      <left style="hair">
        <color auto="1"/>
      </left>
      <right style="medium">
        <color auto="1"/>
      </right>
      <top style="dotted">
        <color auto="1"/>
      </top>
      <bottom style="dashed">
        <color auto="1"/>
      </bottom>
      <diagonal/>
    </border>
    <border>
      <left style="hair">
        <color auto="1"/>
      </left>
      <right style="hair">
        <color auto="1"/>
      </right>
      <top style="dotted">
        <color auto="1"/>
      </top>
      <bottom style="medium">
        <color auto="1"/>
      </bottom>
      <diagonal/>
    </border>
    <border>
      <left style="hair">
        <color auto="1"/>
      </left>
      <right style="medium">
        <color auto="1"/>
      </right>
      <top style="dotted">
        <color auto="1"/>
      </top>
      <bottom style="medium">
        <color auto="1"/>
      </bottom>
      <diagonal/>
    </border>
    <border>
      <left/>
      <right style="hair">
        <color auto="1"/>
      </right>
      <top style="thin">
        <color auto="1"/>
      </top>
      <bottom style="dotted">
        <color auto="1"/>
      </bottom>
      <diagonal/>
    </border>
    <border>
      <left/>
      <right style="hair">
        <color auto="1"/>
      </right>
      <top style="dotted">
        <color auto="1"/>
      </top>
      <bottom style="dotted">
        <color auto="1"/>
      </bottom>
      <diagonal/>
    </border>
    <border>
      <left/>
      <right style="hair">
        <color auto="1"/>
      </right>
      <top style="dotted">
        <color auto="1"/>
      </top>
      <bottom style="medium">
        <color auto="1"/>
      </bottom>
      <diagonal/>
    </border>
    <border>
      <left style="medium">
        <color auto="1"/>
      </left>
      <right style="thin">
        <color auto="1"/>
      </right>
      <top style="thin">
        <color auto="1"/>
      </top>
      <bottom style="dotted">
        <color auto="1"/>
      </bottom>
      <diagonal/>
    </border>
    <border>
      <left style="medium">
        <color auto="1"/>
      </left>
      <right style="thin">
        <color auto="1"/>
      </right>
      <top style="dotted">
        <color auto="1"/>
      </top>
      <bottom style="dotted">
        <color auto="1"/>
      </bottom>
      <diagonal/>
    </border>
    <border>
      <left style="medium">
        <color auto="1"/>
      </left>
      <right style="thin">
        <color auto="1"/>
      </right>
      <top style="dotted">
        <color auto="1"/>
      </top>
      <bottom style="medium">
        <color auto="1"/>
      </bottom>
      <diagonal/>
    </border>
    <border>
      <left/>
      <right style="hair">
        <color auto="1"/>
      </right>
      <top style="dotted">
        <color auto="1"/>
      </top>
      <bottom style="dashed">
        <color auto="1"/>
      </bottom>
      <diagonal/>
    </border>
    <border>
      <left style="medium">
        <color auto="1"/>
      </left>
      <right style="thin">
        <color auto="1"/>
      </right>
      <top style="dotted">
        <color auto="1"/>
      </top>
      <bottom style="dashed">
        <color auto="1"/>
      </bottom>
      <diagonal/>
    </border>
    <border>
      <left style="thin">
        <color auto="1"/>
      </left>
      <right style="hair">
        <color auto="1"/>
      </right>
      <top style="thin">
        <color auto="1"/>
      </top>
      <bottom style="dotted">
        <color auto="1"/>
      </bottom>
      <diagonal/>
    </border>
    <border>
      <left style="thin">
        <color auto="1"/>
      </left>
      <right style="hair">
        <color auto="1"/>
      </right>
      <top style="dotted">
        <color auto="1"/>
      </top>
      <bottom style="dotted">
        <color auto="1"/>
      </bottom>
      <diagonal/>
    </border>
    <border>
      <left style="thin">
        <color auto="1"/>
      </left>
      <right style="hair">
        <color auto="1"/>
      </right>
      <top style="dotted">
        <color auto="1"/>
      </top>
      <bottom style="dashed">
        <color auto="1"/>
      </bottom>
      <diagonal/>
    </border>
    <border>
      <left style="thin">
        <color auto="1"/>
      </left>
      <right style="hair">
        <color auto="1"/>
      </right>
      <top style="medium">
        <color auto="1"/>
      </top>
      <bottom style="thin">
        <color auto="1"/>
      </bottom>
      <diagonal/>
    </border>
    <border>
      <left style="hair">
        <color auto="1"/>
      </left>
      <right style="hair">
        <color auto="1"/>
      </right>
      <top style="medium">
        <color auto="1"/>
      </top>
      <bottom style="thin">
        <color auto="1"/>
      </bottom>
      <diagonal/>
    </border>
    <border>
      <left style="hair">
        <color auto="1"/>
      </left>
      <right style="medium">
        <color auto="1"/>
      </right>
      <top style="medium">
        <color auto="1"/>
      </top>
      <bottom style="thin">
        <color auto="1"/>
      </bottom>
      <diagonal/>
    </border>
    <border>
      <left/>
      <right/>
      <top style="dotted">
        <color auto="1"/>
      </top>
      <bottom style="medium">
        <color auto="1"/>
      </bottom>
      <diagonal/>
    </border>
    <border>
      <left style="medium">
        <color auto="1"/>
      </left>
      <right/>
      <top style="dotted">
        <color auto="1"/>
      </top>
      <bottom style="medium">
        <color auto="1"/>
      </bottom>
      <diagonal/>
    </border>
    <border>
      <left style="thin">
        <color auto="1"/>
      </left>
      <right style="hair">
        <color auto="1"/>
      </right>
      <top style="dotted">
        <color auto="1"/>
      </top>
      <bottom style="medium">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hair">
        <color auto="1"/>
      </left>
      <right style="hair">
        <color auto="1"/>
      </right>
      <top style="dashed">
        <color auto="1"/>
      </top>
      <bottom style="dotted">
        <color auto="1"/>
      </bottom>
      <diagonal/>
    </border>
    <border>
      <left style="hair">
        <color auto="1"/>
      </left>
      <right style="medium">
        <color auto="1"/>
      </right>
      <top style="dashed">
        <color auto="1"/>
      </top>
      <bottom style="dotted">
        <color auto="1"/>
      </bottom>
      <diagonal/>
    </border>
    <border>
      <left style="hair">
        <color auto="1"/>
      </left>
      <right style="hair">
        <color auto="1"/>
      </right>
      <top style="dotted">
        <color auto="1"/>
      </top>
      <bottom/>
      <diagonal/>
    </border>
    <border>
      <left style="hair">
        <color auto="1"/>
      </left>
      <right style="medium">
        <color auto="1"/>
      </right>
      <top style="dotted">
        <color auto="1"/>
      </top>
      <bottom/>
      <diagonal/>
    </border>
    <border>
      <left style="hair">
        <color auto="1"/>
      </left>
      <right style="medium">
        <color auto="1"/>
      </right>
      <top/>
      <bottom style="dotted">
        <color auto="1"/>
      </bottom>
      <diagonal/>
    </border>
    <border>
      <left style="hair">
        <color auto="1"/>
      </left>
      <right style="hair">
        <color auto="1"/>
      </right>
      <top style="dashed">
        <color auto="1"/>
      </top>
      <bottom style="thin">
        <color auto="1"/>
      </bottom>
      <diagonal/>
    </border>
    <border>
      <left style="hair">
        <color auto="1"/>
      </left>
      <right style="medium">
        <color auto="1"/>
      </right>
      <top style="dashed">
        <color auto="1"/>
      </top>
      <bottom style="thin">
        <color auto="1"/>
      </bottom>
      <diagonal/>
    </border>
    <border>
      <left/>
      <right style="hair">
        <color auto="1"/>
      </right>
      <top style="dashed">
        <color auto="1"/>
      </top>
      <bottom style="thin">
        <color auto="1"/>
      </bottom>
      <diagonal/>
    </border>
    <border>
      <left/>
      <right style="hair">
        <color auto="1"/>
      </right>
      <top/>
      <bottom style="dotted">
        <color auto="1"/>
      </bottom>
      <diagonal/>
    </border>
    <border>
      <left/>
      <right style="hair">
        <color auto="1"/>
      </right>
      <top style="dotted">
        <color auto="1"/>
      </top>
      <bottom/>
      <diagonal/>
    </border>
    <border>
      <left style="medium">
        <color auto="1"/>
      </left>
      <right style="thin">
        <color auto="1"/>
      </right>
      <top style="dashed">
        <color auto="1"/>
      </top>
      <bottom style="thin">
        <color auto="1"/>
      </bottom>
      <diagonal/>
    </border>
    <border>
      <left style="medium">
        <color auto="1"/>
      </left>
      <right style="thin">
        <color auto="1"/>
      </right>
      <top/>
      <bottom style="dotted">
        <color auto="1"/>
      </bottom>
      <diagonal/>
    </border>
    <border>
      <left style="medium">
        <color auto="1"/>
      </left>
      <right style="thin">
        <color auto="1"/>
      </right>
      <top style="dotted">
        <color auto="1"/>
      </top>
      <bottom/>
      <diagonal/>
    </border>
    <border>
      <left/>
      <right style="medium">
        <color auto="1"/>
      </right>
      <top style="thin">
        <color auto="1"/>
      </top>
      <bottom style="dotted">
        <color auto="1"/>
      </bottom>
      <diagonal/>
    </border>
    <border>
      <left/>
      <right/>
      <top style="dashed">
        <color auto="1"/>
      </top>
      <bottom/>
      <diagonal/>
    </border>
    <border>
      <left style="thin">
        <color auto="1"/>
      </left>
      <right style="hair">
        <color auto="1"/>
      </right>
      <top style="dotted">
        <color auto="1"/>
      </top>
      <bottom/>
      <diagonal/>
    </border>
    <border>
      <left style="medium">
        <color auto="1"/>
      </left>
      <right/>
      <top style="dashed">
        <color auto="1"/>
      </top>
      <bottom style="dashed">
        <color auto="1"/>
      </bottom>
      <diagonal/>
    </border>
    <border>
      <left/>
      <right/>
      <top style="dashed">
        <color auto="1"/>
      </top>
      <bottom style="dashed">
        <color auto="1"/>
      </bottom>
      <diagonal/>
    </border>
    <border>
      <left/>
      <right style="medium">
        <color auto="1"/>
      </right>
      <top style="dashed">
        <color auto="1"/>
      </top>
      <bottom style="dashed">
        <color auto="1"/>
      </bottom>
      <diagonal/>
    </border>
    <border>
      <left/>
      <right style="hair">
        <color auto="1"/>
      </right>
      <top style="dashed">
        <color auto="1"/>
      </top>
      <bottom style="dotted">
        <color auto="1"/>
      </bottom>
      <diagonal/>
    </border>
    <border>
      <left style="medium">
        <color auto="1"/>
      </left>
      <right style="thin">
        <color auto="1"/>
      </right>
      <top style="dashed">
        <color auto="1"/>
      </top>
      <bottom style="dotted">
        <color auto="1"/>
      </bottom>
      <diagonal/>
    </border>
    <border>
      <left style="medium">
        <color auto="1"/>
      </left>
      <right style="thin">
        <color auto="1"/>
      </right>
      <top style="dashed">
        <color auto="1"/>
      </top>
      <bottom style="medium">
        <color auto="1"/>
      </bottom>
      <diagonal/>
    </border>
    <border>
      <left style="thin">
        <color auto="1"/>
      </left>
      <right style="hair">
        <color auto="1"/>
      </right>
      <top style="dashed">
        <color auto="1"/>
      </top>
      <bottom style="medium">
        <color auto="1"/>
      </bottom>
      <diagonal/>
    </border>
    <border>
      <left style="hair">
        <color auto="1"/>
      </left>
      <right style="hair">
        <color auto="1"/>
      </right>
      <top style="dashed">
        <color auto="1"/>
      </top>
      <bottom style="medium">
        <color auto="1"/>
      </bottom>
      <diagonal/>
    </border>
    <border>
      <left style="hair">
        <color auto="1"/>
      </left>
      <right style="medium">
        <color auto="1"/>
      </right>
      <top style="dashed">
        <color auto="1"/>
      </top>
      <bottom style="medium">
        <color auto="1"/>
      </bottom>
      <diagonal/>
    </border>
    <border>
      <left style="dashDot">
        <color auto="1"/>
      </left>
      <right style="hair">
        <color auto="1"/>
      </right>
      <top style="dashed">
        <color auto="1"/>
      </top>
      <bottom style="dotted">
        <color auto="1"/>
      </bottom>
      <diagonal/>
    </border>
    <border>
      <left style="hair">
        <color auto="1"/>
      </left>
      <right style="dashDot">
        <color auto="1"/>
      </right>
      <top style="dashed">
        <color auto="1"/>
      </top>
      <bottom style="dotted">
        <color auto="1"/>
      </bottom>
      <diagonal/>
    </border>
    <border>
      <left style="dashDot">
        <color auto="1"/>
      </left>
      <right style="hair">
        <color auto="1"/>
      </right>
      <top style="dotted">
        <color auto="1"/>
      </top>
      <bottom style="dotted">
        <color auto="1"/>
      </bottom>
      <diagonal/>
    </border>
    <border>
      <left style="dashDot">
        <color auto="1"/>
      </left>
      <right style="hair">
        <color auto="1"/>
      </right>
      <top style="dotted">
        <color auto="1"/>
      </top>
      <bottom/>
      <diagonal/>
    </border>
    <border>
      <left style="dashDot">
        <color auto="1"/>
      </left>
      <right style="hair">
        <color auto="1"/>
      </right>
      <top/>
      <bottom style="dotted">
        <color auto="1"/>
      </bottom>
      <diagonal/>
    </border>
    <border>
      <left style="hair">
        <color auto="1"/>
      </left>
      <right style="dashDot">
        <color auto="1"/>
      </right>
      <top/>
      <bottom style="dotted">
        <color auto="1"/>
      </bottom>
      <diagonal/>
    </border>
    <border>
      <left style="dashDot">
        <color auto="1"/>
      </left>
      <right style="hair">
        <color auto="1"/>
      </right>
      <top style="dashed">
        <color auto="1"/>
      </top>
      <bottom style="thin">
        <color auto="1"/>
      </bottom>
      <diagonal/>
    </border>
    <border>
      <left style="hair">
        <color auto="1"/>
      </left>
      <right style="dashDot">
        <color auto="1"/>
      </right>
      <top style="dashed">
        <color auto="1"/>
      </top>
      <bottom style="thin">
        <color auto="1"/>
      </bottom>
      <diagonal/>
    </border>
    <border>
      <left/>
      <right/>
      <top style="dashed">
        <color auto="1"/>
      </top>
      <bottom style="thin">
        <color auto="1"/>
      </bottom>
      <diagonal/>
    </border>
    <border>
      <left style="dashDot">
        <color auto="1"/>
      </left>
      <right style="dashDot">
        <color auto="1"/>
      </right>
      <top style="thin">
        <color auto="1"/>
      </top>
      <bottom style="dashed">
        <color auto="1"/>
      </bottom>
      <diagonal/>
    </border>
    <border>
      <left style="dashDot">
        <color auto="1"/>
      </left>
      <right/>
      <top style="thin">
        <color auto="1"/>
      </top>
      <bottom style="dotted">
        <color auto="1"/>
      </bottom>
      <diagonal/>
    </border>
    <border>
      <left/>
      <right style="dashDot">
        <color auto="1"/>
      </right>
      <top style="thin">
        <color auto="1"/>
      </top>
      <bottom style="dotted">
        <color auto="1"/>
      </bottom>
      <diagonal/>
    </border>
    <border>
      <left style="dashDot">
        <color auto="1"/>
      </left>
      <right/>
      <top style="dotted">
        <color auto="1"/>
      </top>
      <bottom style="dotted">
        <color auto="1"/>
      </bottom>
      <diagonal/>
    </border>
    <border>
      <left/>
      <right style="dashDot">
        <color auto="1"/>
      </right>
      <top style="dotted">
        <color auto="1"/>
      </top>
      <bottom style="dotted">
        <color auto="1"/>
      </bottom>
      <diagonal/>
    </border>
    <border>
      <left style="dashDot">
        <color auto="1"/>
      </left>
      <right/>
      <top style="dotted">
        <color auto="1"/>
      </top>
      <bottom style="dashed">
        <color auto="1"/>
      </bottom>
      <diagonal/>
    </border>
    <border>
      <left/>
      <right style="dashDot">
        <color auto="1"/>
      </right>
      <top style="dotted">
        <color auto="1"/>
      </top>
      <bottom style="dashed">
        <color auto="1"/>
      </bottom>
      <diagonal/>
    </border>
    <border>
      <left/>
      <right style="hair">
        <color auto="1"/>
      </right>
      <top style="dashed">
        <color auto="1"/>
      </top>
      <bottom/>
      <diagonal/>
    </border>
    <border>
      <left style="hair">
        <color auto="1"/>
      </left>
      <right style="dashDot">
        <color auto="1"/>
      </right>
      <top style="dashed">
        <color auto="1"/>
      </top>
      <bottom/>
      <diagonal/>
    </border>
    <border>
      <left style="dashDot">
        <color auto="1"/>
      </left>
      <right/>
      <top style="dashed">
        <color auto="1"/>
      </top>
      <bottom/>
      <diagonal/>
    </border>
    <border>
      <left/>
      <right style="medium">
        <color auto="1"/>
      </right>
      <top style="dotted">
        <color auto="1"/>
      </top>
      <bottom style="medium">
        <color auto="1"/>
      </bottom>
      <diagonal/>
    </border>
    <border>
      <left style="thin">
        <color auto="1"/>
      </left>
      <right/>
      <top style="dotted">
        <color auto="1"/>
      </top>
      <bottom style="medium">
        <color auto="1"/>
      </bottom>
      <diagonal/>
    </border>
    <border>
      <left style="dashDot">
        <color auto="1"/>
      </left>
      <right/>
      <top style="dotted">
        <color auto="1"/>
      </top>
      <bottom style="medium">
        <color auto="1"/>
      </bottom>
      <diagonal/>
    </border>
    <border>
      <left/>
      <right style="dashDot">
        <color auto="1"/>
      </right>
      <top style="dotted">
        <color auto="1"/>
      </top>
      <bottom style="medium">
        <color auto="1"/>
      </bottom>
      <diagonal/>
    </border>
    <border>
      <left style="thin">
        <color auto="1"/>
      </left>
      <right style="dotted">
        <color auto="1"/>
      </right>
      <top style="hair">
        <color auto="1"/>
      </top>
      <bottom style="hair">
        <color auto="1"/>
      </bottom>
      <diagonal/>
    </border>
    <border>
      <left style="dotted">
        <color auto="1"/>
      </left>
      <right style="dotted">
        <color auto="1"/>
      </right>
      <top style="hair">
        <color auto="1"/>
      </top>
      <bottom style="hair">
        <color auto="1"/>
      </bottom>
      <diagonal/>
    </border>
    <border>
      <left style="dotted">
        <color auto="1"/>
      </left>
      <right style="dashDot">
        <color auto="1"/>
      </right>
      <top style="hair">
        <color auto="1"/>
      </top>
      <bottom style="hair">
        <color auto="1"/>
      </bottom>
      <diagonal/>
    </border>
    <border>
      <left style="thin">
        <color auto="1"/>
      </left>
      <right style="dotted">
        <color auto="1"/>
      </right>
      <top style="hair">
        <color auto="1"/>
      </top>
      <bottom style="medium">
        <color auto="1"/>
      </bottom>
      <diagonal/>
    </border>
    <border>
      <left style="dotted">
        <color auto="1"/>
      </left>
      <right style="dotted">
        <color auto="1"/>
      </right>
      <top style="hair">
        <color auto="1"/>
      </top>
      <bottom style="medium">
        <color auto="1"/>
      </bottom>
      <diagonal/>
    </border>
    <border>
      <left style="dotted">
        <color auto="1"/>
      </left>
      <right style="dashDot">
        <color auto="1"/>
      </right>
      <top style="hair">
        <color auto="1"/>
      </top>
      <bottom style="medium">
        <color auto="1"/>
      </bottom>
      <diagonal/>
    </border>
    <border>
      <left style="dotted">
        <color auto="1"/>
      </left>
      <right/>
      <top style="hair">
        <color auto="1"/>
      </top>
      <bottom style="hair">
        <color auto="1"/>
      </bottom>
      <diagonal/>
    </border>
    <border>
      <left style="dotted">
        <color auto="1"/>
      </left>
      <right/>
      <top style="hair">
        <color auto="1"/>
      </top>
      <bottom style="medium">
        <color auto="1"/>
      </bottom>
      <diagonal/>
    </border>
    <border>
      <left style="dashDot">
        <color auto="1"/>
      </left>
      <right style="dotted">
        <color auto="1"/>
      </right>
      <top style="hair">
        <color auto="1"/>
      </top>
      <bottom style="hair">
        <color auto="1"/>
      </bottom>
      <diagonal/>
    </border>
    <border>
      <left style="dashDot">
        <color auto="1"/>
      </left>
      <right style="dotted">
        <color auto="1"/>
      </right>
      <top style="hair">
        <color auto="1"/>
      </top>
      <bottom style="medium">
        <color auto="1"/>
      </bottom>
      <diagonal/>
    </border>
    <border>
      <left/>
      <right style="dotted">
        <color auto="1"/>
      </right>
      <top style="hair">
        <color auto="1"/>
      </top>
      <bottom style="hair">
        <color auto="1"/>
      </bottom>
      <diagonal/>
    </border>
    <border>
      <left/>
      <right style="dotted">
        <color auto="1"/>
      </right>
      <top style="hair">
        <color auto="1"/>
      </top>
      <bottom style="medium">
        <color auto="1"/>
      </bottom>
      <diagonal/>
    </border>
    <border>
      <left style="thin">
        <color auto="1"/>
      </left>
      <right style="dotted">
        <color auto="1"/>
      </right>
      <top/>
      <bottom style="hair">
        <color auto="1"/>
      </bottom>
      <diagonal/>
    </border>
    <border>
      <left style="dotted">
        <color auto="1"/>
      </left>
      <right style="dotted">
        <color auto="1"/>
      </right>
      <top/>
      <bottom style="hair">
        <color auto="1"/>
      </bottom>
      <diagonal/>
    </border>
    <border>
      <left style="dotted">
        <color auto="1"/>
      </left>
      <right/>
      <top/>
      <bottom style="hair">
        <color auto="1"/>
      </bottom>
      <diagonal/>
    </border>
    <border>
      <left style="dashDot">
        <color auto="1"/>
      </left>
      <right style="dotted">
        <color auto="1"/>
      </right>
      <top/>
      <bottom style="hair">
        <color auto="1"/>
      </bottom>
      <diagonal/>
    </border>
    <border>
      <left style="dotted">
        <color auto="1"/>
      </left>
      <right style="dashDot">
        <color auto="1"/>
      </right>
      <top/>
      <bottom style="hair">
        <color auto="1"/>
      </bottom>
      <diagonal/>
    </border>
    <border>
      <left/>
      <right style="dotted">
        <color auto="1"/>
      </right>
      <top/>
      <bottom style="hair">
        <color auto="1"/>
      </bottom>
      <diagonal/>
    </border>
    <border>
      <left style="thin">
        <color auto="1"/>
      </left>
      <right style="dotted">
        <color auto="1"/>
      </right>
      <top style="medium">
        <color auto="1"/>
      </top>
      <bottom style="thin">
        <color auto="1"/>
      </bottom>
      <diagonal/>
    </border>
    <border>
      <left style="dotted">
        <color auto="1"/>
      </left>
      <right style="dotted">
        <color auto="1"/>
      </right>
      <top style="medium">
        <color auto="1"/>
      </top>
      <bottom style="thin">
        <color auto="1"/>
      </bottom>
      <diagonal/>
    </border>
    <border>
      <left style="dotted">
        <color auto="1"/>
      </left>
      <right/>
      <top style="medium">
        <color auto="1"/>
      </top>
      <bottom style="thin">
        <color auto="1"/>
      </bottom>
      <diagonal/>
    </border>
    <border>
      <left style="dashDot">
        <color auto="1"/>
      </left>
      <right style="dotted">
        <color auto="1"/>
      </right>
      <top style="medium">
        <color auto="1"/>
      </top>
      <bottom style="thin">
        <color auto="1"/>
      </bottom>
      <diagonal/>
    </border>
    <border>
      <left style="dotted">
        <color auto="1"/>
      </left>
      <right style="dashDot">
        <color auto="1"/>
      </right>
      <top style="medium">
        <color auto="1"/>
      </top>
      <bottom style="thin">
        <color auto="1"/>
      </bottom>
      <diagonal/>
    </border>
    <border>
      <left/>
      <right style="dotted">
        <color auto="1"/>
      </right>
      <top style="medium">
        <color auto="1"/>
      </top>
      <bottom style="thin">
        <color auto="1"/>
      </bottom>
      <diagonal/>
    </border>
    <border>
      <left/>
      <right/>
      <top style="thin">
        <color auto="1"/>
      </top>
      <bottom style="dashed">
        <color auto="1"/>
      </bottom>
      <diagonal/>
    </border>
    <border>
      <left style="medium">
        <color auto="1"/>
      </left>
      <right style="thin">
        <color auto="1"/>
      </right>
      <top style="dashed">
        <color auto="1"/>
      </top>
      <bottom style="hair">
        <color auto="1"/>
      </bottom>
      <diagonal/>
    </border>
    <border>
      <left style="medium">
        <color auto="1"/>
      </left>
      <right style="thin">
        <color auto="1"/>
      </right>
      <top style="hair">
        <color auto="1"/>
      </top>
      <bottom style="hair">
        <color auto="1"/>
      </bottom>
      <diagonal/>
    </border>
    <border>
      <left style="medium">
        <color auto="1"/>
      </left>
      <right style="thin">
        <color auto="1"/>
      </right>
      <top style="hair">
        <color auto="1"/>
      </top>
      <bottom style="medium">
        <color auto="1"/>
      </bottom>
      <diagonal/>
    </border>
    <border>
      <left style="dotted">
        <color auto="1"/>
      </left>
      <right style="medium">
        <color auto="1"/>
      </right>
      <top style="medium">
        <color auto="1"/>
      </top>
      <bottom style="thin">
        <color auto="1"/>
      </bottom>
      <diagonal/>
    </border>
    <border>
      <left style="dotted">
        <color auto="1"/>
      </left>
      <right style="medium">
        <color auto="1"/>
      </right>
      <top/>
      <bottom style="hair">
        <color auto="1"/>
      </bottom>
      <diagonal/>
    </border>
    <border>
      <left style="dotted">
        <color auto="1"/>
      </left>
      <right style="medium">
        <color auto="1"/>
      </right>
      <top style="hair">
        <color auto="1"/>
      </top>
      <bottom style="hair">
        <color auto="1"/>
      </bottom>
      <diagonal/>
    </border>
    <border>
      <left style="dotted">
        <color auto="1"/>
      </left>
      <right style="medium">
        <color auto="1"/>
      </right>
      <top style="hair">
        <color auto="1"/>
      </top>
      <bottom style="medium">
        <color auto="1"/>
      </bottom>
      <diagonal/>
    </border>
    <border>
      <left style="dotted">
        <color auto="1"/>
      </left>
      <right style="medium">
        <color auto="1"/>
      </right>
      <top/>
      <bottom/>
      <diagonal/>
    </border>
    <border>
      <left style="medium">
        <color auto="1"/>
      </left>
      <right style="thin">
        <color auto="1"/>
      </right>
      <top/>
      <bottom style="dashed">
        <color auto="1"/>
      </bottom>
      <diagonal/>
    </border>
    <border>
      <left style="thin">
        <color auto="1"/>
      </left>
      <right style="dotted">
        <color auto="1"/>
      </right>
      <top/>
      <bottom style="dashed">
        <color auto="1"/>
      </bottom>
      <diagonal/>
    </border>
    <border>
      <left style="dotted">
        <color auto="1"/>
      </left>
      <right style="dotted">
        <color auto="1"/>
      </right>
      <top/>
      <bottom style="dashed">
        <color auto="1"/>
      </bottom>
      <diagonal/>
    </border>
    <border>
      <left style="dotted">
        <color auto="1"/>
      </left>
      <right/>
      <top/>
      <bottom style="dashed">
        <color auto="1"/>
      </bottom>
      <diagonal/>
    </border>
    <border>
      <left style="dashDot">
        <color auto="1"/>
      </left>
      <right style="dotted">
        <color auto="1"/>
      </right>
      <top/>
      <bottom style="dashed">
        <color auto="1"/>
      </bottom>
      <diagonal/>
    </border>
    <border>
      <left style="dotted">
        <color auto="1"/>
      </left>
      <right style="dashDot">
        <color auto="1"/>
      </right>
      <top/>
      <bottom style="dashed">
        <color auto="1"/>
      </bottom>
      <diagonal/>
    </border>
    <border>
      <left/>
      <right style="dotted">
        <color auto="1"/>
      </right>
      <top/>
      <bottom style="dashed">
        <color auto="1"/>
      </bottom>
      <diagonal/>
    </border>
    <border>
      <left style="dotted">
        <color auto="1"/>
      </left>
      <right style="medium">
        <color auto="1"/>
      </right>
      <top/>
      <bottom style="dashed">
        <color auto="1"/>
      </bottom>
      <diagonal/>
    </border>
    <border>
      <left style="medium">
        <color auto="1"/>
      </left>
      <right/>
      <top style="thin">
        <color auto="1"/>
      </top>
      <bottom style="dashed">
        <color auto="1"/>
      </bottom>
      <diagonal/>
    </border>
    <border>
      <left style="thin">
        <color auto="1"/>
      </left>
      <right style="dashDot">
        <color auto="1"/>
      </right>
      <top style="thin">
        <color auto="1"/>
      </top>
      <bottom style="dashed">
        <color auto="1"/>
      </bottom>
      <diagonal/>
    </border>
    <border>
      <left style="dashDot">
        <color auto="1"/>
      </left>
      <right/>
      <top style="thin">
        <color auto="1"/>
      </top>
      <bottom style="dashed">
        <color auto="1"/>
      </bottom>
      <diagonal/>
    </border>
    <border>
      <left/>
      <right style="medium">
        <color auto="1"/>
      </right>
      <top style="thin">
        <color auto="1"/>
      </top>
      <bottom style="dashed">
        <color auto="1"/>
      </bottom>
      <diagonal/>
    </border>
    <border>
      <left style="medium">
        <color auto="1"/>
      </left>
      <right style="dotted">
        <color auto="1"/>
      </right>
      <top style="medium">
        <color auto="1"/>
      </top>
      <bottom style="hair">
        <color auto="1"/>
      </bottom>
      <diagonal/>
    </border>
    <border>
      <left style="dotted">
        <color auto="1"/>
      </left>
      <right style="medium">
        <color auto="1"/>
      </right>
      <top style="medium">
        <color auto="1"/>
      </top>
      <bottom style="hair">
        <color auto="1"/>
      </bottom>
      <diagonal/>
    </border>
    <border>
      <left style="medium">
        <color auto="1"/>
      </left>
      <right style="dotted">
        <color auto="1"/>
      </right>
      <top style="hair">
        <color auto="1"/>
      </top>
      <bottom style="hair">
        <color auto="1"/>
      </bottom>
      <diagonal/>
    </border>
    <border>
      <left style="medium">
        <color auto="1"/>
      </left>
      <right style="dotted">
        <color auto="1"/>
      </right>
      <top style="hair">
        <color auto="1"/>
      </top>
      <bottom style="medium">
        <color auto="1"/>
      </bottom>
      <diagonal/>
    </border>
    <border>
      <left style="medium">
        <color auto="1"/>
      </left>
      <right style="thin">
        <color auto="1"/>
      </right>
      <top style="medium">
        <color auto="1"/>
      </top>
      <bottom style="hair">
        <color auto="1"/>
      </bottom>
      <diagonal/>
    </border>
    <border>
      <left style="medium">
        <color auto="1"/>
      </left>
      <right style="thin">
        <color auto="1"/>
      </right>
      <top/>
      <bottom style="hair">
        <color auto="1"/>
      </bottom>
      <diagonal/>
    </border>
    <border>
      <left style="medium">
        <color auto="1"/>
      </left>
      <right style="thin">
        <color auto="1"/>
      </right>
      <top style="hair">
        <color auto="1"/>
      </top>
      <bottom/>
      <diagonal/>
    </border>
    <border>
      <left/>
      <right style="dotted">
        <color auto="1"/>
      </right>
      <top style="hair">
        <color auto="1"/>
      </top>
      <bottom/>
      <diagonal/>
    </border>
    <border>
      <left style="dotted">
        <color auto="1"/>
      </left>
      <right style="dotted">
        <color auto="1"/>
      </right>
      <top style="hair">
        <color auto="1"/>
      </top>
      <bottom/>
      <diagonal/>
    </border>
    <border>
      <left style="dotted">
        <color auto="1"/>
      </left>
      <right style="medium">
        <color auto="1"/>
      </right>
      <top style="hair">
        <color auto="1"/>
      </top>
      <bottom/>
      <diagonal/>
    </border>
    <border>
      <left style="dotted">
        <color auto="1"/>
      </left>
      <right style="dotted">
        <color auto="1"/>
      </right>
      <top style="dashed">
        <color auto="1"/>
      </top>
      <bottom style="hair">
        <color auto="1"/>
      </bottom>
      <diagonal/>
    </border>
    <border>
      <left style="dotted">
        <color auto="1"/>
      </left>
      <right style="medium">
        <color auto="1"/>
      </right>
      <top style="dashed">
        <color auto="1"/>
      </top>
      <bottom style="hair">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right style="dotted">
        <color auto="1"/>
      </right>
      <top style="dashed">
        <color auto="1"/>
      </top>
      <bottom style="hair">
        <color auto="1"/>
      </bottom>
      <diagonal/>
    </border>
    <border>
      <left/>
      <right style="medium">
        <color auto="1"/>
      </right>
      <top style="dotted">
        <color auto="1"/>
      </top>
      <bottom style="dotted">
        <color auto="1"/>
      </bottom>
      <diagonal/>
    </border>
    <border>
      <left/>
      <right style="medium">
        <color auto="1"/>
      </right>
      <top style="dotted">
        <color auto="1"/>
      </top>
      <bottom style="dashed">
        <color auto="1"/>
      </bottom>
      <diagonal/>
    </border>
    <border>
      <left style="medium">
        <color auto="1"/>
      </left>
      <right style="thin">
        <color auto="1"/>
      </right>
      <top style="thin">
        <color auto="1"/>
      </top>
      <bottom style="hair">
        <color auto="1"/>
      </bottom>
      <diagonal/>
    </border>
    <border>
      <left style="dotted">
        <color auto="1"/>
      </left>
      <right style="dotted">
        <color auto="1"/>
      </right>
      <top style="hair">
        <color auto="1"/>
      </top>
      <bottom style="dashed">
        <color auto="1"/>
      </bottom>
      <diagonal/>
    </border>
    <border>
      <left style="dotted">
        <color auto="1"/>
      </left>
      <right style="medium">
        <color auto="1"/>
      </right>
      <top style="hair">
        <color auto="1"/>
      </top>
      <bottom style="dashed">
        <color auto="1"/>
      </bottom>
      <diagonal/>
    </border>
    <border>
      <left/>
      <right style="dotted">
        <color auto="1"/>
      </right>
      <top style="hair">
        <color auto="1"/>
      </top>
      <bottom style="dashed">
        <color auto="1"/>
      </bottom>
      <diagonal/>
    </border>
    <border>
      <left style="medium">
        <color auto="1"/>
      </left>
      <right style="thin">
        <color auto="1"/>
      </right>
      <top style="hair">
        <color auto="1"/>
      </top>
      <bottom style="dashed">
        <color auto="1"/>
      </bottom>
      <diagonal/>
    </border>
    <border>
      <left style="dotted">
        <color auto="1"/>
      </left>
      <right style="medium">
        <color auto="1"/>
      </right>
      <top style="dashed">
        <color auto="1"/>
      </top>
      <bottom/>
      <diagonal/>
    </border>
    <border>
      <left style="thin">
        <color auto="1"/>
      </left>
      <right style="dotted">
        <color auto="1"/>
      </right>
      <top style="dashed">
        <color auto="1"/>
      </top>
      <bottom style="hair">
        <color auto="1"/>
      </bottom>
      <diagonal/>
    </border>
    <border>
      <left style="thin">
        <color auto="1"/>
      </left>
      <right style="dotted">
        <color auto="1"/>
      </right>
      <top style="hair">
        <color auto="1"/>
      </top>
      <bottom style="dashed">
        <color auto="1"/>
      </bottom>
      <diagonal/>
    </border>
    <border>
      <left style="thin">
        <color auto="1"/>
      </left>
      <right style="dotted">
        <color auto="1"/>
      </right>
      <top style="thin">
        <color auto="1"/>
      </top>
      <bottom style="hair">
        <color auto="1"/>
      </bottom>
      <diagonal/>
    </border>
    <border>
      <left style="dotted">
        <color auto="1"/>
      </left>
      <right style="dotted">
        <color auto="1"/>
      </right>
      <top style="thin">
        <color auto="1"/>
      </top>
      <bottom style="hair">
        <color auto="1"/>
      </bottom>
      <diagonal/>
    </border>
    <border>
      <left style="dotted">
        <color auto="1"/>
      </left>
      <right style="medium">
        <color auto="1"/>
      </right>
      <top style="thin">
        <color auto="1"/>
      </top>
      <bottom style="hair">
        <color auto="1"/>
      </bottom>
      <diagonal/>
    </border>
    <border>
      <left/>
      <right/>
      <top style="hair">
        <color auto="1"/>
      </top>
      <bottom style="hair">
        <color auto="1"/>
      </bottom>
      <diagonal/>
    </border>
    <border>
      <left/>
      <right style="medium">
        <color auto="1"/>
      </right>
      <top style="hair">
        <color auto="1"/>
      </top>
      <bottom style="hair">
        <color auto="1"/>
      </bottom>
      <diagonal/>
    </border>
    <border>
      <left style="thin">
        <color auto="1"/>
      </left>
      <right/>
      <top style="medium">
        <color auto="1"/>
      </top>
      <bottom style="thin">
        <color auto="1"/>
      </bottom>
      <diagonal/>
    </border>
    <border>
      <left style="medium">
        <color auto="1"/>
      </left>
      <right style="dotted">
        <color auto="1"/>
      </right>
      <top style="medium">
        <color auto="1"/>
      </top>
      <bottom style="dashed">
        <color auto="1"/>
      </bottom>
      <diagonal/>
    </border>
    <border>
      <left style="dotted">
        <color auto="1"/>
      </left>
      <right style="dotted">
        <color auto="1"/>
      </right>
      <top style="medium">
        <color auto="1"/>
      </top>
      <bottom style="dashed">
        <color auto="1"/>
      </bottom>
      <diagonal/>
    </border>
    <border>
      <left style="dotted">
        <color auto="1"/>
      </left>
      <right style="medium">
        <color auto="1"/>
      </right>
      <top style="medium">
        <color auto="1"/>
      </top>
      <bottom style="dashed">
        <color auto="1"/>
      </bottom>
      <diagonal/>
    </border>
    <border>
      <left style="dotted">
        <color auto="1"/>
      </left>
      <right style="dotted">
        <color auto="1"/>
      </right>
      <top style="dashed">
        <color auto="1"/>
      </top>
      <bottom style="thin">
        <color auto="1"/>
      </bottom>
      <diagonal/>
    </border>
    <border>
      <left style="dotted">
        <color auto="1"/>
      </left>
      <right style="medium">
        <color auto="1"/>
      </right>
      <top style="dashed">
        <color auto="1"/>
      </top>
      <bottom style="thin">
        <color auto="1"/>
      </bottom>
      <diagonal/>
    </border>
    <border>
      <left/>
      <right style="dotted">
        <color auto="1"/>
      </right>
      <top style="dashed">
        <color auto="1"/>
      </top>
      <bottom style="thin">
        <color auto="1"/>
      </bottom>
      <diagonal/>
    </border>
    <border>
      <left/>
      <right style="dotted">
        <color auto="1"/>
      </right>
      <top style="thin">
        <color auto="1"/>
      </top>
      <bottom style="hair">
        <color auto="1"/>
      </bottom>
      <diagonal/>
    </border>
    <border>
      <left style="thin">
        <color auto="1"/>
      </left>
      <right style="dotted">
        <color auto="1"/>
      </right>
      <top style="hair">
        <color auto="1"/>
      </top>
      <bottom/>
      <diagonal/>
    </border>
    <border>
      <left style="medium">
        <color auto="1"/>
      </left>
      <right style="thin">
        <color auto="1"/>
      </right>
      <top style="dashed">
        <color auto="1"/>
      </top>
      <bottom/>
      <diagonal/>
    </border>
    <border>
      <left/>
      <right/>
      <top style="thin">
        <color auto="1"/>
      </top>
      <bottom style="hair">
        <color auto="1"/>
      </bottom>
      <diagonal/>
    </border>
    <border>
      <left/>
      <right/>
      <top style="hair">
        <color auto="1"/>
      </top>
      <bottom style="dashed">
        <color auto="1"/>
      </bottom>
      <diagonal/>
    </border>
    <border>
      <left style="dotted">
        <color auto="1"/>
      </left>
      <right/>
      <top style="dashed">
        <color auto="1"/>
      </top>
      <bottom style="hair">
        <color auto="1"/>
      </bottom>
      <diagonal/>
    </border>
    <border>
      <left style="dotted">
        <color auto="1"/>
      </left>
      <right/>
      <top style="hair">
        <color auto="1"/>
      </top>
      <bottom/>
      <diagonal/>
    </border>
    <border>
      <left style="dotted">
        <color auto="1"/>
      </left>
      <right style="medium">
        <color auto="1"/>
      </right>
      <top style="thin">
        <color auto="1"/>
      </top>
      <bottom/>
      <diagonal/>
    </border>
  </borders>
  <cellStyleXfs count="3">
    <xf numFmtId="0" fontId="0" fillId="0" borderId="0"/>
    <xf numFmtId="9" fontId="2" fillId="0" borderId="0" applyFont="0" applyFill="0" applyBorder="0" applyAlignment="0" applyProtection="0"/>
    <xf numFmtId="0" fontId="13" fillId="0" borderId="0" applyNumberFormat="0" applyFill="0" applyBorder="0" applyAlignment="0" applyProtection="0"/>
  </cellStyleXfs>
  <cellXfs count="424">
    <xf numFmtId="0" fontId="0" fillId="0" borderId="0" xfId="0"/>
    <xf numFmtId="14" fontId="0" fillId="0" borderId="0" xfId="0" applyNumberFormat="1"/>
    <xf numFmtId="10" fontId="0" fillId="0" borderId="0" xfId="1" applyNumberFormat="1" applyFont="1"/>
    <xf numFmtId="0" fontId="5" fillId="0" borderId="0" xfId="0" applyFont="1"/>
    <xf numFmtId="2" fontId="0" fillId="0" borderId="0" xfId="0" applyNumberFormat="1"/>
    <xf numFmtId="10" fontId="0" fillId="0" borderId="0" xfId="0" applyNumberFormat="1"/>
    <xf numFmtId="0" fontId="0" fillId="2" borderId="2" xfId="0" applyFill="1" applyBorder="1"/>
    <xf numFmtId="2" fontId="0" fillId="2" borderId="6" xfId="0" applyNumberFormat="1" applyFill="1" applyBorder="1" applyAlignment="1">
      <alignment horizontal="center"/>
    </xf>
    <xf numFmtId="0" fontId="0" fillId="2" borderId="2" xfId="0" applyFill="1" applyBorder="1" applyAlignment="1">
      <alignment horizontal="center"/>
    </xf>
    <xf numFmtId="167" fontId="5" fillId="0" borderId="0" xfId="0" applyNumberFormat="1" applyFont="1"/>
    <xf numFmtId="0" fontId="0" fillId="2" borderId="7" xfId="0" applyFill="1" applyBorder="1"/>
    <xf numFmtId="0" fontId="6" fillId="2" borderId="10" xfId="0" applyFont="1" applyFill="1" applyBorder="1" applyAlignment="1">
      <alignment horizontal="center"/>
    </xf>
    <xf numFmtId="0" fontId="6" fillId="2" borderId="9" xfId="0" applyFont="1" applyFill="1" applyBorder="1" applyAlignment="1">
      <alignment horizontal="center"/>
    </xf>
    <xf numFmtId="9" fontId="0" fillId="0" borderId="0" xfId="0" applyNumberFormat="1"/>
    <xf numFmtId="0" fontId="0" fillId="0" borderId="0" xfId="0" applyFill="1"/>
    <xf numFmtId="0" fontId="0" fillId="2" borderId="0" xfId="0" applyFill="1"/>
    <xf numFmtId="2" fontId="0" fillId="2" borderId="0" xfId="0" applyNumberFormat="1" applyFill="1" applyAlignment="1">
      <alignment horizontal="center"/>
    </xf>
    <xf numFmtId="0" fontId="0" fillId="2" borderId="0" xfId="0" applyFill="1" applyAlignment="1">
      <alignment horizontal="center"/>
    </xf>
    <xf numFmtId="0" fontId="5" fillId="0" borderId="0" xfId="0" applyFont="1" applyAlignment="1">
      <alignment horizontal="center"/>
    </xf>
    <xf numFmtId="10" fontId="0" fillId="0" borderId="0" xfId="0" applyNumberFormat="1" applyFill="1"/>
    <xf numFmtId="49" fontId="3" fillId="0" borderId="17" xfId="0" applyNumberFormat="1" applyFont="1" applyBorder="1" applyAlignment="1">
      <alignment horizontal="left" vertical="center" wrapText="1"/>
    </xf>
    <xf numFmtId="10" fontId="0" fillId="0" borderId="17" xfId="1" applyNumberFormat="1" applyFont="1" applyBorder="1" applyAlignment="1">
      <alignment horizontal="right" vertical="center"/>
    </xf>
    <xf numFmtId="49" fontId="3" fillId="0" borderId="19" xfId="0" applyNumberFormat="1" applyFont="1" applyBorder="1" applyAlignment="1">
      <alignment horizontal="left" vertical="center" wrapText="1"/>
    </xf>
    <xf numFmtId="10" fontId="0" fillId="0" borderId="20" xfId="0" applyNumberFormat="1" applyBorder="1" applyAlignment="1">
      <alignment horizontal="right" vertical="center"/>
    </xf>
    <xf numFmtId="49" fontId="3" fillId="0" borderId="21" xfId="0" applyNumberFormat="1" applyFont="1" applyBorder="1" applyAlignment="1">
      <alignment horizontal="left" vertical="center" wrapText="1"/>
    </xf>
    <xf numFmtId="10" fontId="0" fillId="0" borderId="0" xfId="0" applyNumberFormat="1" applyBorder="1" applyAlignment="1">
      <alignment horizontal="right" vertical="center"/>
    </xf>
    <xf numFmtId="0" fontId="0" fillId="0" borderId="11" xfId="0" applyBorder="1"/>
    <xf numFmtId="10" fontId="0" fillId="0" borderId="17" xfId="0" applyNumberFormat="1" applyBorder="1" applyAlignment="1">
      <alignment horizontal="right" vertical="center"/>
    </xf>
    <xf numFmtId="10" fontId="0" fillId="0" borderId="18" xfId="0" applyNumberFormat="1" applyBorder="1" applyAlignment="1">
      <alignment horizontal="right" vertical="center"/>
    </xf>
    <xf numFmtId="10" fontId="0" fillId="0" borderId="19" xfId="0" applyNumberFormat="1" applyBorder="1" applyAlignment="1">
      <alignment horizontal="right" vertical="center"/>
    </xf>
    <xf numFmtId="10" fontId="0" fillId="0" borderId="23" xfId="0" applyNumberFormat="1" applyBorder="1" applyAlignment="1">
      <alignment horizontal="right" vertical="center"/>
    </xf>
    <xf numFmtId="10" fontId="0" fillId="0" borderId="24" xfId="0" applyNumberFormat="1" applyBorder="1" applyAlignment="1">
      <alignment horizontal="right" vertical="center"/>
    </xf>
    <xf numFmtId="10" fontId="0" fillId="0" borderId="25" xfId="0" applyNumberFormat="1" applyBorder="1" applyAlignment="1">
      <alignment horizontal="right" vertical="center"/>
    </xf>
    <xf numFmtId="10" fontId="0" fillId="0" borderId="26" xfId="0" applyNumberFormat="1" applyBorder="1" applyAlignment="1">
      <alignment horizontal="right" vertical="center"/>
    </xf>
    <xf numFmtId="10" fontId="0" fillId="0" borderId="27" xfId="0" applyNumberFormat="1" applyBorder="1" applyAlignment="1">
      <alignment horizontal="right" vertical="center"/>
    </xf>
    <xf numFmtId="0" fontId="0" fillId="0" borderId="29" xfId="0" applyBorder="1" applyAlignment="1">
      <alignment horizontal="left" vertical="center"/>
    </xf>
    <xf numFmtId="49" fontId="3" fillId="0" borderId="25" xfId="0" applyNumberFormat="1" applyFont="1" applyBorder="1" applyAlignment="1">
      <alignment horizontal="left" vertical="center" wrapText="1"/>
    </xf>
    <xf numFmtId="49" fontId="3" fillId="0" borderId="26" xfId="0" applyNumberFormat="1" applyFont="1" applyBorder="1" applyAlignment="1">
      <alignment horizontal="left" vertical="center" wrapText="1"/>
    </xf>
    <xf numFmtId="49" fontId="3" fillId="0" borderId="31" xfId="0" applyNumberFormat="1" applyFont="1" applyBorder="1" applyAlignment="1">
      <alignment horizontal="left" vertical="center" wrapText="1"/>
    </xf>
    <xf numFmtId="49" fontId="15" fillId="0" borderId="28" xfId="0" applyNumberFormat="1" applyFont="1" applyBorder="1" applyAlignment="1">
      <alignment horizontal="left" vertical="center" wrapText="1"/>
    </xf>
    <xf numFmtId="49" fontId="15" fillId="0" borderId="29" xfId="0" applyNumberFormat="1" applyFont="1" applyBorder="1" applyAlignment="1">
      <alignment horizontal="left" vertical="center" wrapText="1"/>
    </xf>
    <xf numFmtId="49" fontId="15" fillId="0" borderId="32" xfId="0" applyNumberFormat="1" applyFont="1" applyBorder="1" applyAlignment="1">
      <alignment horizontal="left" vertical="center" wrapText="1"/>
    </xf>
    <xf numFmtId="49" fontId="5" fillId="0" borderId="11" xfId="0" applyNumberFormat="1" applyFont="1" applyBorder="1" applyAlignment="1">
      <alignment horizontal="center" vertical="center" wrapText="1"/>
    </xf>
    <xf numFmtId="0" fontId="3" fillId="0" borderId="33" xfId="0" applyNumberFormat="1" applyFont="1" applyBorder="1" applyAlignment="1">
      <alignment horizontal="left" vertical="center" wrapText="1"/>
    </xf>
    <xf numFmtId="0" fontId="3" fillId="0" borderId="34" xfId="0" applyNumberFormat="1" applyFont="1" applyBorder="1" applyAlignment="1">
      <alignment horizontal="left" vertical="center" wrapText="1"/>
    </xf>
    <xf numFmtId="0" fontId="3" fillId="0" borderId="35" xfId="0" applyNumberFormat="1" applyFont="1" applyBorder="1" applyAlignment="1">
      <alignment horizontal="left" vertical="center" wrapText="1"/>
    </xf>
    <xf numFmtId="0" fontId="3" fillId="0" borderId="17" xfId="0" applyNumberFormat="1" applyFont="1" applyBorder="1" applyAlignment="1">
      <alignment horizontal="left" vertical="center" wrapText="1"/>
    </xf>
    <xf numFmtId="0" fontId="3" fillId="0" borderId="19" xfId="0" applyNumberFormat="1" applyFont="1" applyBorder="1" applyAlignment="1">
      <alignment horizontal="left" vertical="center" wrapText="1"/>
    </xf>
    <xf numFmtId="0" fontId="3" fillId="0" borderId="21" xfId="0" applyNumberFormat="1" applyFont="1" applyBorder="1" applyAlignment="1">
      <alignment horizontal="left" vertical="center" wrapText="1"/>
    </xf>
    <xf numFmtId="49" fontId="5" fillId="0" borderId="36" xfId="0" applyNumberFormat="1" applyFont="1" applyBorder="1" applyAlignment="1">
      <alignment horizontal="center" vertical="center" wrapText="1"/>
    </xf>
    <xf numFmtId="49" fontId="5" fillId="0" borderId="37" xfId="0" applyNumberFormat="1" applyFont="1" applyBorder="1" applyAlignment="1">
      <alignment horizontal="center" vertical="center" wrapText="1"/>
    </xf>
    <xf numFmtId="49" fontId="5" fillId="0" borderId="38" xfId="0" applyNumberFormat="1" applyFont="1" applyBorder="1" applyAlignment="1">
      <alignment horizontal="center" vertical="center" wrapText="1"/>
    </xf>
    <xf numFmtId="10" fontId="0" fillId="0" borderId="17" xfId="0" applyNumberFormat="1" applyBorder="1"/>
    <xf numFmtId="10" fontId="0" fillId="0" borderId="19" xfId="0" applyNumberFormat="1" applyBorder="1"/>
    <xf numFmtId="10" fontId="0" fillId="0" borderId="23" xfId="0" applyNumberFormat="1" applyBorder="1"/>
    <xf numFmtId="0" fontId="0" fillId="0" borderId="33" xfId="0" applyNumberFormat="1" applyBorder="1" applyAlignment="1">
      <alignment horizontal="left" vertical="center"/>
    </xf>
    <xf numFmtId="0" fontId="0" fillId="0" borderId="34" xfId="0" applyNumberFormat="1" applyBorder="1" applyAlignment="1">
      <alignment horizontal="left" vertical="center"/>
    </xf>
    <xf numFmtId="0" fontId="0" fillId="0" borderId="41" xfId="0" applyNumberFormat="1" applyBorder="1" applyAlignment="1">
      <alignment horizontal="left" vertical="center"/>
    </xf>
    <xf numFmtId="0" fontId="0" fillId="0" borderId="42" xfId="0" applyBorder="1"/>
    <xf numFmtId="0" fontId="5" fillId="0" borderId="43" xfId="0" applyFont="1" applyBorder="1" applyAlignment="1">
      <alignment horizontal="center" vertical="center"/>
    </xf>
    <xf numFmtId="0" fontId="5" fillId="0" borderId="44" xfId="0" applyFont="1" applyBorder="1" applyAlignment="1">
      <alignment horizontal="center" vertical="center"/>
    </xf>
    <xf numFmtId="0" fontId="5" fillId="0" borderId="53" xfId="0" applyFont="1" applyBorder="1" applyAlignment="1">
      <alignment horizontal="center" vertical="center"/>
    </xf>
    <xf numFmtId="0" fontId="5" fillId="0" borderId="54" xfId="0" applyFont="1" applyBorder="1" applyAlignment="1">
      <alignment horizontal="center" vertical="center"/>
    </xf>
    <xf numFmtId="0" fontId="5" fillId="0" borderId="55" xfId="0" applyFont="1" applyBorder="1" applyAlignment="1">
      <alignment horizontal="center" vertical="center"/>
    </xf>
    <xf numFmtId="10" fontId="0" fillId="0" borderId="33" xfId="0" applyNumberFormat="1" applyBorder="1" applyAlignment="1">
      <alignment horizontal="right" vertical="center"/>
    </xf>
    <xf numFmtId="10" fontId="0" fillId="0" borderId="34" xfId="0" applyNumberFormat="1" applyBorder="1" applyAlignment="1">
      <alignment horizontal="right" vertical="center"/>
    </xf>
    <xf numFmtId="10" fontId="0" fillId="0" borderId="63" xfId="0" applyNumberFormat="1" applyBorder="1" applyAlignment="1">
      <alignment horizontal="right" vertical="center"/>
    </xf>
    <xf numFmtId="10" fontId="0" fillId="0" borderId="50" xfId="0" applyNumberFormat="1" applyBorder="1" applyAlignment="1">
      <alignment horizontal="right" vertical="center"/>
    </xf>
    <xf numFmtId="10" fontId="0" fillId="0" borderId="51" xfId="0" applyNumberFormat="1" applyBorder="1" applyAlignment="1">
      <alignment horizontal="right" vertical="center"/>
    </xf>
    <xf numFmtId="0" fontId="0" fillId="0" borderId="59" xfId="0" applyBorder="1" applyAlignment="1">
      <alignment horizontal="left" vertical="center"/>
    </xf>
    <xf numFmtId="0" fontId="0" fillId="0" borderId="60" xfId="0" applyBorder="1" applyAlignment="1">
      <alignment horizontal="left" vertical="center"/>
    </xf>
    <xf numFmtId="0" fontId="0" fillId="0" borderId="58" xfId="0" applyBorder="1" applyAlignment="1">
      <alignment horizontal="center" vertical="center"/>
    </xf>
    <xf numFmtId="10" fontId="0" fillId="0" borderId="48" xfId="0" applyNumberFormat="1" applyFill="1" applyBorder="1" applyAlignment="1">
      <alignment horizontal="right" vertical="center"/>
    </xf>
    <xf numFmtId="10" fontId="0" fillId="0" borderId="49" xfId="0" applyNumberFormat="1" applyFill="1" applyBorder="1" applyAlignment="1">
      <alignment horizontal="right" vertical="center"/>
    </xf>
    <xf numFmtId="10" fontId="0" fillId="0" borderId="19" xfId="0" applyNumberFormat="1" applyFill="1" applyBorder="1" applyAlignment="1">
      <alignment horizontal="right" vertical="center"/>
    </xf>
    <xf numFmtId="10" fontId="0" fillId="0" borderId="20" xfId="0" applyNumberFormat="1" applyFill="1" applyBorder="1" applyAlignment="1">
      <alignment horizontal="right" vertical="center"/>
    </xf>
    <xf numFmtId="10" fontId="0" fillId="0" borderId="21" xfId="0" applyNumberFormat="1" applyFill="1" applyBorder="1" applyAlignment="1">
      <alignment horizontal="right" vertical="center"/>
    </xf>
    <xf numFmtId="10" fontId="0" fillId="0" borderId="22" xfId="0" applyNumberFormat="1" applyFill="1" applyBorder="1" applyAlignment="1">
      <alignment horizontal="right" vertical="center"/>
    </xf>
    <xf numFmtId="10" fontId="0" fillId="0" borderId="67" xfId="0" applyNumberFormat="1" applyFill="1" applyBorder="1" applyAlignment="1">
      <alignment horizontal="right" vertical="center"/>
    </xf>
    <xf numFmtId="10" fontId="0" fillId="0" borderId="26" xfId="0" applyNumberFormat="1" applyFill="1" applyBorder="1" applyAlignment="1">
      <alignment horizontal="right" vertical="center"/>
    </xf>
    <xf numFmtId="10" fontId="0" fillId="0" borderId="31" xfId="0" applyNumberFormat="1" applyFill="1" applyBorder="1" applyAlignment="1">
      <alignment horizontal="right" vertical="center"/>
    </xf>
    <xf numFmtId="0" fontId="0" fillId="0" borderId="68" xfId="0" applyFill="1" applyBorder="1" applyAlignment="1">
      <alignment horizontal="left" vertical="center"/>
    </xf>
    <xf numFmtId="0" fontId="0" fillId="0" borderId="29" xfId="0" applyFill="1" applyBorder="1" applyAlignment="1">
      <alignment horizontal="left" vertical="center"/>
    </xf>
    <xf numFmtId="0" fontId="0" fillId="0" borderId="32" xfId="0" applyFill="1" applyBorder="1" applyAlignment="1">
      <alignment horizontal="left" vertical="center"/>
    </xf>
    <xf numFmtId="0" fontId="0" fillId="0" borderId="69" xfId="0" applyFill="1" applyBorder="1" applyAlignment="1">
      <alignment horizontal="left" vertical="center"/>
    </xf>
    <xf numFmtId="2" fontId="0" fillId="0" borderId="70" xfId="0" applyNumberFormat="1" applyBorder="1" applyAlignment="1">
      <alignment horizontal="right" vertical="center"/>
    </xf>
    <xf numFmtId="0" fontId="0" fillId="0" borderId="71" xfId="0" applyBorder="1" applyAlignment="1">
      <alignment horizontal="right" vertical="center"/>
    </xf>
    <xf numFmtId="2" fontId="0" fillId="0" borderId="71" xfId="0" applyNumberFormat="1" applyBorder="1" applyAlignment="1">
      <alignment horizontal="right" vertical="center"/>
    </xf>
    <xf numFmtId="2" fontId="0" fillId="0" borderId="72" xfId="0" applyNumberFormat="1" applyBorder="1" applyAlignment="1">
      <alignment horizontal="right" vertical="center"/>
    </xf>
    <xf numFmtId="49" fontId="6" fillId="0" borderId="28" xfId="0" applyNumberFormat="1" applyFont="1" applyBorder="1" applyAlignment="1">
      <alignment horizontal="left" vertical="center"/>
    </xf>
    <xf numFmtId="0" fontId="6" fillId="0" borderId="29" xfId="0" applyNumberFormat="1" applyFont="1" applyBorder="1" applyAlignment="1">
      <alignment horizontal="left" vertical="center"/>
    </xf>
    <xf numFmtId="0" fontId="6" fillId="0" borderId="30" xfId="0" applyNumberFormat="1" applyFont="1" applyBorder="1" applyAlignment="1">
      <alignment horizontal="left" vertical="center"/>
    </xf>
    <xf numFmtId="0" fontId="0" fillId="0" borderId="0" xfId="0" applyAlignment="1">
      <alignment horizontal="center" vertical="center"/>
    </xf>
    <xf numFmtId="0" fontId="0" fillId="0" borderId="5" xfId="0" applyBorder="1" applyAlignment="1">
      <alignment horizontal="center" vertical="center"/>
    </xf>
    <xf numFmtId="0" fontId="6" fillId="0" borderId="75" xfId="0" applyFont="1" applyBorder="1" applyAlignment="1">
      <alignment horizontal="left" vertical="center"/>
    </xf>
    <xf numFmtId="0" fontId="6" fillId="0" borderId="76" xfId="0" applyFont="1" applyBorder="1" applyAlignment="1">
      <alignment horizontal="left" vertical="center"/>
    </xf>
    <xf numFmtId="0" fontId="6" fillId="0" borderId="77" xfId="0" applyFont="1" applyBorder="1" applyAlignment="1">
      <alignment horizontal="left" vertical="center"/>
    </xf>
    <xf numFmtId="10" fontId="0" fillId="0" borderId="78" xfId="0" applyNumberFormat="1" applyBorder="1" applyAlignment="1">
      <alignment horizontal="right" vertical="center"/>
    </xf>
    <xf numFmtId="10" fontId="0" fillId="0" borderId="52" xfId="0" applyNumberFormat="1" applyBorder="1" applyAlignment="1">
      <alignment horizontal="right" vertical="center"/>
    </xf>
    <xf numFmtId="0" fontId="6" fillId="0" borderId="56" xfId="0" applyFont="1" applyBorder="1" applyAlignment="1">
      <alignment horizontal="left" vertical="center"/>
    </xf>
    <xf numFmtId="0" fontId="6" fillId="0" borderId="26" xfId="0" applyFont="1" applyBorder="1" applyAlignment="1">
      <alignment horizontal="left" vertical="center"/>
    </xf>
    <xf numFmtId="0" fontId="6" fillId="0" borderId="57" xfId="0" applyFont="1" applyBorder="1" applyAlignment="1">
      <alignment horizontal="left" vertical="center"/>
    </xf>
    <xf numFmtId="0" fontId="0" fillId="0" borderId="29" xfId="0" applyBorder="1" applyAlignment="1">
      <alignment horizontal="center" vertical="center"/>
    </xf>
    <xf numFmtId="0" fontId="0" fillId="0" borderId="32" xfId="0" applyBorder="1" applyAlignment="1">
      <alignment horizontal="center" vertical="center"/>
    </xf>
    <xf numFmtId="0" fontId="5" fillId="0" borderId="10" xfId="0" applyFont="1" applyBorder="1" applyAlignment="1">
      <alignment horizontal="center" vertical="center"/>
    </xf>
    <xf numFmtId="0" fontId="0" fillId="0" borderId="40" xfId="0" applyFont="1" applyBorder="1"/>
    <xf numFmtId="0" fontId="0" fillId="0" borderId="59" xfId="0" applyBorder="1" applyAlignment="1">
      <alignment horizontal="center" vertical="center"/>
    </xf>
    <xf numFmtId="0" fontId="5" fillId="0" borderId="58" xfId="0" applyFont="1" applyBorder="1" applyAlignment="1">
      <alignment horizontal="center" vertical="center"/>
    </xf>
    <xf numFmtId="49" fontId="5" fillId="0" borderId="37" xfId="0" applyNumberFormat="1" applyFont="1" applyFill="1" applyBorder="1" applyAlignment="1">
      <alignment horizontal="center" vertical="center" wrapText="1"/>
    </xf>
    <xf numFmtId="170" fontId="3" fillId="0" borderId="17" xfId="0" applyNumberFormat="1" applyFont="1" applyFill="1" applyBorder="1" applyAlignment="1">
      <alignment horizontal="left" vertical="center" wrapText="1"/>
    </xf>
    <xf numFmtId="170" fontId="3" fillId="0" borderId="19" xfId="0" applyNumberFormat="1" applyFont="1" applyFill="1" applyBorder="1" applyAlignment="1">
      <alignment horizontal="left" vertical="center" wrapText="1"/>
    </xf>
    <xf numFmtId="170" fontId="3" fillId="0" borderId="21" xfId="0" applyNumberFormat="1" applyFont="1" applyFill="1" applyBorder="1" applyAlignment="1">
      <alignment horizontal="left" vertical="center" wrapText="1"/>
    </xf>
    <xf numFmtId="2" fontId="0" fillId="0" borderId="96" xfId="0" applyNumberFormat="1" applyBorder="1" applyAlignment="1">
      <alignment horizontal="right" vertical="center"/>
    </xf>
    <xf numFmtId="2" fontId="0" fillId="0" borderId="97" xfId="0" applyNumberFormat="1" applyBorder="1" applyAlignment="1">
      <alignment horizontal="right" vertical="center"/>
    </xf>
    <xf numFmtId="3" fontId="0" fillId="0" borderId="97" xfId="0" applyNumberFormat="1" applyBorder="1" applyAlignment="1">
      <alignment horizontal="right" vertical="center"/>
    </xf>
    <xf numFmtId="3" fontId="0" fillId="0" borderId="98" xfId="0" applyNumberFormat="1" applyBorder="1" applyAlignment="1">
      <alignment horizontal="right" vertical="center"/>
    </xf>
    <xf numFmtId="2" fontId="0" fillId="0" borderId="99" xfId="0" applyNumberFormat="1" applyBorder="1" applyAlignment="1">
      <alignment horizontal="right" vertical="center"/>
    </xf>
    <xf numFmtId="2" fontId="0" fillId="0" borderId="100" xfId="0" applyNumberFormat="1" applyBorder="1" applyAlignment="1">
      <alignment horizontal="right" vertical="center"/>
    </xf>
    <xf numFmtId="3" fontId="0" fillId="0" borderId="100" xfId="0" applyNumberFormat="1" applyBorder="1" applyAlignment="1">
      <alignment horizontal="right" vertical="center"/>
    </xf>
    <xf numFmtId="3" fontId="0" fillId="0" borderId="101" xfId="0" applyNumberFormat="1" applyBorder="1" applyAlignment="1">
      <alignment horizontal="right" vertical="center"/>
    </xf>
    <xf numFmtId="3" fontId="0" fillId="0" borderId="102" xfId="0" applyNumberFormat="1" applyBorder="1" applyAlignment="1">
      <alignment horizontal="right" vertical="center"/>
    </xf>
    <xf numFmtId="3" fontId="0" fillId="0" borderId="103" xfId="0" applyNumberFormat="1" applyBorder="1" applyAlignment="1">
      <alignment horizontal="right" vertical="center"/>
    </xf>
    <xf numFmtId="2" fontId="0" fillId="0" borderId="108" xfId="0" applyNumberFormat="1" applyBorder="1" applyAlignment="1">
      <alignment horizontal="right" vertical="center"/>
    </xf>
    <xf numFmtId="2" fontId="0" fillId="0" borderId="109" xfId="0" applyNumberFormat="1" applyBorder="1" applyAlignment="1">
      <alignment horizontal="right" vertical="center"/>
    </xf>
    <xf numFmtId="3" fontId="0" fillId="0" borderId="109" xfId="0" applyNumberFormat="1" applyBorder="1" applyAlignment="1">
      <alignment horizontal="right" vertical="center"/>
    </xf>
    <xf numFmtId="3" fontId="0" fillId="0" borderId="110" xfId="0" applyNumberFormat="1" applyBorder="1" applyAlignment="1">
      <alignment horizontal="right" vertical="center"/>
    </xf>
    <xf numFmtId="14" fontId="0" fillId="0" borderId="121" xfId="0" applyNumberFormat="1" applyBorder="1" applyAlignment="1">
      <alignment horizontal="left" vertical="center"/>
    </xf>
    <xf numFmtId="14" fontId="0" fillId="0" borderId="122" xfId="0" applyNumberFormat="1" applyBorder="1" applyAlignment="1">
      <alignment horizontal="left" vertical="center"/>
    </xf>
    <xf numFmtId="14" fontId="0" fillId="0" borderId="123" xfId="0" applyNumberFormat="1" applyBorder="1" applyAlignment="1">
      <alignment horizontal="left" vertical="center"/>
    </xf>
    <xf numFmtId="0" fontId="0" fillId="0" borderId="11" xfId="0" applyNumberFormat="1" applyBorder="1"/>
    <xf numFmtId="0" fontId="6" fillId="0" borderId="129" xfId="0" applyFont="1" applyBorder="1" applyAlignment="1">
      <alignment horizontal="center" vertical="center"/>
    </xf>
    <xf numFmtId="0" fontId="6" fillId="0" borderId="130" xfId="0" applyFont="1" applyBorder="1" applyAlignment="1">
      <alignment horizontal="center" vertical="center"/>
    </xf>
    <xf numFmtId="0" fontId="6" fillId="0" borderId="131" xfId="0" applyFont="1" applyBorder="1" applyAlignment="1">
      <alignment horizontal="center" vertical="center"/>
    </xf>
    <xf numFmtId="0" fontId="6" fillId="0" borderId="132" xfId="0" applyFont="1" applyBorder="1" applyAlignment="1">
      <alignment horizontal="center" vertical="center"/>
    </xf>
    <xf numFmtId="0" fontId="6" fillId="0" borderId="133" xfId="0" applyFont="1" applyBorder="1" applyAlignment="1">
      <alignment horizontal="center" vertical="center"/>
    </xf>
    <xf numFmtId="0" fontId="6" fillId="0" borderId="134" xfId="0" applyFont="1" applyBorder="1" applyAlignment="1">
      <alignment horizontal="center" vertical="center"/>
    </xf>
    <xf numFmtId="0" fontId="6" fillId="0" borderId="135" xfId="0" applyFont="1" applyBorder="1" applyAlignment="1">
      <alignment horizontal="center" vertical="center"/>
    </xf>
    <xf numFmtId="0" fontId="6" fillId="0" borderId="136" xfId="0" applyFont="1" applyBorder="1" applyAlignment="1">
      <alignment horizontal="center" vertical="center"/>
    </xf>
    <xf numFmtId="0" fontId="6" fillId="0" borderId="137" xfId="0" applyNumberFormat="1" applyFont="1" applyBorder="1"/>
    <xf numFmtId="2" fontId="0" fillId="0" borderId="111" xfId="0" applyNumberFormat="1" applyBorder="1" applyAlignment="1">
      <alignment horizontal="right" vertical="center"/>
    </xf>
    <xf numFmtId="3" fontId="0" fillId="0" borderId="112" xfId="0" applyNumberFormat="1" applyBorder="1" applyAlignment="1">
      <alignment horizontal="right" vertical="center"/>
    </xf>
    <xf numFmtId="2" fontId="0" fillId="0" borderId="113" xfId="0" applyNumberFormat="1" applyBorder="1" applyAlignment="1">
      <alignment horizontal="right" vertical="center"/>
    </xf>
    <xf numFmtId="4" fontId="0" fillId="0" borderId="111" xfId="0" applyNumberFormat="1" applyBorder="1" applyAlignment="1">
      <alignment horizontal="right" vertical="center"/>
    </xf>
    <xf numFmtId="4" fontId="0" fillId="0" borderId="109" xfId="0" applyNumberFormat="1" applyBorder="1" applyAlignment="1">
      <alignment horizontal="right" vertical="center"/>
    </xf>
    <xf numFmtId="3" fontId="0" fillId="0" borderId="125" xfId="0" applyNumberFormat="1" applyBorder="1" applyAlignment="1">
      <alignment horizontal="right" vertical="center"/>
    </xf>
    <xf numFmtId="2" fontId="0" fillId="0" borderId="104" xfId="0" applyNumberFormat="1" applyBorder="1" applyAlignment="1">
      <alignment horizontal="right" vertical="center"/>
    </xf>
    <xf numFmtId="2" fontId="0" fillId="0" borderId="106" xfId="0" applyNumberFormat="1" applyBorder="1" applyAlignment="1">
      <alignment horizontal="right" vertical="center"/>
    </xf>
    <xf numFmtId="4" fontId="0" fillId="0" borderId="104" xfId="0" applyNumberFormat="1" applyBorder="1" applyAlignment="1">
      <alignment horizontal="right" vertical="center"/>
    </xf>
    <xf numFmtId="4" fontId="0" fillId="0" borderId="97" xfId="0" applyNumberFormat="1" applyBorder="1" applyAlignment="1">
      <alignment horizontal="right" vertical="center"/>
    </xf>
    <xf numFmtId="3" fontId="0" fillId="0" borderId="126" xfId="0" applyNumberFormat="1" applyBorder="1" applyAlignment="1">
      <alignment horizontal="right" vertical="center"/>
    </xf>
    <xf numFmtId="2" fontId="0" fillId="0" borderId="105" xfId="0" applyNumberFormat="1" applyBorder="1" applyAlignment="1">
      <alignment horizontal="right" vertical="center"/>
    </xf>
    <xf numFmtId="2" fontId="0" fillId="0" borderId="107" xfId="0" applyNumberFormat="1" applyBorder="1" applyAlignment="1">
      <alignment horizontal="right" vertical="center"/>
    </xf>
    <xf numFmtId="4" fontId="0" fillId="0" borderId="105" xfId="0" applyNumberFormat="1" applyBorder="1" applyAlignment="1">
      <alignment horizontal="right" vertical="center"/>
    </xf>
    <xf numFmtId="4" fontId="0" fillId="0" borderId="100" xfId="0" applyNumberFormat="1" applyBorder="1" applyAlignment="1">
      <alignment horizontal="right" vertical="center"/>
    </xf>
    <xf numFmtId="3" fontId="0" fillId="0" borderId="127" xfId="0" applyNumberFormat="1" applyBorder="1" applyAlignment="1">
      <alignment horizontal="right" vertical="center"/>
    </xf>
    <xf numFmtId="10" fontId="0" fillId="0" borderId="97" xfId="0" applyNumberFormat="1" applyBorder="1"/>
    <xf numFmtId="10" fontId="0" fillId="0" borderId="126" xfId="0" applyNumberFormat="1" applyBorder="1"/>
    <xf numFmtId="10" fontId="0" fillId="0" borderId="106" xfId="0" applyNumberFormat="1" applyBorder="1"/>
    <xf numFmtId="0" fontId="0" fillId="0" borderId="119" xfId="0" applyNumberFormat="1" applyBorder="1" applyAlignment="1">
      <alignment horizontal="center" vertical="center" wrapText="1"/>
    </xf>
    <xf numFmtId="49" fontId="0" fillId="0" borderId="115" xfId="0" applyNumberFormat="1" applyBorder="1" applyAlignment="1">
      <alignment horizontal="center" vertical="center" wrapText="1"/>
    </xf>
    <xf numFmtId="0" fontId="0" fillId="0" borderId="124" xfId="0" applyNumberFormat="1" applyBorder="1" applyAlignment="1">
      <alignment horizontal="center" vertical="center" wrapText="1"/>
    </xf>
    <xf numFmtId="10" fontId="0" fillId="0" borderId="113" xfId="0" applyNumberFormat="1" applyBorder="1" applyAlignment="1">
      <alignment horizontal="right" vertical="center"/>
    </xf>
    <xf numFmtId="10" fontId="0" fillId="0" borderId="109" xfId="0" applyNumberFormat="1" applyBorder="1" applyAlignment="1">
      <alignment horizontal="right" vertical="center"/>
    </xf>
    <xf numFmtId="10" fontId="0" fillId="0" borderId="125" xfId="0" applyNumberFormat="1" applyBorder="1" applyAlignment="1">
      <alignment horizontal="right" vertical="center"/>
    </xf>
    <xf numFmtId="10" fontId="0" fillId="0" borderId="106" xfId="0" applyNumberFormat="1" applyBorder="1" applyAlignment="1">
      <alignment horizontal="right" vertical="center"/>
    </xf>
    <xf numFmtId="10" fontId="0" fillId="0" borderId="97" xfId="0" applyNumberFormat="1" applyBorder="1" applyAlignment="1">
      <alignment horizontal="right" vertical="center"/>
    </xf>
    <xf numFmtId="10" fontId="0" fillId="0" borderId="126" xfId="0" applyNumberFormat="1" applyBorder="1" applyAlignment="1">
      <alignment horizontal="right" vertical="center"/>
    </xf>
    <xf numFmtId="10" fontId="0" fillId="0" borderId="107" xfId="0" applyNumberFormat="1" applyBorder="1" applyAlignment="1">
      <alignment horizontal="right" vertical="center"/>
    </xf>
    <xf numFmtId="10" fontId="0" fillId="0" borderId="100" xfId="0" applyNumberFormat="1" applyBorder="1" applyAlignment="1">
      <alignment horizontal="right" vertical="center"/>
    </xf>
    <xf numFmtId="10" fontId="0" fillId="0" borderId="127" xfId="0" applyNumberFormat="1" applyBorder="1" applyAlignment="1">
      <alignment horizontal="right" vertical="center"/>
    </xf>
    <xf numFmtId="14" fontId="0" fillId="0" borderId="146" xfId="0" applyNumberFormat="1" applyBorder="1" applyAlignment="1">
      <alignment horizontal="left" vertical="center"/>
    </xf>
    <xf numFmtId="0" fontId="0" fillId="0" borderId="0" xfId="0" applyAlignment="1">
      <alignment horizontal="left"/>
    </xf>
    <xf numFmtId="2" fontId="5" fillId="0" borderId="2" xfId="0" applyNumberFormat="1" applyFont="1" applyBorder="1" applyAlignment="1">
      <alignment horizontal="right" vertical="center"/>
    </xf>
    <xf numFmtId="14" fontId="0" fillId="0" borderId="147" xfId="0" applyNumberFormat="1" applyBorder="1" applyAlignment="1">
      <alignment horizontal="left" vertical="center"/>
    </xf>
    <xf numFmtId="10" fontId="0" fillId="0" borderId="148" xfId="0" applyNumberFormat="1" applyBorder="1" applyAlignment="1">
      <alignment horizontal="right" vertical="center"/>
    </xf>
    <xf numFmtId="10" fontId="0" fillId="0" borderId="149" xfId="0" applyNumberFormat="1" applyBorder="1" applyAlignment="1">
      <alignment horizontal="right" vertical="center"/>
    </xf>
    <xf numFmtId="10" fontId="0" fillId="0" borderId="150" xfId="0" applyNumberFormat="1" applyBorder="1" applyAlignment="1">
      <alignment horizontal="right" vertical="center"/>
    </xf>
    <xf numFmtId="167" fontId="0" fillId="0" borderId="151" xfId="0" applyNumberFormat="1" applyBorder="1" applyAlignment="1">
      <alignment horizontal="right" vertical="center"/>
    </xf>
    <xf numFmtId="167" fontId="0" fillId="0" borderId="152" xfId="0" applyNumberFormat="1" applyBorder="1" applyAlignment="1">
      <alignment horizontal="right" vertical="center"/>
    </xf>
    <xf numFmtId="0" fontId="0" fillId="0" borderId="126" xfId="0" applyBorder="1" applyAlignment="1">
      <alignment horizontal="right" vertical="center"/>
    </xf>
    <xf numFmtId="0" fontId="0" fillId="0" borderId="2" xfId="0" applyBorder="1" applyAlignment="1">
      <alignment horizontal="center" vertical="center"/>
    </xf>
    <xf numFmtId="167" fontId="0" fillId="0" borderId="155" xfId="0" applyNumberFormat="1" applyBorder="1" applyAlignment="1">
      <alignment horizontal="right" vertical="center"/>
    </xf>
    <xf numFmtId="0" fontId="0" fillId="0" borderId="121" xfId="0" applyBorder="1" applyAlignment="1">
      <alignment horizontal="left" vertical="center"/>
    </xf>
    <xf numFmtId="0" fontId="0" fillId="0" borderId="122" xfId="0" applyBorder="1" applyAlignment="1">
      <alignment horizontal="left" vertical="center"/>
    </xf>
    <xf numFmtId="0" fontId="5" fillId="0" borderId="123" xfId="0" applyFont="1" applyBorder="1" applyAlignment="1">
      <alignment horizontal="left" vertical="center"/>
    </xf>
    <xf numFmtId="10" fontId="0" fillId="0" borderId="61" xfId="1" applyNumberFormat="1" applyFont="1" applyBorder="1" applyAlignment="1">
      <alignment horizontal="right" vertical="center"/>
    </xf>
    <xf numFmtId="10" fontId="0" fillId="0" borderId="156" xfId="0" applyNumberFormat="1" applyBorder="1" applyAlignment="1">
      <alignment horizontal="right" vertical="center"/>
    </xf>
    <xf numFmtId="10" fontId="0" fillId="0" borderId="157" xfId="0" applyNumberFormat="1" applyBorder="1" applyAlignment="1">
      <alignment horizontal="right" vertical="center"/>
    </xf>
    <xf numFmtId="10" fontId="0" fillId="0" borderId="21" xfId="0" applyNumberFormat="1" applyBorder="1" applyAlignment="1">
      <alignment horizontal="right" vertical="center"/>
    </xf>
    <xf numFmtId="0" fontId="0" fillId="0" borderId="0" xfId="0" applyNumberFormat="1" applyBorder="1" applyAlignment="1">
      <alignment horizontal="center" vertical="center" wrapText="1"/>
    </xf>
    <xf numFmtId="14" fontId="0" fillId="0" borderId="158" xfId="0" applyNumberFormat="1" applyBorder="1" applyAlignment="1">
      <alignment horizontal="left" vertical="center"/>
    </xf>
    <xf numFmtId="167" fontId="0" fillId="0" borderId="151" xfId="0" applyNumberFormat="1" applyBorder="1"/>
    <xf numFmtId="0" fontId="0" fillId="0" borderId="126" xfId="0" applyBorder="1"/>
    <xf numFmtId="167" fontId="0" fillId="0" borderId="155" xfId="0" applyNumberFormat="1" applyBorder="1"/>
    <xf numFmtId="0" fontId="5" fillId="0" borderId="107" xfId="0" applyFont="1" applyBorder="1"/>
    <xf numFmtId="0" fontId="0" fillId="0" borderId="121" xfId="0" applyBorder="1"/>
    <xf numFmtId="0" fontId="0" fillId="0" borderId="122" xfId="0" applyBorder="1"/>
    <xf numFmtId="0" fontId="5" fillId="0" borderId="123" xfId="0" applyFont="1" applyBorder="1"/>
    <xf numFmtId="167" fontId="0" fillId="0" borderId="152" xfId="0" applyNumberFormat="1" applyBorder="1"/>
    <xf numFmtId="0" fontId="0" fillId="0" borderId="11" xfId="0" applyBorder="1" applyAlignment="1">
      <alignment horizontal="left" vertical="center"/>
    </xf>
    <xf numFmtId="0" fontId="0" fillId="0" borderId="11" xfId="0" applyBorder="1" applyAlignment="1">
      <alignment horizontal="center" vertical="center"/>
    </xf>
    <xf numFmtId="9" fontId="0" fillId="0" borderId="0" xfId="0" applyNumberFormat="1" applyFill="1"/>
    <xf numFmtId="0" fontId="0" fillId="0" borderId="115" xfId="0" applyBorder="1" applyAlignment="1">
      <alignment horizontal="center" vertical="center" wrapText="1"/>
    </xf>
    <xf numFmtId="0" fontId="0" fillId="0" borderId="124" xfId="0" applyBorder="1" applyAlignment="1">
      <alignment horizontal="center" vertical="center" wrapText="1"/>
    </xf>
    <xf numFmtId="0" fontId="0" fillId="0" borderId="119" xfId="0" applyBorder="1" applyAlignment="1">
      <alignment horizontal="center" vertical="center" wrapText="1"/>
    </xf>
    <xf numFmtId="0" fontId="0" fillId="0" borderId="121" xfId="0" applyFont="1" applyBorder="1" applyAlignment="1">
      <alignment horizontal="left" vertical="center"/>
    </xf>
    <xf numFmtId="0" fontId="0" fillId="0" borderId="122" xfId="0" applyFont="1" applyBorder="1" applyAlignment="1">
      <alignment horizontal="left" vertical="center"/>
    </xf>
    <xf numFmtId="167" fontId="0" fillId="0" borderId="155" xfId="0" applyNumberFormat="1" applyFont="1" applyBorder="1" applyAlignment="1">
      <alignment horizontal="right" vertical="center"/>
    </xf>
    <xf numFmtId="167" fontId="0" fillId="0" borderId="106" xfId="0" applyNumberFormat="1" applyFont="1" applyBorder="1" applyAlignment="1">
      <alignment horizontal="right" vertical="center"/>
    </xf>
    <xf numFmtId="2" fontId="0" fillId="0" borderId="106" xfId="0" applyNumberFormat="1" applyFont="1" applyBorder="1" applyAlignment="1">
      <alignment horizontal="right" vertical="center"/>
    </xf>
    <xf numFmtId="0" fontId="5" fillId="0" borderId="162" xfId="0" applyFont="1" applyBorder="1" applyAlignment="1">
      <alignment horizontal="left" vertical="center" wrapText="1"/>
    </xf>
    <xf numFmtId="10" fontId="5" fillId="0" borderId="161" xfId="0" applyNumberFormat="1" applyFont="1" applyBorder="1" applyAlignment="1">
      <alignment horizontal="right" vertical="center"/>
    </xf>
    <xf numFmtId="0" fontId="5" fillId="0" borderId="121" xfId="0" applyFont="1" applyBorder="1" applyAlignment="1">
      <alignment horizontal="left" vertical="center"/>
    </xf>
    <xf numFmtId="0" fontId="5" fillId="0" borderId="162" xfId="0" applyFont="1" applyBorder="1" applyAlignment="1">
      <alignment horizontal="left" vertical="center"/>
    </xf>
    <xf numFmtId="49" fontId="0" fillId="0" borderId="119" xfId="0" applyNumberFormat="1" applyBorder="1" applyAlignment="1">
      <alignment horizontal="center" vertical="center" wrapText="1"/>
    </xf>
    <xf numFmtId="49" fontId="0" fillId="0" borderId="124" xfId="0" applyNumberFormat="1" applyBorder="1" applyAlignment="1">
      <alignment horizontal="center" vertical="center" wrapText="1"/>
    </xf>
    <xf numFmtId="0" fontId="0" fillId="0" borderId="3"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xf>
    <xf numFmtId="0" fontId="14" fillId="2" borderId="12" xfId="0" applyFont="1" applyFill="1" applyBorder="1" applyAlignment="1">
      <alignment horizontal="center" vertical="center"/>
    </xf>
    <xf numFmtId="2" fontId="0" fillId="2" borderId="0" xfId="0" applyNumberFormat="1" applyFill="1" applyAlignment="1">
      <alignment horizontal="center" vertical="center"/>
    </xf>
    <xf numFmtId="2" fontId="0" fillId="2" borderId="6" xfId="0" applyNumberFormat="1"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0" fillId="2" borderId="7" xfId="0" applyFill="1" applyBorder="1" applyAlignment="1">
      <alignment horizontal="center" vertical="center"/>
    </xf>
    <xf numFmtId="49" fontId="0" fillId="0" borderId="13" xfId="0" applyNumberFormat="1" applyBorder="1" applyAlignment="1">
      <alignment horizontal="center" vertical="center"/>
    </xf>
    <xf numFmtId="49" fontId="0" fillId="0" borderId="5" xfId="0" applyNumberFormat="1" applyFont="1" applyBorder="1" applyAlignment="1">
      <alignment horizontal="center" vertical="center"/>
    </xf>
    <xf numFmtId="167" fontId="5" fillId="0" borderId="121" xfId="0" applyNumberFormat="1" applyFont="1" applyBorder="1"/>
    <xf numFmtId="167" fontId="5" fillId="0" borderId="162" xfId="0" applyNumberFormat="1" applyFont="1" applyBorder="1"/>
    <xf numFmtId="167" fontId="0" fillId="0" borderId="164" xfId="0" applyNumberFormat="1" applyBorder="1" applyAlignment="1">
      <alignment horizontal="right" vertical="center"/>
    </xf>
    <xf numFmtId="9" fontId="0" fillId="0" borderId="152" xfId="0" applyNumberFormat="1" applyBorder="1" applyAlignment="1">
      <alignment horizontal="right" vertical="center"/>
    </xf>
    <xf numFmtId="167" fontId="0" fillId="0" borderId="96" xfId="0" applyNumberFormat="1" applyBorder="1" applyAlignment="1">
      <alignment horizontal="right" vertical="center"/>
    </xf>
    <xf numFmtId="10" fontId="5" fillId="0" borderId="99" xfId="0" applyNumberFormat="1" applyFont="1" applyBorder="1" applyAlignment="1">
      <alignment horizontal="right" vertical="center"/>
    </xf>
    <xf numFmtId="167" fontId="0" fillId="0" borderId="165" xfId="0" applyNumberFormat="1" applyBorder="1" applyAlignment="1">
      <alignment horizontal="right" vertical="center"/>
    </xf>
    <xf numFmtId="167" fontId="0" fillId="0" borderId="159" xfId="0" applyNumberFormat="1" applyBorder="1" applyAlignment="1">
      <alignment horizontal="right" vertical="center"/>
    </xf>
    <xf numFmtId="167" fontId="5" fillId="0" borderId="155" xfId="0" applyNumberFormat="1" applyFont="1" applyBorder="1" applyAlignment="1">
      <alignment horizontal="right" vertical="center"/>
    </xf>
    <xf numFmtId="167" fontId="0" fillId="0" borderId="106" xfId="0" applyNumberFormat="1" applyBorder="1" applyAlignment="1">
      <alignment horizontal="right" vertical="center"/>
    </xf>
    <xf numFmtId="2" fontId="5" fillId="0" borderId="161" xfId="0" applyNumberFormat="1" applyFont="1" applyBorder="1" applyAlignment="1">
      <alignment horizontal="right" vertical="center"/>
    </xf>
    <xf numFmtId="0" fontId="0" fillId="0" borderId="126" xfId="0" applyBorder="1" applyAlignment="1">
      <alignment horizontal="center" vertical="center"/>
    </xf>
    <xf numFmtId="167" fontId="5" fillId="0" borderId="151" xfId="0" applyNumberFormat="1" applyFont="1" applyBorder="1" applyAlignment="1">
      <alignment horizontal="right" vertical="center"/>
    </xf>
    <xf numFmtId="9" fontId="5" fillId="0" borderId="152" xfId="0" applyNumberFormat="1" applyFont="1" applyBorder="1" applyAlignment="1">
      <alignment horizontal="right" vertical="center"/>
    </xf>
    <xf numFmtId="167" fontId="0" fillId="0" borderId="97" xfId="0" applyNumberFormat="1" applyBorder="1" applyAlignment="1">
      <alignment horizontal="right" vertical="center"/>
    </xf>
    <xf numFmtId="168" fontId="0" fillId="2" borderId="0" xfId="0" applyNumberFormat="1" applyFill="1" applyAlignment="1">
      <alignment horizontal="center" vertical="center"/>
    </xf>
    <xf numFmtId="168" fontId="0" fillId="2" borderId="6" xfId="0" applyNumberFormat="1" applyFill="1" applyBorder="1" applyAlignment="1">
      <alignment horizontal="center" vertical="center"/>
    </xf>
    <xf numFmtId="168" fontId="0" fillId="2" borderId="2" xfId="0" applyNumberFormat="1" applyFill="1" applyBorder="1" applyAlignment="1">
      <alignment horizontal="center" vertical="center"/>
    </xf>
    <xf numFmtId="168" fontId="0" fillId="2" borderId="7" xfId="0" applyNumberFormat="1" applyFill="1" applyBorder="1" applyAlignment="1">
      <alignment horizontal="center" vertical="center"/>
    </xf>
    <xf numFmtId="0" fontId="14" fillId="2" borderId="11" xfId="0" applyFont="1" applyFill="1" applyBorder="1" applyAlignment="1">
      <alignment horizontal="center" vertical="center"/>
    </xf>
    <xf numFmtId="49" fontId="6" fillId="2" borderId="10" xfId="0" applyNumberFormat="1" applyFont="1" applyFill="1" applyBorder="1" applyAlignment="1">
      <alignment horizontal="center" vertical="center"/>
    </xf>
    <xf numFmtId="49" fontId="6" fillId="2" borderId="9" xfId="0" applyNumberFormat="1" applyFont="1" applyFill="1" applyBorder="1" applyAlignment="1">
      <alignment horizontal="center" vertical="center"/>
    </xf>
    <xf numFmtId="9" fontId="0" fillId="0" borderId="0" xfId="0" applyNumberFormat="1" applyBorder="1"/>
    <xf numFmtId="0" fontId="5" fillId="2" borderId="145" xfId="0" applyFont="1" applyFill="1" applyBorder="1" applyAlignment="1">
      <alignment horizontal="center" vertical="center"/>
    </xf>
    <xf numFmtId="0" fontId="0" fillId="0" borderId="166" xfId="0" applyBorder="1" applyAlignment="1">
      <alignment horizontal="center" vertical="center"/>
    </xf>
    <xf numFmtId="0" fontId="0" fillId="0" borderId="167" xfId="0" applyBorder="1" applyAlignment="1">
      <alignment horizontal="center" vertical="center"/>
    </xf>
    <xf numFmtId="0" fontId="0" fillId="0" borderId="168" xfId="0"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9" fontId="0" fillId="0" borderId="165" xfId="0" applyNumberFormat="1" applyBorder="1" applyAlignment="1">
      <alignment horizontal="center" vertical="center"/>
    </xf>
    <xf numFmtId="9" fontId="0" fillId="0" borderId="159" xfId="0" applyNumberFormat="1" applyBorder="1" applyAlignment="1">
      <alignment horizontal="center" vertical="center"/>
    </xf>
    <xf numFmtId="9" fontId="0" fillId="0" borderId="160" xfId="0" applyNumberFormat="1" applyBorder="1" applyAlignment="1">
      <alignment horizontal="center" vertical="center"/>
    </xf>
    <xf numFmtId="0" fontId="0" fillId="0" borderId="122" xfId="0" applyFont="1" applyBorder="1"/>
    <xf numFmtId="0" fontId="0" fillId="0" borderId="121" xfId="0" applyFont="1" applyBorder="1"/>
    <xf numFmtId="0" fontId="0" fillId="0" borderId="123" xfId="0" applyBorder="1" applyAlignment="1">
      <alignment horizontal="left" vertical="center"/>
    </xf>
    <xf numFmtId="167" fontId="0" fillId="0" borderId="107" xfId="0" applyNumberFormat="1" applyBorder="1" applyAlignment="1">
      <alignment horizontal="right" vertical="center"/>
    </xf>
    <xf numFmtId="49" fontId="0" fillId="0" borderId="17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0" borderId="8" xfId="0" applyNumberFormat="1" applyBorder="1" applyAlignment="1">
      <alignment horizontal="center" vertical="center" wrapText="1"/>
    </xf>
    <xf numFmtId="49" fontId="6" fillId="2" borderId="10" xfId="0" applyNumberFormat="1" applyFont="1" applyFill="1" applyBorder="1" applyAlignment="1">
      <alignment horizontal="center"/>
    </xf>
    <xf numFmtId="49" fontId="4" fillId="0" borderId="1" xfId="0" applyNumberFormat="1" applyFont="1" applyBorder="1" applyAlignment="1">
      <alignment horizontal="center" vertical="center" wrapText="1"/>
    </xf>
    <xf numFmtId="0" fontId="4" fillId="0" borderId="0" xfId="0" applyFont="1" applyBorder="1" applyAlignment="1">
      <alignment horizontal="center" vertical="center" wrapText="1"/>
    </xf>
    <xf numFmtId="49" fontId="4" fillId="0" borderId="3" xfId="0" applyNumberFormat="1" applyFont="1" applyBorder="1" applyAlignment="1">
      <alignment horizontal="center" vertical="center" wrapText="1"/>
    </xf>
    <xf numFmtId="49" fontId="4" fillId="0" borderId="4" xfId="0" applyNumberFormat="1" applyFont="1" applyBorder="1" applyAlignment="1">
      <alignment horizontal="center" vertical="center" wrapText="1"/>
    </xf>
    <xf numFmtId="49" fontId="4" fillId="0" borderId="8" xfId="0" applyNumberFormat="1" applyFont="1" applyBorder="1" applyAlignment="1">
      <alignment horizontal="center" vertical="center" wrapText="1"/>
    </xf>
    <xf numFmtId="167" fontId="5" fillId="0" borderId="106" xfId="0" applyNumberFormat="1" applyFont="1" applyBorder="1" applyAlignment="1">
      <alignment horizontal="right" vertical="center"/>
    </xf>
    <xf numFmtId="167" fontId="5" fillId="0" borderId="97" xfId="0" applyNumberFormat="1" applyFont="1" applyBorder="1" applyAlignment="1">
      <alignment horizontal="right" vertical="center"/>
    </xf>
    <xf numFmtId="9" fontId="5" fillId="0" borderId="126" xfId="0" applyNumberFormat="1" applyFont="1" applyBorder="1" applyAlignment="1">
      <alignment horizontal="right" vertical="center"/>
    </xf>
    <xf numFmtId="0" fontId="5" fillId="0" borderId="122" xfId="0" applyFont="1" applyBorder="1" applyAlignment="1">
      <alignment horizontal="left" vertical="center" wrapText="1"/>
    </xf>
    <xf numFmtId="10" fontId="5" fillId="0" borderId="106" xfId="0" applyNumberFormat="1" applyFont="1" applyBorder="1" applyAlignment="1">
      <alignment horizontal="right" vertical="center"/>
    </xf>
    <xf numFmtId="0" fontId="14" fillId="2" borderId="3" xfId="0" applyFont="1" applyFill="1" applyBorder="1" applyAlignment="1">
      <alignment horizontal="center" vertical="center"/>
    </xf>
    <xf numFmtId="166" fontId="10" fillId="0" borderId="141" xfId="0" applyNumberFormat="1" applyFont="1" applyBorder="1"/>
    <xf numFmtId="166" fontId="0" fillId="0" borderId="142" xfId="0" applyNumberFormat="1" applyBorder="1"/>
    <xf numFmtId="166" fontId="10" fillId="0" borderId="143" xfId="0" applyNumberFormat="1" applyFont="1" applyBorder="1"/>
    <xf numFmtId="166" fontId="0" fillId="0" borderId="126" xfId="0" applyNumberFormat="1" applyBorder="1"/>
    <xf numFmtId="166" fontId="0" fillId="0" borderId="127" xfId="0" applyNumberFormat="1" applyBorder="1"/>
    <xf numFmtId="0" fontId="4" fillId="0" borderId="144" xfId="0" applyFont="1" applyBorder="1"/>
    <xf numFmtId="0" fontId="5" fillId="0" borderId="115" xfId="0" applyFont="1" applyBorder="1" applyAlignment="1">
      <alignment horizontal="center" vertical="center"/>
    </xf>
    <xf numFmtId="0" fontId="5" fillId="0" borderId="124" xfId="0" applyFont="1" applyBorder="1" applyAlignment="1">
      <alignment horizontal="center" vertical="center"/>
    </xf>
    <xf numFmtId="0" fontId="5" fillId="0" borderId="119" xfId="0" applyFont="1" applyBorder="1" applyAlignment="1">
      <alignment horizontal="center" vertical="center"/>
    </xf>
    <xf numFmtId="14" fontId="0" fillId="0" borderId="146" xfId="0" applyNumberFormat="1" applyBorder="1" applyAlignment="1">
      <alignment horizontal="left"/>
    </xf>
    <xf numFmtId="14" fontId="0" fillId="0" borderId="122" xfId="0" applyNumberFormat="1" applyBorder="1" applyAlignment="1">
      <alignment horizontal="left"/>
    </xf>
    <xf numFmtId="14" fontId="0" fillId="0" borderId="147" xfId="0" applyNumberFormat="1" applyBorder="1" applyAlignment="1">
      <alignment horizontal="left"/>
    </xf>
    <xf numFmtId="169" fontId="0" fillId="0" borderId="113" xfId="0" applyNumberFormat="1" applyBorder="1" applyAlignment="1">
      <alignment horizontal="right" vertical="center"/>
    </xf>
    <xf numFmtId="169" fontId="0" fillId="0" borderId="109" xfId="0" applyNumberFormat="1" applyBorder="1" applyAlignment="1">
      <alignment horizontal="right" vertical="center"/>
    </xf>
    <xf numFmtId="169" fontId="0" fillId="0" borderId="125" xfId="0" applyNumberFormat="1" applyBorder="1" applyAlignment="1">
      <alignment horizontal="right" vertical="center"/>
    </xf>
    <xf numFmtId="169" fontId="0" fillId="0" borderId="106" xfId="0" applyNumberFormat="1" applyBorder="1" applyAlignment="1">
      <alignment horizontal="right" vertical="center"/>
    </xf>
    <xf numFmtId="169" fontId="0" fillId="0" borderId="97" xfId="0" applyNumberFormat="1" applyBorder="1" applyAlignment="1">
      <alignment horizontal="right" vertical="center"/>
    </xf>
    <xf numFmtId="169" fontId="0" fillId="0" borderId="126" xfId="0" applyNumberFormat="1" applyBorder="1" applyAlignment="1">
      <alignment horizontal="right" vertical="center"/>
    </xf>
    <xf numFmtId="169" fontId="0" fillId="0" borderId="148" xfId="0" applyNumberFormat="1" applyBorder="1" applyAlignment="1">
      <alignment horizontal="right" vertical="center"/>
    </xf>
    <xf numFmtId="169" fontId="0" fillId="0" borderId="149" xfId="0" applyNumberFormat="1" applyBorder="1" applyAlignment="1">
      <alignment horizontal="right" vertical="center"/>
    </xf>
    <xf numFmtId="169" fontId="0" fillId="0" borderId="150" xfId="0" applyNumberFormat="1" applyBorder="1" applyAlignment="1">
      <alignment horizontal="right" vertical="center"/>
    </xf>
    <xf numFmtId="10" fontId="0" fillId="0" borderId="164" xfId="0" applyNumberFormat="1" applyBorder="1" applyAlignment="1">
      <alignment horizontal="right" vertical="center"/>
    </xf>
    <xf numFmtId="10" fontId="0" fillId="0" borderId="151" xfId="0" applyNumberFormat="1" applyBorder="1" applyAlignment="1">
      <alignment horizontal="right" vertical="center"/>
    </xf>
    <xf numFmtId="10" fontId="0" fillId="0" borderId="152" xfId="0" applyNumberFormat="1" applyBorder="1" applyAlignment="1">
      <alignment horizontal="right" vertical="center"/>
    </xf>
    <xf numFmtId="10" fontId="0" fillId="0" borderId="96" xfId="0" applyNumberFormat="1" applyBorder="1" applyAlignment="1">
      <alignment horizontal="right" vertical="center"/>
    </xf>
    <xf numFmtId="10" fontId="0" fillId="0" borderId="99" xfId="0" applyNumberFormat="1" applyBorder="1" applyAlignment="1">
      <alignment horizontal="right" vertical="center"/>
    </xf>
    <xf numFmtId="0" fontId="5" fillId="0" borderId="175" xfId="0" applyFont="1" applyBorder="1" applyAlignment="1">
      <alignment horizontal="center" vertical="center"/>
    </xf>
    <xf numFmtId="0" fontId="5" fillId="0" borderId="176" xfId="0" applyFont="1" applyBorder="1" applyAlignment="1">
      <alignment horizontal="center" vertical="center"/>
    </xf>
    <xf numFmtId="0" fontId="5" fillId="0" borderId="177" xfId="0" applyFont="1" applyBorder="1" applyAlignment="1">
      <alignment horizontal="center" vertical="center"/>
    </xf>
    <xf numFmtId="0" fontId="0" fillId="0" borderId="58" xfId="0" applyBorder="1" applyAlignment="1">
      <alignment horizontal="left" vertical="center"/>
    </xf>
    <xf numFmtId="0" fontId="0" fillId="0" borderId="115" xfId="0" applyFont="1" applyBorder="1" applyAlignment="1">
      <alignment horizontal="center" vertical="center"/>
    </xf>
    <xf numFmtId="0" fontId="0" fillId="0" borderId="124" xfId="0" applyFont="1" applyBorder="1" applyAlignment="1">
      <alignment horizontal="center" vertical="center"/>
    </xf>
    <xf numFmtId="0" fontId="0" fillId="0" borderId="119" xfId="0" applyFont="1" applyBorder="1" applyAlignment="1">
      <alignment horizontal="center" vertical="center"/>
    </xf>
    <xf numFmtId="10" fontId="0" fillId="0" borderId="161" xfId="0" applyNumberFormat="1" applyBorder="1" applyAlignment="1">
      <alignment horizontal="right" vertical="center"/>
    </xf>
    <xf numFmtId="0" fontId="0" fillId="0" borderId="162" xfId="0" applyBorder="1" applyAlignment="1">
      <alignment horizontal="left" vertical="center"/>
    </xf>
    <xf numFmtId="10" fontId="0" fillId="0" borderId="165" xfId="0" applyNumberFormat="1" applyBorder="1" applyAlignment="1">
      <alignment horizontal="right" vertical="center"/>
    </xf>
    <xf numFmtId="10" fontId="0" fillId="0" borderId="168" xfId="0" applyNumberFormat="1" applyBorder="1" applyAlignment="1">
      <alignment horizontal="right" vertical="center"/>
    </xf>
    <xf numFmtId="10" fontId="0" fillId="0" borderId="0" xfId="0" applyNumberFormat="1" applyFill="1" applyBorder="1" applyAlignment="1">
      <alignment horizontal="right" vertical="center"/>
    </xf>
    <xf numFmtId="0" fontId="0" fillId="0" borderId="180" xfId="0" applyBorder="1" applyAlignment="1">
      <alignment horizontal="left" vertical="center"/>
    </xf>
    <xf numFmtId="0" fontId="0" fillId="0" borderId="116" xfId="0" applyFont="1" applyBorder="1" applyAlignment="1">
      <alignment horizontal="center" vertical="center"/>
    </xf>
    <xf numFmtId="10" fontId="0" fillId="0" borderId="182" xfId="0" applyNumberFormat="1" applyBorder="1" applyAlignment="1">
      <alignment horizontal="right" vertical="center"/>
    </xf>
    <xf numFmtId="10" fontId="0" fillId="0" borderId="183" xfId="0" applyNumberFormat="1" applyBorder="1" applyAlignment="1">
      <alignment horizontal="right" vertical="center"/>
    </xf>
    <xf numFmtId="0" fontId="5" fillId="0" borderId="147" xfId="0" applyFont="1" applyBorder="1" applyAlignment="1">
      <alignment horizontal="left" vertical="center"/>
    </xf>
    <xf numFmtId="2" fontId="5" fillId="0" borderId="179" xfId="0" applyNumberFormat="1" applyFont="1" applyBorder="1" applyAlignment="1">
      <alignment horizontal="right" vertical="center"/>
    </xf>
    <xf numFmtId="2" fontId="5" fillId="0" borderId="149" xfId="0" applyNumberFormat="1" applyFont="1" applyBorder="1" applyAlignment="1">
      <alignment horizontal="right" vertical="center"/>
    </xf>
    <xf numFmtId="2" fontId="5" fillId="0" borderId="184" xfId="0" applyNumberFormat="1" applyFont="1" applyBorder="1" applyAlignment="1">
      <alignment horizontal="right" vertical="center"/>
    </xf>
    <xf numFmtId="0" fontId="0" fillId="0" borderId="64" xfId="0" applyBorder="1"/>
    <xf numFmtId="0" fontId="0" fillId="0" borderId="65" xfId="0" applyBorder="1"/>
    <xf numFmtId="0" fontId="0" fillId="0" borderId="66" xfId="0" applyBorder="1"/>
    <xf numFmtId="10" fontId="0" fillId="0" borderId="155" xfId="0" applyNumberFormat="1" applyBorder="1" applyAlignment="1">
      <alignment horizontal="right" vertical="center"/>
    </xf>
    <xf numFmtId="2" fontId="5" fillId="0" borderId="107" xfId="0" applyNumberFormat="1" applyFont="1" applyFill="1" applyBorder="1" applyAlignment="1">
      <alignment horizontal="right" vertical="center"/>
    </xf>
    <xf numFmtId="2" fontId="5" fillId="0" borderId="100" xfId="0" applyNumberFormat="1" applyFont="1" applyFill="1" applyBorder="1" applyAlignment="1">
      <alignment horizontal="right" vertical="center"/>
    </xf>
    <xf numFmtId="2" fontId="5" fillId="0" borderId="127" xfId="0" applyNumberFormat="1" applyFont="1" applyFill="1" applyBorder="1" applyAlignment="1">
      <alignment horizontal="right" vertical="center"/>
    </xf>
    <xf numFmtId="0" fontId="5" fillId="0" borderId="158" xfId="0" applyFont="1" applyBorder="1" applyAlignment="1">
      <alignment horizontal="left" vertical="center"/>
    </xf>
    <xf numFmtId="10" fontId="5" fillId="0" borderId="166" xfId="0" applyNumberFormat="1" applyFont="1" applyBorder="1" applyAlignment="1">
      <alignment horizontal="right" vertical="center"/>
    </xf>
    <xf numFmtId="10" fontId="5" fillId="0" borderId="178" xfId="0" applyNumberFormat="1" applyFont="1" applyBorder="1" applyAlignment="1">
      <alignment horizontal="right" vertical="center"/>
    </xf>
    <xf numFmtId="10" fontId="5" fillId="0" borderId="181" xfId="0" applyNumberFormat="1" applyFont="1" applyBorder="1" applyAlignment="1">
      <alignment horizontal="right" vertical="center"/>
    </xf>
    <xf numFmtId="169" fontId="0" fillId="0" borderId="0" xfId="0" applyNumberFormat="1" applyBorder="1" applyAlignment="1">
      <alignment horizontal="right" vertical="center"/>
    </xf>
    <xf numFmtId="49" fontId="3" fillId="0" borderId="14" xfId="0" applyNumberFormat="1" applyFont="1" applyBorder="1" applyAlignment="1">
      <alignment horizontal="center" vertical="center"/>
    </xf>
    <xf numFmtId="49" fontId="3" fillId="0" borderId="15" xfId="0" applyNumberFormat="1" applyFont="1" applyBorder="1" applyAlignment="1">
      <alignment horizontal="center" vertical="center"/>
    </xf>
    <xf numFmtId="49" fontId="3" fillId="0" borderId="16" xfId="0" applyNumberFormat="1" applyFont="1" applyBorder="1" applyAlignment="1">
      <alignment horizontal="center" vertical="center"/>
    </xf>
    <xf numFmtId="0" fontId="14" fillId="0" borderId="45" xfId="0" applyFont="1" applyBorder="1" applyAlignment="1">
      <alignment horizontal="center" vertical="center"/>
    </xf>
    <xf numFmtId="0" fontId="14" fillId="0" borderId="46" xfId="0" applyFont="1" applyBorder="1" applyAlignment="1">
      <alignment horizontal="center" vertical="center"/>
    </xf>
    <xf numFmtId="0" fontId="14" fillId="0" borderId="47" xfId="0" applyFont="1" applyBorder="1" applyAlignment="1">
      <alignment horizontal="center" vertical="center"/>
    </xf>
    <xf numFmtId="0" fontId="0" fillId="0" borderId="64" xfId="0" applyBorder="1" applyAlignment="1">
      <alignment horizontal="center"/>
    </xf>
    <xf numFmtId="0" fontId="0" fillId="0" borderId="65" xfId="0" applyBorder="1" applyAlignment="1">
      <alignment horizontal="center"/>
    </xf>
    <xf numFmtId="0" fontId="0" fillId="0" borderId="66" xfId="0" applyBorder="1" applyAlignment="1">
      <alignment horizontal="center"/>
    </xf>
    <xf numFmtId="10" fontId="0" fillId="0" borderId="93" xfId="0" applyNumberFormat="1" applyBorder="1" applyAlignment="1">
      <alignment horizontal="center"/>
    </xf>
    <xf numFmtId="0" fontId="0" fillId="0" borderId="39" xfId="0" applyBorder="1" applyAlignment="1">
      <alignment horizontal="center"/>
    </xf>
    <xf numFmtId="10" fontId="0" fillId="0" borderId="94" xfId="0" applyNumberFormat="1" applyBorder="1" applyAlignment="1">
      <alignment horizontal="center"/>
    </xf>
    <xf numFmtId="0" fontId="0" fillId="0" borderId="95" xfId="0" applyBorder="1" applyAlignment="1">
      <alignment horizontal="center"/>
    </xf>
    <xf numFmtId="10" fontId="0" fillId="0" borderId="39" xfId="0" applyNumberFormat="1" applyBorder="1" applyAlignment="1">
      <alignment horizontal="center"/>
    </xf>
    <xf numFmtId="0" fontId="0" fillId="0" borderId="92" xfId="0" applyBorder="1" applyAlignment="1">
      <alignment horizontal="center"/>
    </xf>
    <xf numFmtId="0" fontId="14" fillId="0" borderId="45" xfId="0" applyFont="1" applyBorder="1" applyAlignment="1">
      <alignment horizontal="center"/>
    </xf>
    <xf numFmtId="0" fontId="14" fillId="0" borderId="46" xfId="0" applyFont="1" applyBorder="1" applyAlignment="1">
      <alignment horizontal="center"/>
    </xf>
    <xf numFmtId="0" fontId="14" fillId="0" borderId="47" xfId="0" applyFont="1" applyBorder="1" applyAlignment="1">
      <alignment horizontal="center"/>
    </xf>
    <xf numFmtId="10" fontId="5" fillId="0" borderId="89" xfId="0" applyNumberFormat="1" applyFont="1" applyBorder="1" applyAlignment="1">
      <alignment horizontal="center" vertical="center"/>
    </xf>
    <xf numFmtId="10" fontId="5" fillId="0" borderId="90" xfId="0" applyNumberFormat="1" applyFont="1" applyBorder="1" applyAlignment="1">
      <alignment horizontal="center" vertical="center"/>
    </xf>
    <xf numFmtId="10" fontId="5" fillId="0" borderId="91" xfId="0" applyNumberFormat="1" applyFont="1" applyBorder="1" applyAlignment="1">
      <alignment horizontal="center"/>
    </xf>
    <xf numFmtId="10" fontId="5" fillId="0" borderId="62" xfId="0" applyNumberFormat="1" applyFont="1" applyBorder="1" applyAlignment="1">
      <alignment horizontal="center"/>
    </xf>
    <xf numFmtId="10" fontId="5" fillId="0" borderId="73" xfId="0" applyNumberFormat="1" applyFont="1" applyBorder="1" applyAlignment="1">
      <alignment horizontal="center" vertical="center"/>
    </xf>
    <xf numFmtId="10" fontId="5" fillId="0" borderId="74" xfId="0" applyNumberFormat="1" applyFont="1" applyBorder="1" applyAlignment="1">
      <alignment horizontal="center" vertical="center"/>
    </xf>
    <xf numFmtId="10" fontId="5" fillId="0" borderId="49" xfId="0" applyNumberFormat="1" applyFont="1" applyBorder="1" applyAlignment="1">
      <alignment horizontal="center" vertical="center"/>
    </xf>
    <xf numFmtId="0" fontId="0" fillId="0" borderId="85" xfId="0" applyBorder="1" applyAlignment="1">
      <alignment horizontal="center" vertical="center"/>
    </xf>
    <xf numFmtId="0" fontId="0" fillId="0" borderId="86" xfId="0" applyBorder="1" applyAlignment="1">
      <alignment horizontal="center" vertical="center"/>
    </xf>
    <xf numFmtId="0" fontId="5" fillId="0" borderId="55" xfId="0" applyFont="1" applyBorder="1" applyAlignment="1">
      <alignment horizontal="center" vertical="center"/>
    </xf>
    <xf numFmtId="0" fontId="5" fillId="0" borderId="80" xfId="0" applyFont="1" applyBorder="1" applyAlignment="1">
      <alignment horizontal="center" vertical="center"/>
    </xf>
    <xf numFmtId="0" fontId="5" fillId="0" borderId="81" xfId="0" applyFont="1" applyBorder="1" applyAlignment="1">
      <alignment horizontal="center" vertical="center"/>
    </xf>
    <xf numFmtId="0" fontId="5" fillId="0" borderId="79" xfId="0" applyFont="1" applyBorder="1" applyAlignment="1">
      <alignment horizontal="center" vertical="center"/>
    </xf>
    <xf numFmtId="0" fontId="5" fillId="0" borderId="54" xfId="0" applyFont="1" applyBorder="1" applyAlignment="1">
      <alignment horizontal="center" vertical="center"/>
    </xf>
    <xf numFmtId="0" fontId="0" fillId="0" borderId="83" xfId="0" applyBorder="1" applyAlignment="1">
      <alignment horizontal="center" vertical="center"/>
    </xf>
    <xf numFmtId="0" fontId="0" fillId="0" borderId="84" xfId="0" applyBorder="1" applyAlignment="1">
      <alignment horizontal="center" vertical="center"/>
    </xf>
    <xf numFmtId="0" fontId="0" fillId="0" borderId="87" xfId="0" applyBorder="1" applyAlignment="1">
      <alignment horizontal="center" vertical="center"/>
    </xf>
    <xf numFmtId="0" fontId="0" fillId="0" borderId="88" xfId="0" applyBorder="1" applyAlignment="1">
      <alignment horizontal="center" vertical="center"/>
    </xf>
    <xf numFmtId="0" fontId="1" fillId="0" borderId="82" xfId="0" applyNumberFormat="1" applyFont="1" applyBorder="1" applyAlignment="1">
      <alignment horizontal="center" vertical="center" wrapText="1"/>
    </xf>
    <xf numFmtId="0" fontId="1" fillId="0" borderId="139" xfId="0" applyNumberFormat="1" applyFont="1" applyBorder="1" applyAlignment="1">
      <alignment horizontal="center" vertical="center" wrapText="1"/>
    </xf>
    <xf numFmtId="0" fontId="1" fillId="0" borderId="120" xfId="0" applyNumberFormat="1" applyFont="1" applyBorder="1" applyAlignment="1">
      <alignment horizontal="center" vertical="center" wrapText="1"/>
    </xf>
    <xf numFmtId="0" fontId="1" fillId="0" borderId="140" xfId="0" applyNumberFormat="1" applyFont="1" applyBorder="1" applyAlignment="1">
      <alignment horizontal="center" vertical="center" wrapText="1"/>
    </xf>
    <xf numFmtId="49" fontId="14" fillId="0" borderId="117" xfId="0" applyNumberFormat="1" applyFont="1" applyBorder="1" applyAlignment="1">
      <alignment horizontal="center" vertical="center"/>
    </xf>
    <xf numFmtId="0" fontId="14" fillId="0" borderId="115" xfId="0" applyNumberFormat="1" applyFont="1" applyBorder="1" applyAlignment="1">
      <alignment horizontal="center" vertical="center"/>
    </xf>
    <xf numFmtId="0" fontId="14" fillId="0" borderId="118" xfId="0" applyNumberFormat="1" applyFont="1" applyBorder="1" applyAlignment="1">
      <alignment horizontal="center" vertical="center"/>
    </xf>
    <xf numFmtId="0" fontId="14" fillId="0" borderId="124" xfId="0" applyNumberFormat="1" applyFont="1" applyBorder="1" applyAlignment="1">
      <alignment horizontal="center" vertical="center"/>
    </xf>
    <xf numFmtId="0" fontId="14" fillId="0" borderId="117" xfId="0" applyNumberFormat="1" applyFont="1" applyBorder="1" applyAlignment="1">
      <alignment horizontal="center" vertical="center"/>
    </xf>
    <xf numFmtId="0" fontId="1" fillId="0" borderId="138" xfId="0" applyNumberFormat="1" applyFont="1" applyBorder="1" applyAlignment="1">
      <alignment horizontal="center" vertical="center" wrapText="1"/>
    </xf>
    <xf numFmtId="0" fontId="14" fillId="0" borderId="114" xfId="0" applyNumberFormat="1" applyFont="1" applyBorder="1" applyAlignment="1">
      <alignment horizontal="center" vertical="center"/>
    </xf>
    <xf numFmtId="0" fontId="14" fillId="0" borderId="116" xfId="0" applyNumberFormat="1" applyFont="1" applyBorder="1" applyAlignment="1">
      <alignment horizontal="center" vertical="center"/>
    </xf>
    <xf numFmtId="0" fontId="14" fillId="0" borderId="119" xfId="0" applyNumberFormat="1" applyFont="1" applyBorder="1" applyAlignment="1">
      <alignment horizontal="center" vertical="center"/>
    </xf>
    <xf numFmtId="167" fontId="5" fillId="0" borderId="102" xfId="0" applyNumberFormat="1" applyFont="1" applyBorder="1" applyAlignment="1">
      <alignment horizontal="center"/>
    </xf>
    <xf numFmtId="167" fontId="5" fillId="0" borderId="169" xfId="0" applyNumberFormat="1" applyFont="1" applyBorder="1" applyAlignment="1">
      <alignment horizontal="center"/>
    </xf>
    <xf numFmtId="167" fontId="5" fillId="0" borderId="170" xfId="0" applyNumberFormat="1" applyFont="1" applyBorder="1" applyAlignment="1">
      <alignment horizontal="center"/>
    </xf>
    <xf numFmtId="167" fontId="5" fillId="0" borderId="103" xfId="0" applyNumberFormat="1" applyFont="1" applyBorder="1" applyAlignment="1">
      <alignment horizontal="center"/>
    </xf>
    <xf numFmtId="167" fontId="5" fillId="0" borderId="153" xfId="0" applyNumberFormat="1" applyFont="1" applyBorder="1" applyAlignment="1">
      <alignment horizontal="center"/>
    </xf>
    <xf numFmtId="167" fontId="5" fillId="0" borderId="154" xfId="0" applyNumberFormat="1" applyFont="1" applyBorder="1" applyAlignment="1">
      <alignment horizontal="center"/>
    </xf>
    <xf numFmtId="0" fontId="0" fillId="0" borderId="163" xfId="0" applyBorder="1" applyAlignment="1">
      <alignment horizontal="center"/>
    </xf>
    <xf numFmtId="0" fontId="0" fillId="0" borderId="128" xfId="0" applyBorder="1" applyAlignment="1">
      <alignment horizontal="center"/>
    </xf>
    <xf numFmtId="0" fontId="0" fillId="0" borderId="125" xfId="0" applyBorder="1" applyAlignment="1">
      <alignment horizontal="center"/>
    </xf>
    <xf numFmtId="14" fontId="0" fillId="0" borderId="64" xfId="0" applyNumberFormat="1" applyBorder="1" applyAlignment="1">
      <alignment horizontal="center"/>
    </xf>
    <xf numFmtId="14" fontId="0" fillId="0" borderId="65" xfId="0" applyNumberFormat="1" applyBorder="1" applyAlignment="1">
      <alignment horizontal="center"/>
    </xf>
    <xf numFmtId="14" fontId="0" fillId="0" borderId="66" xfId="0" applyNumberFormat="1" applyBorder="1" applyAlignment="1">
      <alignment horizontal="center"/>
    </xf>
    <xf numFmtId="167" fontId="5" fillId="0" borderId="159" xfId="0" applyNumberFormat="1" applyFont="1" applyBorder="1" applyAlignment="1">
      <alignment horizontal="center"/>
    </xf>
    <xf numFmtId="167" fontId="5" fillId="0" borderId="160" xfId="0" applyNumberFormat="1" applyFont="1" applyBorder="1" applyAlignment="1">
      <alignment horizontal="center"/>
    </xf>
    <xf numFmtId="167" fontId="5" fillId="0" borderId="0" xfId="0" applyNumberFormat="1" applyFont="1" applyBorder="1" applyAlignment="1">
      <alignment horizontal="center"/>
    </xf>
    <xf numFmtId="167" fontId="5" fillId="0" borderId="6" xfId="0" applyNumberFormat="1" applyFont="1" applyBorder="1" applyAlignment="1">
      <alignment horizontal="center"/>
    </xf>
    <xf numFmtId="167" fontId="5" fillId="0" borderId="2" xfId="0" applyNumberFormat="1" applyFont="1" applyBorder="1" applyAlignment="1">
      <alignment horizontal="center"/>
    </xf>
    <xf numFmtId="167" fontId="5" fillId="0" borderId="7" xfId="0" applyNumberFormat="1" applyFont="1" applyBorder="1" applyAlignment="1">
      <alignment horizontal="center"/>
    </xf>
    <xf numFmtId="0" fontId="0" fillId="0" borderId="136" xfId="0" applyBorder="1" applyAlignment="1">
      <alignment horizontal="center"/>
    </xf>
    <xf numFmtId="0" fontId="0" fillId="0" borderId="13" xfId="0" applyFont="1" applyBorder="1" applyAlignment="1">
      <alignment horizontal="center" vertical="center"/>
    </xf>
    <xf numFmtId="0" fontId="0" fillId="0" borderId="2" xfId="0" applyFont="1" applyBorder="1" applyAlignment="1">
      <alignment horizontal="center" vertical="center"/>
    </xf>
    <xf numFmtId="0" fontId="0" fillId="0" borderId="7" xfId="0" applyFont="1" applyBorder="1" applyAlignment="1">
      <alignment horizontal="center" vertical="center"/>
    </xf>
    <xf numFmtId="0" fontId="13" fillId="0" borderId="64" xfId="2" applyBorder="1" applyAlignment="1">
      <alignment horizontal="center" vertical="center"/>
    </xf>
    <xf numFmtId="0" fontId="0" fillId="0" borderId="65" xfId="0" applyFont="1" applyBorder="1" applyAlignment="1">
      <alignment horizontal="center" vertical="center"/>
    </xf>
    <xf numFmtId="0" fontId="0" fillId="0" borderId="66" xfId="0" applyFont="1" applyBorder="1" applyAlignment="1">
      <alignment horizontal="center" vertical="center"/>
    </xf>
    <xf numFmtId="0" fontId="0" fillId="0" borderId="153" xfId="0" applyBorder="1" applyAlignment="1">
      <alignment horizontal="center" vertical="center"/>
    </xf>
    <xf numFmtId="0" fontId="0" fillId="0" borderId="154" xfId="0" applyBorder="1" applyAlignment="1">
      <alignment horizontal="center" vertical="center"/>
    </xf>
    <xf numFmtId="0" fontId="0" fillId="0" borderId="103" xfId="0" applyBorder="1" applyAlignment="1">
      <alignment horizontal="center"/>
    </xf>
    <xf numFmtId="0" fontId="0" fillId="0" borderId="153" xfId="0" applyBorder="1" applyAlignment="1">
      <alignment horizontal="center"/>
    </xf>
    <xf numFmtId="0" fontId="0" fillId="0" borderId="154" xfId="0" applyBorder="1" applyAlignment="1">
      <alignment horizontal="center"/>
    </xf>
    <xf numFmtId="0" fontId="14" fillId="0" borderId="172" xfId="0" applyFont="1" applyBorder="1" applyAlignment="1">
      <alignment horizontal="center" vertical="center"/>
    </xf>
    <xf numFmtId="0" fontId="14" fillId="0" borderId="173" xfId="0" applyFont="1" applyBorder="1" applyAlignment="1">
      <alignment horizontal="center" vertical="center"/>
    </xf>
    <xf numFmtId="0" fontId="14" fillId="0" borderId="174" xfId="0" applyFont="1" applyBorder="1" applyAlignment="1">
      <alignment horizontal="center" vertical="center"/>
    </xf>
    <xf numFmtId="10" fontId="0" fillId="0" borderId="151" xfId="0" applyNumberFormat="1" applyFill="1" applyBorder="1" applyAlignment="1">
      <alignment horizontal="center" vertical="center"/>
    </xf>
    <xf numFmtId="10" fontId="0" fillId="0" borderId="152" xfId="0" applyNumberFormat="1" applyFill="1" applyBorder="1" applyAlignment="1">
      <alignment horizontal="center" vertical="center"/>
    </xf>
    <xf numFmtId="10" fontId="0" fillId="0" borderId="185" xfId="0" applyNumberFormat="1" applyBorder="1" applyAlignment="1">
      <alignment horizontal="center" vertical="center"/>
    </xf>
    <xf numFmtId="10" fontId="0" fillId="0" borderId="136" xfId="0" applyNumberFormat="1" applyBorder="1" applyAlignment="1">
      <alignment horizontal="center" vertical="center"/>
    </xf>
    <xf numFmtId="10" fontId="0" fillId="0" borderId="163" xfId="0" applyNumberFormat="1" applyBorder="1" applyAlignment="1">
      <alignment horizontal="center" vertical="center"/>
    </xf>
  </cellXfs>
  <cellStyles count="3">
    <cellStyle name="Hyperlink" xfId="2" builtinId="8"/>
    <cellStyle name="Normal" xfId="0" builtinId="0"/>
    <cellStyle name="Per cent" xfId="1" builtinId="5"/>
  </cellStyles>
  <dxfs count="16">
    <dxf>
      <font>
        <color rgb="FF9C0006"/>
      </font>
    </dxf>
    <dxf>
      <font>
        <color rgb="FF9C0006"/>
      </font>
    </dxf>
    <dxf>
      <font>
        <color rgb="FF9C0006"/>
      </font>
    </dxf>
    <dxf>
      <font>
        <color rgb="FF9C0006"/>
      </font>
    </dxf>
    <dxf>
      <font>
        <color rgb="FF9C0006"/>
      </font>
    </dxf>
    <dxf>
      <font>
        <color rgb="FF9C0006"/>
      </font>
    </dxf>
    <dxf>
      <font>
        <color theme="7" tint="-0.24994659260841701"/>
      </font>
      <fill>
        <patternFill>
          <bgColor theme="7" tint="0.79998168889431442"/>
        </patternFill>
      </fill>
    </dxf>
    <dxf>
      <font>
        <color theme="7" tint="-0.24994659260841701"/>
      </font>
      <fill>
        <patternFill>
          <bgColor theme="7" tint="0.79998168889431442"/>
        </patternFill>
      </fill>
    </dxf>
    <dxf>
      <font>
        <color theme="7" tint="-0.24994659260841701"/>
      </font>
      <fill>
        <patternFill>
          <bgColor theme="7" tint="0.79998168889431442"/>
        </patternFill>
      </fill>
    </dxf>
    <dxf>
      <font>
        <color theme="7" tint="-0.24994659260841701"/>
      </font>
      <fill>
        <patternFill>
          <bgColor theme="7" tint="0.79998168889431442"/>
        </patternFill>
      </fill>
    </dxf>
    <dxf>
      <font>
        <color rgb="FF9C0006"/>
      </font>
    </dxf>
    <dxf>
      <font>
        <color theme="7" tint="-0.24994659260841701"/>
      </font>
      <fill>
        <patternFill>
          <bgColor theme="7" tint="0.79998168889431442"/>
        </patternFill>
      </fill>
    </dxf>
    <dxf>
      <font>
        <color rgb="FF9C0006"/>
      </font>
    </dxf>
    <dxf>
      <font>
        <color rgb="FF9C0006"/>
      </font>
    </dxf>
    <dxf>
      <font>
        <color theme="7" tint="-0.24994659260841701"/>
      </font>
      <fill>
        <patternFill>
          <bgColor theme="7" tint="0.79998168889431442"/>
        </patternFill>
      </fill>
    </dxf>
    <dxf>
      <font>
        <color rgb="FF9C0006"/>
      </font>
    </dxf>
  </dxfs>
  <tableStyles count="0" defaultTableStyle="TableStyleMedium2" defaultPivotStyle="PivotStyleLight16"/>
  <colors>
    <mruColors>
      <color rgb="FF73FEFF"/>
      <color rgb="FFFFFD78"/>
      <color rgb="FFFF7E79"/>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solidFill>
                  <a:sysClr val="windowText" lastClr="000000"/>
                </a:solidFill>
              </a:rPr>
              <a:t>Sector</a:t>
            </a:r>
            <a:r>
              <a:rPr lang="en-GB" b="1" baseline="0">
                <a:solidFill>
                  <a:sysClr val="windowText" lastClr="000000"/>
                </a:solidFill>
              </a:rPr>
              <a:t> exposure</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T"/>
        </a:p>
      </c:txPr>
    </c:title>
    <c:autoTitleDeleted val="0"/>
    <c:plotArea>
      <c:layout/>
      <c:barChart>
        <c:barDir val="col"/>
        <c:grouping val="clustered"/>
        <c:varyColors val="0"/>
        <c:ser>
          <c:idx val="0"/>
          <c:order val="0"/>
          <c:tx>
            <c:strRef>
              <c:f>'Sector exposure'!$B$2</c:f>
              <c:strCache>
                <c:ptCount val="1"/>
                <c:pt idx="0">
                  <c:v>Cap-weighted</c:v>
                </c:pt>
              </c:strCache>
            </c:strRef>
          </c:tx>
          <c:spPr>
            <a:solidFill>
              <a:schemeClr val="accent1"/>
            </a:solidFill>
            <a:ln>
              <a:noFill/>
            </a:ln>
            <a:effectLst/>
          </c:spPr>
          <c:invertIfNegative val="0"/>
          <c:cat>
            <c:strRef>
              <c:f>'Sector exposure'!$A$3:$A$17</c:f>
              <c:strCache>
                <c:ptCount val="15"/>
                <c:pt idx="0">
                  <c:v>Aerospace and defense</c:v>
                </c:pt>
                <c:pt idx="1">
                  <c:v>Apparel</c:v>
                </c:pt>
                <c:pt idx="2">
                  <c:v>Broadcasting and entertainment</c:v>
                </c:pt>
                <c:pt idx="3">
                  <c:v>Chemical industry</c:v>
                </c:pt>
                <c:pt idx="4">
                  <c:v>Conglomerate</c:v>
                </c:pt>
                <c:pt idx="5">
                  <c:v>Construction and Mining</c:v>
                </c:pt>
                <c:pt idx="6">
                  <c:v>Fast-moving consumer goods</c:v>
                </c:pt>
                <c:pt idx="7">
                  <c:v>Financial services</c:v>
                </c:pt>
                <c:pt idx="8">
                  <c:v>Food industry</c:v>
                </c:pt>
                <c:pt idx="9">
                  <c:v>Information technology</c:v>
                </c:pt>
                <c:pt idx="10">
                  <c:v>Managed health care</c:v>
                </c:pt>
                <c:pt idx="11">
                  <c:v>Petroleum industry</c:v>
                </c:pt>
                <c:pt idx="12">
                  <c:v>Pharmaceutical industry</c:v>
                </c:pt>
                <c:pt idx="13">
                  <c:v>Retailing</c:v>
                </c:pt>
                <c:pt idx="14">
                  <c:v>Telecommunication</c:v>
                </c:pt>
              </c:strCache>
            </c:strRef>
          </c:cat>
          <c:val>
            <c:numRef>
              <c:f>'Sector exposure'!$B$3:$B$17</c:f>
              <c:numCache>
                <c:formatCode>0.00%</c:formatCode>
                <c:ptCount val="15"/>
                <c:pt idx="0">
                  <c:v>1.1676025330959008E-2</c:v>
                </c:pt>
                <c:pt idx="1">
                  <c:v>1.9107744582276077E-2</c:v>
                </c:pt>
                <c:pt idx="2">
                  <c:v>2.9897406836143885E-2</c:v>
                </c:pt>
                <c:pt idx="3">
                  <c:v>3.5135670142994696E-3</c:v>
                </c:pt>
                <c:pt idx="4">
                  <c:v>2.1210631226963796E-2</c:v>
                </c:pt>
                <c:pt idx="5">
                  <c:v>1.0476753490705074E-2</c:v>
                </c:pt>
                <c:pt idx="6">
                  <c:v>3.1378723092010778E-2</c:v>
                </c:pt>
                <c:pt idx="7">
                  <c:v>0.10669371068378075</c:v>
                </c:pt>
                <c:pt idx="8">
                  <c:v>3.8151954528505103E-2</c:v>
                </c:pt>
                <c:pt idx="9">
                  <c:v>0.5103817083614024</c:v>
                </c:pt>
                <c:pt idx="10">
                  <c:v>3.5620424623653071E-2</c:v>
                </c:pt>
                <c:pt idx="11">
                  <c:v>1.6983531499263755E-2</c:v>
                </c:pt>
                <c:pt idx="12">
                  <c:v>7.2606113378366616E-2</c:v>
                </c:pt>
                <c:pt idx="13">
                  <c:v>7.1637167072018434E-2</c:v>
                </c:pt>
                <c:pt idx="14">
                  <c:v>2.0664538279651798E-2</c:v>
                </c:pt>
              </c:numCache>
            </c:numRef>
          </c:val>
          <c:extLst>
            <c:ext xmlns:c16="http://schemas.microsoft.com/office/drawing/2014/chart" uri="{C3380CC4-5D6E-409C-BE32-E72D297353CC}">
              <c16:uniqueId val="{00000000-C4D7-0349-8360-2CE9D5FE0F1F}"/>
            </c:ext>
          </c:extLst>
        </c:ser>
        <c:ser>
          <c:idx val="1"/>
          <c:order val="1"/>
          <c:tx>
            <c:strRef>
              <c:f>'Sector exposure'!$C$2</c:f>
              <c:strCache>
                <c:ptCount val="1"/>
                <c:pt idx="0">
                  <c:v>Equally-weighted</c:v>
                </c:pt>
              </c:strCache>
            </c:strRef>
          </c:tx>
          <c:spPr>
            <a:solidFill>
              <a:schemeClr val="accent2"/>
            </a:solidFill>
            <a:ln>
              <a:noFill/>
            </a:ln>
            <a:effectLst/>
          </c:spPr>
          <c:invertIfNegative val="0"/>
          <c:cat>
            <c:strRef>
              <c:f>'Sector exposure'!$A$3:$A$17</c:f>
              <c:strCache>
                <c:ptCount val="15"/>
                <c:pt idx="0">
                  <c:v>Aerospace and defense</c:v>
                </c:pt>
                <c:pt idx="1">
                  <c:v>Apparel</c:v>
                </c:pt>
                <c:pt idx="2">
                  <c:v>Broadcasting and entertainment</c:v>
                </c:pt>
                <c:pt idx="3">
                  <c:v>Chemical industry</c:v>
                </c:pt>
                <c:pt idx="4">
                  <c:v>Conglomerate</c:v>
                </c:pt>
                <c:pt idx="5">
                  <c:v>Construction and Mining</c:v>
                </c:pt>
                <c:pt idx="6">
                  <c:v>Fast-moving consumer goods</c:v>
                </c:pt>
                <c:pt idx="7">
                  <c:v>Financial services</c:v>
                </c:pt>
                <c:pt idx="8">
                  <c:v>Food industry</c:v>
                </c:pt>
                <c:pt idx="9">
                  <c:v>Information technology</c:v>
                </c:pt>
                <c:pt idx="10">
                  <c:v>Managed health care</c:v>
                </c:pt>
                <c:pt idx="11">
                  <c:v>Petroleum industry</c:v>
                </c:pt>
                <c:pt idx="12">
                  <c:v>Pharmaceutical industry</c:v>
                </c:pt>
                <c:pt idx="13">
                  <c:v>Retailing</c:v>
                </c:pt>
                <c:pt idx="14">
                  <c:v>Telecommunication</c:v>
                </c:pt>
              </c:strCache>
            </c:strRef>
          </c:cat>
          <c:val>
            <c:numRef>
              <c:f>'Sector exposure'!$C$3:$C$17</c:f>
              <c:numCache>
                <c:formatCode>0.00%</c:formatCode>
                <c:ptCount val="15"/>
                <c:pt idx="0">
                  <c:v>3.3333333333333333E-2</c:v>
                </c:pt>
                <c:pt idx="1">
                  <c:v>3.3333333333333333E-2</c:v>
                </c:pt>
                <c:pt idx="2">
                  <c:v>3.3333333333333333E-2</c:v>
                </c:pt>
                <c:pt idx="3">
                  <c:v>3.3333333333333333E-2</c:v>
                </c:pt>
                <c:pt idx="4">
                  <c:v>6.6666666666666666E-2</c:v>
                </c:pt>
                <c:pt idx="5">
                  <c:v>3.3333333333333333E-2</c:v>
                </c:pt>
                <c:pt idx="6">
                  <c:v>3.3333333333333333E-2</c:v>
                </c:pt>
                <c:pt idx="7">
                  <c:v>0.16666666666666666</c:v>
                </c:pt>
                <c:pt idx="8">
                  <c:v>6.6666666666666666E-2</c:v>
                </c:pt>
                <c:pt idx="9">
                  <c:v>0.19999999999999998</c:v>
                </c:pt>
                <c:pt idx="10">
                  <c:v>3.3333333333333333E-2</c:v>
                </c:pt>
                <c:pt idx="11">
                  <c:v>3.3333333333333333E-2</c:v>
                </c:pt>
                <c:pt idx="12">
                  <c:v>0.1</c:v>
                </c:pt>
                <c:pt idx="13">
                  <c:v>0.1</c:v>
                </c:pt>
                <c:pt idx="14">
                  <c:v>3.3333333333333333E-2</c:v>
                </c:pt>
              </c:numCache>
            </c:numRef>
          </c:val>
          <c:extLst>
            <c:ext xmlns:c16="http://schemas.microsoft.com/office/drawing/2014/chart" uri="{C3380CC4-5D6E-409C-BE32-E72D297353CC}">
              <c16:uniqueId val="{00000001-C4D7-0349-8360-2CE9D5FE0F1F}"/>
            </c:ext>
          </c:extLst>
        </c:ser>
        <c:ser>
          <c:idx val="2"/>
          <c:order val="2"/>
          <c:tx>
            <c:strRef>
              <c:f>'Sector exposure'!$D$2</c:f>
              <c:strCache>
                <c:ptCount val="1"/>
                <c:pt idx="0">
                  <c:v>Price-weighted</c:v>
                </c:pt>
              </c:strCache>
            </c:strRef>
          </c:tx>
          <c:spPr>
            <a:solidFill>
              <a:schemeClr val="accent3"/>
            </a:solidFill>
            <a:ln>
              <a:noFill/>
            </a:ln>
            <a:effectLst/>
          </c:spPr>
          <c:invertIfNegative val="0"/>
          <c:cat>
            <c:strRef>
              <c:f>'Sector exposure'!$A$3:$A$17</c:f>
              <c:strCache>
                <c:ptCount val="15"/>
                <c:pt idx="0">
                  <c:v>Aerospace and defense</c:v>
                </c:pt>
                <c:pt idx="1">
                  <c:v>Apparel</c:v>
                </c:pt>
                <c:pt idx="2">
                  <c:v>Broadcasting and entertainment</c:v>
                </c:pt>
                <c:pt idx="3">
                  <c:v>Chemical industry</c:v>
                </c:pt>
                <c:pt idx="4">
                  <c:v>Conglomerate</c:v>
                </c:pt>
                <c:pt idx="5">
                  <c:v>Construction and Mining</c:v>
                </c:pt>
                <c:pt idx="6">
                  <c:v>Fast-moving consumer goods</c:v>
                </c:pt>
                <c:pt idx="7">
                  <c:v>Financial services</c:v>
                </c:pt>
                <c:pt idx="8">
                  <c:v>Food industry</c:v>
                </c:pt>
                <c:pt idx="9">
                  <c:v>Information technology</c:v>
                </c:pt>
                <c:pt idx="10">
                  <c:v>Managed health care</c:v>
                </c:pt>
                <c:pt idx="11">
                  <c:v>Petroleum industry</c:v>
                </c:pt>
                <c:pt idx="12">
                  <c:v>Pharmaceutical industry</c:v>
                </c:pt>
                <c:pt idx="13">
                  <c:v>Retailing</c:v>
                </c:pt>
                <c:pt idx="14">
                  <c:v>Telecommunication</c:v>
                </c:pt>
              </c:strCache>
            </c:strRef>
          </c:cat>
          <c:val>
            <c:numRef>
              <c:f>'Sector exposure'!$D$3:$D$17</c:f>
              <c:numCache>
                <c:formatCode>0.00%</c:formatCode>
                <c:ptCount val="15"/>
                <c:pt idx="0">
                  <c:v>4.1200000000000001E-2</c:v>
                </c:pt>
                <c:pt idx="1">
                  <c:v>3.1600000000000003E-2</c:v>
                </c:pt>
                <c:pt idx="2">
                  <c:v>3.32E-2</c:v>
                </c:pt>
                <c:pt idx="3">
                  <c:v>1.18E-2</c:v>
                </c:pt>
                <c:pt idx="4">
                  <c:v>7.9100000000000004E-2</c:v>
                </c:pt>
                <c:pt idx="5">
                  <c:v>3.9600000000000003E-2</c:v>
                </c:pt>
                <c:pt idx="6">
                  <c:v>2.6599999999999999E-2</c:v>
                </c:pt>
                <c:pt idx="7">
                  <c:v>0.20880000000000001</c:v>
                </c:pt>
                <c:pt idx="8">
                  <c:v>5.4800000000000001E-2</c:v>
                </c:pt>
                <c:pt idx="9">
                  <c:v>0.1794</c:v>
                </c:pt>
                <c:pt idx="10">
                  <c:v>7.8799999999999995E-2</c:v>
                </c:pt>
                <c:pt idx="11">
                  <c:v>1.8200000000000001E-2</c:v>
                </c:pt>
                <c:pt idx="12">
                  <c:v>8.8899999999999993E-2</c:v>
                </c:pt>
                <c:pt idx="13">
                  <c:v>9.7199999999999995E-2</c:v>
                </c:pt>
                <c:pt idx="14">
                  <c:v>1.0200000000000001E-2</c:v>
                </c:pt>
              </c:numCache>
            </c:numRef>
          </c:val>
          <c:extLst>
            <c:ext xmlns:c16="http://schemas.microsoft.com/office/drawing/2014/chart" uri="{C3380CC4-5D6E-409C-BE32-E72D297353CC}">
              <c16:uniqueId val="{00000002-C4D7-0349-8360-2CE9D5FE0F1F}"/>
            </c:ext>
          </c:extLst>
        </c:ser>
        <c:ser>
          <c:idx val="3"/>
          <c:order val="3"/>
          <c:tx>
            <c:strRef>
              <c:f>'Sector exposure'!$E$2</c:f>
              <c:strCache>
                <c:ptCount val="1"/>
                <c:pt idx="0">
                  <c:v>Max diversification</c:v>
                </c:pt>
              </c:strCache>
            </c:strRef>
          </c:tx>
          <c:spPr>
            <a:solidFill>
              <a:schemeClr val="accent4"/>
            </a:solidFill>
            <a:ln>
              <a:noFill/>
            </a:ln>
            <a:effectLst/>
          </c:spPr>
          <c:invertIfNegative val="0"/>
          <c:cat>
            <c:strRef>
              <c:f>'Sector exposure'!$A$3:$A$17</c:f>
              <c:strCache>
                <c:ptCount val="15"/>
                <c:pt idx="0">
                  <c:v>Aerospace and defense</c:v>
                </c:pt>
                <c:pt idx="1">
                  <c:v>Apparel</c:v>
                </c:pt>
                <c:pt idx="2">
                  <c:v>Broadcasting and entertainment</c:v>
                </c:pt>
                <c:pt idx="3">
                  <c:v>Chemical industry</c:v>
                </c:pt>
                <c:pt idx="4">
                  <c:v>Conglomerate</c:v>
                </c:pt>
                <c:pt idx="5">
                  <c:v>Construction and Mining</c:v>
                </c:pt>
                <c:pt idx="6">
                  <c:v>Fast-moving consumer goods</c:v>
                </c:pt>
                <c:pt idx="7">
                  <c:v>Financial services</c:v>
                </c:pt>
                <c:pt idx="8">
                  <c:v>Food industry</c:v>
                </c:pt>
                <c:pt idx="9">
                  <c:v>Information technology</c:v>
                </c:pt>
                <c:pt idx="10">
                  <c:v>Managed health care</c:v>
                </c:pt>
                <c:pt idx="11">
                  <c:v>Petroleum industry</c:v>
                </c:pt>
                <c:pt idx="12">
                  <c:v>Pharmaceutical industry</c:v>
                </c:pt>
                <c:pt idx="13">
                  <c:v>Retailing</c:v>
                </c:pt>
                <c:pt idx="14">
                  <c:v>Telecommunication</c:v>
                </c:pt>
              </c:strCache>
            </c:strRef>
          </c:cat>
          <c:val>
            <c:numRef>
              <c:f>'Sector exposure'!$E$3:$E$17</c:f>
              <c:numCache>
                <c:formatCode>0.00%</c:formatCode>
                <c:ptCount val="15"/>
                <c:pt idx="0">
                  <c:v>0</c:v>
                </c:pt>
                <c:pt idx="1">
                  <c:v>3.0609396559891134E-2</c:v>
                </c:pt>
                <c:pt idx="2">
                  <c:v>2.8103998012445671E-2</c:v>
                </c:pt>
                <c:pt idx="3">
                  <c:v>2.6537507789311372E-2</c:v>
                </c:pt>
                <c:pt idx="4">
                  <c:v>3.7498842367529414E-2</c:v>
                </c:pt>
                <c:pt idx="5">
                  <c:v>0</c:v>
                </c:pt>
                <c:pt idx="6">
                  <c:v>5.7423296910485672E-2</c:v>
                </c:pt>
                <c:pt idx="7">
                  <c:v>0.1614797918111904</c:v>
                </c:pt>
                <c:pt idx="8">
                  <c:v>0.10250725654848326</c:v>
                </c:pt>
                <c:pt idx="9">
                  <c:v>0.19688216602704167</c:v>
                </c:pt>
                <c:pt idx="10">
                  <c:v>3.8790632621676764E-2</c:v>
                </c:pt>
                <c:pt idx="11">
                  <c:v>0</c:v>
                </c:pt>
                <c:pt idx="12">
                  <c:v>0.139429770077523</c:v>
                </c:pt>
                <c:pt idx="13">
                  <c:v>0.11868117336160594</c:v>
                </c:pt>
                <c:pt idx="14">
                  <c:v>6.2057167912815125E-2</c:v>
                </c:pt>
              </c:numCache>
            </c:numRef>
          </c:val>
          <c:extLst>
            <c:ext xmlns:c16="http://schemas.microsoft.com/office/drawing/2014/chart" uri="{C3380CC4-5D6E-409C-BE32-E72D297353CC}">
              <c16:uniqueId val="{00000003-C4D7-0349-8360-2CE9D5FE0F1F}"/>
            </c:ext>
          </c:extLst>
        </c:ser>
        <c:dLbls>
          <c:showLegendKey val="0"/>
          <c:showVal val="0"/>
          <c:showCatName val="0"/>
          <c:showSerName val="0"/>
          <c:showPercent val="0"/>
          <c:showBubbleSize val="0"/>
        </c:dLbls>
        <c:gapWidth val="219"/>
        <c:overlap val="-27"/>
        <c:axId val="1999497551"/>
        <c:axId val="2069484975"/>
      </c:barChart>
      <c:catAx>
        <c:axId val="199949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2069484975"/>
        <c:crosses val="autoZero"/>
        <c:auto val="1"/>
        <c:lblAlgn val="ctr"/>
        <c:lblOffset val="100"/>
        <c:noMultiLvlLbl val="0"/>
      </c:catAx>
      <c:valAx>
        <c:axId val="2069484975"/>
        <c:scaling>
          <c:orientation val="minMax"/>
          <c:max val="0.55000000000000004"/>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1999497551"/>
        <c:crosses val="autoZero"/>
        <c:crossBetween val="between"/>
        <c:maj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t>Concentration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T"/>
        </a:p>
      </c:txPr>
    </c:title>
    <c:autoTitleDeleted val="0"/>
    <c:plotArea>
      <c:layout/>
      <c:barChart>
        <c:barDir val="bar"/>
        <c:grouping val="clustered"/>
        <c:varyColors val="0"/>
        <c:ser>
          <c:idx val="0"/>
          <c:order val="0"/>
          <c:tx>
            <c:strRef>
              <c:f>'Sector exposure'!$A$19</c:f>
              <c:strCache>
                <c:ptCount val="1"/>
                <c:pt idx="0">
                  <c:v>C1</c:v>
                </c:pt>
              </c:strCache>
            </c:strRef>
          </c:tx>
          <c:spPr>
            <a:solidFill>
              <a:srgbClr val="FF7E79"/>
            </a:solidFill>
            <a:ln>
              <a:noFill/>
            </a:ln>
            <a:effectLst/>
          </c:spPr>
          <c:invertIfNegative val="0"/>
          <c:cat>
            <c:strRef>
              <c:f>'Sector exposure'!$B$2:$E$2</c:f>
              <c:strCache>
                <c:ptCount val="4"/>
                <c:pt idx="0">
                  <c:v>Cap-weighted</c:v>
                </c:pt>
                <c:pt idx="1">
                  <c:v>Equally-weighted</c:v>
                </c:pt>
                <c:pt idx="2">
                  <c:v>Price-weighted</c:v>
                </c:pt>
                <c:pt idx="3">
                  <c:v>Max diversification</c:v>
                </c:pt>
              </c:strCache>
            </c:strRef>
          </c:cat>
          <c:val>
            <c:numRef>
              <c:f>'Sector exposure'!$B$19:$E$19</c:f>
              <c:numCache>
                <c:formatCode>0.00%</c:formatCode>
                <c:ptCount val="4"/>
                <c:pt idx="0">
                  <c:v>0.5103817083614024</c:v>
                </c:pt>
                <c:pt idx="1">
                  <c:v>0.19999999999999998</c:v>
                </c:pt>
                <c:pt idx="2">
                  <c:v>0.20880000000000001</c:v>
                </c:pt>
                <c:pt idx="3">
                  <c:v>0.19688216602704167</c:v>
                </c:pt>
              </c:numCache>
            </c:numRef>
          </c:val>
          <c:extLst>
            <c:ext xmlns:c16="http://schemas.microsoft.com/office/drawing/2014/chart" uri="{C3380CC4-5D6E-409C-BE32-E72D297353CC}">
              <c16:uniqueId val="{00000000-80C2-4049-9B74-FCCCE1EA0020}"/>
            </c:ext>
          </c:extLst>
        </c:ser>
        <c:ser>
          <c:idx val="1"/>
          <c:order val="1"/>
          <c:tx>
            <c:strRef>
              <c:f>'Sector exposure'!$A$20</c:f>
              <c:strCache>
                <c:ptCount val="1"/>
                <c:pt idx="0">
                  <c:v>C2</c:v>
                </c:pt>
              </c:strCache>
            </c:strRef>
          </c:tx>
          <c:spPr>
            <a:solidFill>
              <a:schemeClr val="accent1"/>
            </a:solidFill>
            <a:ln>
              <a:noFill/>
            </a:ln>
            <a:effectLst/>
          </c:spPr>
          <c:invertIfNegative val="0"/>
          <c:cat>
            <c:strRef>
              <c:f>'Sector exposure'!$B$2:$E$2</c:f>
              <c:strCache>
                <c:ptCount val="4"/>
                <c:pt idx="0">
                  <c:v>Cap-weighted</c:v>
                </c:pt>
                <c:pt idx="1">
                  <c:v>Equally-weighted</c:v>
                </c:pt>
                <c:pt idx="2">
                  <c:v>Price-weighted</c:v>
                </c:pt>
                <c:pt idx="3">
                  <c:v>Max diversification</c:v>
                </c:pt>
              </c:strCache>
            </c:strRef>
          </c:cat>
          <c:val>
            <c:numRef>
              <c:f>'Sector exposure'!$B$20:$E$20</c:f>
              <c:numCache>
                <c:formatCode>0.00%</c:formatCode>
                <c:ptCount val="4"/>
                <c:pt idx="0">
                  <c:v>0.61707541904518315</c:v>
                </c:pt>
                <c:pt idx="1">
                  <c:v>0.36666666666666664</c:v>
                </c:pt>
                <c:pt idx="2">
                  <c:v>0.38819999999999999</c:v>
                </c:pt>
                <c:pt idx="3">
                  <c:v>0.3583619578382321</c:v>
                </c:pt>
              </c:numCache>
            </c:numRef>
          </c:val>
          <c:extLst>
            <c:ext xmlns:c16="http://schemas.microsoft.com/office/drawing/2014/chart" uri="{C3380CC4-5D6E-409C-BE32-E72D297353CC}">
              <c16:uniqueId val="{00000001-80C2-4049-9B74-FCCCE1EA0020}"/>
            </c:ext>
          </c:extLst>
        </c:ser>
        <c:ser>
          <c:idx val="2"/>
          <c:order val="2"/>
          <c:tx>
            <c:strRef>
              <c:f>'Sector exposure'!$A$21</c:f>
              <c:strCache>
                <c:ptCount val="1"/>
                <c:pt idx="0">
                  <c:v>C3</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'Sector exposure'!$B$2:$E$2</c:f>
              <c:strCache>
                <c:ptCount val="4"/>
                <c:pt idx="0">
                  <c:v>Cap-weighted</c:v>
                </c:pt>
                <c:pt idx="1">
                  <c:v>Equally-weighted</c:v>
                </c:pt>
                <c:pt idx="2">
                  <c:v>Price-weighted</c:v>
                </c:pt>
                <c:pt idx="3">
                  <c:v>Max diversification</c:v>
                </c:pt>
              </c:strCache>
            </c:strRef>
          </c:cat>
          <c:val>
            <c:numRef>
              <c:f>'Sector exposure'!$B$21:$E$21</c:f>
              <c:numCache>
                <c:formatCode>0.00%</c:formatCode>
                <c:ptCount val="4"/>
                <c:pt idx="0">
                  <c:v>0.68968153242354979</c:v>
                </c:pt>
                <c:pt idx="1">
                  <c:v>0.46666666666666667</c:v>
                </c:pt>
                <c:pt idx="2">
                  <c:v>0.4854</c:v>
                </c:pt>
                <c:pt idx="3">
                  <c:v>0.4977917279157551</c:v>
                </c:pt>
              </c:numCache>
            </c:numRef>
          </c:val>
          <c:extLst>
            <c:ext xmlns:c16="http://schemas.microsoft.com/office/drawing/2014/chart" uri="{C3380CC4-5D6E-409C-BE32-E72D297353CC}">
              <c16:uniqueId val="{00000002-80C2-4049-9B74-FCCCE1EA0020}"/>
            </c:ext>
          </c:extLst>
        </c:ser>
        <c:dLbls>
          <c:showLegendKey val="0"/>
          <c:showVal val="0"/>
          <c:showCatName val="0"/>
          <c:showSerName val="0"/>
          <c:showPercent val="0"/>
          <c:showBubbleSize val="0"/>
        </c:dLbls>
        <c:gapWidth val="182"/>
        <c:axId val="1982107759"/>
        <c:axId val="2067105711"/>
      </c:barChart>
      <c:catAx>
        <c:axId val="198210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2067105711"/>
        <c:crosses val="autoZero"/>
        <c:auto val="1"/>
        <c:lblAlgn val="ctr"/>
        <c:lblOffset val="100"/>
        <c:noMultiLvlLbl val="0"/>
      </c:catAx>
      <c:valAx>
        <c:axId val="2067105711"/>
        <c:scaling>
          <c:orientation val="minMax"/>
          <c:max val="0.70000000000000007"/>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1982107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0">
          <a:solidFill>
            <a:sysClr val="windowText" lastClr="000000"/>
          </a:solidFill>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solidFill>
                  <a:sysClr val="windowText" lastClr="000000"/>
                </a:solidFill>
              </a:rPr>
              <a:t>Effective</a:t>
            </a:r>
            <a:r>
              <a:rPr lang="en-GB" b="1" baseline="0">
                <a:solidFill>
                  <a:sysClr val="windowText" lastClr="000000"/>
                </a:solidFill>
              </a:rPr>
              <a:t> number of stocks</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barChart>
        <c:barDir val="col"/>
        <c:grouping val="clustered"/>
        <c:varyColors val="0"/>
        <c:ser>
          <c:idx val="0"/>
          <c:order val="0"/>
          <c:tx>
            <c:strRef>
              <c:f>'Sector exposure'!$B$2</c:f>
              <c:strCache>
                <c:ptCount val="1"/>
                <c:pt idx="0">
                  <c:v>Cap-weighted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'Sector exposure'!$A$23</c:f>
              <c:strCache>
                <c:ptCount val="1"/>
                <c:pt idx="0">
                  <c:v>1/HI</c:v>
                </c:pt>
              </c:strCache>
            </c:strRef>
          </c:cat>
          <c:val>
            <c:numRef>
              <c:f>'Sector exposure'!$B$23</c:f>
              <c:numCache>
                <c:formatCode>0.00</c:formatCode>
                <c:ptCount val="1"/>
                <c:pt idx="0">
                  <c:v>9.1490656140313966</c:v>
                </c:pt>
              </c:numCache>
            </c:numRef>
          </c:val>
          <c:extLst>
            <c:ext xmlns:c16="http://schemas.microsoft.com/office/drawing/2014/chart" uri="{C3380CC4-5D6E-409C-BE32-E72D297353CC}">
              <c16:uniqueId val="{00000000-4E7F-B640-A957-FCA9778B0C9A}"/>
            </c:ext>
          </c:extLst>
        </c:ser>
        <c:ser>
          <c:idx val="1"/>
          <c:order val="1"/>
          <c:tx>
            <c:strRef>
              <c:f>'Sector exposure'!$C$2</c:f>
              <c:strCache>
                <c:ptCount val="1"/>
                <c:pt idx="0">
                  <c:v>Equally-weighted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'Sector exposure'!$A$23</c:f>
              <c:strCache>
                <c:ptCount val="1"/>
                <c:pt idx="0">
                  <c:v>1/HI</c:v>
                </c:pt>
              </c:strCache>
            </c:strRef>
          </c:cat>
          <c:val>
            <c:numRef>
              <c:f>'Sector exposure'!$C$23</c:f>
              <c:numCache>
                <c:formatCode>General</c:formatCode>
                <c:ptCount val="1"/>
                <c:pt idx="0">
                  <c:v>30</c:v>
                </c:pt>
              </c:numCache>
            </c:numRef>
          </c:val>
          <c:extLst>
            <c:ext xmlns:c16="http://schemas.microsoft.com/office/drawing/2014/chart" uri="{C3380CC4-5D6E-409C-BE32-E72D297353CC}">
              <c16:uniqueId val="{00000018-6086-EE4C-A1DA-BD0729D9A757}"/>
            </c:ext>
          </c:extLst>
        </c:ser>
        <c:ser>
          <c:idx val="2"/>
          <c:order val="2"/>
          <c:tx>
            <c:strRef>
              <c:f>'Sector exposure'!$D$2</c:f>
              <c:strCache>
                <c:ptCount val="1"/>
                <c:pt idx="0">
                  <c:v>Price-weighted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'Sector exposure'!$A$23</c:f>
              <c:strCache>
                <c:ptCount val="1"/>
                <c:pt idx="0">
                  <c:v>1/HI</c:v>
                </c:pt>
              </c:strCache>
            </c:strRef>
          </c:cat>
          <c:val>
            <c:numRef>
              <c:f>'Sector exposure'!$D$23</c:f>
              <c:numCache>
                <c:formatCode>0.00</c:formatCode>
                <c:ptCount val="1"/>
                <c:pt idx="0">
                  <c:v>23.191653973101399</c:v>
                </c:pt>
              </c:numCache>
            </c:numRef>
          </c:val>
          <c:extLst>
            <c:ext xmlns:c16="http://schemas.microsoft.com/office/drawing/2014/chart" uri="{C3380CC4-5D6E-409C-BE32-E72D297353CC}">
              <c16:uniqueId val="{00000019-6086-EE4C-A1DA-BD0729D9A757}"/>
            </c:ext>
          </c:extLst>
        </c:ser>
        <c:ser>
          <c:idx val="3"/>
          <c:order val="3"/>
          <c:tx>
            <c:strRef>
              <c:f>'Sector exposure'!$E$2</c:f>
              <c:strCache>
                <c:ptCount val="1"/>
                <c:pt idx="0">
                  <c:v>Max diversification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'Sector exposure'!$A$23</c:f>
              <c:strCache>
                <c:ptCount val="1"/>
                <c:pt idx="0">
                  <c:v>1/HI</c:v>
                </c:pt>
              </c:strCache>
            </c:strRef>
          </c:cat>
          <c:val>
            <c:numRef>
              <c:f>'Sector exposure'!$E$23</c:f>
              <c:numCache>
                <c:formatCode>0.00</c:formatCode>
                <c:ptCount val="1"/>
                <c:pt idx="0">
                  <c:v>24.183432562883141</c:v>
                </c:pt>
              </c:numCache>
            </c:numRef>
          </c:val>
          <c:extLst>
            <c:ext xmlns:c16="http://schemas.microsoft.com/office/drawing/2014/chart" uri="{C3380CC4-5D6E-409C-BE32-E72D297353CC}">
              <c16:uniqueId val="{0000001A-6086-EE4C-A1DA-BD0729D9A757}"/>
            </c:ext>
          </c:extLst>
        </c:ser>
        <c:dLbls>
          <c:showLegendKey val="0"/>
          <c:showVal val="0"/>
          <c:showCatName val="0"/>
          <c:showSerName val="0"/>
          <c:showPercent val="0"/>
          <c:showBubbleSize val="0"/>
        </c:dLbls>
        <c:gapWidth val="219"/>
        <c:overlap val="-27"/>
        <c:axId val="1219710383"/>
        <c:axId val="1302200143"/>
      </c:barChart>
      <c:catAx>
        <c:axId val="12197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1302200143"/>
        <c:crosses val="autoZero"/>
        <c:auto val="1"/>
        <c:lblAlgn val="ctr"/>
        <c:lblOffset val="100"/>
        <c:noMultiLvlLbl val="0"/>
      </c:catAx>
      <c:valAx>
        <c:axId val="1302200143"/>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121971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t>% Top 10 allocations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T"/>
        </a:p>
      </c:txPr>
    </c:title>
    <c:autoTitleDeleted val="0"/>
    <c:plotArea>
      <c:layout/>
      <c:barChart>
        <c:barDir val="col"/>
        <c:grouping val="percentStacked"/>
        <c:varyColors val="0"/>
        <c:ser>
          <c:idx val="0"/>
          <c:order val="0"/>
          <c:tx>
            <c:strRef>
              <c:f>'Components allocation'!$H$13</c:f>
              <c:strCache>
                <c:ptCount val="1"/>
                <c:pt idx="0">
                  <c:v>Top 10</c:v>
                </c:pt>
              </c:strCache>
            </c:strRef>
          </c:tx>
          <c:spPr>
            <a:solidFill>
              <a:srgbClr val="FF7E7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'Components allocation'!$I$2:$P$2</c:f>
              <c:strCache>
                <c:ptCount val="7"/>
                <c:pt idx="0">
                  <c:v>Cap-weighted</c:v>
                </c:pt>
                <c:pt idx="2">
                  <c:v>Equally-weighted</c:v>
                </c:pt>
                <c:pt idx="4">
                  <c:v>Price-weighted</c:v>
                </c:pt>
                <c:pt idx="6">
                  <c:v>Max diversification</c:v>
                </c:pt>
              </c:strCache>
            </c:strRef>
          </c:cat>
          <c:val>
            <c:numRef>
              <c:f>'Components allocation'!$I$13:$P$13</c:f>
              <c:numCache>
                <c:formatCode>0.00%</c:formatCode>
                <c:ptCount val="8"/>
                <c:pt idx="0">
                  <c:v>0.71907835874678239</c:v>
                </c:pt>
                <c:pt idx="2">
                  <c:v>0.33329999999999999</c:v>
                </c:pt>
                <c:pt idx="4">
                  <c:v>0.53380000000000005</c:v>
                </c:pt>
                <c:pt idx="6">
                  <c:v>0.49819975588004028</c:v>
                </c:pt>
              </c:numCache>
            </c:numRef>
          </c:val>
          <c:extLst>
            <c:ext xmlns:c16="http://schemas.microsoft.com/office/drawing/2014/chart" uri="{C3380CC4-5D6E-409C-BE32-E72D297353CC}">
              <c16:uniqueId val="{00000000-9788-DE42-A538-83E605FA539A}"/>
            </c:ext>
          </c:extLst>
        </c:ser>
        <c:ser>
          <c:idx val="1"/>
          <c:order val="1"/>
          <c:tx>
            <c:strRef>
              <c:f>'Components allocation'!$H$14</c:f>
              <c:strCache>
                <c:ptCount val="1"/>
                <c:pt idx="0">
                  <c:v>Other 20</c:v>
                </c:pt>
              </c:strCache>
            </c:strRef>
          </c:tx>
          <c:spPr>
            <a:solidFill>
              <a:schemeClr val="accent1"/>
            </a:solidFill>
            <a:ln>
              <a:noFill/>
            </a:ln>
            <a:effectLst/>
          </c:spPr>
          <c:invertIfNegative val="0"/>
          <c:cat>
            <c:strRef>
              <c:f>'Components allocation'!$I$2:$P$2</c:f>
              <c:strCache>
                <c:ptCount val="7"/>
                <c:pt idx="0">
                  <c:v>Cap-weighted</c:v>
                </c:pt>
                <c:pt idx="2">
                  <c:v>Equally-weighted</c:v>
                </c:pt>
                <c:pt idx="4">
                  <c:v>Price-weighted</c:v>
                </c:pt>
                <c:pt idx="6">
                  <c:v>Max diversification</c:v>
                </c:pt>
              </c:strCache>
            </c:strRef>
          </c:cat>
          <c:val>
            <c:numRef>
              <c:f>'Components allocation'!$I$14:$P$14</c:f>
              <c:numCache>
                <c:formatCode>General</c:formatCode>
                <c:ptCount val="8"/>
                <c:pt idx="0" formatCode="0.00%">
                  <c:v>0.28092164125321761</c:v>
                </c:pt>
                <c:pt idx="2" formatCode="0.00%">
                  <c:v>0.66670000000000007</c:v>
                </c:pt>
                <c:pt idx="4" formatCode="0.00%">
                  <c:v>0.46619999999999995</c:v>
                </c:pt>
                <c:pt idx="6" formatCode="0.00%">
                  <c:v>0.50180024411995972</c:v>
                </c:pt>
              </c:numCache>
            </c:numRef>
          </c:val>
          <c:extLst>
            <c:ext xmlns:c16="http://schemas.microsoft.com/office/drawing/2014/chart" uri="{C3380CC4-5D6E-409C-BE32-E72D297353CC}">
              <c16:uniqueId val="{00000001-9788-DE42-A538-83E605FA539A}"/>
            </c:ext>
          </c:extLst>
        </c:ser>
        <c:dLbls>
          <c:showLegendKey val="0"/>
          <c:showVal val="0"/>
          <c:showCatName val="0"/>
          <c:showSerName val="0"/>
          <c:showPercent val="0"/>
          <c:showBubbleSize val="0"/>
        </c:dLbls>
        <c:gapWidth val="50"/>
        <c:overlap val="100"/>
        <c:axId val="755218384"/>
        <c:axId val="755803808"/>
      </c:barChart>
      <c:catAx>
        <c:axId val="75521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755803808"/>
        <c:crosses val="autoZero"/>
        <c:auto val="1"/>
        <c:lblAlgn val="ctr"/>
        <c:lblOffset val="100"/>
        <c:noMultiLvlLbl val="0"/>
      </c:catAx>
      <c:valAx>
        <c:axId val="755803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75521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solidFill>
                  <a:sysClr val="windowText" lastClr="000000"/>
                </a:solidFill>
              </a:rPr>
              <a:t>Comparison</a:t>
            </a:r>
            <a:r>
              <a:rPr lang="en-GB" b="1" baseline="0">
                <a:solidFill>
                  <a:sysClr val="windowText" lastClr="000000"/>
                </a:solidFill>
              </a:rPr>
              <a:t> of different strategies</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T"/>
        </a:p>
      </c:txPr>
    </c:title>
    <c:autoTitleDeleted val="0"/>
    <c:plotArea>
      <c:layout>
        <c:manualLayout>
          <c:layoutTarget val="inner"/>
          <c:xMode val="edge"/>
          <c:yMode val="edge"/>
          <c:x val="0.17496098556877041"/>
          <c:y val="0.14126598491666056"/>
          <c:w val="0.6114517021739091"/>
          <c:h val="0.92295605230527134"/>
        </c:manualLayout>
      </c:layout>
      <c:radarChart>
        <c:radarStyle val="marker"/>
        <c:varyColors val="0"/>
        <c:ser>
          <c:idx val="0"/>
          <c:order val="0"/>
          <c:tx>
            <c:strRef>
              <c:f>'Performance &amp; Risk'!$B$1</c:f>
              <c:strCache>
                <c:ptCount val="1"/>
                <c:pt idx="0">
                  <c:v>Cap-weighted</c:v>
                </c:pt>
              </c:strCache>
            </c:strRef>
          </c:tx>
          <c:spPr>
            <a:ln w="28575" cap="rnd">
              <a:solidFill>
                <a:schemeClr val="accent1"/>
              </a:solidFill>
              <a:round/>
            </a:ln>
            <a:effectLst/>
          </c:spPr>
          <c:marker>
            <c:symbol val="none"/>
          </c:marker>
          <c:dLbls>
            <c:dLbl>
              <c:idx val="0"/>
              <c:layout>
                <c:manualLayout>
                  <c:x val="0.25841637029094444"/>
                  <c:y val="0.18654488552662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1D4-A34B-858D-9F996E29B38E}"/>
                </c:ext>
              </c:extLst>
            </c:dLbl>
            <c:dLbl>
              <c:idx val="1"/>
              <c:layout>
                <c:manualLayout>
                  <c:x val="-2.1652019891118951E-2"/>
                  <c:y val="8.42154837719046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1D4-A34B-858D-9F996E29B38E}"/>
                </c:ext>
              </c:extLst>
            </c:dLbl>
            <c:dLbl>
              <c:idx val="2"/>
              <c:layout>
                <c:manualLayout>
                  <c:x val="-0.26277039908277272"/>
                  <c:y val="5.52991432713892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1D4-A34B-858D-9F996E29B38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solidFill>
                    <a:latin typeface="+mn-lt"/>
                    <a:ea typeface="+mn-ea"/>
                    <a:cs typeface="+mn-cs"/>
                  </a:defRPr>
                </a:pPr>
                <a:endParaRPr lang="en-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&amp; Risk'!$A$256:$A$258</c:f>
              <c:strCache>
                <c:ptCount val="3"/>
                <c:pt idx="0">
                  <c:v>Return</c:v>
                </c:pt>
                <c:pt idx="1">
                  <c:v>Std dev (annualized)</c:v>
                </c:pt>
                <c:pt idx="2">
                  <c:v>Max Drawdown</c:v>
                </c:pt>
              </c:strCache>
            </c:strRef>
          </c:cat>
          <c:val>
            <c:numRef>
              <c:f>'Performance &amp; Risk'!$B$256:$B$258</c:f>
              <c:numCache>
                <c:formatCode>0.00%</c:formatCode>
                <c:ptCount val="3"/>
                <c:pt idx="0">
                  <c:v>0.17759506407436265</c:v>
                </c:pt>
                <c:pt idx="1">
                  <c:v>0.19930542879235444</c:v>
                </c:pt>
                <c:pt idx="2">
                  <c:v>3.9773552289525504E-2</c:v>
                </c:pt>
              </c:numCache>
            </c:numRef>
          </c:val>
          <c:extLst>
            <c:ext xmlns:c16="http://schemas.microsoft.com/office/drawing/2014/chart" uri="{C3380CC4-5D6E-409C-BE32-E72D297353CC}">
              <c16:uniqueId val="{00000000-41D4-A34B-858D-9F996E29B38E}"/>
            </c:ext>
          </c:extLst>
        </c:ser>
        <c:ser>
          <c:idx val="1"/>
          <c:order val="1"/>
          <c:tx>
            <c:strRef>
              <c:f>'Performance &amp; Risk'!$C$1</c:f>
              <c:strCache>
                <c:ptCount val="1"/>
                <c:pt idx="0">
                  <c:v>Equally-weighted</c:v>
                </c:pt>
              </c:strCache>
            </c:strRef>
          </c:tx>
          <c:spPr>
            <a:ln w="28575" cap="rnd">
              <a:solidFill>
                <a:schemeClr val="accent2"/>
              </a:solidFill>
              <a:round/>
            </a:ln>
            <a:effectLst/>
          </c:spPr>
          <c:marker>
            <c:symbol val="none"/>
          </c:marker>
          <c:dLbls>
            <c:dLbl>
              <c:idx val="0"/>
              <c:layout>
                <c:manualLayout>
                  <c:x val="0.25293687486338101"/>
                  <c:y val="0.1079873855078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1D4-A34B-858D-9F996E29B38E}"/>
                </c:ext>
              </c:extLst>
            </c:dLbl>
            <c:dLbl>
              <c:idx val="1"/>
              <c:layout>
                <c:manualLayout>
                  <c:x val="3.0931456987312624E-2"/>
                  <c:y val="0.16094514676408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1D4-A34B-858D-9F996E29B38E}"/>
                </c:ext>
              </c:extLst>
            </c:dLbl>
            <c:dLbl>
              <c:idx val="2"/>
              <c:layout>
                <c:manualLayout>
                  <c:x val="-0.23537888903705137"/>
                  <c:y val="-7.6407831642122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1D4-A34B-858D-9F996E29B38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solidFill>
                    <a:latin typeface="+mn-lt"/>
                    <a:ea typeface="+mn-ea"/>
                    <a:cs typeface="+mn-cs"/>
                  </a:defRPr>
                </a:pPr>
                <a:endParaRPr lang="en-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&amp; Risk'!$A$256:$A$258</c:f>
              <c:strCache>
                <c:ptCount val="3"/>
                <c:pt idx="0">
                  <c:v>Return</c:v>
                </c:pt>
                <c:pt idx="1">
                  <c:v>Std dev (annualized)</c:v>
                </c:pt>
                <c:pt idx="2">
                  <c:v>Max Drawdown</c:v>
                </c:pt>
              </c:strCache>
            </c:strRef>
          </c:cat>
          <c:val>
            <c:numRef>
              <c:f>'Performance &amp; Risk'!$C$256:$C$258</c:f>
              <c:numCache>
                <c:formatCode>0.00%</c:formatCode>
                <c:ptCount val="3"/>
                <c:pt idx="0">
                  <c:v>0.25223351524157978</c:v>
                </c:pt>
                <c:pt idx="1">
                  <c:v>0.14369600661065884</c:v>
                </c:pt>
                <c:pt idx="2">
                  <c:v>7.2249440144630417E-2</c:v>
                </c:pt>
              </c:numCache>
            </c:numRef>
          </c:val>
          <c:extLst>
            <c:ext xmlns:c16="http://schemas.microsoft.com/office/drawing/2014/chart" uri="{C3380CC4-5D6E-409C-BE32-E72D297353CC}">
              <c16:uniqueId val="{00000001-41D4-A34B-858D-9F996E29B38E}"/>
            </c:ext>
          </c:extLst>
        </c:ser>
        <c:ser>
          <c:idx val="2"/>
          <c:order val="2"/>
          <c:tx>
            <c:strRef>
              <c:f>'Performance &amp; Risk'!$D$1</c:f>
              <c:strCache>
                <c:ptCount val="1"/>
                <c:pt idx="0">
                  <c:v>Price-weighted</c:v>
                </c:pt>
              </c:strCache>
            </c:strRef>
          </c:tx>
          <c:spPr>
            <a:ln w="28575" cap="rnd">
              <a:solidFill>
                <a:schemeClr val="accent3"/>
              </a:solidFill>
              <a:round/>
            </a:ln>
            <a:effectLst/>
          </c:spPr>
          <c:marker>
            <c:symbol val="none"/>
          </c:marker>
          <c:dLbls>
            <c:dLbl>
              <c:idx val="0"/>
              <c:layout>
                <c:manualLayout>
                  <c:x val="0.25321684108233311"/>
                  <c:y val="0.14814955078444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1D4-A34B-858D-9F996E29B38E}"/>
                </c:ext>
              </c:extLst>
            </c:dLbl>
            <c:dLbl>
              <c:idx val="1"/>
              <c:layout>
                <c:manualLayout>
                  <c:x val="3.2478029836678253E-2"/>
                  <c:y val="0.205860071442433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D4-A34B-858D-9F996E29B38E}"/>
                </c:ext>
              </c:extLst>
            </c:dLbl>
            <c:dLbl>
              <c:idx val="2"/>
              <c:layout>
                <c:manualLayout>
                  <c:x val="-0.23461558835832511"/>
                  <c:y val="-0.145164063993157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1D4-A34B-858D-9F996E29B38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75000"/>
                      </a:schemeClr>
                    </a:solidFill>
                    <a:latin typeface="+mn-lt"/>
                    <a:ea typeface="+mn-ea"/>
                    <a:cs typeface="+mn-cs"/>
                  </a:defRPr>
                </a:pPr>
                <a:endParaRPr lang="en-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&amp; Risk'!$A$256:$A$258</c:f>
              <c:strCache>
                <c:ptCount val="3"/>
                <c:pt idx="0">
                  <c:v>Return</c:v>
                </c:pt>
                <c:pt idx="1">
                  <c:v>Std dev (annualized)</c:v>
                </c:pt>
                <c:pt idx="2">
                  <c:v>Max Drawdown</c:v>
                </c:pt>
              </c:strCache>
            </c:strRef>
          </c:cat>
          <c:val>
            <c:numRef>
              <c:f>'Performance &amp; Risk'!$D$256:$D$258</c:f>
              <c:numCache>
                <c:formatCode>0.00%</c:formatCode>
                <c:ptCount val="3"/>
                <c:pt idx="0">
                  <c:v>0.23441840753538101</c:v>
                </c:pt>
                <c:pt idx="1">
                  <c:v>0.14153871636384566</c:v>
                </c:pt>
                <c:pt idx="2">
                  <c:v>7.4847638350800549E-2</c:v>
                </c:pt>
              </c:numCache>
            </c:numRef>
          </c:val>
          <c:extLst>
            <c:ext xmlns:c16="http://schemas.microsoft.com/office/drawing/2014/chart" uri="{C3380CC4-5D6E-409C-BE32-E72D297353CC}">
              <c16:uniqueId val="{00000002-41D4-A34B-858D-9F996E29B38E}"/>
            </c:ext>
          </c:extLst>
        </c:ser>
        <c:ser>
          <c:idx val="3"/>
          <c:order val="3"/>
          <c:tx>
            <c:strRef>
              <c:f>'Performance &amp; Risk'!$E$1</c:f>
              <c:strCache>
                <c:ptCount val="1"/>
                <c:pt idx="0">
                  <c:v>Max diversification</c:v>
                </c:pt>
              </c:strCache>
            </c:strRef>
          </c:tx>
          <c:spPr>
            <a:ln w="28575" cap="rnd">
              <a:solidFill>
                <a:schemeClr val="accent4"/>
              </a:solidFill>
              <a:round/>
            </a:ln>
            <a:effectLst/>
          </c:spPr>
          <c:marker>
            <c:symbol val="none"/>
          </c:marker>
          <c:dLbls>
            <c:dLbl>
              <c:idx val="0"/>
              <c:layout>
                <c:manualLayout>
                  <c:x val="0.25686979744157884"/>
                  <c:y val="0.165253767114052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D4-A34B-858D-9F996E29B38E}"/>
                </c:ext>
              </c:extLst>
            </c:dLbl>
            <c:dLbl>
              <c:idx val="1"/>
              <c:layout>
                <c:manualLayout>
                  <c:x val="4.6397185480968932E-2"/>
                  <c:y val="0.254517906510645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n-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D4-A34B-858D-9F996E29B38E}"/>
                </c:ext>
              </c:extLst>
            </c:dLbl>
            <c:dLbl>
              <c:idx val="2"/>
              <c:layout>
                <c:manualLayout>
                  <c:x val="-0.24001860758514829"/>
                  <c:y val="-1.665138311590812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D4-A34B-858D-9F996E29B38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&amp; Risk'!$A$256:$A$258</c:f>
              <c:strCache>
                <c:ptCount val="3"/>
                <c:pt idx="0">
                  <c:v>Return</c:v>
                </c:pt>
                <c:pt idx="1">
                  <c:v>Std dev (annualized)</c:v>
                </c:pt>
                <c:pt idx="2">
                  <c:v>Max Drawdown</c:v>
                </c:pt>
              </c:strCache>
            </c:strRef>
          </c:cat>
          <c:val>
            <c:numRef>
              <c:f>'Performance &amp; Risk'!$E$256:$E$258</c:f>
              <c:numCache>
                <c:formatCode>0.00%</c:formatCode>
                <c:ptCount val="3"/>
                <c:pt idx="0">
                  <c:v>0.2090974360600717</c:v>
                </c:pt>
                <c:pt idx="1">
                  <c:v>0.1278003091404469</c:v>
                </c:pt>
                <c:pt idx="2">
                  <c:v>6.6424395200732289E-2</c:v>
                </c:pt>
              </c:numCache>
            </c:numRef>
          </c:val>
          <c:extLst>
            <c:ext xmlns:c16="http://schemas.microsoft.com/office/drawing/2014/chart" uri="{C3380CC4-5D6E-409C-BE32-E72D297353CC}">
              <c16:uniqueId val="{00000003-41D4-A34B-858D-9F996E29B38E}"/>
            </c:ext>
          </c:extLst>
        </c:ser>
        <c:dLbls>
          <c:showLegendKey val="0"/>
          <c:showVal val="0"/>
          <c:showCatName val="0"/>
          <c:showSerName val="0"/>
          <c:showPercent val="0"/>
          <c:showBubbleSize val="0"/>
        </c:dLbls>
        <c:axId val="1949162895"/>
        <c:axId val="1949164543"/>
      </c:radarChart>
      <c:catAx>
        <c:axId val="194916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1949164543"/>
        <c:crosses val="autoZero"/>
        <c:auto val="1"/>
        <c:lblAlgn val="ctr"/>
        <c:lblOffset val="100"/>
        <c:noMultiLvlLbl val="0"/>
      </c:catAx>
      <c:valAx>
        <c:axId val="1949164543"/>
        <c:scaling>
          <c:orientation val="minMax"/>
        </c:scaling>
        <c:delete val="1"/>
        <c:axPos val="l"/>
        <c:majorGridlines>
          <c:spPr>
            <a:ln w="9525" cap="flat" cmpd="sng" algn="ctr">
              <a:solidFill>
                <a:schemeClr val="bg1">
                  <a:lumMod val="85000"/>
                </a:schemeClr>
              </a:solidFill>
              <a:round/>
            </a:ln>
            <a:effectLst/>
          </c:spPr>
        </c:majorGridlines>
        <c:numFmt formatCode="0.00%" sourceLinked="1"/>
        <c:majorTickMark val="none"/>
        <c:minorTickMark val="none"/>
        <c:tickLblPos val="nextTo"/>
        <c:crossAx val="1949162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t>Return time series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T"/>
        </a:p>
      </c:txPr>
    </c:title>
    <c:autoTitleDeleted val="0"/>
    <c:plotArea>
      <c:layout/>
      <c:lineChart>
        <c:grouping val="standard"/>
        <c:varyColors val="0"/>
        <c:ser>
          <c:idx val="0"/>
          <c:order val="0"/>
          <c:tx>
            <c:strRef>
              <c:f>'Performance &amp; Risk'!$B$1</c:f>
              <c:strCache>
                <c:ptCount val="1"/>
                <c:pt idx="0">
                  <c:v>Cap-weighted</c:v>
                </c:pt>
              </c:strCache>
            </c:strRef>
          </c:tx>
          <c:spPr>
            <a:ln w="28575" cap="rnd">
              <a:solidFill>
                <a:schemeClr val="accent1"/>
              </a:solidFill>
              <a:round/>
            </a:ln>
            <a:effectLst/>
          </c:spPr>
          <c:marker>
            <c:symbol val="none"/>
          </c:marker>
          <c:dLbls>
            <c:dLbl>
              <c:idx val="251"/>
              <c:layout>
                <c:manualLayout>
                  <c:x val="-2.7837877365504145E-2"/>
                  <c:y val="8.32070469678069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E6-AA4D-B37F-04644E0407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'Performance &amp; Risk'!$A$2:$A$253</c:f>
              <c:numCache>
                <c:formatCode>m/d/yy</c:formatCode>
                <c:ptCount val="252"/>
                <c:pt idx="0">
                  <c:v>44075</c:v>
                </c:pt>
                <c:pt idx="1">
                  <c:v>44076</c:v>
                </c:pt>
                <c:pt idx="2">
                  <c:v>44077</c:v>
                </c:pt>
                <c:pt idx="3">
                  <c:v>44078</c:v>
                </c:pt>
                <c:pt idx="4">
                  <c:v>44082</c:v>
                </c:pt>
                <c:pt idx="5">
                  <c:v>44083</c:v>
                </c:pt>
                <c:pt idx="6">
                  <c:v>44084</c:v>
                </c:pt>
                <c:pt idx="7">
                  <c:v>44085</c:v>
                </c:pt>
                <c:pt idx="8">
                  <c:v>44088</c:v>
                </c:pt>
                <c:pt idx="9">
                  <c:v>44089</c:v>
                </c:pt>
                <c:pt idx="10">
                  <c:v>44090</c:v>
                </c:pt>
                <c:pt idx="11">
                  <c:v>44091</c:v>
                </c:pt>
                <c:pt idx="12">
                  <c:v>44092</c:v>
                </c:pt>
                <c:pt idx="13">
                  <c:v>44095</c:v>
                </c:pt>
                <c:pt idx="14">
                  <c:v>44096</c:v>
                </c:pt>
                <c:pt idx="15">
                  <c:v>44097</c:v>
                </c:pt>
                <c:pt idx="16">
                  <c:v>44098</c:v>
                </c:pt>
                <c:pt idx="17">
                  <c:v>44099</c:v>
                </c:pt>
                <c:pt idx="18">
                  <c:v>44102</c:v>
                </c:pt>
                <c:pt idx="19">
                  <c:v>44103</c:v>
                </c:pt>
                <c:pt idx="20">
                  <c:v>44104</c:v>
                </c:pt>
                <c:pt idx="21">
                  <c:v>44105</c:v>
                </c:pt>
                <c:pt idx="22">
                  <c:v>44106</c:v>
                </c:pt>
                <c:pt idx="23">
                  <c:v>44109</c:v>
                </c:pt>
                <c:pt idx="24">
                  <c:v>44110</c:v>
                </c:pt>
                <c:pt idx="25">
                  <c:v>44111</c:v>
                </c:pt>
                <c:pt idx="26">
                  <c:v>44112</c:v>
                </c:pt>
                <c:pt idx="27">
                  <c:v>44113</c:v>
                </c:pt>
                <c:pt idx="28">
                  <c:v>44116</c:v>
                </c:pt>
                <c:pt idx="29">
                  <c:v>44117</c:v>
                </c:pt>
                <c:pt idx="30">
                  <c:v>44118</c:v>
                </c:pt>
                <c:pt idx="31">
                  <c:v>44119</c:v>
                </c:pt>
                <c:pt idx="32">
                  <c:v>44120</c:v>
                </c:pt>
                <c:pt idx="33">
                  <c:v>44123</c:v>
                </c:pt>
                <c:pt idx="34">
                  <c:v>44124</c:v>
                </c:pt>
                <c:pt idx="35">
                  <c:v>44125</c:v>
                </c:pt>
                <c:pt idx="36">
                  <c:v>44126</c:v>
                </c:pt>
                <c:pt idx="37">
                  <c:v>44127</c:v>
                </c:pt>
                <c:pt idx="38">
                  <c:v>44130</c:v>
                </c:pt>
                <c:pt idx="39">
                  <c:v>44131</c:v>
                </c:pt>
                <c:pt idx="40">
                  <c:v>44132</c:v>
                </c:pt>
                <c:pt idx="41">
                  <c:v>44133</c:v>
                </c:pt>
                <c:pt idx="42">
                  <c:v>44134</c:v>
                </c:pt>
                <c:pt idx="43">
                  <c:v>44137</c:v>
                </c:pt>
                <c:pt idx="44">
                  <c:v>44138</c:v>
                </c:pt>
                <c:pt idx="45">
                  <c:v>44139</c:v>
                </c:pt>
                <c:pt idx="46">
                  <c:v>44140</c:v>
                </c:pt>
                <c:pt idx="47">
                  <c:v>44141</c:v>
                </c:pt>
                <c:pt idx="48">
                  <c:v>44144</c:v>
                </c:pt>
                <c:pt idx="49">
                  <c:v>44145</c:v>
                </c:pt>
                <c:pt idx="50">
                  <c:v>44146</c:v>
                </c:pt>
                <c:pt idx="51">
                  <c:v>44147</c:v>
                </c:pt>
                <c:pt idx="52">
                  <c:v>44148</c:v>
                </c:pt>
                <c:pt idx="53">
                  <c:v>44151</c:v>
                </c:pt>
                <c:pt idx="54">
                  <c:v>44152</c:v>
                </c:pt>
                <c:pt idx="55">
                  <c:v>44153</c:v>
                </c:pt>
                <c:pt idx="56">
                  <c:v>44154</c:v>
                </c:pt>
                <c:pt idx="57">
                  <c:v>44155</c:v>
                </c:pt>
                <c:pt idx="58">
                  <c:v>44158</c:v>
                </c:pt>
                <c:pt idx="59">
                  <c:v>44159</c:v>
                </c:pt>
                <c:pt idx="60">
                  <c:v>44160</c:v>
                </c:pt>
                <c:pt idx="61">
                  <c:v>44162</c:v>
                </c:pt>
                <c:pt idx="62">
                  <c:v>44165</c:v>
                </c:pt>
                <c:pt idx="63">
                  <c:v>44166</c:v>
                </c:pt>
                <c:pt idx="64">
                  <c:v>44167</c:v>
                </c:pt>
                <c:pt idx="65">
                  <c:v>44168</c:v>
                </c:pt>
                <c:pt idx="66">
                  <c:v>44169</c:v>
                </c:pt>
                <c:pt idx="67">
                  <c:v>44172</c:v>
                </c:pt>
                <c:pt idx="68">
                  <c:v>44173</c:v>
                </c:pt>
                <c:pt idx="69">
                  <c:v>44174</c:v>
                </c:pt>
                <c:pt idx="70">
                  <c:v>44175</c:v>
                </c:pt>
                <c:pt idx="71">
                  <c:v>44176</c:v>
                </c:pt>
                <c:pt idx="72">
                  <c:v>44179</c:v>
                </c:pt>
                <c:pt idx="73">
                  <c:v>44180</c:v>
                </c:pt>
                <c:pt idx="74">
                  <c:v>44181</c:v>
                </c:pt>
                <c:pt idx="75">
                  <c:v>44182</c:v>
                </c:pt>
                <c:pt idx="76">
                  <c:v>44183</c:v>
                </c:pt>
                <c:pt idx="77">
                  <c:v>44186</c:v>
                </c:pt>
                <c:pt idx="78">
                  <c:v>44187</c:v>
                </c:pt>
                <c:pt idx="79">
                  <c:v>44188</c:v>
                </c:pt>
                <c:pt idx="80">
                  <c:v>44189</c:v>
                </c:pt>
                <c:pt idx="81">
                  <c:v>44193</c:v>
                </c:pt>
                <c:pt idx="82">
                  <c:v>44194</c:v>
                </c:pt>
                <c:pt idx="83">
                  <c:v>44195</c:v>
                </c:pt>
                <c:pt idx="84">
                  <c:v>44196</c:v>
                </c:pt>
                <c:pt idx="85">
                  <c:v>44200</c:v>
                </c:pt>
                <c:pt idx="86">
                  <c:v>44201</c:v>
                </c:pt>
                <c:pt idx="87">
                  <c:v>44202</c:v>
                </c:pt>
                <c:pt idx="88">
                  <c:v>44203</c:v>
                </c:pt>
                <c:pt idx="89">
                  <c:v>44204</c:v>
                </c:pt>
                <c:pt idx="90">
                  <c:v>44207</c:v>
                </c:pt>
                <c:pt idx="91">
                  <c:v>44208</c:v>
                </c:pt>
                <c:pt idx="92">
                  <c:v>44209</c:v>
                </c:pt>
                <c:pt idx="93">
                  <c:v>44210</c:v>
                </c:pt>
                <c:pt idx="94">
                  <c:v>44211</c:v>
                </c:pt>
                <c:pt idx="95">
                  <c:v>44215</c:v>
                </c:pt>
                <c:pt idx="96">
                  <c:v>44216</c:v>
                </c:pt>
                <c:pt idx="97">
                  <c:v>44217</c:v>
                </c:pt>
                <c:pt idx="98">
                  <c:v>44218</c:v>
                </c:pt>
                <c:pt idx="99">
                  <c:v>44221</c:v>
                </c:pt>
                <c:pt idx="100">
                  <c:v>44222</c:v>
                </c:pt>
                <c:pt idx="101">
                  <c:v>44223</c:v>
                </c:pt>
                <c:pt idx="102">
                  <c:v>44224</c:v>
                </c:pt>
                <c:pt idx="103">
                  <c:v>44225</c:v>
                </c:pt>
                <c:pt idx="104">
                  <c:v>44228</c:v>
                </c:pt>
                <c:pt idx="105">
                  <c:v>44229</c:v>
                </c:pt>
                <c:pt idx="106">
                  <c:v>44230</c:v>
                </c:pt>
                <c:pt idx="107">
                  <c:v>44231</c:v>
                </c:pt>
                <c:pt idx="108">
                  <c:v>44232</c:v>
                </c:pt>
                <c:pt idx="109">
                  <c:v>44235</c:v>
                </c:pt>
                <c:pt idx="110">
                  <c:v>44236</c:v>
                </c:pt>
                <c:pt idx="111">
                  <c:v>44237</c:v>
                </c:pt>
                <c:pt idx="112">
                  <c:v>44238</c:v>
                </c:pt>
                <c:pt idx="113">
                  <c:v>44239</c:v>
                </c:pt>
                <c:pt idx="114">
                  <c:v>44243</c:v>
                </c:pt>
                <c:pt idx="115">
                  <c:v>44244</c:v>
                </c:pt>
                <c:pt idx="116">
                  <c:v>44245</c:v>
                </c:pt>
                <c:pt idx="117">
                  <c:v>44246</c:v>
                </c:pt>
                <c:pt idx="118">
                  <c:v>44249</c:v>
                </c:pt>
                <c:pt idx="119">
                  <c:v>44250</c:v>
                </c:pt>
                <c:pt idx="120">
                  <c:v>44251</c:v>
                </c:pt>
                <c:pt idx="121">
                  <c:v>44252</c:v>
                </c:pt>
                <c:pt idx="122">
                  <c:v>44253</c:v>
                </c:pt>
                <c:pt idx="123">
                  <c:v>44256</c:v>
                </c:pt>
                <c:pt idx="124">
                  <c:v>44257</c:v>
                </c:pt>
                <c:pt idx="125">
                  <c:v>44258</c:v>
                </c:pt>
                <c:pt idx="126">
                  <c:v>44259</c:v>
                </c:pt>
                <c:pt idx="127">
                  <c:v>44260</c:v>
                </c:pt>
                <c:pt idx="128">
                  <c:v>44263</c:v>
                </c:pt>
                <c:pt idx="129">
                  <c:v>44264</c:v>
                </c:pt>
                <c:pt idx="130">
                  <c:v>44265</c:v>
                </c:pt>
                <c:pt idx="131">
                  <c:v>44266</c:v>
                </c:pt>
                <c:pt idx="132">
                  <c:v>44267</c:v>
                </c:pt>
                <c:pt idx="133">
                  <c:v>44270</c:v>
                </c:pt>
                <c:pt idx="134">
                  <c:v>44271</c:v>
                </c:pt>
                <c:pt idx="135">
                  <c:v>44272</c:v>
                </c:pt>
                <c:pt idx="136">
                  <c:v>44273</c:v>
                </c:pt>
                <c:pt idx="137">
                  <c:v>44274</c:v>
                </c:pt>
                <c:pt idx="138">
                  <c:v>44277</c:v>
                </c:pt>
                <c:pt idx="139">
                  <c:v>44278</c:v>
                </c:pt>
                <c:pt idx="140">
                  <c:v>44279</c:v>
                </c:pt>
                <c:pt idx="141">
                  <c:v>44280</c:v>
                </c:pt>
                <c:pt idx="142">
                  <c:v>44281</c:v>
                </c:pt>
                <c:pt idx="143">
                  <c:v>44284</c:v>
                </c:pt>
                <c:pt idx="144">
                  <c:v>44285</c:v>
                </c:pt>
                <c:pt idx="145">
                  <c:v>44286</c:v>
                </c:pt>
                <c:pt idx="146">
                  <c:v>44287</c:v>
                </c:pt>
                <c:pt idx="147">
                  <c:v>44291</c:v>
                </c:pt>
                <c:pt idx="148">
                  <c:v>44292</c:v>
                </c:pt>
                <c:pt idx="149">
                  <c:v>44293</c:v>
                </c:pt>
                <c:pt idx="150">
                  <c:v>44294</c:v>
                </c:pt>
                <c:pt idx="151">
                  <c:v>44295</c:v>
                </c:pt>
                <c:pt idx="152">
                  <c:v>44298</c:v>
                </c:pt>
                <c:pt idx="153">
                  <c:v>44299</c:v>
                </c:pt>
                <c:pt idx="154">
                  <c:v>44300</c:v>
                </c:pt>
                <c:pt idx="155">
                  <c:v>44301</c:v>
                </c:pt>
                <c:pt idx="156">
                  <c:v>44302</c:v>
                </c:pt>
                <c:pt idx="157">
                  <c:v>44305</c:v>
                </c:pt>
                <c:pt idx="158">
                  <c:v>44306</c:v>
                </c:pt>
                <c:pt idx="159">
                  <c:v>44307</c:v>
                </c:pt>
                <c:pt idx="160">
                  <c:v>44308</c:v>
                </c:pt>
                <c:pt idx="161">
                  <c:v>44309</c:v>
                </c:pt>
                <c:pt idx="162">
                  <c:v>44312</c:v>
                </c:pt>
                <c:pt idx="163">
                  <c:v>44313</c:v>
                </c:pt>
                <c:pt idx="164">
                  <c:v>44314</c:v>
                </c:pt>
                <c:pt idx="165">
                  <c:v>44315</c:v>
                </c:pt>
                <c:pt idx="166">
                  <c:v>44316</c:v>
                </c:pt>
                <c:pt idx="167">
                  <c:v>44319</c:v>
                </c:pt>
                <c:pt idx="168">
                  <c:v>44320</c:v>
                </c:pt>
                <c:pt idx="169">
                  <c:v>44321</c:v>
                </c:pt>
                <c:pt idx="170">
                  <c:v>44322</c:v>
                </c:pt>
                <c:pt idx="171">
                  <c:v>44323</c:v>
                </c:pt>
                <c:pt idx="172">
                  <c:v>44326</c:v>
                </c:pt>
                <c:pt idx="173">
                  <c:v>44327</c:v>
                </c:pt>
                <c:pt idx="174">
                  <c:v>44328</c:v>
                </c:pt>
                <c:pt idx="175">
                  <c:v>44329</c:v>
                </c:pt>
                <c:pt idx="176">
                  <c:v>44330</c:v>
                </c:pt>
                <c:pt idx="177">
                  <c:v>44333</c:v>
                </c:pt>
                <c:pt idx="178">
                  <c:v>44334</c:v>
                </c:pt>
                <c:pt idx="179">
                  <c:v>44335</c:v>
                </c:pt>
                <c:pt idx="180">
                  <c:v>44336</c:v>
                </c:pt>
                <c:pt idx="181">
                  <c:v>44337</c:v>
                </c:pt>
                <c:pt idx="182">
                  <c:v>44340</c:v>
                </c:pt>
                <c:pt idx="183">
                  <c:v>44341</c:v>
                </c:pt>
                <c:pt idx="184">
                  <c:v>44342</c:v>
                </c:pt>
                <c:pt idx="185">
                  <c:v>44343</c:v>
                </c:pt>
                <c:pt idx="186">
                  <c:v>44344</c:v>
                </c:pt>
                <c:pt idx="187">
                  <c:v>44348</c:v>
                </c:pt>
                <c:pt idx="188">
                  <c:v>44349</c:v>
                </c:pt>
                <c:pt idx="189">
                  <c:v>44350</c:v>
                </c:pt>
                <c:pt idx="190">
                  <c:v>44351</c:v>
                </c:pt>
                <c:pt idx="191">
                  <c:v>44354</c:v>
                </c:pt>
                <c:pt idx="192">
                  <c:v>44355</c:v>
                </c:pt>
                <c:pt idx="193">
                  <c:v>44356</c:v>
                </c:pt>
                <c:pt idx="194">
                  <c:v>44357</c:v>
                </c:pt>
                <c:pt idx="195">
                  <c:v>44358</c:v>
                </c:pt>
                <c:pt idx="196">
                  <c:v>44361</c:v>
                </c:pt>
                <c:pt idx="197">
                  <c:v>44362</c:v>
                </c:pt>
                <c:pt idx="198">
                  <c:v>44363</c:v>
                </c:pt>
                <c:pt idx="199">
                  <c:v>44364</c:v>
                </c:pt>
                <c:pt idx="200">
                  <c:v>44365</c:v>
                </c:pt>
                <c:pt idx="201">
                  <c:v>44368</c:v>
                </c:pt>
                <c:pt idx="202">
                  <c:v>44369</c:v>
                </c:pt>
                <c:pt idx="203">
                  <c:v>44370</c:v>
                </c:pt>
                <c:pt idx="204">
                  <c:v>44371</c:v>
                </c:pt>
                <c:pt idx="205">
                  <c:v>44372</c:v>
                </c:pt>
                <c:pt idx="206">
                  <c:v>44375</c:v>
                </c:pt>
                <c:pt idx="207">
                  <c:v>44376</c:v>
                </c:pt>
                <c:pt idx="208">
                  <c:v>44377</c:v>
                </c:pt>
                <c:pt idx="209">
                  <c:v>44378</c:v>
                </c:pt>
                <c:pt idx="210">
                  <c:v>44379</c:v>
                </c:pt>
                <c:pt idx="211">
                  <c:v>44383</c:v>
                </c:pt>
                <c:pt idx="212">
                  <c:v>44384</c:v>
                </c:pt>
                <c:pt idx="213">
                  <c:v>44385</c:v>
                </c:pt>
                <c:pt idx="214">
                  <c:v>44386</c:v>
                </c:pt>
                <c:pt idx="215">
                  <c:v>44389</c:v>
                </c:pt>
                <c:pt idx="216">
                  <c:v>44390</c:v>
                </c:pt>
                <c:pt idx="217">
                  <c:v>44391</c:v>
                </c:pt>
                <c:pt idx="218">
                  <c:v>44392</c:v>
                </c:pt>
                <c:pt idx="219">
                  <c:v>44393</c:v>
                </c:pt>
                <c:pt idx="220">
                  <c:v>44396</c:v>
                </c:pt>
                <c:pt idx="221">
                  <c:v>44397</c:v>
                </c:pt>
                <c:pt idx="222">
                  <c:v>44398</c:v>
                </c:pt>
                <c:pt idx="223">
                  <c:v>44399</c:v>
                </c:pt>
                <c:pt idx="224">
                  <c:v>44400</c:v>
                </c:pt>
                <c:pt idx="225">
                  <c:v>44403</c:v>
                </c:pt>
                <c:pt idx="226">
                  <c:v>44404</c:v>
                </c:pt>
                <c:pt idx="227">
                  <c:v>44405</c:v>
                </c:pt>
                <c:pt idx="228">
                  <c:v>44406</c:v>
                </c:pt>
                <c:pt idx="229">
                  <c:v>44407</c:v>
                </c:pt>
                <c:pt idx="230">
                  <c:v>44410</c:v>
                </c:pt>
                <c:pt idx="231">
                  <c:v>44411</c:v>
                </c:pt>
                <c:pt idx="232">
                  <c:v>44412</c:v>
                </c:pt>
                <c:pt idx="233">
                  <c:v>44413</c:v>
                </c:pt>
                <c:pt idx="234">
                  <c:v>44414</c:v>
                </c:pt>
                <c:pt idx="235">
                  <c:v>44417</c:v>
                </c:pt>
                <c:pt idx="236">
                  <c:v>44418</c:v>
                </c:pt>
                <c:pt idx="237">
                  <c:v>44419</c:v>
                </c:pt>
                <c:pt idx="238">
                  <c:v>44420</c:v>
                </c:pt>
                <c:pt idx="239">
                  <c:v>44421</c:v>
                </c:pt>
                <c:pt idx="240">
                  <c:v>44424</c:v>
                </c:pt>
                <c:pt idx="241">
                  <c:v>44425</c:v>
                </c:pt>
                <c:pt idx="242">
                  <c:v>44426</c:v>
                </c:pt>
                <c:pt idx="243">
                  <c:v>44427</c:v>
                </c:pt>
                <c:pt idx="244">
                  <c:v>44428</c:v>
                </c:pt>
                <c:pt idx="245">
                  <c:v>44431</c:v>
                </c:pt>
                <c:pt idx="246">
                  <c:v>44432</c:v>
                </c:pt>
                <c:pt idx="247">
                  <c:v>44433</c:v>
                </c:pt>
                <c:pt idx="248">
                  <c:v>44434</c:v>
                </c:pt>
                <c:pt idx="249">
                  <c:v>44435</c:v>
                </c:pt>
                <c:pt idx="250">
                  <c:v>44438</c:v>
                </c:pt>
                <c:pt idx="251">
                  <c:v>44439</c:v>
                </c:pt>
              </c:numCache>
            </c:numRef>
          </c:cat>
          <c:val>
            <c:numRef>
              <c:f>'Performance &amp; Risk'!$B$2:$B$253</c:f>
              <c:numCache>
                <c:formatCode>0.0000</c:formatCode>
                <c:ptCount val="252"/>
                <c:pt idx="0">
                  <c:v>1</c:v>
                </c:pt>
                <c:pt idx="1">
                  <c:v>1.0285849198137005</c:v>
                </c:pt>
                <c:pt idx="2">
                  <c:v>1.0088692526278293</c:v>
                </c:pt>
                <c:pt idx="3">
                  <c:v>1.0056673124435278</c:v>
                </c:pt>
                <c:pt idx="4">
                  <c:v>0.98970015457048843</c:v>
                </c:pt>
                <c:pt idx="5">
                  <c:v>1.0050833813766764</c:v>
                </c:pt>
                <c:pt idx="6">
                  <c:v>0.9895473072655776</c:v>
                </c:pt>
                <c:pt idx="7">
                  <c:v>1.0077508986419714</c:v>
                </c:pt>
                <c:pt idx="8">
                  <c:v>1.0216500290127639</c:v>
                </c:pt>
                <c:pt idx="9">
                  <c:v>1.0104477041083264</c:v>
                </c:pt>
                <c:pt idx="10">
                  <c:v>1.027985734314433</c:v>
                </c:pt>
                <c:pt idx="11">
                  <c:v>1.0451489334605504</c:v>
                </c:pt>
                <c:pt idx="12">
                  <c:v>1.0282284986206125</c:v>
                </c:pt>
                <c:pt idx="13">
                  <c:v>0.97902846382549247</c:v>
                </c:pt>
                <c:pt idx="14">
                  <c:v>0.98514465083191893</c:v>
                </c:pt>
                <c:pt idx="15">
                  <c:v>0.96793484344736103</c:v>
                </c:pt>
                <c:pt idx="16">
                  <c:v>0.97323534516967325</c:v>
                </c:pt>
                <c:pt idx="17">
                  <c:v>0.97255059472567751</c:v>
                </c:pt>
                <c:pt idx="18">
                  <c:v>0.98105043378106838</c:v>
                </c:pt>
                <c:pt idx="19">
                  <c:v>0.97007114798200433</c:v>
                </c:pt>
                <c:pt idx="20">
                  <c:v>0.97262070036655834</c:v>
                </c:pt>
                <c:pt idx="21">
                  <c:v>0.9643861377738363</c:v>
                </c:pt>
                <c:pt idx="22">
                  <c:v>0.97318493690279551</c:v>
                </c:pt>
                <c:pt idx="23">
                  <c:v>0.98811434153558786</c:v>
                </c:pt>
                <c:pt idx="24">
                  <c:v>0.98480513310958462</c:v>
                </c:pt>
                <c:pt idx="25">
                  <c:v>1.0105640558597966</c:v>
                </c:pt>
                <c:pt idx="26">
                  <c:v>1.016775751327665</c:v>
                </c:pt>
                <c:pt idx="27">
                  <c:v>1.0260439448841263</c:v>
                </c:pt>
                <c:pt idx="28">
                  <c:v>1.0223513298044198</c:v>
                </c:pt>
                <c:pt idx="29">
                  <c:v>1.0102816251306914</c:v>
                </c:pt>
                <c:pt idx="30">
                  <c:v>1.0207393026058071</c:v>
                </c:pt>
                <c:pt idx="31">
                  <c:v>1.0246214569906236</c:v>
                </c:pt>
                <c:pt idx="32">
                  <c:v>1.0359448581123778</c:v>
                </c:pt>
                <c:pt idx="33">
                  <c:v>1.027127595855831</c:v>
                </c:pt>
                <c:pt idx="34">
                  <c:v>1.0355025445978077</c:v>
                </c:pt>
                <c:pt idx="35">
                  <c:v>1.0247398603953917</c:v>
                </c:pt>
                <c:pt idx="36">
                  <c:v>1.0338532215036904</c:v>
                </c:pt>
                <c:pt idx="37">
                  <c:v>1.0283700850210791</c:v>
                </c:pt>
                <c:pt idx="38">
                  <c:v>1.006512475543079</c:v>
                </c:pt>
                <c:pt idx="39">
                  <c:v>0.97582904919783398</c:v>
                </c:pt>
                <c:pt idx="40">
                  <c:v>0.96042078424123911</c:v>
                </c:pt>
                <c:pt idx="41">
                  <c:v>0.9602264477104745</c:v>
                </c:pt>
                <c:pt idx="42">
                  <c:v>0.96897766089000559</c:v>
                </c:pt>
                <c:pt idx="43">
                  <c:v>0.98697218377792739</c:v>
                </c:pt>
                <c:pt idx="44">
                  <c:v>1.0022776464400993</c:v>
                </c:pt>
                <c:pt idx="45">
                  <c:v>0.97113279962859289</c:v>
                </c:pt>
                <c:pt idx="46">
                  <c:v>0.98938704397950894</c:v>
                </c:pt>
                <c:pt idx="47">
                  <c:v>0.98829292729584406</c:v>
                </c:pt>
                <c:pt idx="48">
                  <c:v>0.99095763145954407</c:v>
                </c:pt>
                <c:pt idx="49">
                  <c:v>1.0254772751067838</c:v>
                </c:pt>
                <c:pt idx="50">
                  <c:v>1.0258370829471648</c:v>
                </c:pt>
                <c:pt idx="51">
                  <c:v>1.0127111161144737</c:v>
                </c:pt>
                <c:pt idx="52">
                  <c:v>1.0290872695706463</c:v>
                </c:pt>
                <c:pt idx="53">
                  <c:v>1.0533417821201554</c:v>
                </c:pt>
                <c:pt idx="54">
                  <c:v>1.0517475858560272</c:v>
                </c:pt>
                <c:pt idx="55">
                  <c:v>1.0380643877600069</c:v>
                </c:pt>
                <c:pt idx="56">
                  <c:v>1.0391029719459102</c:v>
                </c:pt>
                <c:pt idx="57">
                  <c:v>1.0466270529485433</c:v>
                </c:pt>
                <c:pt idx="58">
                  <c:v>1.0540074863596591</c:v>
                </c:pt>
                <c:pt idx="59">
                  <c:v>1.0714098910837395</c:v>
                </c:pt>
                <c:pt idx="60">
                  <c:v>1.0716374516244012</c:v>
                </c:pt>
                <c:pt idx="61">
                  <c:v>1.0705913128136166</c:v>
                </c:pt>
                <c:pt idx="62">
                  <c:v>1.0455911220866219</c:v>
                </c:pt>
                <c:pt idx="63">
                  <c:v>1.0326165420780586</c:v>
                </c:pt>
                <c:pt idx="64">
                  <c:v>1.040652322674392</c:v>
                </c:pt>
                <c:pt idx="65">
                  <c:v>1.0405560559541154</c:v>
                </c:pt>
                <c:pt idx="66">
                  <c:v>1.0444695304600013</c:v>
                </c:pt>
                <c:pt idx="67">
                  <c:v>1.0304998523336482</c:v>
                </c:pt>
                <c:pt idx="68">
                  <c:v>1.0444514271074039</c:v>
                </c:pt>
                <c:pt idx="69">
                  <c:v>1.0613962191081803</c:v>
                </c:pt>
                <c:pt idx="70">
                  <c:v>1.0505445289010051</c:v>
                </c:pt>
                <c:pt idx="71">
                  <c:v>1.0536501034488361</c:v>
                </c:pt>
                <c:pt idx="72">
                  <c:v>1.048196376216006</c:v>
                </c:pt>
                <c:pt idx="73">
                  <c:v>1.0578133832820884</c:v>
                </c:pt>
                <c:pt idx="74">
                  <c:v>1.0620204175145802</c:v>
                </c:pt>
                <c:pt idx="75">
                  <c:v>1.0696120811332659</c:v>
                </c:pt>
                <c:pt idx="76">
                  <c:v>1.0680461033263211</c:v>
                </c:pt>
                <c:pt idx="77">
                  <c:v>1.06343111384935</c:v>
                </c:pt>
                <c:pt idx="78">
                  <c:v>1.0577359474551669</c:v>
                </c:pt>
                <c:pt idx="79">
                  <c:v>1.0531704859513891</c:v>
                </c:pt>
                <c:pt idx="80">
                  <c:v>1.0563291036839644</c:v>
                </c:pt>
                <c:pt idx="81">
                  <c:v>1.0575133358471327</c:v>
                </c:pt>
                <c:pt idx="82">
                  <c:v>1.0526142468736983</c:v>
                </c:pt>
                <c:pt idx="83">
                  <c:v>1.0541857242889443</c:v>
                </c:pt>
                <c:pt idx="84">
                  <c:v>1.0584305307750144</c:v>
                </c:pt>
                <c:pt idx="85">
                  <c:v>1.0407883848001449</c:v>
                </c:pt>
                <c:pt idx="86">
                  <c:v>1.039130543060637</c:v>
                </c:pt>
                <c:pt idx="87">
                  <c:v>1.055068580371034</c:v>
                </c:pt>
                <c:pt idx="88">
                  <c:v>1.0284247072286532</c:v>
                </c:pt>
                <c:pt idx="89">
                  <c:v>1.0102217008400625</c:v>
                </c:pt>
                <c:pt idx="90">
                  <c:v>1.0016841317905658</c:v>
                </c:pt>
                <c:pt idx="91">
                  <c:v>1.0094416226247489</c:v>
                </c:pt>
                <c:pt idx="92">
                  <c:v>1.008143006665966</c:v>
                </c:pt>
                <c:pt idx="93">
                  <c:v>1.0091772883649455</c:v>
                </c:pt>
                <c:pt idx="94">
                  <c:v>1.004294591926475</c:v>
                </c:pt>
                <c:pt idx="95">
                  <c:v>1.0257931377355158</c:v>
                </c:pt>
                <c:pt idx="96">
                  <c:v>1.0326202087522844</c:v>
                </c:pt>
                <c:pt idx="97">
                  <c:v>1.0352888366051096</c:v>
                </c:pt>
                <c:pt idx="98">
                  <c:v>1.0256352436121068</c:v>
                </c:pt>
                <c:pt idx="99">
                  <c:v>1.0339192458953028</c:v>
                </c:pt>
                <c:pt idx="100">
                  <c:v>1.0672552709618892</c:v>
                </c:pt>
                <c:pt idx="101">
                  <c:v>1.1307452337794857</c:v>
                </c:pt>
                <c:pt idx="102">
                  <c:v>1.1112454069100148</c:v>
                </c:pt>
                <c:pt idx="103">
                  <c:v>1.0645116560323511</c:v>
                </c:pt>
                <c:pt idx="104">
                  <c:v>1.0587148846935084</c:v>
                </c:pt>
                <c:pt idx="105">
                  <c:v>1.0606291838884712</c:v>
                </c:pt>
                <c:pt idx="106">
                  <c:v>1.0631538475185724</c:v>
                </c:pt>
                <c:pt idx="107">
                  <c:v>1.0728349149605967</c:v>
                </c:pt>
                <c:pt idx="108">
                  <c:v>1.0841765553955314</c:v>
                </c:pt>
                <c:pt idx="109">
                  <c:v>1.09470321991582</c:v>
                </c:pt>
                <c:pt idx="110">
                  <c:v>1.0957147571019921</c:v>
                </c:pt>
                <c:pt idx="111">
                  <c:v>1.0966710554647416</c:v>
                </c:pt>
                <c:pt idx="112">
                  <c:v>1.0733437432385973</c:v>
                </c:pt>
                <c:pt idx="113">
                  <c:v>1.0823811087172315</c:v>
                </c:pt>
                <c:pt idx="114">
                  <c:v>1.0697350601857669</c:v>
                </c:pt>
                <c:pt idx="115">
                  <c:v>1.0700377099756786</c:v>
                </c:pt>
                <c:pt idx="116">
                  <c:v>1.0860741866650809</c:v>
                </c:pt>
                <c:pt idx="117">
                  <c:v>1.0691298326881413</c:v>
                </c:pt>
                <c:pt idx="118">
                  <c:v>1.0666082898652198</c:v>
                </c:pt>
                <c:pt idx="119">
                  <c:v>1.0669712447234603</c:v>
                </c:pt>
                <c:pt idx="120">
                  <c:v>1.075537091298675</c:v>
                </c:pt>
                <c:pt idx="121">
                  <c:v>1.082121000076484</c:v>
                </c:pt>
                <c:pt idx="122">
                  <c:v>1.0598639301828443</c:v>
                </c:pt>
                <c:pt idx="123">
                  <c:v>1.0680620548538819</c:v>
                </c:pt>
                <c:pt idx="124">
                  <c:v>1.0721549204002567</c:v>
                </c:pt>
                <c:pt idx="125">
                  <c:v>1.0777107243698039</c:v>
                </c:pt>
                <c:pt idx="126">
                  <c:v>1.0750101437131969</c:v>
                </c:pt>
                <c:pt idx="127">
                  <c:v>1.0943170785548624</c:v>
                </c:pt>
                <c:pt idx="128">
                  <c:v>1.1120520013741602</c:v>
                </c:pt>
                <c:pt idx="129">
                  <c:v>1.0966710211628592</c:v>
                </c:pt>
                <c:pt idx="130">
                  <c:v>1.1166187352832471</c:v>
                </c:pt>
                <c:pt idx="131">
                  <c:v>1.1170561291124586</c:v>
                </c:pt>
                <c:pt idx="132">
                  <c:v>1.1190924717849946</c:v>
                </c:pt>
                <c:pt idx="133">
                  <c:v>1.146683176053473</c:v>
                </c:pt>
                <c:pt idx="134">
                  <c:v>1.1312691012117109</c:v>
                </c:pt>
                <c:pt idx="135">
                  <c:v>1.1401808886024984</c:v>
                </c:pt>
                <c:pt idx="136">
                  <c:v>1.1563140357816373</c:v>
                </c:pt>
                <c:pt idx="137">
                  <c:v>1.142746012746551</c:v>
                </c:pt>
                <c:pt idx="138">
                  <c:v>1.1475240214066458</c:v>
                </c:pt>
                <c:pt idx="139">
                  <c:v>1.1404167938737815</c:v>
                </c:pt>
                <c:pt idx="140">
                  <c:v>1.1545358119386506</c:v>
                </c:pt>
                <c:pt idx="141">
                  <c:v>1.1689726555781106</c:v>
                </c:pt>
                <c:pt idx="142">
                  <c:v>1.1800337223131114</c:v>
                </c:pt>
                <c:pt idx="143">
                  <c:v>1.1853049897423507</c:v>
                </c:pt>
                <c:pt idx="144">
                  <c:v>1.1783992960650811</c:v>
                </c:pt>
                <c:pt idx="145">
                  <c:v>1.1666364152093494</c:v>
                </c:pt>
                <c:pt idx="146">
                  <c:v>1.1667791681724757</c:v>
                </c:pt>
                <c:pt idx="147">
                  <c:v>1.1805183065932425</c:v>
                </c:pt>
                <c:pt idx="148">
                  <c:v>1.1795527716675767</c:v>
                </c:pt>
                <c:pt idx="149">
                  <c:v>1.1801453369613752</c:v>
                </c:pt>
                <c:pt idx="150">
                  <c:v>1.1846578445369462</c:v>
                </c:pt>
                <c:pt idx="151">
                  <c:v>1.1984035331316201</c:v>
                </c:pt>
                <c:pt idx="152">
                  <c:v>1.1973889681968857</c:v>
                </c:pt>
                <c:pt idx="153">
                  <c:v>1.1893471106772264</c:v>
                </c:pt>
                <c:pt idx="154">
                  <c:v>1.190995166477701</c:v>
                </c:pt>
                <c:pt idx="155">
                  <c:v>1.1957233697549228</c:v>
                </c:pt>
                <c:pt idx="156">
                  <c:v>1.2023281272937227</c:v>
                </c:pt>
                <c:pt idx="157">
                  <c:v>1.2024048298450338</c:v>
                </c:pt>
                <c:pt idx="158">
                  <c:v>1.2008799175913871</c:v>
                </c:pt>
                <c:pt idx="159">
                  <c:v>1.2162695476692795</c:v>
                </c:pt>
                <c:pt idx="160">
                  <c:v>1.2161524484047974</c:v>
                </c:pt>
                <c:pt idx="161">
                  <c:v>1.224042969788073</c:v>
                </c:pt>
                <c:pt idx="162">
                  <c:v>1.2085971907427149</c:v>
                </c:pt>
                <c:pt idx="163">
                  <c:v>1.1776331752950266</c:v>
                </c:pt>
                <c:pt idx="164">
                  <c:v>1.1853479740495723</c:v>
                </c:pt>
                <c:pt idx="165">
                  <c:v>1.2038425185719159</c:v>
                </c:pt>
                <c:pt idx="166">
                  <c:v>1.1927686178834238</c:v>
                </c:pt>
                <c:pt idx="167">
                  <c:v>1.2019151363450331</c:v>
                </c:pt>
                <c:pt idx="168">
                  <c:v>1.2066410843245745</c:v>
                </c:pt>
                <c:pt idx="169">
                  <c:v>1.2190720821346235</c:v>
                </c:pt>
                <c:pt idx="170">
                  <c:v>1.2249896296313776</c:v>
                </c:pt>
                <c:pt idx="171">
                  <c:v>1.2291129154802554</c:v>
                </c:pt>
                <c:pt idx="172">
                  <c:v>1.2544712383680712</c:v>
                </c:pt>
                <c:pt idx="173">
                  <c:v>1.2328888520518826</c:v>
                </c:pt>
                <c:pt idx="174">
                  <c:v>1.2038252217353902</c:v>
                </c:pt>
                <c:pt idx="175">
                  <c:v>1.2310236533592389</c:v>
                </c:pt>
                <c:pt idx="176">
                  <c:v>1.2367730658838187</c:v>
                </c:pt>
                <c:pt idx="177">
                  <c:v>1.2411972082328662</c:v>
                </c:pt>
                <c:pt idx="178">
                  <c:v>1.2286780927016945</c:v>
                </c:pt>
                <c:pt idx="179">
                  <c:v>1.2259642780778659</c:v>
                </c:pt>
                <c:pt idx="180">
                  <c:v>1.2205069470295349</c:v>
                </c:pt>
                <c:pt idx="181">
                  <c:v>1.221702748594939</c:v>
                </c:pt>
                <c:pt idx="182">
                  <c:v>1.2259753624386558</c:v>
                </c:pt>
                <c:pt idx="183">
                  <c:v>1.2202266062155991</c:v>
                </c:pt>
                <c:pt idx="184">
                  <c:v>1.2192223435095126</c:v>
                </c:pt>
                <c:pt idx="185">
                  <c:v>1.2289166095069781</c:v>
                </c:pt>
                <c:pt idx="186">
                  <c:v>1.2279041539255537</c:v>
                </c:pt>
                <c:pt idx="187">
                  <c:v>1.2285644415148134</c:v>
                </c:pt>
                <c:pt idx="188">
                  <c:v>1.2292099201463753</c:v>
                </c:pt>
                <c:pt idx="189">
                  <c:v>1.2315171944567875</c:v>
                </c:pt>
                <c:pt idx="190">
                  <c:v>1.2457990915554513</c:v>
                </c:pt>
                <c:pt idx="191">
                  <c:v>1.2319752892723064</c:v>
                </c:pt>
                <c:pt idx="192">
                  <c:v>1.2311151440944266</c:v>
                </c:pt>
                <c:pt idx="193">
                  <c:v>1.2262168495454588</c:v>
                </c:pt>
                <c:pt idx="194">
                  <c:v>1.2288780817401637</c:v>
                </c:pt>
                <c:pt idx="195">
                  <c:v>1.2268474145178458</c:v>
                </c:pt>
                <c:pt idx="196">
                  <c:v>1.2180860361846366</c:v>
                </c:pt>
                <c:pt idx="197">
                  <c:v>1.2135201653680461</c:v>
                </c:pt>
                <c:pt idx="198">
                  <c:v>1.1914172205153726</c:v>
                </c:pt>
                <c:pt idx="199">
                  <c:v>1.1809310193376816</c:v>
                </c:pt>
                <c:pt idx="200">
                  <c:v>1.1596616058755134</c:v>
                </c:pt>
                <c:pt idx="201">
                  <c:v>1.1813185737865144</c:v>
                </c:pt>
                <c:pt idx="202">
                  <c:v>1.1808786028306486</c:v>
                </c:pt>
                <c:pt idx="203">
                  <c:v>1.1642050776035717</c:v>
                </c:pt>
                <c:pt idx="204">
                  <c:v>1.1697246408783453</c:v>
                </c:pt>
                <c:pt idx="205">
                  <c:v>1.1787349593217964</c:v>
                </c:pt>
                <c:pt idx="206">
                  <c:v>1.1891992056683418</c:v>
                </c:pt>
                <c:pt idx="207">
                  <c:v>1.1863674856011053</c:v>
                </c:pt>
                <c:pt idx="208">
                  <c:v>1.2019867451627253</c:v>
                </c:pt>
                <c:pt idx="209">
                  <c:v>1.2049268216611828</c:v>
                </c:pt>
                <c:pt idx="210">
                  <c:v>1.209815786630968</c:v>
                </c:pt>
                <c:pt idx="211">
                  <c:v>1.1915815250510018</c:v>
                </c:pt>
                <c:pt idx="212">
                  <c:v>1.2093179736418065</c:v>
                </c:pt>
                <c:pt idx="213">
                  <c:v>1.1998805138266952</c:v>
                </c:pt>
                <c:pt idx="214">
                  <c:v>1.2162544052559559</c:v>
                </c:pt>
                <c:pt idx="215">
                  <c:v>1.2101077713805024</c:v>
                </c:pt>
                <c:pt idx="216">
                  <c:v>1.2078651790326489</c:v>
                </c:pt>
                <c:pt idx="217">
                  <c:v>1.2271617546438165</c:v>
                </c:pt>
                <c:pt idx="218">
                  <c:v>1.2258486687200467</c:v>
                </c:pt>
                <c:pt idx="219">
                  <c:v>1.2066934466258117</c:v>
                </c:pt>
                <c:pt idx="220">
                  <c:v>1.1958034731155576</c:v>
                </c:pt>
                <c:pt idx="221">
                  <c:v>1.2152915289080755</c:v>
                </c:pt>
                <c:pt idx="222">
                  <c:v>1.2148626330939969</c:v>
                </c:pt>
                <c:pt idx="223">
                  <c:v>1.2047024973012148</c:v>
                </c:pt>
                <c:pt idx="224">
                  <c:v>1.2133741466778762</c:v>
                </c:pt>
                <c:pt idx="225">
                  <c:v>1.2202601426060777</c:v>
                </c:pt>
                <c:pt idx="226">
                  <c:v>1.2130676081902745</c:v>
                </c:pt>
                <c:pt idx="227">
                  <c:v>1.1999712714796915</c:v>
                </c:pt>
                <c:pt idx="228">
                  <c:v>1.1991942320874962</c:v>
                </c:pt>
                <c:pt idx="229">
                  <c:v>1.197758553604346</c:v>
                </c:pt>
                <c:pt idx="230">
                  <c:v>1.195135037992834</c:v>
                </c:pt>
                <c:pt idx="231">
                  <c:v>1.2163749619181825</c:v>
                </c:pt>
                <c:pt idx="232">
                  <c:v>1.1944054796927204</c:v>
                </c:pt>
                <c:pt idx="233">
                  <c:v>1.1964161377513405</c:v>
                </c:pt>
                <c:pt idx="234">
                  <c:v>1.1981226402789187</c:v>
                </c:pt>
                <c:pt idx="235">
                  <c:v>1.1937897628752661</c:v>
                </c:pt>
                <c:pt idx="236">
                  <c:v>1.2046557599905683</c:v>
                </c:pt>
                <c:pt idx="237">
                  <c:v>1.2185098544050184</c:v>
                </c:pt>
                <c:pt idx="238">
                  <c:v>1.2176761398655707</c:v>
                </c:pt>
                <c:pt idx="239">
                  <c:v>1.2127113557172462</c:v>
                </c:pt>
                <c:pt idx="240">
                  <c:v>1.2231894807665511</c:v>
                </c:pt>
                <c:pt idx="241">
                  <c:v>1.2066743216770828</c:v>
                </c:pt>
                <c:pt idx="242">
                  <c:v>1.1882326280154389</c:v>
                </c:pt>
                <c:pt idx="243">
                  <c:v>1.1812000867269277</c:v>
                </c:pt>
                <c:pt idx="244">
                  <c:v>1.1739806047346444</c:v>
                </c:pt>
                <c:pt idx="245">
                  <c:v>1.1772276135562652</c:v>
                </c:pt>
                <c:pt idx="246">
                  <c:v>1.1775610228363433</c:v>
                </c:pt>
                <c:pt idx="247">
                  <c:v>1.1749222037366465</c:v>
                </c:pt>
                <c:pt idx="248">
                  <c:v>1.1807617693111163</c:v>
                </c:pt>
                <c:pt idx="249">
                  <c:v>1.1792441230466466</c:v>
                </c:pt>
                <c:pt idx="250">
                  <c:v>1.1860203766681823</c:v>
                </c:pt>
                <c:pt idx="251">
                  <c:v>1.1775950640743627</c:v>
                </c:pt>
              </c:numCache>
            </c:numRef>
          </c:val>
          <c:smooth val="0"/>
          <c:extLst>
            <c:ext xmlns:c16="http://schemas.microsoft.com/office/drawing/2014/chart" uri="{C3380CC4-5D6E-409C-BE32-E72D297353CC}">
              <c16:uniqueId val="{00000000-499A-F24C-8B6D-38258E6F54EB}"/>
            </c:ext>
          </c:extLst>
        </c:ser>
        <c:ser>
          <c:idx val="2"/>
          <c:order val="2"/>
          <c:tx>
            <c:strRef>
              <c:f>'Performance &amp; Risk'!$D$1</c:f>
              <c:strCache>
                <c:ptCount val="1"/>
                <c:pt idx="0">
                  <c:v>Price-weighted</c:v>
                </c:pt>
              </c:strCache>
            </c:strRef>
          </c:tx>
          <c:spPr>
            <a:ln w="28575" cap="rnd">
              <a:solidFill>
                <a:schemeClr val="accent3"/>
              </a:solidFill>
              <a:round/>
            </a:ln>
            <a:effectLst/>
          </c:spPr>
          <c:marker>
            <c:symbol val="none"/>
          </c:marker>
          <c:dLbls>
            <c:dLbl>
              <c:idx val="251"/>
              <c:layout>
                <c:manualLayout>
                  <c:x val="-6.3408498443648334E-2"/>
                  <c:y val="-7.81641956364247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E6-AA4D-B37F-04644E0407D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7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'Performance &amp; Risk'!$A$2:$A$253</c:f>
              <c:numCache>
                <c:formatCode>m/d/yy</c:formatCode>
                <c:ptCount val="252"/>
                <c:pt idx="0">
                  <c:v>44075</c:v>
                </c:pt>
                <c:pt idx="1">
                  <c:v>44076</c:v>
                </c:pt>
                <c:pt idx="2">
                  <c:v>44077</c:v>
                </c:pt>
                <c:pt idx="3">
                  <c:v>44078</c:v>
                </c:pt>
                <c:pt idx="4">
                  <c:v>44082</c:v>
                </c:pt>
                <c:pt idx="5">
                  <c:v>44083</c:v>
                </c:pt>
                <c:pt idx="6">
                  <c:v>44084</c:v>
                </c:pt>
                <c:pt idx="7">
                  <c:v>44085</c:v>
                </c:pt>
                <c:pt idx="8">
                  <c:v>44088</c:v>
                </c:pt>
                <c:pt idx="9">
                  <c:v>44089</c:v>
                </c:pt>
                <c:pt idx="10">
                  <c:v>44090</c:v>
                </c:pt>
                <c:pt idx="11">
                  <c:v>44091</c:v>
                </c:pt>
                <c:pt idx="12">
                  <c:v>44092</c:v>
                </c:pt>
                <c:pt idx="13">
                  <c:v>44095</c:v>
                </c:pt>
                <c:pt idx="14">
                  <c:v>44096</c:v>
                </c:pt>
                <c:pt idx="15">
                  <c:v>44097</c:v>
                </c:pt>
                <c:pt idx="16">
                  <c:v>44098</c:v>
                </c:pt>
                <c:pt idx="17">
                  <c:v>44099</c:v>
                </c:pt>
                <c:pt idx="18">
                  <c:v>44102</c:v>
                </c:pt>
                <c:pt idx="19">
                  <c:v>44103</c:v>
                </c:pt>
                <c:pt idx="20">
                  <c:v>44104</c:v>
                </c:pt>
                <c:pt idx="21">
                  <c:v>44105</c:v>
                </c:pt>
                <c:pt idx="22">
                  <c:v>44106</c:v>
                </c:pt>
                <c:pt idx="23">
                  <c:v>44109</c:v>
                </c:pt>
                <c:pt idx="24">
                  <c:v>44110</c:v>
                </c:pt>
                <c:pt idx="25">
                  <c:v>44111</c:v>
                </c:pt>
                <c:pt idx="26">
                  <c:v>44112</c:v>
                </c:pt>
                <c:pt idx="27">
                  <c:v>44113</c:v>
                </c:pt>
                <c:pt idx="28">
                  <c:v>44116</c:v>
                </c:pt>
                <c:pt idx="29">
                  <c:v>44117</c:v>
                </c:pt>
                <c:pt idx="30">
                  <c:v>44118</c:v>
                </c:pt>
                <c:pt idx="31">
                  <c:v>44119</c:v>
                </c:pt>
                <c:pt idx="32">
                  <c:v>44120</c:v>
                </c:pt>
                <c:pt idx="33">
                  <c:v>44123</c:v>
                </c:pt>
                <c:pt idx="34">
                  <c:v>44124</c:v>
                </c:pt>
                <c:pt idx="35">
                  <c:v>44125</c:v>
                </c:pt>
                <c:pt idx="36">
                  <c:v>44126</c:v>
                </c:pt>
                <c:pt idx="37">
                  <c:v>44127</c:v>
                </c:pt>
                <c:pt idx="38">
                  <c:v>44130</c:v>
                </c:pt>
                <c:pt idx="39">
                  <c:v>44131</c:v>
                </c:pt>
                <c:pt idx="40">
                  <c:v>44132</c:v>
                </c:pt>
                <c:pt idx="41">
                  <c:v>44133</c:v>
                </c:pt>
                <c:pt idx="42">
                  <c:v>44134</c:v>
                </c:pt>
                <c:pt idx="43">
                  <c:v>44137</c:v>
                </c:pt>
                <c:pt idx="44">
                  <c:v>44138</c:v>
                </c:pt>
                <c:pt idx="45">
                  <c:v>44139</c:v>
                </c:pt>
                <c:pt idx="46">
                  <c:v>44140</c:v>
                </c:pt>
                <c:pt idx="47">
                  <c:v>44141</c:v>
                </c:pt>
                <c:pt idx="48">
                  <c:v>44144</c:v>
                </c:pt>
                <c:pt idx="49">
                  <c:v>44145</c:v>
                </c:pt>
                <c:pt idx="50">
                  <c:v>44146</c:v>
                </c:pt>
                <c:pt idx="51">
                  <c:v>44147</c:v>
                </c:pt>
                <c:pt idx="52">
                  <c:v>44148</c:v>
                </c:pt>
                <c:pt idx="53">
                  <c:v>44151</c:v>
                </c:pt>
                <c:pt idx="54">
                  <c:v>44152</c:v>
                </c:pt>
                <c:pt idx="55">
                  <c:v>44153</c:v>
                </c:pt>
                <c:pt idx="56">
                  <c:v>44154</c:v>
                </c:pt>
                <c:pt idx="57">
                  <c:v>44155</c:v>
                </c:pt>
                <c:pt idx="58">
                  <c:v>44158</c:v>
                </c:pt>
                <c:pt idx="59">
                  <c:v>44159</c:v>
                </c:pt>
                <c:pt idx="60">
                  <c:v>44160</c:v>
                </c:pt>
                <c:pt idx="61">
                  <c:v>44162</c:v>
                </c:pt>
                <c:pt idx="62">
                  <c:v>44165</c:v>
                </c:pt>
                <c:pt idx="63">
                  <c:v>44166</c:v>
                </c:pt>
                <c:pt idx="64">
                  <c:v>44167</c:v>
                </c:pt>
                <c:pt idx="65">
                  <c:v>44168</c:v>
                </c:pt>
                <c:pt idx="66">
                  <c:v>44169</c:v>
                </c:pt>
                <c:pt idx="67">
                  <c:v>44172</c:v>
                </c:pt>
                <c:pt idx="68">
                  <c:v>44173</c:v>
                </c:pt>
                <c:pt idx="69">
                  <c:v>44174</c:v>
                </c:pt>
                <c:pt idx="70">
                  <c:v>44175</c:v>
                </c:pt>
                <c:pt idx="71">
                  <c:v>44176</c:v>
                </c:pt>
                <c:pt idx="72">
                  <c:v>44179</c:v>
                </c:pt>
                <c:pt idx="73">
                  <c:v>44180</c:v>
                </c:pt>
                <c:pt idx="74">
                  <c:v>44181</c:v>
                </c:pt>
                <c:pt idx="75">
                  <c:v>44182</c:v>
                </c:pt>
                <c:pt idx="76">
                  <c:v>44183</c:v>
                </c:pt>
                <c:pt idx="77">
                  <c:v>44186</c:v>
                </c:pt>
                <c:pt idx="78">
                  <c:v>44187</c:v>
                </c:pt>
                <c:pt idx="79">
                  <c:v>44188</c:v>
                </c:pt>
                <c:pt idx="80">
                  <c:v>44189</c:v>
                </c:pt>
                <c:pt idx="81">
                  <c:v>44193</c:v>
                </c:pt>
                <c:pt idx="82">
                  <c:v>44194</c:v>
                </c:pt>
                <c:pt idx="83">
                  <c:v>44195</c:v>
                </c:pt>
                <c:pt idx="84">
                  <c:v>44196</c:v>
                </c:pt>
                <c:pt idx="85">
                  <c:v>44200</c:v>
                </c:pt>
                <c:pt idx="86">
                  <c:v>44201</c:v>
                </c:pt>
                <c:pt idx="87">
                  <c:v>44202</c:v>
                </c:pt>
                <c:pt idx="88">
                  <c:v>44203</c:v>
                </c:pt>
                <c:pt idx="89">
                  <c:v>44204</c:v>
                </c:pt>
                <c:pt idx="90">
                  <c:v>44207</c:v>
                </c:pt>
                <c:pt idx="91">
                  <c:v>44208</c:v>
                </c:pt>
                <c:pt idx="92">
                  <c:v>44209</c:v>
                </c:pt>
                <c:pt idx="93">
                  <c:v>44210</c:v>
                </c:pt>
                <c:pt idx="94">
                  <c:v>44211</c:v>
                </c:pt>
                <c:pt idx="95">
                  <c:v>44215</c:v>
                </c:pt>
                <c:pt idx="96">
                  <c:v>44216</c:v>
                </c:pt>
                <c:pt idx="97">
                  <c:v>44217</c:v>
                </c:pt>
                <c:pt idx="98">
                  <c:v>44218</c:v>
                </c:pt>
                <c:pt idx="99">
                  <c:v>44221</c:v>
                </c:pt>
                <c:pt idx="100">
                  <c:v>44222</c:v>
                </c:pt>
                <c:pt idx="101">
                  <c:v>44223</c:v>
                </c:pt>
                <c:pt idx="102">
                  <c:v>44224</c:v>
                </c:pt>
                <c:pt idx="103">
                  <c:v>44225</c:v>
                </c:pt>
                <c:pt idx="104">
                  <c:v>44228</c:v>
                </c:pt>
                <c:pt idx="105">
                  <c:v>44229</c:v>
                </c:pt>
                <c:pt idx="106">
                  <c:v>44230</c:v>
                </c:pt>
                <c:pt idx="107">
                  <c:v>44231</c:v>
                </c:pt>
                <c:pt idx="108">
                  <c:v>44232</c:v>
                </c:pt>
                <c:pt idx="109">
                  <c:v>44235</c:v>
                </c:pt>
                <c:pt idx="110">
                  <c:v>44236</c:v>
                </c:pt>
                <c:pt idx="111">
                  <c:v>44237</c:v>
                </c:pt>
                <c:pt idx="112">
                  <c:v>44238</c:v>
                </c:pt>
                <c:pt idx="113">
                  <c:v>44239</c:v>
                </c:pt>
                <c:pt idx="114">
                  <c:v>44243</c:v>
                </c:pt>
                <c:pt idx="115">
                  <c:v>44244</c:v>
                </c:pt>
                <c:pt idx="116">
                  <c:v>44245</c:v>
                </c:pt>
                <c:pt idx="117">
                  <c:v>44246</c:v>
                </c:pt>
                <c:pt idx="118">
                  <c:v>44249</c:v>
                </c:pt>
                <c:pt idx="119">
                  <c:v>44250</c:v>
                </c:pt>
                <c:pt idx="120">
                  <c:v>44251</c:v>
                </c:pt>
                <c:pt idx="121">
                  <c:v>44252</c:v>
                </c:pt>
                <c:pt idx="122">
                  <c:v>44253</c:v>
                </c:pt>
                <c:pt idx="123">
                  <c:v>44256</c:v>
                </c:pt>
                <c:pt idx="124">
                  <c:v>44257</c:v>
                </c:pt>
                <c:pt idx="125">
                  <c:v>44258</c:v>
                </c:pt>
                <c:pt idx="126">
                  <c:v>44259</c:v>
                </c:pt>
                <c:pt idx="127">
                  <c:v>44260</c:v>
                </c:pt>
                <c:pt idx="128">
                  <c:v>44263</c:v>
                </c:pt>
                <c:pt idx="129">
                  <c:v>44264</c:v>
                </c:pt>
                <c:pt idx="130">
                  <c:v>44265</c:v>
                </c:pt>
                <c:pt idx="131">
                  <c:v>44266</c:v>
                </c:pt>
                <c:pt idx="132">
                  <c:v>44267</c:v>
                </c:pt>
                <c:pt idx="133">
                  <c:v>44270</c:v>
                </c:pt>
                <c:pt idx="134">
                  <c:v>44271</c:v>
                </c:pt>
                <c:pt idx="135">
                  <c:v>44272</c:v>
                </c:pt>
                <c:pt idx="136">
                  <c:v>44273</c:v>
                </c:pt>
                <c:pt idx="137">
                  <c:v>44274</c:v>
                </c:pt>
                <c:pt idx="138">
                  <c:v>44277</c:v>
                </c:pt>
                <c:pt idx="139">
                  <c:v>44278</c:v>
                </c:pt>
                <c:pt idx="140">
                  <c:v>44279</c:v>
                </c:pt>
                <c:pt idx="141">
                  <c:v>44280</c:v>
                </c:pt>
                <c:pt idx="142">
                  <c:v>44281</c:v>
                </c:pt>
                <c:pt idx="143">
                  <c:v>44284</c:v>
                </c:pt>
                <c:pt idx="144">
                  <c:v>44285</c:v>
                </c:pt>
                <c:pt idx="145">
                  <c:v>44286</c:v>
                </c:pt>
                <c:pt idx="146">
                  <c:v>44287</c:v>
                </c:pt>
                <c:pt idx="147">
                  <c:v>44291</c:v>
                </c:pt>
                <c:pt idx="148">
                  <c:v>44292</c:v>
                </c:pt>
                <c:pt idx="149">
                  <c:v>44293</c:v>
                </c:pt>
                <c:pt idx="150">
                  <c:v>44294</c:v>
                </c:pt>
                <c:pt idx="151">
                  <c:v>44295</c:v>
                </c:pt>
                <c:pt idx="152">
                  <c:v>44298</c:v>
                </c:pt>
                <c:pt idx="153">
                  <c:v>44299</c:v>
                </c:pt>
                <c:pt idx="154">
                  <c:v>44300</c:v>
                </c:pt>
                <c:pt idx="155">
                  <c:v>44301</c:v>
                </c:pt>
                <c:pt idx="156">
                  <c:v>44302</c:v>
                </c:pt>
                <c:pt idx="157">
                  <c:v>44305</c:v>
                </c:pt>
                <c:pt idx="158">
                  <c:v>44306</c:v>
                </c:pt>
                <c:pt idx="159">
                  <c:v>44307</c:v>
                </c:pt>
                <c:pt idx="160">
                  <c:v>44308</c:v>
                </c:pt>
                <c:pt idx="161">
                  <c:v>44309</c:v>
                </c:pt>
                <c:pt idx="162">
                  <c:v>44312</c:v>
                </c:pt>
                <c:pt idx="163">
                  <c:v>44313</c:v>
                </c:pt>
                <c:pt idx="164">
                  <c:v>44314</c:v>
                </c:pt>
                <c:pt idx="165">
                  <c:v>44315</c:v>
                </c:pt>
                <c:pt idx="166">
                  <c:v>44316</c:v>
                </c:pt>
                <c:pt idx="167">
                  <c:v>44319</c:v>
                </c:pt>
                <c:pt idx="168">
                  <c:v>44320</c:v>
                </c:pt>
                <c:pt idx="169">
                  <c:v>44321</c:v>
                </c:pt>
                <c:pt idx="170">
                  <c:v>44322</c:v>
                </c:pt>
                <c:pt idx="171">
                  <c:v>44323</c:v>
                </c:pt>
                <c:pt idx="172">
                  <c:v>44326</c:v>
                </c:pt>
                <c:pt idx="173">
                  <c:v>44327</c:v>
                </c:pt>
                <c:pt idx="174">
                  <c:v>44328</c:v>
                </c:pt>
                <c:pt idx="175">
                  <c:v>44329</c:v>
                </c:pt>
                <c:pt idx="176">
                  <c:v>44330</c:v>
                </c:pt>
                <c:pt idx="177">
                  <c:v>44333</c:v>
                </c:pt>
                <c:pt idx="178">
                  <c:v>44334</c:v>
                </c:pt>
                <c:pt idx="179">
                  <c:v>44335</c:v>
                </c:pt>
                <c:pt idx="180">
                  <c:v>44336</c:v>
                </c:pt>
                <c:pt idx="181">
                  <c:v>44337</c:v>
                </c:pt>
                <c:pt idx="182">
                  <c:v>44340</c:v>
                </c:pt>
                <c:pt idx="183">
                  <c:v>44341</c:v>
                </c:pt>
                <c:pt idx="184">
                  <c:v>44342</c:v>
                </c:pt>
                <c:pt idx="185">
                  <c:v>44343</c:v>
                </c:pt>
                <c:pt idx="186">
                  <c:v>44344</c:v>
                </c:pt>
                <c:pt idx="187">
                  <c:v>44348</c:v>
                </c:pt>
                <c:pt idx="188">
                  <c:v>44349</c:v>
                </c:pt>
                <c:pt idx="189">
                  <c:v>44350</c:v>
                </c:pt>
                <c:pt idx="190">
                  <c:v>44351</c:v>
                </c:pt>
                <c:pt idx="191">
                  <c:v>44354</c:v>
                </c:pt>
                <c:pt idx="192">
                  <c:v>44355</c:v>
                </c:pt>
                <c:pt idx="193">
                  <c:v>44356</c:v>
                </c:pt>
                <c:pt idx="194">
                  <c:v>44357</c:v>
                </c:pt>
                <c:pt idx="195">
                  <c:v>44358</c:v>
                </c:pt>
                <c:pt idx="196">
                  <c:v>44361</c:v>
                </c:pt>
                <c:pt idx="197">
                  <c:v>44362</c:v>
                </c:pt>
                <c:pt idx="198">
                  <c:v>44363</c:v>
                </c:pt>
                <c:pt idx="199">
                  <c:v>44364</c:v>
                </c:pt>
                <c:pt idx="200">
                  <c:v>44365</c:v>
                </c:pt>
                <c:pt idx="201">
                  <c:v>44368</c:v>
                </c:pt>
                <c:pt idx="202">
                  <c:v>44369</c:v>
                </c:pt>
                <c:pt idx="203">
                  <c:v>44370</c:v>
                </c:pt>
                <c:pt idx="204">
                  <c:v>44371</c:v>
                </c:pt>
                <c:pt idx="205">
                  <c:v>44372</c:v>
                </c:pt>
                <c:pt idx="206">
                  <c:v>44375</c:v>
                </c:pt>
                <c:pt idx="207">
                  <c:v>44376</c:v>
                </c:pt>
                <c:pt idx="208">
                  <c:v>44377</c:v>
                </c:pt>
                <c:pt idx="209">
                  <c:v>44378</c:v>
                </c:pt>
                <c:pt idx="210">
                  <c:v>44379</c:v>
                </c:pt>
                <c:pt idx="211">
                  <c:v>44383</c:v>
                </c:pt>
                <c:pt idx="212">
                  <c:v>44384</c:v>
                </c:pt>
                <c:pt idx="213">
                  <c:v>44385</c:v>
                </c:pt>
                <c:pt idx="214">
                  <c:v>44386</c:v>
                </c:pt>
                <c:pt idx="215">
                  <c:v>44389</c:v>
                </c:pt>
                <c:pt idx="216">
                  <c:v>44390</c:v>
                </c:pt>
                <c:pt idx="217">
                  <c:v>44391</c:v>
                </c:pt>
                <c:pt idx="218">
                  <c:v>44392</c:v>
                </c:pt>
                <c:pt idx="219">
                  <c:v>44393</c:v>
                </c:pt>
                <c:pt idx="220">
                  <c:v>44396</c:v>
                </c:pt>
                <c:pt idx="221">
                  <c:v>44397</c:v>
                </c:pt>
                <c:pt idx="222">
                  <c:v>44398</c:v>
                </c:pt>
                <c:pt idx="223">
                  <c:v>44399</c:v>
                </c:pt>
                <c:pt idx="224">
                  <c:v>44400</c:v>
                </c:pt>
                <c:pt idx="225">
                  <c:v>44403</c:v>
                </c:pt>
                <c:pt idx="226">
                  <c:v>44404</c:v>
                </c:pt>
                <c:pt idx="227">
                  <c:v>44405</c:v>
                </c:pt>
                <c:pt idx="228">
                  <c:v>44406</c:v>
                </c:pt>
                <c:pt idx="229">
                  <c:v>44407</c:v>
                </c:pt>
                <c:pt idx="230">
                  <c:v>44410</c:v>
                </c:pt>
                <c:pt idx="231">
                  <c:v>44411</c:v>
                </c:pt>
                <c:pt idx="232">
                  <c:v>44412</c:v>
                </c:pt>
                <c:pt idx="233">
                  <c:v>44413</c:v>
                </c:pt>
                <c:pt idx="234">
                  <c:v>44414</c:v>
                </c:pt>
                <c:pt idx="235">
                  <c:v>44417</c:v>
                </c:pt>
                <c:pt idx="236">
                  <c:v>44418</c:v>
                </c:pt>
                <c:pt idx="237">
                  <c:v>44419</c:v>
                </c:pt>
                <c:pt idx="238">
                  <c:v>44420</c:v>
                </c:pt>
                <c:pt idx="239">
                  <c:v>44421</c:v>
                </c:pt>
                <c:pt idx="240">
                  <c:v>44424</c:v>
                </c:pt>
                <c:pt idx="241">
                  <c:v>44425</c:v>
                </c:pt>
                <c:pt idx="242">
                  <c:v>44426</c:v>
                </c:pt>
                <c:pt idx="243">
                  <c:v>44427</c:v>
                </c:pt>
                <c:pt idx="244">
                  <c:v>44428</c:v>
                </c:pt>
                <c:pt idx="245">
                  <c:v>44431</c:v>
                </c:pt>
                <c:pt idx="246">
                  <c:v>44432</c:v>
                </c:pt>
                <c:pt idx="247">
                  <c:v>44433</c:v>
                </c:pt>
                <c:pt idx="248">
                  <c:v>44434</c:v>
                </c:pt>
                <c:pt idx="249">
                  <c:v>44435</c:v>
                </c:pt>
                <c:pt idx="250">
                  <c:v>44438</c:v>
                </c:pt>
                <c:pt idx="251">
                  <c:v>44439</c:v>
                </c:pt>
              </c:numCache>
            </c:numRef>
          </c:cat>
          <c:val>
            <c:numRef>
              <c:f>'Performance &amp; Risk'!$D$2:$D$253</c:f>
              <c:numCache>
                <c:formatCode>0.0000</c:formatCode>
                <c:ptCount val="252"/>
                <c:pt idx="0">
                  <c:v>1</c:v>
                </c:pt>
                <c:pt idx="1">
                  <c:v>1.015878146986315</c:v>
                </c:pt>
                <c:pt idx="2">
                  <c:v>0.98767945999498707</c:v>
                </c:pt>
                <c:pt idx="3">
                  <c:v>0.98211421904749285</c:v>
                </c:pt>
                <c:pt idx="4">
                  <c:v>0.96003687818678296</c:v>
                </c:pt>
                <c:pt idx="5">
                  <c:v>0.97538230922240943</c:v>
                </c:pt>
                <c:pt idx="6">
                  <c:v>0.96121297257595062</c:v>
                </c:pt>
                <c:pt idx="7">
                  <c:v>0.96578818571469482</c:v>
                </c:pt>
                <c:pt idx="8">
                  <c:v>0.97722761493364119</c:v>
                </c:pt>
                <c:pt idx="9">
                  <c:v>0.97730685904950365</c:v>
                </c:pt>
                <c:pt idx="10">
                  <c:v>0.97859082318229029</c:v>
                </c:pt>
                <c:pt idx="11">
                  <c:v>0.97403865018295976</c:v>
                </c:pt>
                <c:pt idx="12">
                  <c:v>0.96550123125108656</c:v>
                </c:pt>
                <c:pt idx="13">
                  <c:v>0.94770726176321307</c:v>
                </c:pt>
                <c:pt idx="14">
                  <c:v>0.95261132052813602</c:v>
                </c:pt>
                <c:pt idx="15">
                  <c:v>0.93428219143842406</c:v>
                </c:pt>
                <c:pt idx="16">
                  <c:v>0.93610829703347742</c:v>
                </c:pt>
                <c:pt idx="17">
                  <c:v>0.94862398003746473</c:v>
                </c:pt>
                <c:pt idx="18">
                  <c:v>0.96294028484594196</c:v>
                </c:pt>
                <c:pt idx="19">
                  <c:v>0.95835320254446943</c:v>
                </c:pt>
                <c:pt idx="20">
                  <c:v>0.96983975932130762</c:v>
                </c:pt>
                <c:pt idx="21">
                  <c:v>0.97106856675670983</c:v>
                </c:pt>
                <c:pt idx="22">
                  <c:v>0.96638757843247503</c:v>
                </c:pt>
                <c:pt idx="23">
                  <c:v>0.98264937864933155</c:v>
                </c:pt>
                <c:pt idx="24">
                  <c:v>0.96952767016015717</c:v>
                </c:pt>
                <c:pt idx="25">
                  <c:v>0.98805403680697212</c:v>
                </c:pt>
                <c:pt idx="26">
                  <c:v>0.9923147171334159</c:v>
                </c:pt>
                <c:pt idx="27">
                  <c:v>0.99794872940613033</c:v>
                </c:pt>
                <c:pt idx="28">
                  <c:v>1.0066976987089844</c:v>
                </c:pt>
                <c:pt idx="29">
                  <c:v>1.0011921526681531</c:v>
                </c:pt>
                <c:pt idx="30">
                  <c:v>0.99540384127997072</c:v>
                </c:pt>
                <c:pt idx="31">
                  <c:v>0.99471263709755708</c:v>
                </c:pt>
                <c:pt idx="32">
                  <c:v>0.99862631896070853</c:v>
                </c:pt>
                <c:pt idx="33">
                  <c:v>0.98428243580353902</c:v>
                </c:pt>
                <c:pt idx="34">
                  <c:v>0.98824010338738955</c:v>
                </c:pt>
                <c:pt idx="35">
                  <c:v>0.98482003905652749</c:v>
                </c:pt>
                <c:pt idx="36">
                  <c:v>0.99015557679592681</c:v>
                </c:pt>
                <c:pt idx="37">
                  <c:v>0.98917497449875513</c:v>
                </c:pt>
                <c:pt idx="38">
                  <c:v>0.96647729533898019</c:v>
                </c:pt>
                <c:pt idx="39">
                  <c:v>0.9587207974960259</c:v>
                </c:pt>
                <c:pt idx="40">
                  <c:v>0.92579294734350714</c:v>
                </c:pt>
                <c:pt idx="41">
                  <c:v>0.9306509258296024</c:v>
                </c:pt>
                <c:pt idx="42">
                  <c:v>0.92515236164919945</c:v>
                </c:pt>
                <c:pt idx="43">
                  <c:v>0.93993470564127379</c:v>
                </c:pt>
                <c:pt idx="44">
                  <c:v>0.95930867014409904</c:v>
                </c:pt>
                <c:pt idx="45">
                  <c:v>0.97214237689060101</c:v>
                </c:pt>
                <c:pt idx="46">
                  <c:v>0.99108137148873554</c:v>
                </c:pt>
                <c:pt idx="47">
                  <c:v>0.98875012829168585</c:v>
                </c:pt>
                <c:pt idx="48">
                  <c:v>1.017884384580422</c:v>
                </c:pt>
                <c:pt idx="49">
                  <c:v>1.0270637855786884</c:v>
                </c:pt>
                <c:pt idx="50">
                  <c:v>1.0262507479317988</c:v>
                </c:pt>
                <c:pt idx="51">
                  <c:v>1.0151684408737662</c:v>
                </c:pt>
                <c:pt idx="52">
                  <c:v>1.029119594381837</c:v>
                </c:pt>
                <c:pt idx="53">
                  <c:v>1.0455489592489755</c:v>
                </c:pt>
                <c:pt idx="54">
                  <c:v>1.0397159639540512</c:v>
                </c:pt>
                <c:pt idx="55">
                  <c:v>1.0276746983661751</c:v>
                </c:pt>
                <c:pt idx="56">
                  <c:v>1.0292389841951628</c:v>
                </c:pt>
                <c:pt idx="57">
                  <c:v>1.0215676650494354</c:v>
                </c:pt>
                <c:pt idx="58">
                  <c:v>1.033010585198596</c:v>
                </c:pt>
                <c:pt idx="59">
                  <c:v>1.0488932703941893</c:v>
                </c:pt>
                <c:pt idx="60">
                  <c:v>1.0428270809609559</c:v>
                </c:pt>
                <c:pt idx="61">
                  <c:v>1.0441501435121414</c:v>
                </c:pt>
                <c:pt idx="62">
                  <c:v>1.0346642388410674</c:v>
                </c:pt>
                <c:pt idx="63">
                  <c:v>1.0411322343419565</c:v>
                </c:pt>
                <c:pt idx="64">
                  <c:v>1.0432222542612044</c:v>
                </c:pt>
                <c:pt idx="65">
                  <c:v>1.046215028733847</c:v>
                </c:pt>
                <c:pt idx="66">
                  <c:v>1.0548983685486739</c:v>
                </c:pt>
                <c:pt idx="67">
                  <c:v>1.0497153844596356</c:v>
                </c:pt>
                <c:pt idx="68">
                  <c:v>1.0533490937196073</c:v>
                </c:pt>
                <c:pt idx="69">
                  <c:v>1.0496811733435365</c:v>
                </c:pt>
                <c:pt idx="70">
                  <c:v>1.0472532313795531</c:v>
                </c:pt>
                <c:pt idx="71">
                  <c:v>1.0488978086034677</c:v>
                </c:pt>
                <c:pt idx="72">
                  <c:v>1.0424458713815639</c:v>
                </c:pt>
                <c:pt idx="73">
                  <c:v>1.054236837273081</c:v>
                </c:pt>
                <c:pt idx="74">
                  <c:v>1.0526739478161791</c:v>
                </c:pt>
                <c:pt idx="75">
                  <c:v>1.0578694992539883</c:v>
                </c:pt>
                <c:pt idx="76">
                  <c:v>1.0535295748116817</c:v>
                </c:pt>
                <c:pt idx="77">
                  <c:v>1.0548351827117965</c:v>
                </c:pt>
                <c:pt idx="78">
                  <c:v>1.0478205075393621</c:v>
                </c:pt>
                <c:pt idx="79">
                  <c:v>1.0518113389602477</c:v>
                </c:pt>
                <c:pt idx="80">
                  <c:v>1.0542563864822805</c:v>
                </c:pt>
                <c:pt idx="81">
                  <c:v>1.061381375049484</c:v>
                </c:pt>
                <c:pt idx="82">
                  <c:v>1.0589970697131783</c:v>
                </c:pt>
                <c:pt idx="83">
                  <c:v>1.0615765180484584</c:v>
                </c:pt>
                <c:pt idx="84">
                  <c:v>1.0684508578262817</c:v>
                </c:pt>
                <c:pt idx="85">
                  <c:v>1.0550949079197338</c:v>
                </c:pt>
                <c:pt idx="86">
                  <c:v>1.0609495469819863</c:v>
                </c:pt>
                <c:pt idx="87">
                  <c:v>1.0762328394597998</c:v>
                </c:pt>
                <c:pt idx="88">
                  <c:v>1.0836241860023474</c:v>
                </c:pt>
                <c:pt idx="89">
                  <c:v>1.0856084307361047</c:v>
                </c:pt>
                <c:pt idx="90">
                  <c:v>1.0824917282408575</c:v>
                </c:pt>
                <c:pt idx="91">
                  <c:v>1.0845862863693836</c:v>
                </c:pt>
                <c:pt idx="92">
                  <c:v>1.0842993319057757</c:v>
                </c:pt>
                <c:pt idx="93">
                  <c:v>1.0818923355230776</c:v>
                </c:pt>
                <c:pt idx="94">
                  <c:v>1.075704312625368</c:v>
                </c:pt>
                <c:pt idx="95">
                  <c:v>1.0797628680924092</c:v>
                </c:pt>
                <c:pt idx="96">
                  <c:v>1.0887645807427724</c:v>
                </c:pt>
                <c:pt idx="97">
                  <c:v>1.0883327526752744</c:v>
                </c:pt>
                <c:pt idx="98">
                  <c:v>1.0820829403127734</c:v>
                </c:pt>
                <c:pt idx="99">
                  <c:v>1.0807919943195585</c:v>
                </c:pt>
                <c:pt idx="100">
                  <c:v>1.0799904767423758</c:v>
                </c:pt>
                <c:pt idx="101">
                  <c:v>1.0578625173935599</c:v>
                </c:pt>
                <c:pt idx="102">
                  <c:v>1.0683419408035981</c:v>
                </c:pt>
                <c:pt idx="103">
                  <c:v>1.0466723405919081</c:v>
                </c:pt>
                <c:pt idx="104">
                  <c:v>1.0546766944800712</c:v>
                </c:pt>
                <c:pt idx="105">
                  <c:v>1.0712785112997918</c:v>
                </c:pt>
                <c:pt idx="106">
                  <c:v>1.0725394352931645</c:v>
                </c:pt>
                <c:pt idx="107">
                  <c:v>1.0841384000229002</c:v>
                </c:pt>
                <c:pt idx="108">
                  <c:v>1.0873633213547877</c:v>
                </c:pt>
                <c:pt idx="109">
                  <c:v>1.0956549787995802</c:v>
                </c:pt>
                <c:pt idx="110">
                  <c:v>1.0953083294293091</c:v>
                </c:pt>
                <c:pt idx="111">
                  <c:v>1.0974716588830553</c:v>
                </c:pt>
                <c:pt idx="112">
                  <c:v>1.0972238028378465</c:v>
                </c:pt>
                <c:pt idx="113">
                  <c:v>1.0981907905071828</c:v>
                </c:pt>
                <c:pt idx="114">
                  <c:v>1.1004372041000272</c:v>
                </c:pt>
                <c:pt idx="115">
                  <c:v>1.1035884668043949</c:v>
                </c:pt>
                <c:pt idx="116">
                  <c:v>1.0994105215240277</c:v>
                </c:pt>
                <c:pt idx="117">
                  <c:v>1.0994447326401269</c:v>
                </c:pt>
                <c:pt idx="118">
                  <c:v>1.1004002002397564</c:v>
                </c:pt>
                <c:pt idx="119">
                  <c:v>1.1009468799113018</c:v>
                </c:pt>
                <c:pt idx="120">
                  <c:v>1.1157662277636466</c:v>
                </c:pt>
                <c:pt idx="121">
                  <c:v>1.0962222549593894</c:v>
                </c:pt>
                <c:pt idx="122">
                  <c:v>1.0798274503013714</c:v>
                </c:pt>
                <c:pt idx="123">
                  <c:v>1.1008826467953603</c:v>
                </c:pt>
                <c:pt idx="124">
                  <c:v>1.0958560563799187</c:v>
                </c:pt>
                <c:pt idx="125">
                  <c:v>1.0916170198208028</c:v>
                </c:pt>
                <c:pt idx="126">
                  <c:v>1.0795401467447419</c:v>
                </c:pt>
                <c:pt idx="127">
                  <c:v>1.0995138530583684</c:v>
                </c:pt>
                <c:pt idx="128">
                  <c:v>1.1102009868161522</c:v>
                </c:pt>
                <c:pt idx="129">
                  <c:v>1.1112587386710582</c:v>
                </c:pt>
                <c:pt idx="130">
                  <c:v>1.1274664294695944</c:v>
                </c:pt>
                <c:pt idx="131">
                  <c:v>1.1340492765745311</c:v>
                </c:pt>
                <c:pt idx="132">
                  <c:v>1.1442794475672748</c:v>
                </c:pt>
                <c:pt idx="133">
                  <c:v>1.1503822917677575</c:v>
                </c:pt>
                <c:pt idx="134">
                  <c:v>1.1459310066516177</c:v>
                </c:pt>
                <c:pt idx="135">
                  <c:v>1.1525435266633752</c:v>
                </c:pt>
                <c:pt idx="136">
                  <c:v>1.1471999597844833</c:v>
                </c:pt>
                <c:pt idx="137">
                  <c:v>1.1390196630135239</c:v>
                </c:pt>
                <c:pt idx="138">
                  <c:v>1.1426233502736534</c:v>
                </c:pt>
                <c:pt idx="139">
                  <c:v>1.1318695397487781</c:v>
                </c:pt>
                <c:pt idx="140">
                  <c:v>1.1317616700051589</c:v>
                </c:pt>
                <c:pt idx="141">
                  <c:v>1.1387232830383376</c:v>
                </c:pt>
                <c:pt idx="142">
                  <c:v>1.1545511606295678</c:v>
                </c:pt>
                <c:pt idx="143">
                  <c:v>1.1579893777975436</c:v>
                </c:pt>
                <c:pt idx="144">
                  <c:v>1.1543444975608863</c:v>
                </c:pt>
                <c:pt idx="145">
                  <c:v>1.1513628940649294</c:v>
                </c:pt>
                <c:pt idx="146">
                  <c:v>1.1573554248706428</c:v>
                </c:pt>
                <c:pt idx="147">
                  <c:v>1.1704108056857472</c:v>
                </c:pt>
                <c:pt idx="148">
                  <c:v>1.1670263488430701</c:v>
                </c:pt>
                <c:pt idx="149">
                  <c:v>1.1675855958633867</c:v>
                </c:pt>
                <c:pt idx="150">
                  <c:v>1.1695862479691506</c:v>
                </c:pt>
                <c:pt idx="151">
                  <c:v>1.1799553579844198</c:v>
                </c:pt>
                <c:pt idx="152">
                  <c:v>1.1780283645061758</c:v>
                </c:pt>
                <c:pt idx="153">
                  <c:v>1.1756499937512339</c:v>
                </c:pt>
                <c:pt idx="154">
                  <c:v>1.1775218305320936</c:v>
                </c:pt>
                <c:pt idx="155">
                  <c:v>1.1881726586156496</c:v>
                </c:pt>
                <c:pt idx="156">
                  <c:v>1.1939215224924116</c:v>
                </c:pt>
                <c:pt idx="157">
                  <c:v>1.1896262819568471</c:v>
                </c:pt>
                <c:pt idx="158">
                  <c:v>1.1806779805387615</c:v>
                </c:pt>
                <c:pt idx="159">
                  <c:v>1.1917096691086879</c:v>
                </c:pt>
                <c:pt idx="160">
                  <c:v>1.1804894703071942</c:v>
                </c:pt>
                <c:pt idx="161">
                  <c:v>1.1884344783817156</c:v>
                </c:pt>
                <c:pt idx="162">
                  <c:v>1.1862728943930765</c:v>
                </c:pt>
                <c:pt idx="163">
                  <c:v>1.186390189648274</c:v>
                </c:pt>
                <c:pt idx="164">
                  <c:v>1.1806458639807906</c:v>
                </c:pt>
                <c:pt idx="165">
                  <c:v>1.1890233983088532</c:v>
                </c:pt>
                <c:pt idx="166">
                  <c:v>1.1825473736684713</c:v>
                </c:pt>
                <c:pt idx="167">
                  <c:v>1.1908690531131063</c:v>
                </c:pt>
                <c:pt idx="168">
                  <c:v>1.1915602572955197</c:v>
                </c:pt>
                <c:pt idx="169">
                  <c:v>1.194957281486968</c:v>
                </c:pt>
                <c:pt idx="170">
                  <c:v>1.2060650723355644</c:v>
                </c:pt>
                <c:pt idx="171">
                  <c:v>1.214067331665599</c:v>
                </c:pt>
                <c:pt idx="172">
                  <c:v>1.2128476006487539</c:v>
                </c:pt>
                <c:pt idx="173">
                  <c:v>1.1963124605961248</c:v>
                </c:pt>
                <c:pt idx="174">
                  <c:v>1.1725217711862805</c:v>
                </c:pt>
                <c:pt idx="175">
                  <c:v>1.1876650773625039</c:v>
                </c:pt>
                <c:pt idx="176">
                  <c:v>1.2002561644591183</c:v>
                </c:pt>
                <c:pt idx="177">
                  <c:v>1.1983591929807165</c:v>
                </c:pt>
                <c:pt idx="178">
                  <c:v>1.1890338710994963</c:v>
                </c:pt>
                <c:pt idx="179">
                  <c:v>1.1832871017808628</c:v>
                </c:pt>
                <c:pt idx="180">
                  <c:v>1.1898538906068141</c:v>
                </c:pt>
                <c:pt idx="181">
                  <c:v>1.1941718221887709</c:v>
                </c:pt>
                <c:pt idx="182">
                  <c:v>1.2006698396895026</c:v>
                </c:pt>
                <c:pt idx="183">
                  <c:v>1.1978240333788781</c:v>
                </c:pt>
                <c:pt idx="184">
                  <c:v>1.1981937228885631</c:v>
                </c:pt>
                <c:pt idx="185">
                  <c:v>1.2031365309788635</c:v>
                </c:pt>
                <c:pt idx="186">
                  <c:v>1.2053990028506931</c:v>
                </c:pt>
                <c:pt idx="187">
                  <c:v>1.2069999434469301</c:v>
                </c:pt>
                <c:pt idx="188">
                  <c:v>1.2078751196516326</c:v>
                </c:pt>
                <c:pt idx="189">
                  <c:v>1.207060336539636</c:v>
                </c:pt>
                <c:pt idx="190">
                  <c:v>1.2133213198788222</c:v>
                </c:pt>
                <c:pt idx="191">
                  <c:v>1.2089175114135957</c:v>
                </c:pt>
                <c:pt idx="192">
                  <c:v>1.207855570442433</c:v>
                </c:pt>
                <c:pt idx="193">
                  <c:v>1.2025256181913764</c:v>
                </c:pt>
                <c:pt idx="194">
                  <c:v>1.2031923858622906</c:v>
                </c:pt>
                <c:pt idx="195">
                  <c:v>1.2036587741389091</c:v>
                </c:pt>
                <c:pt idx="196">
                  <c:v>1.2006618105500095</c:v>
                </c:pt>
                <c:pt idx="197">
                  <c:v>1.197365674241752</c:v>
                </c:pt>
                <c:pt idx="198">
                  <c:v>1.1880916690346803</c:v>
                </c:pt>
                <c:pt idx="199">
                  <c:v>1.1807530355383671</c:v>
                </c:pt>
                <c:pt idx="200">
                  <c:v>1.1621334610548328</c:v>
                </c:pt>
                <c:pt idx="201">
                  <c:v>1.1826213813890125</c:v>
                </c:pt>
                <c:pt idx="202">
                  <c:v>1.1850165086089821</c:v>
                </c:pt>
                <c:pt idx="203">
                  <c:v>1.1825260789941643</c:v>
                </c:pt>
                <c:pt idx="204">
                  <c:v>1.1937871216791645</c:v>
                </c:pt>
                <c:pt idx="205">
                  <c:v>1.2020613244728859</c:v>
                </c:pt>
                <c:pt idx="206">
                  <c:v>1.1968050308493492</c:v>
                </c:pt>
                <c:pt idx="207">
                  <c:v>1.197119912754671</c:v>
                </c:pt>
                <c:pt idx="208">
                  <c:v>1.2044585462509845</c:v>
                </c:pt>
                <c:pt idx="209">
                  <c:v>1.2090323630176429</c:v>
                </c:pt>
                <c:pt idx="210">
                  <c:v>1.2143672025709993</c:v>
                </c:pt>
                <c:pt idx="211">
                  <c:v>1.2070718566093424</c:v>
                </c:pt>
                <c:pt idx="212">
                  <c:v>1.2107170859390208</c:v>
                </c:pt>
                <c:pt idx="213">
                  <c:v>1.2016455546843734</c:v>
                </c:pt>
                <c:pt idx="214">
                  <c:v>1.2172929511835291</c:v>
                </c:pt>
                <c:pt idx="215">
                  <c:v>1.2216922214394772</c:v>
                </c:pt>
                <c:pt idx="216">
                  <c:v>1.2179433114824367</c:v>
                </c:pt>
                <c:pt idx="217">
                  <c:v>1.2194946808696319</c:v>
                </c:pt>
                <c:pt idx="218">
                  <c:v>1.2213724522318554</c:v>
                </c:pt>
                <c:pt idx="219">
                  <c:v>1.210928636310002</c:v>
                </c:pt>
                <c:pt idx="220">
                  <c:v>1.1855911157222412</c:v>
                </c:pt>
                <c:pt idx="221">
                  <c:v>1.2047894864352915</c:v>
                </c:pt>
                <c:pt idx="222">
                  <c:v>1.2147738959409549</c:v>
                </c:pt>
                <c:pt idx="223">
                  <c:v>1.2156588467502574</c:v>
                </c:pt>
                <c:pt idx="224">
                  <c:v>1.2239742425205067</c:v>
                </c:pt>
                <c:pt idx="225">
                  <c:v>1.226863336365787</c:v>
                </c:pt>
                <c:pt idx="226">
                  <c:v>1.2238684673350158</c:v>
                </c:pt>
                <c:pt idx="227">
                  <c:v>1.2194143894747047</c:v>
                </c:pt>
                <c:pt idx="228">
                  <c:v>1.2247764582837319</c:v>
                </c:pt>
                <c:pt idx="229">
                  <c:v>1.2195728777064299</c:v>
                </c:pt>
                <c:pt idx="230">
                  <c:v>1.2161758535149818</c:v>
                </c:pt>
                <c:pt idx="231">
                  <c:v>1.2258890177430009</c:v>
                </c:pt>
                <c:pt idx="232">
                  <c:v>1.2145878293605372</c:v>
                </c:pt>
                <c:pt idx="233">
                  <c:v>1.2240684976362901</c:v>
                </c:pt>
                <c:pt idx="234">
                  <c:v>1.2291045135633103</c:v>
                </c:pt>
                <c:pt idx="235">
                  <c:v>1.2253810873968334</c:v>
                </c:pt>
                <c:pt idx="236">
                  <c:v>1.2310650199716109</c:v>
                </c:pt>
                <c:pt idx="237">
                  <c:v>1.2387555392335166</c:v>
                </c:pt>
                <c:pt idx="238">
                  <c:v>1.2392749896493909</c:v>
                </c:pt>
                <c:pt idx="239">
                  <c:v>1.2398171311116577</c:v>
                </c:pt>
                <c:pt idx="240">
                  <c:v>1.2436578525333322</c:v>
                </c:pt>
                <c:pt idx="241">
                  <c:v>1.2338092402130014</c:v>
                </c:pt>
                <c:pt idx="242">
                  <c:v>1.2204532903064538</c:v>
                </c:pt>
                <c:pt idx="243">
                  <c:v>1.2181293780628539</c:v>
                </c:pt>
                <c:pt idx="244">
                  <c:v>1.2260174839748836</c:v>
                </c:pt>
                <c:pt idx="245">
                  <c:v>1.2335449767957856</c:v>
                </c:pt>
                <c:pt idx="246">
                  <c:v>1.2346114559762269</c:v>
                </c:pt>
                <c:pt idx="247">
                  <c:v>1.235981296992283</c:v>
                </c:pt>
                <c:pt idx="248">
                  <c:v>1.2292654454461849</c:v>
                </c:pt>
                <c:pt idx="249">
                  <c:v>1.2377372348900308</c:v>
                </c:pt>
                <c:pt idx="250">
                  <c:v>1.2357837103421585</c:v>
                </c:pt>
                <c:pt idx="251">
                  <c:v>1.234418407535381</c:v>
                </c:pt>
              </c:numCache>
            </c:numRef>
          </c:val>
          <c:smooth val="0"/>
          <c:extLst>
            <c:ext xmlns:c16="http://schemas.microsoft.com/office/drawing/2014/chart" uri="{C3380CC4-5D6E-409C-BE32-E72D297353CC}">
              <c16:uniqueId val="{00000002-499A-F24C-8B6D-38258E6F54EB}"/>
            </c:ext>
          </c:extLst>
        </c:ser>
        <c:ser>
          <c:idx val="1"/>
          <c:order val="1"/>
          <c:tx>
            <c:strRef>
              <c:f>'Performance &amp; Risk'!$C$1</c:f>
              <c:strCache>
                <c:ptCount val="1"/>
                <c:pt idx="0">
                  <c:v>Equally-weighted</c:v>
                </c:pt>
              </c:strCache>
            </c:strRef>
          </c:tx>
          <c:spPr>
            <a:ln w="28575" cap="rnd">
              <a:solidFill>
                <a:schemeClr val="accent2"/>
              </a:solidFill>
              <a:round/>
            </a:ln>
            <a:effectLst/>
          </c:spPr>
          <c:marker>
            <c:symbol val="none"/>
          </c:marker>
          <c:dLbls>
            <c:dLbl>
              <c:idx val="251"/>
              <c:layout>
                <c:manualLayout>
                  <c:x val="-1.5465487425280195E-2"/>
                  <c:y val="-7.3121344305042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E6-AA4D-B37F-04644E0407D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'Performance &amp; Risk'!$A$2:$A$253</c:f>
              <c:numCache>
                <c:formatCode>m/d/yy</c:formatCode>
                <c:ptCount val="252"/>
                <c:pt idx="0">
                  <c:v>44075</c:v>
                </c:pt>
                <c:pt idx="1">
                  <c:v>44076</c:v>
                </c:pt>
                <c:pt idx="2">
                  <c:v>44077</c:v>
                </c:pt>
                <c:pt idx="3">
                  <c:v>44078</c:v>
                </c:pt>
                <c:pt idx="4">
                  <c:v>44082</c:v>
                </c:pt>
                <c:pt idx="5">
                  <c:v>44083</c:v>
                </c:pt>
                <c:pt idx="6">
                  <c:v>44084</c:v>
                </c:pt>
                <c:pt idx="7">
                  <c:v>44085</c:v>
                </c:pt>
                <c:pt idx="8">
                  <c:v>44088</c:v>
                </c:pt>
                <c:pt idx="9">
                  <c:v>44089</c:v>
                </c:pt>
                <c:pt idx="10">
                  <c:v>44090</c:v>
                </c:pt>
                <c:pt idx="11">
                  <c:v>44091</c:v>
                </c:pt>
                <c:pt idx="12">
                  <c:v>44092</c:v>
                </c:pt>
                <c:pt idx="13">
                  <c:v>44095</c:v>
                </c:pt>
                <c:pt idx="14">
                  <c:v>44096</c:v>
                </c:pt>
                <c:pt idx="15">
                  <c:v>44097</c:v>
                </c:pt>
                <c:pt idx="16">
                  <c:v>44098</c:v>
                </c:pt>
                <c:pt idx="17">
                  <c:v>44099</c:v>
                </c:pt>
                <c:pt idx="18">
                  <c:v>44102</c:v>
                </c:pt>
                <c:pt idx="19">
                  <c:v>44103</c:v>
                </c:pt>
                <c:pt idx="20">
                  <c:v>44104</c:v>
                </c:pt>
                <c:pt idx="21">
                  <c:v>44105</c:v>
                </c:pt>
                <c:pt idx="22">
                  <c:v>44106</c:v>
                </c:pt>
                <c:pt idx="23">
                  <c:v>44109</c:v>
                </c:pt>
                <c:pt idx="24">
                  <c:v>44110</c:v>
                </c:pt>
                <c:pt idx="25">
                  <c:v>44111</c:v>
                </c:pt>
                <c:pt idx="26">
                  <c:v>44112</c:v>
                </c:pt>
                <c:pt idx="27">
                  <c:v>44113</c:v>
                </c:pt>
                <c:pt idx="28">
                  <c:v>44116</c:v>
                </c:pt>
                <c:pt idx="29">
                  <c:v>44117</c:v>
                </c:pt>
                <c:pt idx="30">
                  <c:v>44118</c:v>
                </c:pt>
                <c:pt idx="31">
                  <c:v>44119</c:v>
                </c:pt>
                <c:pt idx="32">
                  <c:v>44120</c:v>
                </c:pt>
                <c:pt idx="33">
                  <c:v>44123</c:v>
                </c:pt>
                <c:pt idx="34">
                  <c:v>44124</c:v>
                </c:pt>
                <c:pt idx="35">
                  <c:v>44125</c:v>
                </c:pt>
                <c:pt idx="36">
                  <c:v>44126</c:v>
                </c:pt>
                <c:pt idx="37">
                  <c:v>44127</c:v>
                </c:pt>
                <c:pt idx="38">
                  <c:v>44130</c:v>
                </c:pt>
                <c:pt idx="39">
                  <c:v>44131</c:v>
                </c:pt>
                <c:pt idx="40">
                  <c:v>44132</c:v>
                </c:pt>
                <c:pt idx="41">
                  <c:v>44133</c:v>
                </c:pt>
                <c:pt idx="42">
                  <c:v>44134</c:v>
                </c:pt>
                <c:pt idx="43">
                  <c:v>44137</c:v>
                </c:pt>
                <c:pt idx="44">
                  <c:v>44138</c:v>
                </c:pt>
                <c:pt idx="45">
                  <c:v>44139</c:v>
                </c:pt>
                <c:pt idx="46">
                  <c:v>44140</c:v>
                </c:pt>
                <c:pt idx="47">
                  <c:v>44141</c:v>
                </c:pt>
                <c:pt idx="48">
                  <c:v>44144</c:v>
                </c:pt>
                <c:pt idx="49">
                  <c:v>44145</c:v>
                </c:pt>
                <c:pt idx="50">
                  <c:v>44146</c:v>
                </c:pt>
                <c:pt idx="51">
                  <c:v>44147</c:v>
                </c:pt>
                <c:pt idx="52">
                  <c:v>44148</c:v>
                </c:pt>
                <c:pt idx="53">
                  <c:v>44151</c:v>
                </c:pt>
                <c:pt idx="54">
                  <c:v>44152</c:v>
                </c:pt>
                <c:pt idx="55">
                  <c:v>44153</c:v>
                </c:pt>
                <c:pt idx="56">
                  <c:v>44154</c:v>
                </c:pt>
                <c:pt idx="57">
                  <c:v>44155</c:v>
                </c:pt>
                <c:pt idx="58">
                  <c:v>44158</c:v>
                </c:pt>
                <c:pt idx="59">
                  <c:v>44159</c:v>
                </c:pt>
                <c:pt idx="60">
                  <c:v>44160</c:v>
                </c:pt>
                <c:pt idx="61">
                  <c:v>44162</c:v>
                </c:pt>
                <c:pt idx="62">
                  <c:v>44165</c:v>
                </c:pt>
                <c:pt idx="63">
                  <c:v>44166</c:v>
                </c:pt>
                <c:pt idx="64">
                  <c:v>44167</c:v>
                </c:pt>
                <c:pt idx="65">
                  <c:v>44168</c:v>
                </c:pt>
                <c:pt idx="66">
                  <c:v>44169</c:v>
                </c:pt>
                <c:pt idx="67">
                  <c:v>44172</c:v>
                </c:pt>
                <c:pt idx="68">
                  <c:v>44173</c:v>
                </c:pt>
                <c:pt idx="69">
                  <c:v>44174</c:v>
                </c:pt>
                <c:pt idx="70">
                  <c:v>44175</c:v>
                </c:pt>
                <c:pt idx="71">
                  <c:v>44176</c:v>
                </c:pt>
                <c:pt idx="72">
                  <c:v>44179</c:v>
                </c:pt>
                <c:pt idx="73">
                  <c:v>44180</c:v>
                </c:pt>
                <c:pt idx="74">
                  <c:v>44181</c:v>
                </c:pt>
                <c:pt idx="75">
                  <c:v>44182</c:v>
                </c:pt>
                <c:pt idx="76">
                  <c:v>44183</c:v>
                </c:pt>
                <c:pt idx="77">
                  <c:v>44186</c:v>
                </c:pt>
                <c:pt idx="78">
                  <c:v>44187</c:v>
                </c:pt>
                <c:pt idx="79">
                  <c:v>44188</c:v>
                </c:pt>
                <c:pt idx="80">
                  <c:v>44189</c:v>
                </c:pt>
                <c:pt idx="81">
                  <c:v>44193</c:v>
                </c:pt>
                <c:pt idx="82">
                  <c:v>44194</c:v>
                </c:pt>
                <c:pt idx="83">
                  <c:v>44195</c:v>
                </c:pt>
                <c:pt idx="84">
                  <c:v>44196</c:v>
                </c:pt>
                <c:pt idx="85">
                  <c:v>44200</c:v>
                </c:pt>
                <c:pt idx="86">
                  <c:v>44201</c:v>
                </c:pt>
                <c:pt idx="87">
                  <c:v>44202</c:v>
                </c:pt>
                <c:pt idx="88">
                  <c:v>44203</c:v>
                </c:pt>
                <c:pt idx="89">
                  <c:v>44204</c:v>
                </c:pt>
                <c:pt idx="90">
                  <c:v>44207</c:v>
                </c:pt>
                <c:pt idx="91">
                  <c:v>44208</c:v>
                </c:pt>
                <c:pt idx="92">
                  <c:v>44209</c:v>
                </c:pt>
                <c:pt idx="93">
                  <c:v>44210</c:v>
                </c:pt>
                <c:pt idx="94">
                  <c:v>44211</c:v>
                </c:pt>
                <c:pt idx="95">
                  <c:v>44215</c:v>
                </c:pt>
                <c:pt idx="96">
                  <c:v>44216</c:v>
                </c:pt>
                <c:pt idx="97">
                  <c:v>44217</c:v>
                </c:pt>
                <c:pt idx="98">
                  <c:v>44218</c:v>
                </c:pt>
                <c:pt idx="99">
                  <c:v>44221</c:v>
                </c:pt>
                <c:pt idx="100">
                  <c:v>44222</c:v>
                </c:pt>
                <c:pt idx="101">
                  <c:v>44223</c:v>
                </c:pt>
                <c:pt idx="102">
                  <c:v>44224</c:v>
                </c:pt>
                <c:pt idx="103">
                  <c:v>44225</c:v>
                </c:pt>
                <c:pt idx="104">
                  <c:v>44228</c:v>
                </c:pt>
                <c:pt idx="105">
                  <c:v>44229</c:v>
                </c:pt>
                <c:pt idx="106">
                  <c:v>44230</c:v>
                </c:pt>
                <c:pt idx="107">
                  <c:v>44231</c:v>
                </c:pt>
                <c:pt idx="108">
                  <c:v>44232</c:v>
                </c:pt>
                <c:pt idx="109">
                  <c:v>44235</c:v>
                </c:pt>
                <c:pt idx="110">
                  <c:v>44236</c:v>
                </c:pt>
                <c:pt idx="111">
                  <c:v>44237</c:v>
                </c:pt>
                <c:pt idx="112">
                  <c:v>44238</c:v>
                </c:pt>
                <c:pt idx="113">
                  <c:v>44239</c:v>
                </c:pt>
                <c:pt idx="114">
                  <c:v>44243</c:v>
                </c:pt>
                <c:pt idx="115">
                  <c:v>44244</c:v>
                </c:pt>
                <c:pt idx="116">
                  <c:v>44245</c:v>
                </c:pt>
                <c:pt idx="117">
                  <c:v>44246</c:v>
                </c:pt>
                <c:pt idx="118">
                  <c:v>44249</c:v>
                </c:pt>
                <c:pt idx="119">
                  <c:v>44250</c:v>
                </c:pt>
                <c:pt idx="120">
                  <c:v>44251</c:v>
                </c:pt>
                <c:pt idx="121">
                  <c:v>44252</c:v>
                </c:pt>
                <c:pt idx="122">
                  <c:v>44253</c:v>
                </c:pt>
                <c:pt idx="123">
                  <c:v>44256</c:v>
                </c:pt>
                <c:pt idx="124">
                  <c:v>44257</c:v>
                </c:pt>
                <c:pt idx="125">
                  <c:v>44258</c:v>
                </c:pt>
                <c:pt idx="126">
                  <c:v>44259</c:v>
                </c:pt>
                <c:pt idx="127">
                  <c:v>44260</c:v>
                </c:pt>
                <c:pt idx="128">
                  <c:v>44263</c:v>
                </c:pt>
                <c:pt idx="129">
                  <c:v>44264</c:v>
                </c:pt>
                <c:pt idx="130">
                  <c:v>44265</c:v>
                </c:pt>
                <c:pt idx="131">
                  <c:v>44266</c:v>
                </c:pt>
                <c:pt idx="132">
                  <c:v>44267</c:v>
                </c:pt>
                <c:pt idx="133">
                  <c:v>44270</c:v>
                </c:pt>
                <c:pt idx="134">
                  <c:v>44271</c:v>
                </c:pt>
                <c:pt idx="135">
                  <c:v>44272</c:v>
                </c:pt>
                <c:pt idx="136">
                  <c:v>44273</c:v>
                </c:pt>
                <c:pt idx="137">
                  <c:v>44274</c:v>
                </c:pt>
                <c:pt idx="138">
                  <c:v>44277</c:v>
                </c:pt>
                <c:pt idx="139">
                  <c:v>44278</c:v>
                </c:pt>
                <c:pt idx="140">
                  <c:v>44279</c:v>
                </c:pt>
                <c:pt idx="141">
                  <c:v>44280</c:v>
                </c:pt>
                <c:pt idx="142">
                  <c:v>44281</c:v>
                </c:pt>
                <c:pt idx="143">
                  <c:v>44284</c:v>
                </c:pt>
                <c:pt idx="144">
                  <c:v>44285</c:v>
                </c:pt>
                <c:pt idx="145">
                  <c:v>44286</c:v>
                </c:pt>
                <c:pt idx="146">
                  <c:v>44287</c:v>
                </c:pt>
                <c:pt idx="147">
                  <c:v>44291</c:v>
                </c:pt>
                <c:pt idx="148">
                  <c:v>44292</c:v>
                </c:pt>
                <c:pt idx="149">
                  <c:v>44293</c:v>
                </c:pt>
                <c:pt idx="150">
                  <c:v>44294</c:v>
                </c:pt>
                <c:pt idx="151">
                  <c:v>44295</c:v>
                </c:pt>
                <c:pt idx="152">
                  <c:v>44298</c:v>
                </c:pt>
                <c:pt idx="153">
                  <c:v>44299</c:v>
                </c:pt>
                <c:pt idx="154">
                  <c:v>44300</c:v>
                </c:pt>
                <c:pt idx="155">
                  <c:v>44301</c:v>
                </c:pt>
                <c:pt idx="156">
                  <c:v>44302</c:v>
                </c:pt>
                <c:pt idx="157">
                  <c:v>44305</c:v>
                </c:pt>
                <c:pt idx="158">
                  <c:v>44306</c:v>
                </c:pt>
                <c:pt idx="159">
                  <c:v>44307</c:v>
                </c:pt>
                <c:pt idx="160">
                  <c:v>44308</c:v>
                </c:pt>
                <c:pt idx="161">
                  <c:v>44309</c:v>
                </c:pt>
                <c:pt idx="162">
                  <c:v>44312</c:v>
                </c:pt>
                <c:pt idx="163">
                  <c:v>44313</c:v>
                </c:pt>
                <c:pt idx="164">
                  <c:v>44314</c:v>
                </c:pt>
                <c:pt idx="165">
                  <c:v>44315</c:v>
                </c:pt>
                <c:pt idx="166">
                  <c:v>44316</c:v>
                </c:pt>
                <c:pt idx="167">
                  <c:v>44319</c:v>
                </c:pt>
                <c:pt idx="168">
                  <c:v>44320</c:v>
                </c:pt>
                <c:pt idx="169">
                  <c:v>44321</c:v>
                </c:pt>
                <c:pt idx="170">
                  <c:v>44322</c:v>
                </c:pt>
                <c:pt idx="171">
                  <c:v>44323</c:v>
                </c:pt>
                <c:pt idx="172">
                  <c:v>44326</c:v>
                </c:pt>
                <c:pt idx="173">
                  <c:v>44327</c:v>
                </c:pt>
                <c:pt idx="174">
                  <c:v>44328</c:v>
                </c:pt>
                <c:pt idx="175">
                  <c:v>44329</c:v>
                </c:pt>
                <c:pt idx="176">
                  <c:v>44330</c:v>
                </c:pt>
                <c:pt idx="177">
                  <c:v>44333</c:v>
                </c:pt>
                <c:pt idx="178">
                  <c:v>44334</c:v>
                </c:pt>
                <c:pt idx="179">
                  <c:v>44335</c:v>
                </c:pt>
                <c:pt idx="180">
                  <c:v>44336</c:v>
                </c:pt>
                <c:pt idx="181">
                  <c:v>44337</c:v>
                </c:pt>
                <c:pt idx="182">
                  <c:v>44340</c:v>
                </c:pt>
                <c:pt idx="183">
                  <c:v>44341</c:v>
                </c:pt>
                <c:pt idx="184">
                  <c:v>44342</c:v>
                </c:pt>
                <c:pt idx="185">
                  <c:v>44343</c:v>
                </c:pt>
                <c:pt idx="186">
                  <c:v>44344</c:v>
                </c:pt>
                <c:pt idx="187">
                  <c:v>44348</c:v>
                </c:pt>
                <c:pt idx="188">
                  <c:v>44349</c:v>
                </c:pt>
                <c:pt idx="189">
                  <c:v>44350</c:v>
                </c:pt>
                <c:pt idx="190">
                  <c:v>44351</c:v>
                </c:pt>
                <c:pt idx="191">
                  <c:v>44354</c:v>
                </c:pt>
                <c:pt idx="192">
                  <c:v>44355</c:v>
                </c:pt>
                <c:pt idx="193">
                  <c:v>44356</c:v>
                </c:pt>
                <c:pt idx="194">
                  <c:v>44357</c:v>
                </c:pt>
                <c:pt idx="195">
                  <c:v>44358</c:v>
                </c:pt>
                <c:pt idx="196">
                  <c:v>44361</c:v>
                </c:pt>
                <c:pt idx="197">
                  <c:v>44362</c:v>
                </c:pt>
                <c:pt idx="198">
                  <c:v>44363</c:v>
                </c:pt>
                <c:pt idx="199">
                  <c:v>44364</c:v>
                </c:pt>
                <c:pt idx="200">
                  <c:v>44365</c:v>
                </c:pt>
                <c:pt idx="201">
                  <c:v>44368</c:v>
                </c:pt>
                <c:pt idx="202">
                  <c:v>44369</c:v>
                </c:pt>
                <c:pt idx="203">
                  <c:v>44370</c:v>
                </c:pt>
                <c:pt idx="204">
                  <c:v>44371</c:v>
                </c:pt>
                <c:pt idx="205">
                  <c:v>44372</c:v>
                </c:pt>
                <c:pt idx="206">
                  <c:v>44375</c:v>
                </c:pt>
                <c:pt idx="207">
                  <c:v>44376</c:v>
                </c:pt>
                <c:pt idx="208">
                  <c:v>44377</c:v>
                </c:pt>
                <c:pt idx="209">
                  <c:v>44378</c:v>
                </c:pt>
                <c:pt idx="210">
                  <c:v>44379</c:v>
                </c:pt>
                <c:pt idx="211">
                  <c:v>44383</c:v>
                </c:pt>
                <c:pt idx="212">
                  <c:v>44384</c:v>
                </c:pt>
                <c:pt idx="213">
                  <c:v>44385</c:v>
                </c:pt>
                <c:pt idx="214">
                  <c:v>44386</c:v>
                </c:pt>
                <c:pt idx="215">
                  <c:v>44389</c:v>
                </c:pt>
                <c:pt idx="216">
                  <c:v>44390</c:v>
                </c:pt>
                <c:pt idx="217">
                  <c:v>44391</c:v>
                </c:pt>
                <c:pt idx="218">
                  <c:v>44392</c:v>
                </c:pt>
                <c:pt idx="219">
                  <c:v>44393</c:v>
                </c:pt>
                <c:pt idx="220">
                  <c:v>44396</c:v>
                </c:pt>
                <c:pt idx="221">
                  <c:v>44397</c:v>
                </c:pt>
                <c:pt idx="222">
                  <c:v>44398</c:v>
                </c:pt>
                <c:pt idx="223">
                  <c:v>44399</c:v>
                </c:pt>
                <c:pt idx="224">
                  <c:v>44400</c:v>
                </c:pt>
                <c:pt idx="225">
                  <c:v>44403</c:v>
                </c:pt>
                <c:pt idx="226">
                  <c:v>44404</c:v>
                </c:pt>
                <c:pt idx="227">
                  <c:v>44405</c:v>
                </c:pt>
                <c:pt idx="228">
                  <c:v>44406</c:v>
                </c:pt>
                <c:pt idx="229">
                  <c:v>44407</c:v>
                </c:pt>
                <c:pt idx="230">
                  <c:v>44410</c:v>
                </c:pt>
                <c:pt idx="231">
                  <c:v>44411</c:v>
                </c:pt>
                <c:pt idx="232">
                  <c:v>44412</c:v>
                </c:pt>
                <c:pt idx="233">
                  <c:v>44413</c:v>
                </c:pt>
                <c:pt idx="234">
                  <c:v>44414</c:v>
                </c:pt>
                <c:pt idx="235">
                  <c:v>44417</c:v>
                </c:pt>
                <c:pt idx="236">
                  <c:v>44418</c:v>
                </c:pt>
                <c:pt idx="237">
                  <c:v>44419</c:v>
                </c:pt>
                <c:pt idx="238">
                  <c:v>44420</c:v>
                </c:pt>
                <c:pt idx="239">
                  <c:v>44421</c:v>
                </c:pt>
                <c:pt idx="240">
                  <c:v>44424</c:v>
                </c:pt>
                <c:pt idx="241">
                  <c:v>44425</c:v>
                </c:pt>
                <c:pt idx="242">
                  <c:v>44426</c:v>
                </c:pt>
                <c:pt idx="243">
                  <c:v>44427</c:v>
                </c:pt>
                <c:pt idx="244">
                  <c:v>44428</c:v>
                </c:pt>
                <c:pt idx="245">
                  <c:v>44431</c:v>
                </c:pt>
                <c:pt idx="246">
                  <c:v>44432</c:v>
                </c:pt>
                <c:pt idx="247">
                  <c:v>44433</c:v>
                </c:pt>
                <c:pt idx="248">
                  <c:v>44434</c:v>
                </c:pt>
                <c:pt idx="249">
                  <c:v>44435</c:v>
                </c:pt>
                <c:pt idx="250">
                  <c:v>44438</c:v>
                </c:pt>
                <c:pt idx="251">
                  <c:v>44439</c:v>
                </c:pt>
              </c:numCache>
            </c:numRef>
          </c:cat>
          <c:val>
            <c:numRef>
              <c:f>'Performance &amp; Risk'!$C$2:$C$253</c:f>
              <c:numCache>
                <c:formatCode>0.0000</c:formatCode>
                <c:ptCount val="252"/>
                <c:pt idx="0">
                  <c:v>1</c:v>
                </c:pt>
                <c:pt idx="1">
                  <c:v>1.0177724259152179</c:v>
                </c:pt>
                <c:pt idx="2">
                  <c:v>0.99274807212735083</c:v>
                </c:pt>
                <c:pt idx="3">
                  <c:v>0.98979072747897112</c:v>
                </c:pt>
                <c:pt idx="4">
                  <c:v>0.96830948192718447</c:v>
                </c:pt>
                <c:pt idx="5">
                  <c:v>0.98127953528654399</c:v>
                </c:pt>
                <c:pt idx="6">
                  <c:v>0.96752145419923186</c:v>
                </c:pt>
                <c:pt idx="7">
                  <c:v>0.97381773759663204</c:v>
                </c:pt>
                <c:pt idx="8">
                  <c:v>0.98374802709150266</c:v>
                </c:pt>
                <c:pt idx="9">
                  <c:v>0.98334235478419185</c:v>
                </c:pt>
                <c:pt idx="10">
                  <c:v>0.9855395218974784</c:v>
                </c:pt>
                <c:pt idx="11">
                  <c:v>0.98317002848488</c:v>
                </c:pt>
                <c:pt idx="12">
                  <c:v>0.97418380840270324</c:v>
                </c:pt>
                <c:pt idx="13">
                  <c:v>0.95481867732608372</c:v>
                </c:pt>
                <c:pt idx="14">
                  <c:v>0.95955970119072198</c:v>
                </c:pt>
                <c:pt idx="15">
                  <c:v>0.94154889142109832</c:v>
                </c:pt>
                <c:pt idx="16">
                  <c:v>0.94275484120346209</c:v>
                </c:pt>
                <c:pt idx="17">
                  <c:v>0.95333674811064806</c:v>
                </c:pt>
                <c:pt idx="18">
                  <c:v>0.96894524153751993</c:v>
                </c:pt>
                <c:pt idx="19">
                  <c:v>0.96257339850072376</c:v>
                </c:pt>
                <c:pt idx="20">
                  <c:v>0.97274117688890216</c:v>
                </c:pt>
                <c:pt idx="21">
                  <c:v>0.97217984302755145</c:v>
                </c:pt>
                <c:pt idx="22">
                  <c:v>0.96889101928083798</c:v>
                </c:pt>
                <c:pt idx="23">
                  <c:v>0.98443980277009246</c:v>
                </c:pt>
                <c:pt idx="24">
                  <c:v>0.9721293202379051</c:v>
                </c:pt>
                <c:pt idx="25">
                  <c:v>0.98912728315261866</c:v>
                </c:pt>
                <c:pt idx="26">
                  <c:v>0.99732988879350282</c:v>
                </c:pt>
                <c:pt idx="27">
                  <c:v>1.0006068048171186</c:v>
                </c:pt>
                <c:pt idx="28">
                  <c:v>1.0092030528239802</c:v>
                </c:pt>
                <c:pt idx="29">
                  <c:v>1.0013518176941372</c:v>
                </c:pt>
                <c:pt idx="30">
                  <c:v>0.99741619346628607</c:v>
                </c:pt>
                <c:pt idx="31">
                  <c:v>0.99856421175546195</c:v>
                </c:pt>
                <c:pt idx="32">
                  <c:v>1.0016368449879693</c:v>
                </c:pt>
                <c:pt idx="33">
                  <c:v>0.98781391069955971</c:v>
                </c:pt>
                <c:pt idx="34">
                  <c:v>0.99170161670436741</c:v>
                </c:pt>
                <c:pt idx="35">
                  <c:v>0.98842180992362871</c:v>
                </c:pt>
                <c:pt idx="36">
                  <c:v>0.99590460579502482</c:v>
                </c:pt>
                <c:pt idx="37">
                  <c:v>0.99207369404834655</c:v>
                </c:pt>
                <c:pt idx="38">
                  <c:v>0.96973218431107999</c:v>
                </c:pt>
                <c:pt idx="39">
                  <c:v>0.95949259952182242</c:v>
                </c:pt>
                <c:pt idx="40">
                  <c:v>0.92775055985536958</c:v>
                </c:pt>
                <c:pt idx="41">
                  <c:v>0.93328065435625662</c:v>
                </c:pt>
                <c:pt idx="42">
                  <c:v>0.92927892348206342</c:v>
                </c:pt>
                <c:pt idx="43">
                  <c:v>0.94567749601109563</c:v>
                </c:pt>
                <c:pt idx="44">
                  <c:v>0.96407429951544277</c:v>
                </c:pt>
                <c:pt idx="45">
                  <c:v>0.96876460788196983</c:v>
                </c:pt>
                <c:pt idx="46">
                  <c:v>0.98852133993534963</c:v>
                </c:pt>
                <c:pt idx="47">
                  <c:v>0.98649854746263077</c:v>
                </c:pt>
                <c:pt idx="48">
                  <c:v>1.0260384530228803</c:v>
                </c:pt>
                <c:pt idx="49">
                  <c:v>1.0386721469380689</c:v>
                </c:pt>
                <c:pt idx="50">
                  <c:v>1.0364558076498829</c:v>
                </c:pt>
                <c:pt idx="51">
                  <c:v>1.0239157590443289</c:v>
                </c:pt>
                <c:pt idx="52">
                  <c:v>1.0415902860841675</c:v>
                </c:pt>
                <c:pt idx="53">
                  <c:v>1.0604717265092771</c:v>
                </c:pt>
                <c:pt idx="54">
                  <c:v>1.0523598828122258</c:v>
                </c:pt>
                <c:pt idx="55">
                  <c:v>1.0399135667968236</c:v>
                </c:pt>
                <c:pt idx="56">
                  <c:v>1.0420605265954432</c:v>
                </c:pt>
                <c:pt idx="57">
                  <c:v>1.0352920306435485</c:v>
                </c:pt>
                <c:pt idx="58">
                  <c:v>1.0479185652568523</c:v>
                </c:pt>
                <c:pt idx="59">
                  <c:v>1.0657146789861647</c:v>
                </c:pt>
                <c:pt idx="60">
                  <c:v>1.0605407939632534</c:v>
                </c:pt>
                <c:pt idx="61">
                  <c:v>1.0602887612712222</c:v>
                </c:pt>
                <c:pt idx="62">
                  <c:v>1.0502792491800919</c:v>
                </c:pt>
                <c:pt idx="63">
                  <c:v>1.0585972597655844</c:v>
                </c:pt>
                <c:pt idx="64">
                  <c:v>1.0636461776935511</c:v>
                </c:pt>
                <c:pt idx="65">
                  <c:v>1.0692332417693848</c:v>
                </c:pt>
                <c:pt idx="66">
                  <c:v>1.0801182811242385</c:v>
                </c:pt>
                <c:pt idx="67">
                  <c:v>1.0723279126014558</c:v>
                </c:pt>
                <c:pt idx="68">
                  <c:v>1.0769063226278512</c:v>
                </c:pt>
                <c:pt idx="69">
                  <c:v>1.0735631046597471</c:v>
                </c:pt>
                <c:pt idx="70">
                  <c:v>1.0713725544899473</c:v>
                </c:pt>
                <c:pt idx="71">
                  <c:v>1.0730618219133838</c:v>
                </c:pt>
                <c:pt idx="72">
                  <c:v>1.0651262810347084</c:v>
                </c:pt>
                <c:pt idx="73">
                  <c:v>1.0774339011992855</c:v>
                </c:pt>
                <c:pt idx="74">
                  <c:v>1.0745650211943345</c:v>
                </c:pt>
                <c:pt idx="75">
                  <c:v>1.0789658893694658</c:v>
                </c:pt>
                <c:pt idx="76">
                  <c:v>1.0751792924221977</c:v>
                </c:pt>
                <c:pt idx="77">
                  <c:v>1.0740100331548141</c:v>
                </c:pt>
                <c:pt idx="78">
                  <c:v>1.0663784765247379</c:v>
                </c:pt>
                <c:pt idx="79">
                  <c:v>1.0709519932697831</c:v>
                </c:pt>
                <c:pt idx="80">
                  <c:v>1.0734106711580071</c:v>
                </c:pt>
                <c:pt idx="81">
                  <c:v>1.0800121072844815</c:v>
                </c:pt>
                <c:pt idx="82">
                  <c:v>1.0787873386435312</c:v>
                </c:pt>
                <c:pt idx="83">
                  <c:v>1.0812602828249791</c:v>
                </c:pt>
                <c:pt idx="84">
                  <c:v>1.0884605801204383</c:v>
                </c:pt>
                <c:pt idx="85">
                  <c:v>1.0756484518972202</c:v>
                </c:pt>
                <c:pt idx="86">
                  <c:v>1.0821818952223514</c:v>
                </c:pt>
                <c:pt idx="87">
                  <c:v>1.0979808364346262</c:v>
                </c:pt>
                <c:pt idx="88">
                  <c:v>1.1059925780158464</c:v>
                </c:pt>
                <c:pt idx="89">
                  <c:v>1.1074470144603874</c:v>
                </c:pt>
                <c:pt idx="90">
                  <c:v>1.1066377166825689</c:v>
                </c:pt>
                <c:pt idx="91">
                  <c:v>1.1104853201194227</c:v>
                </c:pt>
                <c:pt idx="92">
                  <c:v>1.1119266321703689</c:v>
                </c:pt>
                <c:pt idx="93">
                  <c:v>1.1113184302296295</c:v>
                </c:pt>
                <c:pt idx="94">
                  <c:v>1.1030775594447217</c:v>
                </c:pt>
                <c:pt idx="95">
                  <c:v>1.1071334028184454</c:v>
                </c:pt>
                <c:pt idx="96">
                  <c:v>1.1162991404035476</c:v>
                </c:pt>
                <c:pt idx="97">
                  <c:v>1.1154887298392391</c:v>
                </c:pt>
                <c:pt idx="98">
                  <c:v>1.1064147913206139</c:v>
                </c:pt>
                <c:pt idx="99">
                  <c:v>1.1054227882742798</c:v>
                </c:pt>
                <c:pt idx="100">
                  <c:v>1.1041579029880608</c:v>
                </c:pt>
                <c:pt idx="101">
                  <c:v>1.0841597440046216</c:v>
                </c:pt>
                <c:pt idx="102">
                  <c:v>1.0946332988464276</c:v>
                </c:pt>
                <c:pt idx="103">
                  <c:v>1.0723049495555721</c:v>
                </c:pt>
                <c:pt idx="104">
                  <c:v>1.0802537696136323</c:v>
                </c:pt>
                <c:pt idx="105">
                  <c:v>1.0959707385979593</c:v>
                </c:pt>
                <c:pt idx="106">
                  <c:v>1.0974548721611825</c:v>
                </c:pt>
                <c:pt idx="107">
                  <c:v>1.1110001699140841</c:v>
                </c:pt>
                <c:pt idx="108">
                  <c:v>1.1163292165432395</c:v>
                </c:pt>
                <c:pt idx="109">
                  <c:v>1.1247602506085774</c:v>
                </c:pt>
                <c:pt idx="110">
                  <c:v>1.122791924566479</c:v>
                </c:pt>
                <c:pt idx="111">
                  <c:v>1.1249006336416905</c:v>
                </c:pt>
                <c:pt idx="112">
                  <c:v>1.1249376257625225</c:v>
                </c:pt>
                <c:pt idx="113">
                  <c:v>1.126833440116108</c:v>
                </c:pt>
                <c:pt idx="114">
                  <c:v>1.1277243326093678</c:v>
                </c:pt>
                <c:pt idx="115">
                  <c:v>1.1319254620005206</c:v>
                </c:pt>
                <c:pt idx="116">
                  <c:v>1.127446611420917</c:v>
                </c:pt>
                <c:pt idx="117">
                  <c:v>1.1280076543003925</c:v>
                </c:pt>
                <c:pt idx="118">
                  <c:v>1.1299515992401106</c:v>
                </c:pt>
                <c:pt idx="119">
                  <c:v>1.1309131763529483</c:v>
                </c:pt>
                <c:pt idx="120">
                  <c:v>1.1456257701152646</c:v>
                </c:pt>
                <c:pt idx="121">
                  <c:v>1.1262095580957632</c:v>
                </c:pt>
                <c:pt idx="122">
                  <c:v>1.1082054524185456</c:v>
                </c:pt>
                <c:pt idx="123">
                  <c:v>1.1295180461120651</c:v>
                </c:pt>
                <c:pt idx="124">
                  <c:v>1.1245271994409345</c:v>
                </c:pt>
                <c:pt idx="125">
                  <c:v>1.1206549299418895</c:v>
                </c:pt>
                <c:pt idx="126">
                  <c:v>1.1079531223864967</c:v>
                </c:pt>
                <c:pt idx="127">
                  <c:v>1.1300226179086781</c:v>
                </c:pt>
                <c:pt idx="128">
                  <c:v>1.1410636545607589</c:v>
                </c:pt>
                <c:pt idx="129">
                  <c:v>1.1419838503068336</c:v>
                </c:pt>
                <c:pt idx="130">
                  <c:v>1.1589140906893427</c:v>
                </c:pt>
                <c:pt idx="131">
                  <c:v>1.1643230117655214</c:v>
                </c:pt>
                <c:pt idx="132">
                  <c:v>1.1723766724966491</c:v>
                </c:pt>
                <c:pt idx="133">
                  <c:v>1.1802828635358826</c:v>
                </c:pt>
                <c:pt idx="134">
                  <c:v>1.1771600562109181</c:v>
                </c:pt>
                <c:pt idx="135">
                  <c:v>1.1837562538499147</c:v>
                </c:pt>
                <c:pt idx="136">
                  <c:v>1.1746194511768444</c:v>
                </c:pt>
                <c:pt idx="137">
                  <c:v>1.1661701619261147</c:v>
                </c:pt>
                <c:pt idx="138">
                  <c:v>1.1717956776790994</c:v>
                </c:pt>
                <c:pt idx="139">
                  <c:v>1.160620674809866</c:v>
                </c:pt>
                <c:pt idx="140">
                  <c:v>1.1605703260642151</c:v>
                </c:pt>
                <c:pt idx="141">
                  <c:v>1.1679868137281477</c:v>
                </c:pt>
                <c:pt idx="142">
                  <c:v>1.1865557762779002</c:v>
                </c:pt>
                <c:pt idx="143">
                  <c:v>1.1905270773268419</c:v>
                </c:pt>
                <c:pt idx="144">
                  <c:v>1.1856613108386869</c:v>
                </c:pt>
                <c:pt idx="145">
                  <c:v>1.1832997577631998</c:v>
                </c:pt>
                <c:pt idx="146">
                  <c:v>1.1893985606039559</c:v>
                </c:pt>
                <c:pt idx="147">
                  <c:v>1.2033907464107949</c:v>
                </c:pt>
                <c:pt idx="148">
                  <c:v>1.1998667896252706</c:v>
                </c:pt>
                <c:pt idx="149">
                  <c:v>1.2009241457854929</c:v>
                </c:pt>
                <c:pt idx="150">
                  <c:v>1.200400943602504</c:v>
                </c:pt>
                <c:pt idx="151">
                  <c:v>1.2087060330229507</c:v>
                </c:pt>
                <c:pt idx="152">
                  <c:v>1.2058885771622212</c:v>
                </c:pt>
                <c:pt idx="153">
                  <c:v>1.2029443288984947</c:v>
                </c:pt>
                <c:pt idx="154">
                  <c:v>1.2042860172052074</c:v>
                </c:pt>
                <c:pt idx="155">
                  <c:v>1.2122242371646315</c:v>
                </c:pt>
                <c:pt idx="156">
                  <c:v>1.2179892667500121</c:v>
                </c:pt>
                <c:pt idx="157">
                  <c:v>1.2143615579346843</c:v>
                </c:pt>
                <c:pt idx="158">
                  <c:v>1.2051792773016623</c:v>
                </c:pt>
                <c:pt idx="159">
                  <c:v>1.2174028859366939</c:v>
                </c:pt>
                <c:pt idx="160">
                  <c:v>1.2033494939420497</c:v>
                </c:pt>
                <c:pt idx="161">
                  <c:v>1.2088096452700774</c:v>
                </c:pt>
                <c:pt idx="162">
                  <c:v>1.2061150074341362</c:v>
                </c:pt>
                <c:pt idx="163">
                  <c:v>1.2053907362979159</c:v>
                </c:pt>
                <c:pt idx="164">
                  <c:v>1.2018086934547707</c:v>
                </c:pt>
                <c:pt idx="165">
                  <c:v>1.210041341725596</c:v>
                </c:pt>
                <c:pt idx="166">
                  <c:v>1.2032110927085684</c:v>
                </c:pt>
                <c:pt idx="167">
                  <c:v>1.2130358924386766</c:v>
                </c:pt>
                <c:pt idx="168">
                  <c:v>1.2131074297962836</c:v>
                </c:pt>
                <c:pt idx="169">
                  <c:v>1.2177706026197885</c:v>
                </c:pt>
                <c:pt idx="170">
                  <c:v>1.2287890158149635</c:v>
                </c:pt>
                <c:pt idx="171">
                  <c:v>1.2359332773426617</c:v>
                </c:pt>
                <c:pt idx="172">
                  <c:v>1.2345254605200013</c:v>
                </c:pt>
                <c:pt idx="173">
                  <c:v>1.2190904114275065</c:v>
                </c:pt>
                <c:pt idx="174">
                  <c:v>1.1972526034841473</c:v>
                </c:pt>
                <c:pt idx="175">
                  <c:v>1.2122732473574771</c:v>
                </c:pt>
                <c:pt idx="176">
                  <c:v>1.2253105677513774</c:v>
                </c:pt>
                <c:pt idx="177">
                  <c:v>1.2248650403027517</c:v>
                </c:pt>
                <c:pt idx="178">
                  <c:v>1.2147430791504785</c:v>
                </c:pt>
                <c:pt idx="179">
                  <c:v>1.2089872567512414</c:v>
                </c:pt>
                <c:pt idx="180">
                  <c:v>1.2156675329947237</c:v>
                </c:pt>
                <c:pt idx="181">
                  <c:v>1.2186165555266837</c:v>
                </c:pt>
                <c:pt idx="182">
                  <c:v>1.226027476644838</c:v>
                </c:pt>
                <c:pt idx="183">
                  <c:v>1.2217839129090826</c:v>
                </c:pt>
                <c:pt idx="184">
                  <c:v>1.2209192236207227</c:v>
                </c:pt>
                <c:pt idx="185">
                  <c:v>1.2246177484845875</c:v>
                </c:pt>
                <c:pt idx="186">
                  <c:v>1.225914715693261</c:v>
                </c:pt>
                <c:pt idx="187">
                  <c:v>1.2276445953294786</c:v>
                </c:pt>
                <c:pt idx="188">
                  <c:v>1.2300131326239763</c:v>
                </c:pt>
                <c:pt idx="189">
                  <c:v>1.2307354312691672</c:v>
                </c:pt>
                <c:pt idx="190">
                  <c:v>1.2379191876320081</c:v>
                </c:pt>
                <c:pt idx="191">
                  <c:v>1.2332271090703486</c:v>
                </c:pt>
                <c:pt idx="192">
                  <c:v>1.231809374356351</c:v>
                </c:pt>
                <c:pt idx="193">
                  <c:v>1.227301122026131</c:v>
                </c:pt>
                <c:pt idx="194">
                  <c:v>1.230833185250046</c:v>
                </c:pt>
                <c:pt idx="195">
                  <c:v>1.2317165115434423</c:v>
                </c:pt>
                <c:pt idx="196">
                  <c:v>1.2277682383271271</c:v>
                </c:pt>
                <c:pt idx="197">
                  <c:v>1.2251572778764053</c:v>
                </c:pt>
                <c:pt idx="198">
                  <c:v>1.215105818324139</c:v>
                </c:pt>
                <c:pt idx="199">
                  <c:v>1.2074635921041037</c:v>
                </c:pt>
                <c:pt idx="200">
                  <c:v>1.1868645715512227</c:v>
                </c:pt>
                <c:pt idx="201">
                  <c:v>1.2067642478833069</c:v>
                </c:pt>
                <c:pt idx="202">
                  <c:v>1.2088482840213091</c:v>
                </c:pt>
                <c:pt idx="203">
                  <c:v>1.2056123116618753</c:v>
                </c:pt>
                <c:pt idx="204">
                  <c:v>1.2155736352888364</c:v>
                </c:pt>
                <c:pt idx="205">
                  <c:v>1.2256264169984443</c:v>
                </c:pt>
                <c:pt idx="206">
                  <c:v>1.220884637666545</c:v>
                </c:pt>
                <c:pt idx="207">
                  <c:v>1.2201393854875731</c:v>
                </c:pt>
                <c:pt idx="208">
                  <c:v>1.2271056499441322</c:v>
                </c:pt>
                <c:pt idx="209">
                  <c:v>1.2296817852228108</c:v>
                </c:pt>
                <c:pt idx="210">
                  <c:v>1.2339227208441446</c:v>
                </c:pt>
                <c:pt idx="211">
                  <c:v>1.2256751558988035</c:v>
                </c:pt>
                <c:pt idx="212">
                  <c:v>1.2295557747004993</c:v>
                </c:pt>
                <c:pt idx="213">
                  <c:v>1.2206724410065335</c:v>
                </c:pt>
                <c:pt idx="214">
                  <c:v>1.2362049653162637</c:v>
                </c:pt>
                <c:pt idx="215">
                  <c:v>1.2396728919032058</c:v>
                </c:pt>
                <c:pt idx="216">
                  <c:v>1.2365925406871323</c:v>
                </c:pt>
                <c:pt idx="217">
                  <c:v>1.2389836869987512</c:v>
                </c:pt>
                <c:pt idx="218">
                  <c:v>1.2390655728430178</c:v>
                </c:pt>
                <c:pt idx="219">
                  <c:v>1.2282445553116488</c:v>
                </c:pt>
                <c:pt idx="220">
                  <c:v>1.2041751257407169</c:v>
                </c:pt>
                <c:pt idx="221">
                  <c:v>1.220835105373322</c:v>
                </c:pt>
                <c:pt idx="222">
                  <c:v>1.2317477002768096</c:v>
                </c:pt>
                <c:pt idx="223">
                  <c:v>1.2317605883416278</c:v>
                </c:pt>
                <c:pt idx="224">
                  <c:v>1.2378022122280714</c:v>
                </c:pt>
                <c:pt idx="225">
                  <c:v>1.2437380283174402</c:v>
                </c:pt>
                <c:pt idx="226">
                  <c:v>1.2409524891209827</c:v>
                </c:pt>
                <c:pt idx="227">
                  <c:v>1.2368155621914163</c:v>
                </c:pt>
                <c:pt idx="228">
                  <c:v>1.2421436123411898</c:v>
                </c:pt>
                <c:pt idx="229">
                  <c:v>1.2379629674183243</c:v>
                </c:pt>
                <c:pt idx="230">
                  <c:v>1.2337901058483838</c:v>
                </c:pt>
                <c:pt idx="231">
                  <c:v>1.2438241311835969</c:v>
                </c:pt>
                <c:pt idx="232">
                  <c:v>1.2313112637685268</c:v>
                </c:pt>
                <c:pt idx="233">
                  <c:v>1.240619696260616</c:v>
                </c:pt>
                <c:pt idx="234">
                  <c:v>1.2447152818859608</c:v>
                </c:pt>
                <c:pt idx="235">
                  <c:v>1.2415543752524651</c:v>
                </c:pt>
                <c:pt idx="236">
                  <c:v>1.2479940852603006</c:v>
                </c:pt>
                <c:pt idx="237">
                  <c:v>1.2562984952678695</c:v>
                </c:pt>
                <c:pt idx="238">
                  <c:v>1.2571366195684475</c:v>
                </c:pt>
                <c:pt idx="239">
                  <c:v>1.2579372323637013</c:v>
                </c:pt>
                <c:pt idx="240">
                  <c:v>1.2609008659370007</c:v>
                </c:pt>
                <c:pt idx="241">
                  <c:v>1.2524260603101125</c:v>
                </c:pt>
                <c:pt idx="242">
                  <c:v>1.2377693722776932</c:v>
                </c:pt>
                <c:pt idx="243">
                  <c:v>1.2341497573809148</c:v>
                </c:pt>
                <c:pt idx="244">
                  <c:v>1.2411659920859128</c:v>
                </c:pt>
                <c:pt idx="245">
                  <c:v>1.2495804019600094</c:v>
                </c:pt>
                <c:pt idx="246">
                  <c:v>1.2510741313045317</c:v>
                </c:pt>
                <c:pt idx="247">
                  <c:v>1.2531528142061139</c:v>
                </c:pt>
                <c:pt idx="248">
                  <c:v>1.2451885173369006</c:v>
                </c:pt>
                <c:pt idx="249">
                  <c:v>1.2539173831358663</c:v>
                </c:pt>
                <c:pt idx="250">
                  <c:v>1.2524272721918464</c:v>
                </c:pt>
                <c:pt idx="251">
                  <c:v>1.2522335152415798</c:v>
                </c:pt>
              </c:numCache>
            </c:numRef>
          </c:val>
          <c:smooth val="0"/>
          <c:extLst>
            <c:ext xmlns:c16="http://schemas.microsoft.com/office/drawing/2014/chart" uri="{C3380CC4-5D6E-409C-BE32-E72D297353CC}">
              <c16:uniqueId val="{00000001-499A-F24C-8B6D-38258E6F54EB}"/>
            </c:ext>
          </c:extLst>
        </c:ser>
        <c:ser>
          <c:idx val="3"/>
          <c:order val="3"/>
          <c:tx>
            <c:strRef>
              <c:f>'Performance &amp; Risk'!$E$1</c:f>
              <c:strCache>
                <c:ptCount val="1"/>
                <c:pt idx="0">
                  <c:v>Max diversification</c:v>
                </c:pt>
              </c:strCache>
            </c:strRef>
          </c:tx>
          <c:spPr>
            <a:ln w="28575" cap="rnd">
              <a:solidFill>
                <a:schemeClr val="accent4"/>
              </a:solidFill>
              <a:round/>
            </a:ln>
            <a:effectLst/>
          </c:spPr>
          <c:marker>
            <c:symbol val="none"/>
          </c:marker>
          <c:dLbls>
            <c:dLbl>
              <c:idx val="250"/>
              <c:layout>
                <c:manualLayout>
                  <c:x val="-5.2582657245952388E-2"/>
                  <c:y val="9.5814175296262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DE6-AA4D-B37F-04644E0407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'Performance &amp; Risk'!$A$2:$A$253</c:f>
              <c:numCache>
                <c:formatCode>m/d/yy</c:formatCode>
                <c:ptCount val="252"/>
                <c:pt idx="0">
                  <c:v>44075</c:v>
                </c:pt>
                <c:pt idx="1">
                  <c:v>44076</c:v>
                </c:pt>
                <c:pt idx="2">
                  <c:v>44077</c:v>
                </c:pt>
                <c:pt idx="3">
                  <c:v>44078</c:v>
                </c:pt>
                <c:pt idx="4">
                  <c:v>44082</c:v>
                </c:pt>
                <c:pt idx="5">
                  <c:v>44083</c:v>
                </c:pt>
                <c:pt idx="6">
                  <c:v>44084</c:v>
                </c:pt>
                <c:pt idx="7">
                  <c:v>44085</c:v>
                </c:pt>
                <c:pt idx="8">
                  <c:v>44088</c:v>
                </c:pt>
                <c:pt idx="9">
                  <c:v>44089</c:v>
                </c:pt>
                <c:pt idx="10">
                  <c:v>44090</c:v>
                </c:pt>
                <c:pt idx="11">
                  <c:v>44091</c:v>
                </c:pt>
                <c:pt idx="12">
                  <c:v>44092</c:v>
                </c:pt>
                <c:pt idx="13">
                  <c:v>44095</c:v>
                </c:pt>
                <c:pt idx="14">
                  <c:v>44096</c:v>
                </c:pt>
                <c:pt idx="15">
                  <c:v>44097</c:v>
                </c:pt>
                <c:pt idx="16">
                  <c:v>44098</c:v>
                </c:pt>
                <c:pt idx="17">
                  <c:v>44099</c:v>
                </c:pt>
                <c:pt idx="18">
                  <c:v>44102</c:v>
                </c:pt>
                <c:pt idx="19">
                  <c:v>44103</c:v>
                </c:pt>
                <c:pt idx="20">
                  <c:v>44104</c:v>
                </c:pt>
                <c:pt idx="21">
                  <c:v>44105</c:v>
                </c:pt>
                <c:pt idx="22">
                  <c:v>44106</c:v>
                </c:pt>
                <c:pt idx="23">
                  <c:v>44109</c:v>
                </c:pt>
                <c:pt idx="24">
                  <c:v>44110</c:v>
                </c:pt>
                <c:pt idx="25">
                  <c:v>44111</c:v>
                </c:pt>
                <c:pt idx="26">
                  <c:v>44112</c:v>
                </c:pt>
                <c:pt idx="27">
                  <c:v>44113</c:v>
                </c:pt>
                <c:pt idx="28">
                  <c:v>44116</c:v>
                </c:pt>
                <c:pt idx="29">
                  <c:v>44117</c:v>
                </c:pt>
                <c:pt idx="30">
                  <c:v>44118</c:v>
                </c:pt>
                <c:pt idx="31">
                  <c:v>44119</c:v>
                </c:pt>
                <c:pt idx="32">
                  <c:v>44120</c:v>
                </c:pt>
                <c:pt idx="33">
                  <c:v>44123</c:v>
                </c:pt>
                <c:pt idx="34">
                  <c:v>44124</c:v>
                </c:pt>
                <c:pt idx="35">
                  <c:v>44125</c:v>
                </c:pt>
                <c:pt idx="36">
                  <c:v>44126</c:v>
                </c:pt>
                <c:pt idx="37">
                  <c:v>44127</c:v>
                </c:pt>
                <c:pt idx="38">
                  <c:v>44130</c:v>
                </c:pt>
                <c:pt idx="39">
                  <c:v>44131</c:v>
                </c:pt>
                <c:pt idx="40">
                  <c:v>44132</c:v>
                </c:pt>
                <c:pt idx="41">
                  <c:v>44133</c:v>
                </c:pt>
                <c:pt idx="42">
                  <c:v>44134</c:v>
                </c:pt>
                <c:pt idx="43">
                  <c:v>44137</c:v>
                </c:pt>
                <c:pt idx="44">
                  <c:v>44138</c:v>
                </c:pt>
                <c:pt idx="45">
                  <c:v>44139</c:v>
                </c:pt>
                <c:pt idx="46">
                  <c:v>44140</c:v>
                </c:pt>
                <c:pt idx="47">
                  <c:v>44141</c:v>
                </c:pt>
                <c:pt idx="48">
                  <c:v>44144</c:v>
                </c:pt>
                <c:pt idx="49">
                  <c:v>44145</c:v>
                </c:pt>
                <c:pt idx="50">
                  <c:v>44146</c:v>
                </c:pt>
                <c:pt idx="51">
                  <c:v>44147</c:v>
                </c:pt>
                <c:pt idx="52">
                  <c:v>44148</c:v>
                </c:pt>
                <c:pt idx="53">
                  <c:v>44151</c:v>
                </c:pt>
                <c:pt idx="54">
                  <c:v>44152</c:v>
                </c:pt>
                <c:pt idx="55">
                  <c:v>44153</c:v>
                </c:pt>
                <c:pt idx="56">
                  <c:v>44154</c:v>
                </c:pt>
                <c:pt idx="57">
                  <c:v>44155</c:v>
                </c:pt>
                <c:pt idx="58">
                  <c:v>44158</c:v>
                </c:pt>
                <c:pt idx="59">
                  <c:v>44159</c:v>
                </c:pt>
                <c:pt idx="60">
                  <c:v>44160</c:v>
                </c:pt>
                <c:pt idx="61">
                  <c:v>44162</c:v>
                </c:pt>
                <c:pt idx="62">
                  <c:v>44165</c:v>
                </c:pt>
                <c:pt idx="63">
                  <c:v>44166</c:v>
                </c:pt>
                <c:pt idx="64">
                  <c:v>44167</c:v>
                </c:pt>
                <c:pt idx="65">
                  <c:v>44168</c:v>
                </c:pt>
                <c:pt idx="66">
                  <c:v>44169</c:v>
                </c:pt>
                <c:pt idx="67">
                  <c:v>44172</c:v>
                </c:pt>
                <c:pt idx="68">
                  <c:v>44173</c:v>
                </c:pt>
                <c:pt idx="69">
                  <c:v>44174</c:v>
                </c:pt>
                <c:pt idx="70">
                  <c:v>44175</c:v>
                </c:pt>
                <c:pt idx="71">
                  <c:v>44176</c:v>
                </c:pt>
                <c:pt idx="72">
                  <c:v>44179</c:v>
                </c:pt>
                <c:pt idx="73">
                  <c:v>44180</c:v>
                </c:pt>
                <c:pt idx="74">
                  <c:v>44181</c:v>
                </c:pt>
                <c:pt idx="75">
                  <c:v>44182</c:v>
                </c:pt>
                <c:pt idx="76">
                  <c:v>44183</c:v>
                </c:pt>
                <c:pt idx="77">
                  <c:v>44186</c:v>
                </c:pt>
                <c:pt idx="78">
                  <c:v>44187</c:v>
                </c:pt>
                <c:pt idx="79">
                  <c:v>44188</c:v>
                </c:pt>
                <c:pt idx="80">
                  <c:v>44189</c:v>
                </c:pt>
                <c:pt idx="81">
                  <c:v>44193</c:v>
                </c:pt>
                <c:pt idx="82">
                  <c:v>44194</c:v>
                </c:pt>
                <c:pt idx="83">
                  <c:v>44195</c:v>
                </c:pt>
                <c:pt idx="84">
                  <c:v>44196</c:v>
                </c:pt>
                <c:pt idx="85">
                  <c:v>44200</c:v>
                </c:pt>
                <c:pt idx="86">
                  <c:v>44201</c:v>
                </c:pt>
                <c:pt idx="87">
                  <c:v>44202</c:v>
                </c:pt>
                <c:pt idx="88">
                  <c:v>44203</c:v>
                </c:pt>
                <c:pt idx="89">
                  <c:v>44204</c:v>
                </c:pt>
                <c:pt idx="90">
                  <c:v>44207</c:v>
                </c:pt>
                <c:pt idx="91">
                  <c:v>44208</c:v>
                </c:pt>
                <c:pt idx="92">
                  <c:v>44209</c:v>
                </c:pt>
                <c:pt idx="93">
                  <c:v>44210</c:v>
                </c:pt>
                <c:pt idx="94">
                  <c:v>44211</c:v>
                </c:pt>
                <c:pt idx="95">
                  <c:v>44215</c:v>
                </c:pt>
                <c:pt idx="96">
                  <c:v>44216</c:v>
                </c:pt>
                <c:pt idx="97">
                  <c:v>44217</c:v>
                </c:pt>
                <c:pt idx="98">
                  <c:v>44218</c:v>
                </c:pt>
                <c:pt idx="99">
                  <c:v>44221</c:v>
                </c:pt>
                <c:pt idx="100">
                  <c:v>44222</c:v>
                </c:pt>
                <c:pt idx="101">
                  <c:v>44223</c:v>
                </c:pt>
                <c:pt idx="102">
                  <c:v>44224</c:v>
                </c:pt>
                <c:pt idx="103">
                  <c:v>44225</c:v>
                </c:pt>
                <c:pt idx="104">
                  <c:v>44228</c:v>
                </c:pt>
                <c:pt idx="105">
                  <c:v>44229</c:v>
                </c:pt>
                <c:pt idx="106">
                  <c:v>44230</c:v>
                </c:pt>
                <c:pt idx="107">
                  <c:v>44231</c:v>
                </c:pt>
                <c:pt idx="108">
                  <c:v>44232</c:v>
                </c:pt>
                <c:pt idx="109">
                  <c:v>44235</c:v>
                </c:pt>
                <c:pt idx="110">
                  <c:v>44236</c:v>
                </c:pt>
                <c:pt idx="111">
                  <c:v>44237</c:v>
                </c:pt>
                <c:pt idx="112">
                  <c:v>44238</c:v>
                </c:pt>
                <c:pt idx="113">
                  <c:v>44239</c:v>
                </c:pt>
                <c:pt idx="114">
                  <c:v>44243</c:v>
                </c:pt>
                <c:pt idx="115">
                  <c:v>44244</c:v>
                </c:pt>
                <c:pt idx="116">
                  <c:v>44245</c:v>
                </c:pt>
                <c:pt idx="117">
                  <c:v>44246</c:v>
                </c:pt>
                <c:pt idx="118">
                  <c:v>44249</c:v>
                </c:pt>
                <c:pt idx="119">
                  <c:v>44250</c:v>
                </c:pt>
                <c:pt idx="120">
                  <c:v>44251</c:v>
                </c:pt>
                <c:pt idx="121">
                  <c:v>44252</c:v>
                </c:pt>
                <c:pt idx="122">
                  <c:v>44253</c:v>
                </c:pt>
                <c:pt idx="123">
                  <c:v>44256</c:v>
                </c:pt>
                <c:pt idx="124">
                  <c:v>44257</c:v>
                </c:pt>
                <c:pt idx="125">
                  <c:v>44258</c:v>
                </c:pt>
                <c:pt idx="126">
                  <c:v>44259</c:v>
                </c:pt>
                <c:pt idx="127">
                  <c:v>44260</c:v>
                </c:pt>
                <c:pt idx="128">
                  <c:v>44263</c:v>
                </c:pt>
                <c:pt idx="129">
                  <c:v>44264</c:v>
                </c:pt>
                <c:pt idx="130">
                  <c:v>44265</c:v>
                </c:pt>
                <c:pt idx="131">
                  <c:v>44266</c:v>
                </c:pt>
                <c:pt idx="132">
                  <c:v>44267</c:v>
                </c:pt>
                <c:pt idx="133">
                  <c:v>44270</c:v>
                </c:pt>
                <c:pt idx="134">
                  <c:v>44271</c:v>
                </c:pt>
                <c:pt idx="135">
                  <c:v>44272</c:v>
                </c:pt>
                <c:pt idx="136">
                  <c:v>44273</c:v>
                </c:pt>
                <c:pt idx="137">
                  <c:v>44274</c:v>
                </c:pt>
                <c:pt idx="138">
                  <c:v>44277</c:v>
                </c:pt>
                <c:pt idx="139">
                  <c:v>44278</c:v>
                </c:pt>
                <c:pt idx="140">
                  <c:v>44279</c:v>
                </c:pt>
                <c:pt idx="141">
                  <c:v>44280</c:v>
                </c:pt>
                <c:pt idx="142">
                  <c:v>44281</c:v>
                </c:pt>
                <c:pt idx="143">
                  <c:v>44284</c:v>
                </c:pt>
                <c:pt idx="144">
                  <c:v>44285</c:v>
                </c:pt>
                <c:pt idx="145">
                  <c:v>44286</c:v>
                </c:pt>
                <c:pt idx="146">
                  <c:v>44287</c:v>
                </c:pt>
                <c:pt idx="147">
                  <c:v>44291</c:v>
                </c:pt>
                <c:pt idx="148">
                  <c:v>44292</c:v>
                </c:pt>
                <c:pt idx="149">
                  <c:v>44293</c:v>
                </c:pt>
                <c:pt idx="150">
                  <c:v>44294</c:v>
                </c:pt>
                <c:pt idx="151">
                  <c:v>44295</c:v>
                </c:pt>
                <c:pt idx="152">
                  <c:v>44298</c:v>
                </c:pt>
                <c:pt idx="153">
                  <c:v>44299</c:v>
                </c:pt>
                <c:pt idx="154">
                  <c:v>44300</c:v>
                </c:pt>
                <c:pt idx="155">
                  <c:v>44301</c:v>
                </c:pt>
                <c:pt idx="156">
                  <c:v>44302</c:v>
                </c:pt>
                <c:pt idx="157">
                  <c:v>44305</c:v>
                </c:pt>
                <c:pt idx="158">
                  <c:v>44306</c:v>
                </c:pt>
                <c:pt idx="159">
                  <c:v>44307</c:v>
                </c:pt>
                <c:pt idx="160">
                  <c:v>44308</c:v>
                </c:pt>
                <c:pt idx="161">
                  <c:v>44309</c:v>
                </c:pt>
                <c:pt idx="162">
                  <c:v>44312</c:v>
                </c:pt>
                <c:pt idx="163">
                  <c:v>44313</c:v>
                </c:pt>
                <c:pt idx="164">
                  <c:v>44314</c:v>
                </c:pt>
                <c:pt idx="165">
                  <c:v>44315</c:v>
                </c:pt>
                <c:pt idx="166">
                  <c:v>44316</c:v>
                </c:pt>
                <c:pt idx="167">
                  <c:v>44319</c:v>
                </c:pt>
                <c:pt idx="168">
                  <c:v>44320</c:v>
                </c:pt>
                <c:pt idx="169">
                  <c:v>44321</c:v>
                </c:pt>
                <c:pt idx="170">
                  <c:v>44322</c:v>
                </c:pt>
                <c:pt idx="171">
                  <c:v>44323</c:v>
                </c:pt>
                <c:pt idx="172">
                  <c:v>44326</c:v>
                </c:pt>
                <c:pt idx="173">
                  <c:v>44327</c:v>
                </c:pt>
                <c:pt idx="174">
                  <c:v>44328</c:v>
                </c:pt>
                <c:pt idx="175">
                  <c:v>44329</c:v>
                </c:pt>
                <c:pt idx="176">
                  <c:v>44330</c:v>
                </c:pt>
                <c:pt idx="177">
                  <c:v>44333</c:v>
                </c:pt>
                <c:pt idx="178">
                  <c:v>44334</c:v>
                </c:pt>
                <c:pt idx="179">
                  <c:v>44335</c:v>
                </c:pt>
                <c:pt idx="180">
                  <c:v>44336</c:v>
                </c:pt>
                <c:pt idx="181">
                  <c:v>44337</c:v>
                </c:pt>
                <c:pt idx="182">
                  <c:v>44340</c:v>
                </c:pt>
                <c:pt idx="183">
                  <c:v>44341</c:v>
                </c:pt>
                <c:pt idx="184">
                  <c:v>44342</c:v>
                </c:pt>
                <c:pt idx="185">
                  <c:v>44343</c:v>
                </c:pt>
                <c:pt idx="186">
                  <c:v>44344</c:v>
                </c:pt>
                <c:pt idx="187">
                  <c:v>44348</c:v>
                </c:pt>
                <c:pt idx="188">
                  <c:v>44349</c:v>
                </c:pt>
                <c:pt idx="189">
                  <c:v>44350</c:v>
                </c:pt>
                <c:pt idx="190">
                  <c:v>44351</c:v>
                </c:pt>
                <c:pt idx="191">
                  <c:v>44354</c:v>
                </c:pt>
                <c:pt idx="192">
                  <c:v>44355</c:v>
                </c:pt>
                <c:pt idx="193">
                  <c:v>44356</c:v>
                </c:pt>
                <c:pt idx="194">
                  <c:v>44357</c:v>
                </c:pt>
                <c:pt idx="195">
                  <c:v>44358</c:v>
                </c:pt>
                <c:pt idx="196">
                  <c:v>44361</c:v>
                </c:pt>
                <c:pt idx="197">
                  <c:v>44362</c:v>
                </c:pt>
                <c:pt idx="198">
                  <c:v>44363</c:v>
                </c:pt>
                <c:pt idx="199">
                  <c:v>44364</c:v>
                </c:pt>
                <c:pt idx="200">
                  <c:v>44365</c:v>
                </c:pt>
                <c:pt idx="201">
                  <c:v>44368</c:v>
                </c:pt>
                <c:pt idx="202">
                  <c:v>44369</c:v>
                </c:pt>
                <c:pt idx="203">
                  <c:v>44370</c:v>
                </c:pt>
                <c:pt idx="204">
                  <c:v>44371</c:v>
                </c:pt>
                <c:pt idx="205">
                  <c:v>44372</c:v>
                </c:pt>
                <c:pt idx="206">
                  <c:v>44375</c:v>
                </c:pt>
                <c:pt idx="207">
                  <c:v>44376</c:v>
                </c:pt>
                <c:pt idx="208">
                  <c:v>44377</c:v>
                </c:pt>
                <c:pt idx="209">
                  <c:v>44378</c:v>
                </c:pt>
                <c:pt idx="210">
                  <c:v>44379</c:v>
                </c:pt>
                <c:pt idx="211">
                  <c:v>44383</c:v>
                </c:pt>
                <c:pt idx="212">
                  <c:v>44384</c:v>
                </c:pt>
                <c:pt idx="213">
                  <c:v>44385</c:v>
                </c:pt>
                <c:pt idx="214">
                  <c:v>44386</c:v>
                </c:pt>
                <c:pt idx="215">
                  <c:v>44389</c:v>
                </c:pt>
                <c:pt idx="216">
                  <c:v>44390</c:v>
                </c:pt>
                <c:pt idx="217">
                  <c:v>44391</c:v>
                </c:pt>
                <c:pt idx="218">
                  <c:v>44392</c:v>
                </c:pt>
                <c:pt idx="219">
                  <c:v>44393</c:v>
                </c:pt>
                <c:pt idx="220">
                  <c:v>44396</c:v>
                </c:pt>
                <c:pt idx="221">
                  <c:v>44397</c:v>
                </c:pt>
                <c:pt idx="222">
                  <c:v>44398</c:v>
                </c:pt>
                <c:pt idx="223">
                  <c:v>44399</c:v>
                </c:pt>
                <c:pt idx="224">
                  <c:v>44400</c:v>
                </c:pt>
                <c:pt idx="225">
                  <c:v>44403</c:v>
                </c:pt>
                <c:pt idx="226">
                  <c:v>44404</c:v>
                </c:pt>
                <c:pt idx="227">
                  <c:v>44405</c:v>
                </c:pt>
                <c:pt idx="228">
                  <c:v>44406</c:v>
                </c:pt>
                <c:pt idx="229">
                  <c:v>44407</c:v>
                </c:pt>
                <c:pt idx="230">
                  <c:v>44410</c:v>
                </c:pt>
                <c:pt idx="231">
                  <c:v>44411</c:v>
                </c:pt>
                <c:pt idx="232">
                  <c:v>44412</c:v>
                </c:pt>
                <c:pt idx="233">
                  <c:v>44413</c:v>
                </c:pt>
                <c:pt idx="234">
                  <c:v>44414</c:v>
                </c:pt>
                <c:pt idx="235">
                  <c:v>44417</c:v>
                </c:pt>
                <c:pt idx="236">
                  <c:v>44418</c:v>
                </c:pt>
                <c:pt idx="237">
                  <c:v>44419</c:v>
                </c:pt>
                <c:pt idx="238">
                  <c:v>44420</c:v>
                </c:pt>
                <c:pt idx="239">
                  <c:v>44421</c:v>
                </c:pt>
                <c:pt idx="240">
                  <c:v>44424</c:v>
                </c:pt>
                <c:pt idx="241">
                  <c:v>44425</c:v>
                </c:pt>
                <c:pt idx="242">
                  <c:v>44426</c:v>
                </c:pt>
                <c:pt idx="243">
                  <c:v>44427</c:v>
                </c:pt>
                <c:pt idx="244">
                  <c:v>44428</c:v>
                </c:pt>
                <c:pt idx="245">
                  <c:v>44431</c:v>
                </c:pt>
                <c:pt idx="246">
                  <c:v>44432</c:v>
                </c:pt>
                <c:pt idx="247">
                  <c:v>44433</c:v>
                </c:pt>
                <c:pt idx="248">
                  <c:v>44434</c:v>
                </c:pt>
                <c:pt idx="249">
                  <c:v>44435</c:v>
                </c:pt>
                <c:pt idx="250">
                  <c:v>44438</c:v>
                </c:pt>
                <c:pt idx="251">
                  <c:v>44439</c:v>
                </c:pt>
              </c:numCache>
            </c:numRef>
          </c:cat>
          <c:val>
            <c:numRef>
              <c:f>'Performance &amp; Risk'!$E$2:$E$253</c:f>
              <c:numCache>
                <c:formatCode>0.0000</c:formatCode>
                <c:ptCount val="252"/>
                <c:pt idx="0">
                  <c:v>1</c:v>
                </c:pt>
                <c:pt idx="1">
                  <c:v>1.0183103128324669</c:v>
                </c:pt>
                <c:pt idx="2">
                  <c:v>0.99373304801635753</c:v>
                </c:pt>
                <c:pt idx="3">
                  <c:v>0.9894699314388512</c:v>
                </c:pt>
                <c:pt idx="4">
                  <c:v>0.97016007126224446</c:v>
                </c:pt>
                <c:pt idx="5">
                  <c:v>0.98297923197490622</c:v>
                </c:pt>
                <c:pt idx="6">
                  <c:v>0.97029417277021623</c:v>
                </c:pt>
                <c:pt idx="7">
                  <c:v>0.97590327617068562</c:v>
                </c:pt>
                <c:pt idx="8">
                  <c:v>0.98508509695553892</c:v>
                </c:pt>
                <c:pt idx="9">
                  <c:v>0.98734668808267567</c:v>
                </c:pt>
                <c:pt idx="10">
                  <c:v>0.98654825986165517</c:v>
                </c:pt>
                <c:pt idx="11">
                  <c:v>0.98263482705487981</c:v>
                </c:pt>
                <c:pt idx="12">
                  <c:v>0.9759533507237057</c:v>
                </c:pt>
                <c:pt idx="13">
                  <c:v>0.95958608050070682</c:v>
                </c:pt>
                <c:pt idx="14">
                  <c:v>0.96441566048898075</c:v>
                </c:pt>
                <c:pt idx="15">
                  <c:v>0.94877256223966089</c:v>
                </c:pt>
                <c:pt idx="16">
                  <c:v>0.95128811555041226</c:v>
                </c:pt>
                <c:pt idx="17">
                  <c:v>0.96030957881671186</c:v>
                </c:pt>
                <c:pt idx="18">
                  <c:v>0.97242600350833019</c:v>
                </c:pt>
                <c:pt idx="19">
                  <c:v>0.96755955287245676</c:v>
                </c:pt>
                <c:pt idx="20">
                  <c:v>0.97830379649350696</c:v>
                </c:pt>
                <c:pt idx="21">
                  <c:v>0.97856650193335182</c:v>
                </c:pt>
                <c:pt idx="22">
                  <c:v>0.97321021061190593</c:v>
                </c:pt>
                <c:pt idx="23">
                  <c:v>0.98726709434652882</c:v>
                </c:pt>
                <c:pt idx="24">
                  <c:v>0.97710174642710712</c:v>
                </c:pt>
                <c:pt idx="25">
                  <c:v>0.99190850664138874</c:v>
                </c:pt>
                <c:pt idx="26">
                  <c:v>0.99801471871169112</c:v>
                </c:pt>
                <c:pt idx="27">
                  <c:v>1.0020238783114881</c:v>
                </c:pt>
                <c:pt idx="28">
                  <c:v>1.0103780239265727</c:v>
                </c:pt>
                <c:pt idx="29">
                  <c:v>1.0043122508662017</c:v>
                </c:pt>
                <c:pt idx="30">
                  <c:v>0.99873627181581248</c:v>
                </c:pt>
                <c:pt idx="31">
                  <c:v>0.99824969295530686</c:v>
                </c:pt>
                <c:pt idx="32">
                  <c:v>1.0004670286935067</c:v>
                </c:pt>
                <c:pt idx="33">
                  <c:v>0.98568872641053573</c:v>
                </c:pt>
                <c:pt idx="34">
                  <c:v>0.98914390406878516</c:v>
                </c:pt>
                <c:pt idx="35">
                  <c:v>0.98762003187279457</c:v>
                </c:pt>
                <c:pt idx="36">
                  <c:v>0.99228223891474454</c:v>
                </c:pt>
                <c:pt idx="37">
                  <c:v>0.99117620781423443</c:v>
                </c:pt>
                <c:pt idx="38">
                  <c:v>0.97146238138593899</c:v>
                </c:pt>
                <c:pt idx="39">
                  <c:v>0.96483993198307694</c:v>
                </c:pt>
                <c:pt idx="40">
                  <c:v>0.9340620244910236</c:v>
                </c:pt>
                <c:pt idx="41">
                  <c:v>0.93798076855837076</c:v>
                </c:pt>
                <c:pt idx="42">
                  <c:v>0.93357560479926771</c:v>
                </c:pt>
                <c:pt idx="43">
                  <c:v>0.94722254689935614</c:v>
                </c:pt>
                <c:pt idx="44">
                  <c:v>0.9644266879154425</c:v>
                </c:pt>
                <c:pt idx="45">
                  <c:v>0.97396526200749611</c:v>
                </c:pt>
                <c:pt idx="46">
                  <c:v>0.99073399601286005</c:v>
                </c:pt>
                <c:pt idx="47">
                  <c:v>0.99070891548710449</c:v>
                </c:pt>
                <c:pt idx="48">
                  <c:v>1.0176069751669854</c:v>
                </c:pt>
                <c:pt idx="49">
                  <c:v>1.0277511323787154</c:v>
                </c:pt>
                <c:pt idx="50">
                  <c:v>1.0289786588506391</c:v>
                </c:pt>
                <c:pt idx="51">
                  <c:v>1.0182270697016509</c:v>
                </c:pt>
                <c:pt idx="52">
                  <c:v>1.0330385312006971</c:v>
                </c:pt>
                <c:pt idx="53">
                  <c:v>1.0449221273300524</c:v>
                </c:pt>
                <c:pt idx="54">
                  <c:v>1.0361524979682768</c:v>
                </c:pt>
                <c:pt idx="55">
                  <c:v>1.0247771276044841</c:v>
                </c:pt>
                <c:pt idx="56">
                  <c:v>1.0259827183337675</c:v>
                </c:pt>
                <c:pt idx="57">
                  <c:v>1.0197188509673143</c:v>
                </c:pt>
                <c:pt idx="58">
                  <c:v>1.0269301837324802</c:v>
                </c:pt>
                <c:pt idx="59">
                  <c:v>1.0403286676200401</c:v>
                </c:pt>
                <c:pt idx="60">
                  <c:v>1.0372265558018396</c:v>
                </c:pt>
                <c:pt idx="61">
                  <c:v>1.0377751089410856</c:v>
                </c:pt>
                <c:pt idx="62">
                  <c:v>1.0317303648933531</c:v>
                </c:pt>
                <c:pt idx="63">
                  <c:v>1.0404526349790661</c:v>
                </c:pt>
                <c:pt idx="64">
                  <c:v>1.0416360890129888</c:v>
                </c:pt>
                <c:pt idx="65">
                  <c:v>1.0442189488617932</c:v>
                </c:pt>
                <c:pt idx="66">
                  <c:v>1.0524517036987584</c:v>
                </c:pt>
                <c:pt idx="67">
                  <c:v>1.0458391386036276</c:v>
                </c:pt>
                <c:pt idx="68">
                  <c:v>1.0504330717077215</c:v>
                </c:pt>
                <c:pt idx="69">
                  <c:v>1.0478843559297246</c:v>
                </c:pt>
                <c:pt idx="70">
                  <c:v>1.0433577843579982</c:v>
                </c:pt>
                <c:pt idx="71">
                  <c:v>1.0455825191603134</c:v>
                </c:pt>
                <c:pt idx="72">
                  <c:v>1.0391118802599772</c:v>
                </c:pt>
                <c:pt idx="73">
                  <c:v>1.0507144349882844</c:v>
                </c:pt>
                <c:pt idx="74">
                  <c:v>1.0483048175854801</c:v>
                </c:pt>
                <c:pt idx="75">
                  <c:v>1.0544602586071334</c:v>
                </c:pt>
                <c:pt idx="76">
                  <c:v>1.0522581405019455</c:v>
                </c:pt>
                <c:pt idx="77">
                  <c:v>1.0501399156795579</c:v>
                </c:pt>
                <c:pt idx="78">
                  <c:v>1.04366467214943</c:v>
                </c:pt>
                <c:pt idx="79">
                  <c:v>1.0467172117334431</c:v>
                </c:pt>
                <c:pt idx="80">
                  <c:v>1.0499144022293407</c:v>
                </c:pt>
                <c:pt idx="81">
                  <c:v>1.057875235382457</c:v>
                </c:pt>
                <c:pt idx="82">
                  <c:v>1.0570114436301208</c:v>
                </c:pt>
                <c:pt idx="83">
                  <c:v>1.057735305610737</c:v>
                </c:pt>
                <c:pt idx="84">
                  <c:v>1.0663878650673371</c:v>
                </c:pt>
                <c:pt idx="85">
                  <c:v>1.0548383331027227</c:v>
                </c:pt>
                <c:pt idx="86">
                  <c:v>1.0581085964824848</c:v>
                </c:pt>
                <c:pt idx="87">
                  <c:v>1.0702577319448152</c:v>
                </c:pt>
                <c:pt idx="88">
                  <c:v>1.0776118130096553</c:v>
                </c:pt>
                <c:pt idx="89">
                  <c:v>1.0800905682105244</c:v>
                </c:pt>
                <c:pt idx="90">
                  <c:v>1.0792034814813791</c:v>
                </c:pt>
                <c:pt idx="91">
                  <c:v>1.0798094056974801</c:v>
                </c:pt>
                <c:pt idx="92">
                  <c:v>1.0804984493062912</c:v>
                </c:pt>
                <c:pt idx="93">
                  <c:v>1.0770175342842028</c:v>
                </c:pt>
                <c:pt idx="94">
                  <c:v>1.0730932658100074</c:v>
                </c:pt>
                <c:pt idx="95">
                  <c:v>1.073545696738732</c:v>
                </c:pt>
                <c:pt idx="96">
                  <c:v>1.0820916180884463</c:v>
                </c:pt>
                <c:pt idx="97">
                  <c:v>1.0826869350643937</c:v>
                </c:pt>
                <c:pt idx="98">
                  <c:v>1.0750515739736108</c:v>
                </c:pt>
                <c:pt idx="99">
                  <c:v>1.0774435302863115</c:v>
                </c:pt>
                <c:pt idx="100">
                  <c:v>1.0765513603989121</c:v>
                </c:pt>
                <c:pt idx="101">
                  <c:v>1.0537673440562465</c:v>
                </c:pt>
                <c:pt idx="102">
                  <c:v>1.0633340000843039</c:v>
                </c:pt>
                <c:pt idx="103">
                  <c:v>1.0432271095562857</c:v>
                </c:pt>
                <c:pt idx="104">
                  <c:v>1.0498189139630021</c:v>
                </c:pt>
                <c:pt idx="105">
                  <c:v>1.0621750428459098</c:v>
                </c:pt>
                <c:pt idx="106">
                  <c:v>1.0615629302869181</c:v>
                </c:pt>
                <c:pt idx="107">
                  <c:v>1.0739366364295231</c:v>
                </c:pt>
                <c:pt idx="108">
                  <c:v>1.0797407278343667</c:v>
                </c:pt>
                <c:pt idx="109">
                  <c:v>1.0845402165603568</c:v>
                </c:pt>
                <c:pt idx="110">
                  <c:v>1.083101559439674</c:v>
                </c:pt>
                <c:pt idx="111">
                  <c:v>1.0837620605082932</c:v>
                </c:pt>
                <c:pt idx="112">
                  <c:v>1.084676243296141</c:v>
                </c:pt>
                <c:pt idx="113">
                  <c:v>1.0855653625587565</c:v>
                </c:pt>
                <c:pt idx="114">
                  <c:v>1.0840020342452807</c:v>
                </c:pt>
                <c:pt idx="115">
                  <c:v>1.0897694420187434</c:v>
                </c:pt>
                <c:pt idx="116">
                  <c:v>1.0867900632387566</c:v>
                </c:pt>
                <c:pt idx="117">
                  <c:v>1.0810869243045362</c:v>
                </c:pt>
                <c:pt idx="118">
                  <c:v>1.0811341819117091</c:v>
                </c:pt>
                <c:pt idx="119">
                  <c:v>1.0810292530061993</c:v>
                </c:pt>
                <c:pt idx="120">
                  <c:v>1.0897582881880512</c:v>
                </c:pt>
                <c:pt idx="121">
                  <c:v>1.073264919632446</c:v>
                </c:pt>
                <c:pt idx="122">
                  <c:v>1.056527434114267</c:v>
                </c:pt>
                <c:pt idx="123">
                  <c:v>1.0734978719126689</c:v>
                </c:pt>
                <c:pt idx="124">
                  <c:v>1.0691165547022199</c:v>
                </c:pt>
                <c:pt idx="125">
                  <c:v>1.0632374710404828</c:v>
                </c:pt>
                <c:pt idx="126">
                  <c:v>1.0507351062222501</c:v>
                </c:pt>
                <c:pt idx="127">
                  <c:v>1.0714174670666101</c:v>
                </c:pt>
                <c:pt idx="128">
                  <c:v>1.0823078968844806</c:v>
                </c:pt>
                <c:pt idx="129">
                  <c:v>1.0831786547335391</c:v>
                </c:pt>
                <c:pt idx="130">
                  <c:v>1.0968340307525264</c:v>
                </c:pt>
                <c:pt idx="131">
                  <c:v>1.0995694155801812</c:v>
                </c:pt>
                <c:pt idx="132">
                  <c:v>1.1035541594066531</c:v>
                </c:pt>
                <c:pt idx="133">
                  <c:v>1.1123584949738461</c:v>
                </c:pt>
                <c:pt idx="134">
                  <c:v>1.1136463674372299</c:v>
                </c:pt>
                <c:pt idx="135">
                  <c:v>1.1167986981292026</c:v>
                </c:pt>
                <c:pt idx="136">
                  <c:v>1.1113361002778079</c:v>
                </c:pt>
                <c:pt idx="137">
                  <c:v>1.1052976561058694</c:v>
                </c:pt>
                <c:pt idx="138">
                  <c:v>1.1124576364537686</c:v>
                </c:pt>
                <c:pt idx="139">
                  <c:v>1.1068102167236202</c:v>
                </c:pt>
                <c:pt idx="140">
                  <c:v>1.1057531962875617</c:v>
                </c:pt>
                <c:pt idx="141">
                  <c:v>1.1112610459488625</c:v>
                </c:pt>
                <c:pt idx="142">
                  <c:v>1.129748904155782</c:v>
                </c:pt>
                <c:pt idx="143">
                  <c:v>1.1344895109565116</c:v>
                </c:pt>
                <c:pt idx="144">
                  <c:v>1.1276882635025636</c:v>
                </c:pt>
                <c:pt idx="145">
                  <c:v>1.1252225801776725</c:v>
                </c:pt>
                <c:pt idx="146">
                  <c:v>1.13001467011972</c:v>
                </c:pt>
                <c:pt idx="147">
                  <c:v>1.1438674392290658</c:v>
                </c:pt>
                <c:pt idx="148">
                  <c:v>1.1422282664262766</c:v>
                </c:pt>
                <c:pt idx="149">
                  <c:v>1.1434282432643852</c:v>
                </c:pt>
                <c:pt idx="150">
                  <c:v>1.1417212863792781</c:v>
                </c:pt>
                <c:pt idx="151">
                  <c:v>1.1496326301785287</c:v>
                </c:pt>
                <c:pt idx="152">
                  <c:v>1.1482703912500116</c:v>
                </c:pt>
                <c:pt idx="153">
                  <c:v>1.144659155085427</c:v>
                </c:pt>
                <c:pt idx="154">
                  <c:v>1.144897893353618</c:v>
                </c:pt>
                <c:pt idx="155">
                  <c:v>1.1538616565100066</c:v>
                </c:pt>
                <c:pt idx="156">
                  <c:v>1.1612399977801835</c:v>
                </c:pt>
                <c:pt idx="157">
                  <c:v>1.1584235726579255</c:v>
                </c:pt>
                <c:pt idx="158">
                  <c:v>1.155134789123397</c:v>
                </c:pt>
                <c:pt idx="159">
                  <c:v>1.1641851988605396</c:v>
                </c:pt>
                <c:pt idx="160">
                  <c:v>1.1512020841631145</c:v>
                </c:pt>
                <c:pt idx="161">
                  <c:v>1.1556142774829146</c:v>
                </c:pt>
                <c:pt idx="162">
                  <c:v>1.1503137526765033</c:v>
                </c:pt>
                <c:pt idx="163">
                  <c:v>1.1498420447505751</c:v>
                </c:pt>
                <c:pt idx="164">
                  <c:v>1.1449740084851787</c:v>
                </c:pt>
                <c:pt idx="165">
                  <c:v>1.1533424375852406</c:v>
                </c:pt>
                <c:pt idx="166">
                  <c:v>1.1494907040716769</c:v>
                </c:pt>
                <c:pt idx="167">
                  <c:v>1.1591492598743669</c:v>
                </c:pt>
                <c:pt idx="168">
                  <c:v>1.1588472926817868</c:v>
                </c:pt>
                <c:pt idx="169">
                  <c:v>1.1619183460608533</c:v>
                </c:pt>
                <c:pt idx="170">
                  <c:v>1.1733717835541038</c:v>
                </c:pt>
                <c:pt idx="171">
                  <c:v>1.1778321687544595</c:v>
                </c:pt>
                <c:pt idx="172">
                  <c:v>1.1780238496526549</c:v>
                </c:pt>
                <c:pt idx="173">
                  <c:v>1.1645000167796613</c:v>
                </c:pt>
                <c:pt idx="174">
                  <c:v>1.144350602305555</c:v>
                </c:pt>
                <c:pt idx="175">
                  <c:v>1.1592372818241705</c:v>
                </c:pt>
                <c:pt idx="176">
                  <c:v>1.168937087987981</c:v>
                </c:pt>
                <c:pt idx="177">
                  <c:v>1.1671945035318416</c:v>
                </c:pt>
                <c:pt idx="178">
                  <c:v>1.1602684924525515</c:v>
                </c:pt>
                <c:pt idx="179">
                  <c:v>1.1563143663961282</c:v>
                </c:pt>
                <c:pt idx="180">
                  <c:v>1.1633145279649468</c:v>
                </c:pt>
                <c:pt idx="181">
                  <c:v>1.1638421073843519</c:v>
                </c:pt>
                <c:pt idx="182">
                  <c:v>1.1692130868227069</c:v>
                </c:pt>
                <c:pt idx="183">
                  <c:v>1.1653232078396152</c:v>
                </c:pt>
                <c:pt idx="184">
                  <c:v>1.1639117670524266</c:v>
                </c:pt>
                <c:pt idx="185">
                  <c:v>1.1647021541348883</c:v>
                </c:pt>
                <c:pt idx="186">
                  <c:v>1.1663118334355269</c:v>
                </c:pt>
                <c:pt idx="187">
                  <c:v>1.1633726714095278</c:v>
                </c:pt>
                <c:pt idx="188">
                  <c:v>1.1654364832923392</c:v>
                </c:pt>
                <c:pt idx="189">
                  <c:v>1.1679055118907113</c:v>
                </c:pt>
                <c:pt idx="190">
                  <c:v>1.1743400961436852</c:v>
                </c:pt>
                <c:pt idx="191">
                  <c:v>1.1700481775550293</c:v>
                </c:pt>
                <c:pt idx="192">
                  <c:v>1.167687165896425</c:v>
                </c:pt>
                <c:pt idx="193">
                  <c:v>1.1661079954475779</c:v>
                </c:pt>
                <c:pt idx="194">
                  <c:v>1.172542940668142</c:v>
                </c:pt>
                <c:pt idx="195">
                  <c:v>1.1742410993821766</c:v>
                </c:pt>
                <c:pt idx="196">
                  <c:v>1.1707189703533896</c:v>
                </c:pt>
                <c:pt idx="197">
                  <c:v>1.1668872340529939</c:v>
                </c:pt>
                <c:pt idx="198">
                  <c:v>1.1581312091290654</c:v>
                </c:pt>
                <c:pt idx="199">
                  <c:v>1.1548149532259007</c:v>
                </c:pt>
                <c:pt idx="200">
                  <c:v>1.1356671251272685</c:v>
                </c:pt>
                <c:pt idx="201">
                  <c:v>1.1522034242209538</c:v>
                </c:pt>
                <c:pt idx="202">
                  <c:v>1.154560365113426</c:v>
                </c:pt>
                <c:pt idx="203">
                  <c:v>1.1507599735158793</c:v>
                </c:pt>
                <c:pt idx="204">
                  <c:v>1.1582298744050366</c:v>
                </c:pt>
                <c:pt idx="205">
                  <c:v>1.1689230906252583</c:v>
                </c:pt>
                <c:pt idx="206">
                  <c:v>1.1660897910310213</c:v>
                </c:pt>
                <c:pt idx="207">
                  <c:v>1.1659758753577254</c:v>
                </c:pt>
                <c:pt idx="208">
                  <c:v>1.1717659054663914</c:v>
                </c:pt>
                <c:pt idx="209">
                  <c:v>1.174772944369928</c:v>
                </c:pt>
                <c:pt idx="210">
                  <c:v>1.1800792863324199</c:v>
                </c:pt>
                <c:pt idx="211">
                  <c:v>1.1739137935687503</c:v>
                </c:pt>
                <c:pt idx="212">
                  <c:v>1.1790474572334682</c:v>
                </c:pt>
                <c:pt idx="213">
                  <c:v>1.1700449012642067</c:v>
                </c:pt>
                <c:pt idx="214">
                  <c:v>1.1826828558081566</c:v>
                </c:pt>
                <c:pt idx="215">
                  <c:v>1.1854272769938321</c:v>
                </c:pt>
                <c:pt idx="216">
                  <c:v>1.1853608090152263</c:v>
                </c:pt>
                <c:pt idx="217">
                  <c:v>1.1906669661738203</c:v>
                </c:pt>
                <c:pt idx="218">
                  <c:v>1.1922496609944737</c:v>
                </c:pt>
                <c:pt idx="219">
                  <c:v>1.1858958937631496</c:v>
                </c:pt>
                <c:pt idx="220">
                  <c:v>1.1658560714354436</c:v>
                </c:pt>
                <c:pt idx="221">
                  <c:v>1.1781859967512531</c:v>
                </c:pt>
                <c:pt idx="222">
                  <c:v>1.1859682314608002</c:v>
                </c:pt>
                <c:pt idx="223">
                  <c:v>1.1874829710806656</c:v>
                </c:pt>
                <c:pt idx="224">
                  <c:v>1.1951416369439172</c:v>
                </c:pt>
                <c:pt idx="225">
                  <c:v>1.1981448639339398</c:v>
                </c:pt>
                <c:pt idx="226">
                  <c:v>1.1979069758776364</c:v>
                </c:pt>
                <c:pt idx="227">
                  <c:v>1.1905806512823303</c:v>
                </c:pt>
                <c:pt idx="228">
                  <c:v>1.1951968038279863</c:v>
                </c:pt>
                <c:pt idx="229">
                  <c:v>1.1941099652917213</c:v>
                </c:pt>
                <c:pt idx="230">
                  <c:v>1.1902764858261456</c:v>
                </c:pt>
                <c:pt idx="231">
                  <c:v>1.1983869991630742</c:v>
                </c:pt>
                <c:pt idx="232">
                  <c:v>1.1874132300246931</c:v>
                </c:pt>
                <c:pt idx="233">
                  <c:v>1.1952529197310955</c:v>
                </c:pt>
                <c:pt idx="234">
                  <c:v>1.1975652904060023</c:v>
                </c:pt>
                <c:pt idx="235">
                  <c:v>1.1948662928744922</c:v>
                </c:pt>
                <c:pt idx="236">
                  <c:v>1.1989239394084432</c:v>
                </c:pt>
                <c:pt idx="237">
                  <c:v>1.2042726059235431</c:v>
                </c:pt>
                <c:pt idx="238">
                  <c:v>1.206122911979284</c:v>
                </c:pt>
                <c:pt idx="239">
                  <c:v>1.2094302201805904</c:v>
                </c:pt>
                <c:pt idx="240">
                  <c:v>1.2151877761997552</c:v>
                </c:pt>
                <c:pt idx="241">
                  <c:v>1.2102268960328728</c:v>
                </c:pt>
                <c:pt idx="242">
                  <c:v>1.1975656068824134</c:v>
                </c:pt>
                <c:pt idx="243">
                  <c:v>1.1996700680315979</c:v>
                </c:pt>
                <c:pt idx="244">
                  <c:v>1.2071611087874952</c:v>
                </c:pt>
                <c:pt idx="245">
                  <c:v>1.2108094753417487</c:v>
                </c:pt>
                <c:pt idx="246">
                  <c:v>1.2090092065256279</c:v>
                </c:pt>
                <c:pt idx="247">
                  <c:v>1.2094688445858304</c:v>
                </c:pt>
                <c:pt idx="248">
                  <c:v>1.2025528231104199</c:v>
                </c:pt>
                <c:pt idx="249">
                  <c:v>1.2084444040629498</c:v>
                </c:pt>
                <c:pt idx="250">
                  <c:v>1.2088310877687591</c:v>
                </c:pt>
                <c:pt idx="251">
                  <c:v>1.2090974360600717</c:v>
                </c:pt>
              </c:numCache>
            </c:numRef>
          </c:val>
          <c:smooth val="0"/>
          <c:extLst>
            <c:ext xmlns:c16="http://schemas.microsoft.com/office/drawing/2014/chart" uri="{C3380CC4-5D6E-409C-BE32-E72D297353CC}">
              <c16:uniqueId val="{00000003-499A-F24C-8B6D-38258E6F54EB}"/>
            </c:ext>
          </c:extLst>
        </c:ser>
        <c:dLbls>
          <c:showLegendKey val="0"/>
          <c:showVal val="0"/>
          <c:showCatName val="0"/>
          <c:showSerName val="0"/>
          <c:showPercent val="0"/>
          <c:showBubbleSize val="0"/>
        </c:dLbls>
        <c:smooth val="0"/>
        <c:axId val="2039339487"/>
        <c:axId val="2030741807"/>
      </c:lineChart>
      <c:dateAx>
        <c:axId val="2039339487"/>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2030741807"/>
        <c:crosses val="autoZero"/>
        <c:auto val="1"/>
        <c:lblOffset val="100"/>
        <c:baseTimeUnit val="days"/>
      </c:dateAx>
      <c:valAx>
        <c:axId val="2030741807"/>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crossAx val="2039339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6350</xdr:colOff>
      <xdr:row>0</xdr:row>
      <xdr:rowOff>0</xdr:rowOff>
    </xdr:from>
    <xdr:to>
      <xdr:col>16</xdr:col>
      <xdr:colOff>12700</xdr:colOff>
      <xdr:row>27</xdr:row>
      <xdr:rowOff>0</xdr:rowOff>
    </xdr:to>
    <xdr:graphicFrame macro="">
      <xdr:nvGraphicFramePr>
        <xdr:cNvPr id="2" name="Chart 1">
          <a:extLst>
            <a:ext uri="{FF2B5EF4-FFF2-40B4-BE49-F238E27FC236}">
              <a16:creationId xmlns:a16="http://schemas.microsoft.com/office/drawing/2014/main" id="{19518D3D-E807-4840-B87A-A0DAFAC18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177800</xdr:rowOff>
    </xdr:from>
    <xdr:to>
      <xdr:col>5</xdr:col>
      <xdr:colOff>0</xdr:colOff>
      <xdr:row>49</xdr:row>
      <xdr:rowOff>0</xdr:rowOff>
    </xdr:to>
    <xdr:graphicFrame macro="">
      <xdr:nvGraphicFramePr>
        <xdr:cNvPr id="29" name="Chart 3">
          <a:extLst>
            <a:ext uri="{FF2B5EF4-FFF2-40B4-BE49-F238E27FC236}">
              <a16:creationId xmlns:a16="http://schemas.microsoft.com/office/drawing/2014/main" id="{9895F1A1-4697-784C-B3EE-2E600B101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xdr:colOff>
      <xdr:row>29</xdr:row>
      <xdr:rowOff>12700</xdr:rowOff>
    </xdr:from>
    <xdr:to>
      <xdr:col>16</xdr:col>
      <xdr:colOff>12700</xdr:colOff>
      <xdr:row>49</xdr:row>
      <xdr:rowOff>0</xdr:rowOff>
    </xdr:to>
    <xdr:graphicFrame macro="">
      <xdr:nvGraphicFramePr>
        <xdr:cNvPr id="5" name="Chart 4">
          <a:extLst>
            <a:ext uri="{FF2B5EF4-FFF2-40B4-BE49-F238E27FC236}">
              <a16:creationId xmlns:a16="http://schemas.microsoft.com/office/drawing/2014/main" id="{BCEBE82D-CA4D-1A45-8A23-09EF45930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527050</xdr:colOff>
      <xdr:row>15</xdr:row>
      <xdr:rowOff>6350</xdr:rowOff>
    </xdr:from>
    <xdr:to>
      <xdr:col>16</xdr:col>
      <xdr:colOff>12700</xdr:colOff>
      <xdr:row>32</xdr:row>
      <xdr:rowOff>12700</xdr:rowOff>
    </xdr:to>
    <xdr:graphicFrame macro="">
      <xdr:nvGraphicFramePr>
        <xdr:cNvPr id="4" name="Chart 3">
          <a:extLst>
            <a:ext uri="{FF2B5EF4-FFF2-40B4-BE49-F238E27FC236}">
              <a16:creationId xmlns:a16="http://schemas.microsoft.com/office/drawing/2014/main" id="{4F47F881-559B-4647-B5B8-E17B65972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819406</xdr:colOff>
      <xdr:row>28</xdr:row>
      <xdr:rowOff>12827</xdr:rowOff>
    </xdr:from>
    <xdr:to>
      <xdr:col>16</xdr:col>
      <xdr:colOff>0</xdr:colOff>
      <xdr:row>63</xdr:row>
      <xdr:rowOff>64142</xdr:rowOff>
    </xdr:to>
    <xdr:graphicFrame macro="">
      <xdr:nvGraphicFramePr>
        <xdr:cNvPr id="2" name="Chart 1">
          <a:extLst>
            <a:ext uri="{FF2B5EF4-FFF2-40B4-BE49-F238E27FC236}">
              <a16:creationId xmlns:a16="http://schemas.microsoft.com/office/drawing/2014/main" id="{7DA8E6B5-9DBD-FE44-880B-9BD4C220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819278</xdr:colOff>
      <xdr:row>0</xdr:row>
      <xdr:rowOff>184278</xdr:rowOff>
    </xdr:from>
    <xdr:to>
      <xdr:col>16</xdr:col>
      <xdr:colOff>0</xdr:colOff>
      <xdr:row>27</xdr:row>
      <xdr:rowOff>25656</xdr:rowOff>
    </xdr:to>
    <xdr:graphicFrame macro="">
      <xdr:nvGraphicFramePr>
        <xdr:cNvPr id="3" name="Chart 2">
          <a:extLst>
            <a:ext uri="{FF2B5EF4-FFF2-40B4-BE49-F238E27FC236}">
              <a16:creationId xmlns:a16="http://schemas.microsoft.com/office/drawing/2014/main" id="{BE0821B4-7E8E-B04A-804C-B1ED3FE2C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TC" connectionId="15" xr16:uid="{BD01501E-14F2-8A48-ACF4-2455E79BAFD1}"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CD" connectionId="19" xr16:uid="{2CE2B67B-0021-494A-9B4C-AAAF84F3F3B6}"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G" connectionId="24" xr16:uid="{42577765-73FE-A844-9D77-C986CF65C3D1}"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MM" connectionId="20" xr16:uid="{BF9DCD23-575C-1649-8A94-27B2149A2F6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RM" connectionId="6" xr16:uid="{9E637B6C-176C-BC41-8840-DC9784DB4FE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AXP" connectionId="3" xr16:uid="{4786CDE1-7309-F74B-A7F5-2BBC89671322}"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GS" connectionId="11" xr16:uid="{0C5666D0-314E-D14C-AB20-764D529B54C8}"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CSCO" connectionId="7" xr16:uid="{959D59F6-D77A-764E-BDBE-B4DE807C173F}"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AAPL" connectionId="1" xr16:uid="{C295EA45-1C6C-6B49-9388-79F20E57C44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TRV" connectionId="25" xr16:uid="{38004174-D9A3-2745-9A4F-C33C49127769}"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NKE" connectionId="23" xr16:uid="{3DE46B64-BB27-644C-9381-A80804581D0A}"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MRK" connectionId="21" xr16:uid="{A7B629E9-CA45-C04D-BA03-D0E71AF75DD2}"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AMGN" connectionId="2" xr16:uid="{0C47E400-59FE-9440-BFB8-C0AF86F9D3A9}"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BA" connectionId="4" xr16:uid="{BA6D777F-C6C2-C444-A9F2-5F7902D6BF22}"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V" connectionId="27" xr16:uid="{610B6E27-E51A-0E49-8AD5-48BAA1105B77}"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W" connectionId="10" xr16:uid="{3E5B2C16-BF86-BF4B-9294-E6B7943B29EA}"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HD" connectionId="12" xr16:uid="{38C457EA-DC3A-DB47-9E2C-BEF9870F27FC}"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WBA" connectionId="29" xr16:uid="{705B3FC0-47D0-3B4B-8ED5-FDAFAD33E387}"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VZ" connectionId="28" xr16:uid="{DEE91F60-F5C7-1246-8797-5A8DB1A27132}" autoFormatId="16" applyNumberFormats="0" applyBorderFormats="0" applyFontFormats="1" applyPatternFormats="1"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IBM" connectionId="14" xr16:uid="{8FD0BC99-10C9-8043-A8AA-02F0FE090EA6}" autoFormatId="16" applyNumberFormats="0" applyBorderFormats="0" applyFontFormats="1" applyPatternFormats="1"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WMT" connectionId="30" xr16:uid="{5F36B1AA-B093-EB41-934B-0D8E72A4821C}" autoFormatId="16" applyNumberFormats="0" applyBorderFormats="0" applyFontFormats="1" applyPatternFormats="1"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JPM" connectionId="17" xr16:uid="{FC17CDA9-3E14-D048-89C4-FE9C454A2ADE}" autoFormatId="16" applyNumberFormats="0" applyBorderFormats="0" applyFontFormats="1" applyPatternFormats="1"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JNJ" connectionId="16" xr16:uid="{7271892F-9243-984F-A215-B4485A5FD994}" autoFormatId="16" applyNumberFormats="0" applyBorderFormats="0" applyFontFormats="1" applyPatternFormats="1"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CVX" connectionId="8" xr16:uid="{CDFEECFC-A09B-AC4F-927E-4CE9160FBEDF}" autoFormatId="16" applyNumberFormats="0" applyBorderFormats="0" applyFontFormats="1" applyPatternFormats="1"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HON" connectionId="13" xr16:uid="{7AFA8E03-3963-9847-A0C4-883252F8F1CF}" autoFormatId="16" applyNumberFormats="0" applyBorderFormats="0" applyFontFormats="1" applyPatternFormats="1"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MSFT" connectionId="22" xr16:uid="{A2D02F87-F19C-7B4D-99C8-0813CBC0CF5A}" autoFormatId="16" applyNumberFormats="0" applyBorderFormats="0" applyFontFormats="1" applyPatternFormats="1"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CAT" connectionId="5" xr16:uid="{9A34080A-F15E-9247-BB80-B62288283448}" autoFormatId="16" applyNumberFormats="0" applyBorderFormats="0" applyFontFormats="1" applyPatternFormats="1"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UNH" connectionId="26" xr16:uid="{91E1100E-D42F-FB46-A510-BACE27B84A00}" autoFormatId="16" applyNumberFormats="0" applyBorderFormats="0" applyFontFormats="1" applyPatternFormats="1"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DIS" connectionId="9" xr16:uid="{DEA214A9-C118-B544-9611-2F839F1CE35A}" autoFormatId="16" applyNumberFormats="0" applyBorderFormats="0" applyFontFormats="1" applyPatternFormats="1"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KO" connectionId="18" xr16:uid="{642A73F2-0CEB-2948-91BB-6A4FD70F9638}" autoFormatId="16" applyNumberFormats="0" applyBorderFormats="0" applyFontFormats="1" applyPatternFormats="1" applyAlignmentFormats="0" applyWidthHeightFormats="0"/>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64">
  <rv s="0">
    <v>http://en.wikipedia.org/wiki/Public_domain</v>
    <v>Public domain</v>
  </rv>
  <rv s="0">
    <v>http://en.wikipedia.org/wiki/3M</v>
    <v>Wikipedia</v>
  </rv>
  <rv s="1">
    <v>0</v>
    <v>1</v>
  </rv>
  <rv s="2">
    <v>6</v>
    <v>https://www.bing.com/th?id=AMMS_32000850961e4a70971cc92b1cc2e7cc&amp;qlt=95</v>
    <v>2</v>
    <v>0</v>
    <v>https://www.bing.com/images/search?form=xlimg&amp;q=3m</v>
    <v>Image of 3M COMPANY</v>
  </rv>
  <rv s="0">
    <v>https://www.bing.com/financeapi/forcetrigger?t=a1xroc&amp;q=XNYS%3aMMM&amp;form=skydnc</v>
    <v>Learn more on Bing</v>
  </rv>
  <rv s="3">
    <v>0</v>
    <v>3M COMPANY (XNYS:MMM)</v>
    <v>3</v>
    <v>4</v>
    <v>Finance</v>
    <v>5</v>
    <v>en-GB</v>
    <v>a1xroc</v>
    <v>268435456</v>
    <v>1</v>
    <v>Powered by Refinitiv</v>
    <v>208.95</v>
    <v>156.13</v>
    <v>0.96630000000000005</v>
    <v>-0.85</v>
    <v>-4.7810000000000005E-3</v>
    <v>0</v>
    <v>0</v>
    <v>USD</v>
    <v>3M Co is a technology company.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 safety and industrial.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home care, home improvement, and stationery and office supplies.</v>
    <v>94987</v>
    <v>New York Stock Exchange</v>
    <v>XNYS</v>
    <v>XNYS</v>
    <v>3M Center, Bldg. 220-13E-26A, SAINT PAUL, MN, 55144-1000 US</v>
    <v>178.1</v>
    <v>3</v>
    <v>Consumer Goods Conglomerates</v>
    <v>Stock</v>
    <v>44477.998609710157</v>
    <v>4</v>
    <v>176.7756</v>
    <v>102390000000</v>
    <v>3M COMPANY</v>
    <v>3M COMPANY</v>
    <v>177.57</v>
    <v>17.493600000000001</v>
    <v>177.8</v>
    <v>176.95</v>
    <v>176.95</v>
    <v>578638200</v>
    <v>MMM</v>
    <v>3M COMPANY (XNYS:MMM)</v>
    <v>2469608</v>
    <v>3107797</v>
    <v>1929</v>
  </rv>
  <rv s="4">
    <v>5</v>
  </rv>
  <rv s="0">
    <v>http://en.wikipedia.org/wiki/American_Express</v>
    <v>Wikipedia</v>
  </rv>
  <rv s="1">
    <v>0</v>
    <v>7</v>
  </rv>
  <rv s="2">
    <v>6</v>
    <v>https://www.bing.com/th?id=AMMS_4b0bb9ecc06de08643063b8d43f8b996&amp;qlt=95</v>
    <v>8</v>
    <v>0</v>
    <v>https://www.bing.com/images/search?form=xlimg&amp;q=american+express</v>
    <v>Image of AMERICAN EXPRESS COMPANY</v>
  </rv>
  <rv s="0">
    <v>https://www.bing.com/financeapi/forcetrigger?t=a1o2lh&amp;q=XNYS%3aAXP&amp;form=skydnc</v>
    <v>Learn more on Bing</v>
  </rv>
  <rv s="3">
    <v>0</v>
    <v>AMERICAN EXPRESS COMPANY (XNYS:AXP)</v>
    <v>3</v>
    <v>4</v>
    <v>Finance</v>
    <v>5</v>
    <v>en-GB</v>
    <v>a1o2lh</v>
    <v>268435456</v>
    <v>1</v>
    <v>Powered by Refinitiv</v>
    <v>179.67</v>
    <v>89.11</v>
    <v>1.2499</v>
    <v>0.86</v>
    <v>4.934E-3</v>
    <v>-0.65</v>
    <v>-3.7109999999999999E-3</v>
    <v>USD</v>
    <v>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v>
    <v>63700</v>
    <v>New York Stock Exchange</v>
    <v>XNYS</v>
    <v>XNYS</v>
    <v>200 Vesey St Fl 50, NEW YORK, NY, 10285-1000 US</v>
    <v>176.98</v>
    <v>9</v>
    <v>Banking Services</v>
    <v>Stock</v>
    <v>44477.998106145315</v>
    <v>10</v>
    <v>173.53</v>
    <v>139145000000</v>
    <v>AMERICAN EXPRESS COMPANY</v>
    <v>AMERICAN EXPRESS COMPANY</v>
    <v>173.85</v>
    <v>20.259399999999999</v>
    <v>174.29</v>
    <v>175.15</v>
    <v>174.5</v>
    <v>794433100</v>
    <v>AXP</v>
    <v>AMERICAN EXPRESS COMPANY (XNYS:AXP)</v>
    <v>2375299</v>
    <v>3655456</v>
    <v>1965</v>
  </rv>
  <rv s="4">
    <v>11</v>
  </rv>
  <rv s="0">
    <v>http://en.wikipedia.org/wiki/Amgen</v>
    <v>Wikipedia</v>
  </rv>
  <rv s="1">
    <v>0</v>
    <v>13</v>
  </rv>
  <rv s="2">
    <v>6</v>
    <v>https://www.bing.com/th?id=AMMS_7651d2e878d4df4bb82a200be2db03e3&amp;qlt=95</v>
    <v>14</v>
    <v>0</v>
    <v>https://www.bing.com/images/search?form=xlimg&amp;q=amgen</v>
    <v>Image of AMGEN INC.</v>
  </rv>
  <rv s="0">
    <v>https://www.bing.com/financeapi/forcetrigger?t=a1nec7&amp;q=XNAS%3aAMGN&amp;form=skydnc</v>
    <v>Learn more on Bing</v>
  </rv>
  <rv s="3">
    <v>0</v>
    <v>AMGEN INC. (XNAS:AMGN)</v>
    <v>3</v>
    <v>4</v>
    <v>Finance</v>
    <v>5</v>
    <v>en-GB</v>
    <v>a1nec7</v>
    <v>268435456</v>
    <v>1</v>
    <v>Powered by Refinitiv</v>
    <v>276.69</v>
    <v>207.64869999999999</v>
    <v>0.6411</v>
    <v>-0.17</v>
    <v>-8.1289999999999997E-4</v>
    <v>0</v>
    <v>0</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24300</v>
    <v>Nasdaq Stock Market</v>
    <v>XNAS</v>
    <v>XNAS</v>
    <v>1 Amgen Center Dr, THOUSAND OAKS, CA, 91320-1799 US</v>
    <v>210.18</v>
    <v>15</v>
    <v>Pharmaceuticals</v>
    <v>Stock</v>
    <v>44477.970281064059</v>
    <v>16</v>
    <v>207.64869999999999</v>
    <v>118652800000</v>
    <v>AMGEN INC.</v>
    <v>AMGEN INC.</v>
    <v>210.125</v>
    <v>21.2623</v>
    <v>209.12</v>
    <v>208.95</v>
    <v>208.95</v>
    <v>567852400</v>
    <v>AMGN</v>
    <v>AMGEN INC. (XNAS:AMGN)</v>
    <v>2350037</v>
    <v>2615288</v>
    <v>1986</v>
  </rv>
  <rv s="4">
    <v>17</v>
  </rv>
  <rv s="0">
    <v>http://nl.wikipedia.org/wiki/Apple_Inc.</v>
    <v>Wikipedia</v>
  </rv>
  <rv s="1">
    <v>0</v>
    <v>19</v>
  </rv>
  <rv s="2">
    <v>6</v>
    <v>https://www.bing.com/th?id=AMMS_5bc8393c85a56e6bb6524ea7b3970bad&amp;qlt=95</v>
    <v>20</v>
    <v>0</v>
    <v>https://www.bing.com/images/search?form=xlimg&amp;q=apple+inc</v>
    <v>Image of APPLE INC.</v>
  </rv>
  <rv s="0">
    <v>https://www.bing.com/financeapi/forcetrigger?t=a1mou2&amp;q=XNAS%3aAAPL&amp;form=skydnc</v>
    <v>Learn more on Bing</v>
  </rv>
  <rv s="3">
    <v>0</v>
    <v>APPLE INC. (XNAS:AAPL)</v>
    <v>3</v>
    <v>4</v>
    <v>Finance</v>
    <v>5</v>
    <v>en-GB</v>
    <v>a1mou2</v>
    <v>268435456</v>
    <v>1</v>
    <v>Powered by Refinitiv</v>
    <v>157.26</v>
    <v>107.32</v>
    <v>1.224</v>
    <v>-0.39</v>
    <v>-2.722E-3</v>
    <v>-0.09</v>
    <v>-6.2979999999999991E-4</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147000</v>
    <v>Nasdaq Stock Market</v>
    <v>XNAS</v>
    <v>XNAS</v>
    <v>1 Apple Park Way, CUPERTINO, CA, 95014-0642 US</v>
    <v>144.1781</v>
    <v>21</v>
    <v>Computers, Phones &amp; Household Electronics</v>
    <v>Stock</v>
    <v>44477.999995555467</v>
    <v>22</v>
    <v>142.56</v>
    <v>2362161000000</v>
    <v>APPLE INC.</v>
    <v>APPLE INC.</v>
    <v>144.03</v>
    <v>28.0623</v>
    <v>143.29</v>
    <v>142.9</v>
    <v>142.81</v>
    <v>16530170000</v>
    <v>AAPL</v>
    <v>APPLE INC. (XNAS:AAPL)</v>
    <v>58773155</v>
    <v>85456445</v>
    <v>1977</v>
  </rv>
  <rv s="4">
    <v>23</v>
  </rv>
  <rv s="0">
    <v>http://en.wikipedia.org/wiki/Boeing</v>
    <v>Wikipedia</v>
  </rv>
  <rv s="1">
    <v>0</v>
    <v>25</v>
  </rv>
  <rv s="2">
    <v>6</v>
    <v>https://www.bing.com/th?id=AMMS_8bd15fa626b3afb85c59bf7000422779&amp;qlt=95</v>
    <v>26</v>
    <v>0</v>
    <v>https://www.bing.com/images/search?form=xlimg&amp;q=boeing</v>
    <v>Image of THE BOEING COMPANY</v>
  </rv>
  <rv s="0">
    <v>https://www.bing.com/financeapi/forcetrigger?t=a1o4ec&amp;q=XNYS%3aBA&amp;form=skydnc</v>
    <v>Learn more on Bing</v>
  </rv>
  <rv s="3">
    <v>0</v>
    <v>THE BOEING COMPANY (XNYS:BA)</v>
    <v>3</v>
    <v>4</v>
    <v>Finance</v>
    <v>5</v>
    <v>en-GB</v>
    <v>a1o4ec</v>
    <v>268435456</v>
    <v>1</v>
    <v>Powered by Refinitiv</v>
    <v>278.56709999999998</v>
    <v>141.58000000000001</v>
    <v>1.6017999999999999</v>
    <v>-0.09</v>
    <v>-3.9739999999999996E-4</v>
    <v>-0.04</v>
    <v>-1.7670000000000001E-4</v>
    <v>USD</v>
    <v>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v>
    <v>141000</v>
    <v>New York Stock Exchange</v>
    <v>XNYS</v>
    <v>XNYS</v>
    <v>100 N Riverside Plz, CHICAGO, IL, 60606-1596 US</v>
    <v>228.7124</v>
    <v>27</v>
    <v>Aerospace &amp; Defense</v>
    <v>Stock</v>
    <v>44477.999661967187</v>
    <v>28</v>
    <v>225.4</v>
    <v>132698900000</v>
    <v>THE BOEING COMPANY</v>
    <v>THE BOEING COMPANY</v>
    <v>226.75</v>
    <v>0</v>
    <v>226.48</v>
    <v>226.39</v>
    <v>226.35</v>
    <v>586151900</v>
    <v>BA</v>
    <v>THE BOEING COMPANY (XNYS:BA)</v>
    <v>4515032</v>
    <v>8946211</v>
    <v>1934</v>
  </rv>
  <rv s="4">
    <v>29</v>
  </rv>
  <rv s="0">
    <v>http://en.wikipedia.org/wiki/Caterpillar_Inc.</v>
    <v>Wikipedia</v>
  </rv>
  <rv s="1">
    <v>0</v>
    <v>31</v>
  </rv>
  <rv s="2">
    <v>6</v>
    <v>https://www.bing.com/th?id=AMMS_5f946e09982396613622ebabae1bd253&amp;qlt=95</v>
    <v>32</v>
    <v>0</v>
    <v>https://www.bing.com/images/search?form=xlimg&amp;q=caterpillar+inc.</v>
    <v>Image of CATERPILLAR INC.</v>
  </rv>
  <rv s="0">
    <v>https://www.bing.com/financeapi/forcetrigger?t=a1p7zr&amp;q=XNYS%3aCAT&amp;form=skydnc</v>
    <v>Learn more on Bing</v>
  </rv>
  <rv s="3">
    <v>0</v>
    <v>CATERPILLAR INC. (XNYS:CAT)</v>
    <v>3</v>
    <v>4</v>
    <v>Finance</v>
    <v>5</v>
    <v>en-GB</v>
    <v>a1p7zr</v>
    <v>268435456</v>
    <v>1</v>
    <v>Powered by Refinitiv</v>
    <v>246.69</v>
    <v>149.6301</v>
    <v>0.9123</v>
    <v>-0.59</v>
    <v>-3.0140000000000002E-3</v>
    <v>0.21</v>
    <v>1.0759999999999999E-3</v>
    <v>USD</v>
    <v>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heavy construction,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ground engaging tools, fluid transfer products, and sealing and connecting components for Cat products.</v>
    <v>97300</v>
    <v>New York Stock Exchange</v>
    <v>XNYS</v>
    <v>XNYS</v>
    <v>510 Lake Cook Rd Ste 100, DEERFIELD, IL, 60015-4971 US</v>
    <v>196.58</v>
    <v>33</v>
    <v>Machinery, Equipment &amp; Components</v>
    <v>Stock</v>
    <v>44477.99593991875</v>
    <v>34</v>
    <v>194.74</v>
    <v>106844500000</v>
    <v>CATERPILLAR INC.</v>
    <v>CATERPILLAR INC.</v>
    <v>195.8</v>
    <v>25.009399999999999</v>
    <v>195.75</v>
    <v>195.16</v>
    <v>195.37</v>
    <v>547471500</v>
    <v>CAT</v>
    <v>CATERPILLAR INC. (XNYS:CAT)</v>
    <v>2713300</v>
    <v>3630809</v>
    <v>1986</v>
  </rv>
  <rv s="4">
    <v>35</v>
  </rv>
  <rv s="0">
    <v>https://www.bing.com/financeapi/forcetrigger?t=a1qlz2&amp;q=XNYS%3aCVX&amp;form=skydnc</v>
    <v>Learn more on Bing</v>
  </rv>
  <rv s="5">
    <v>7</v>
    <v>CHEVRON CORPORATION (XNYS:CVX)</v>
    <v>8</v>
    <v>9</v>
    <v>Finance</v>
    <v>5</v>
    <v>en-GB</v>
    <v>a1qlz2</v>
    <v>268435456</v>
    <v>1</v>
    <v>Powered by Refinitiv</v>
    <v>113.11</v>
    <v>65.16</v>
    <v>1.2575000000000001</v>
    <v>2.37</v>
    <v>2.2425999999999998E-2</v>
    <v>0.01</v>
    <v>9.255E-5</v>
    <v>USD</v>
    <v>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v>
    <v>47736</v>
    <v>New York Stock Exchange</v>
    <v>XNYS</v>
    <v>XNYS</v>
    <v>6001 Bollinger Canyon Rd, SAN RAMON, CA, 94583-2324 US</v>
    <v>108.43</v>
    <v>Oil &amp; Gas</v>
    <v>Stock</v>
    <v>44477.999005705467</v>
    <v>37</v>
    <v>106.6</v>
    <v>208959200000</v>
    <v>CHEVRON CORPORATION</v>
    <v>CHEVRON CORPORATION</v>
    <v>106.81</v>
    <v>56.737299999999998</v>
    <v>105.68</v>
    <v>108.05</v>
    <v>108.06</v>
    <v>1933912000</v>
    <v>CVX</v>
    <v>CHEVRON CORPORATION (XNYS:CVX)</v>
    <v>10586720</v>
    <v>11863280</v>
    <v>1926</v>
  </rv>
  <rv s="4">
    <v>38</v>
  </rv>
  <rv s="0">
    <v>http://en.wikipedia.org/wiki/Cisco_Systems</v>
    <v>Wikipedia</v>
  </rv>
  <rv s="1">
    <v>0</v>
    <v>40</v>
  </rv>
  <rv s="2">
    <v>6</v>
    <v>https://www.bing.com/th?id=AMMS_260a2f4e042134ccb72dfe738e09a885&amp;qlt=95</v>
    <v>41</v>
    <v>0</v>
    <v>https://www.bing.com/images/search?form=xlimg&amp;q=cisco+systems</v>
    <v>Image of CISCO SYSTEMS, INC.</v>
  </rv>
  <rv s="0">
    <v>https://www.bing.com/financeapi/forcetrigger?t=a1qe5r&amp;q=XNAS%3aCSCO&amp;form=skydnc</v>
    <v>Learn more on Bing</v>
  </rv>
  <rv s="3">
    <v>0</v>
    <v>CISCO SYSTEMS, INC. (XNAS:CSCO)</v>
    <v>3</v>
    <v>4</v>
    <v>Finance</v>
    <v>5</v>
    <v>en-GB</v>
    <v>a1qe5r</v>
    <v>268435456</v>
    <v>1</v>
    <v>Powered by Refinitiv</v>
    <v>60.27</v>
    <v>35.28</v>
    <v>0.91569999999999996</v>
    <v>0.06</v>
    <v>1.091E-3</v>
    <v>-0.04</v>
    <v>-7.2620000000000009E-4</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77500</v>
    <v>Nasdaq Stock Market</v>
    <v>XNAS</v>
    <v>XNAS</v>
    <v>170 West Tasman Dr, SAN JOSE, CA, 95134-1706 US</v>
    <v>55.3</v>
    <v>42</v>
    <v>Communications &amp; Networking</v>
    <v>Stock</v>
    <v>44477.997318310154</v>
    <v>43</v>
    <v>54.75</v>
    <v>232312900000</v>
    <v>CISCO SYSTEMS, INC.</v>
    <v>CISCO SYSTEMS, INC.</v>
    <v>55.2</v>
    <v>22.0059</v>
    <v>55.02</v>
    <v>55.08</v>
    <v>55.04</v>
    <v>4217736000</v>
    <v>CSCO</v>
    <v>CISCO SYSTEMS, INC. (XNAS:CSCO)</v>
    <v>9255682</v>
    <v>18032722</v>
    <v>2021</v>
  </rv>
  <rv s="4">
    <v>44</v>
  </rv>
  <rv s="0">
    <v>http://ko.wikipedia.org/wiki/코카-콜라_컴퍼니</v>
    <v>Wikipedia</v>
  </rv>
  <rv s="1">
    <v>0</v>
    <v>46</v>
  </rv>
  <rv s="2">
    <v>6</v>
    <v>https://www.bing.com/th?id=AMMS_0f58fede1141f3a14e4956d25e8bd40a&amp;qlt=95</v>
    <v>47</v>
    <v>0</v>
    <v>https://www.bing.com/images/search?form=xlimg&amp;q=the+coca-cola+company</v>
    <v>Image of THE COCA-COLA COMPANY</v>
  </rv>
  <rv s="0">
    <v>https://www.bing.com/financeapi/forcetrigger?t=a1wljc&amp;q=XNYS%3aKO&amp;form=skydnc</v>
    <v>Learn more on Bing</v>
  </rv>
  <rv s="3">
    <v>0</v>
    <v>THE COCA-COLA COMPANY (XNYS:KO)</v>
    <v>3</v>
    <v>4</v>
    <v>Finance</v>
    <v>5</v>
    <v>en-GB</v>
    <v>a1wljc</v>
    <v>268435456</v>
    <v>1</v>
    <v>Powered by Refinitiv</v>
    <v>57.56</v>
    <v>47.3</v>
    <v>0.64790000000000003</v>
    <v>0.24</v>
    <v>4.4540000000000005E-3</v>
    <v>-0.03</v>
    <v>-5.5429999999999998E-4</v>
    <v>USD</v>
    <v>The Coca-Cola Company is a beverage company. The Company owns or licenses and markets non-alcoholic beverage brands, primarily sparkling soft drinks; water, enhanced water and sports drinks; juice, dairy and plant-based beverages; tea and coffee; and energy drinks. The Company's segments include Europe, Middle East and Africa; Latin America; North America; Asia Pacific; Global Ventures; Bottling Investments, and Corporate. The Company markets, manufactures and sells beverage concentrates (beverage bases) and syrups, including fountain syrups and finished sparkling soft drinks and other nonalcoholic beverages. It owns and markets a range of non-alcoholic sparkling soft drink brands, including Coca-Cola, Diet Coke, Fanta and Sprite. The Company's branded beverage products are available to consumers in more than 200 countries and territories through its network of independent bottling partners, distributors, wholesalers and retailers as well as its bottling and distribution operations.</v>
    <v>80300</v>
    <v>New York Stock Exchange</v>
    <v>XNYS</v>
    <v>XNYS</v>
    <v>1 Coca Cola Plz NW, ATLANTA, GA, 30313-2420 US</v>
    <v>54.39</v>
    <v>48</v>
    <v>Beverages</v>
    <v>Stock</v>
    <v>44477.999846805469</v>
    <v>49</v>
    <v>53.895000000000003</v>
    <v>233615400000</v>
    <v>THE COCA-COLA COMPANY</v>
    <v>THE COCA-COLA COMPANY</v>
    <v>54</v>
    <v>28.880500000000001</v>
    <v>53.88</v>
    <v>54.12</v>
    <v>54.09</v>
    <v>4316619000</v>
    <v>KO</v>
    <v>THE COCA-COLA COMPANY (XNYS:KO)</v>
    <v>13786820</v>
    <v>16499113</v>
    <v>1919</v>
  </rv>
  <rv s="4">
    <v>50</v>
  </rv>
  <rv s="0">
    <v>http://en.wikipedia.org/wiki/Dow_Chemical_Company</v>
    <v>Wikipedia</v>
  </rv>
  <rv s="1">
    <v>0</v>
    <v>52</v>
  </rv>
  <rv s="2">
    <v>6</v>
    <v>https://www.bing.com/th?id=AMMS_5abe15122075d0bd146631d4e21c0a1e&amp;qlt=95</v>
    <v>53</v>
    <v>0</v>
    <v>https://www.bing.com/images/search?form=xlimg&amp;q=dow+chemical+company</v>
    <v>Image of Dow Inc.</v>
  </rv>
  <rv s="0">
    <v>https://www.bing.com/financeapi/forcetrigger?t=bpifbh&amp;q=XNYS%3aDOW&amp;form=skydnc</v>
    <v>Learn more on Bing</v>
  </rv>
  <rv s="6">
    <v>10</v>
    <v>Dow Inc. (XNYS:DOW)</v>
    <v>3</v>
    <v>11</v>
    <v>Finance</v>
    <v>5</v>
    <v>en-GB</v>
    <v>bpifbh</v>
    <v>268435456</v>
    <v>1</v>
    <v>Powered by Refinitiv</v>
    <v>71.38</v>
    <v>44.33</v>
    <v>0.2</v>
    <v>3.418E-3</v>
    <v>0</v>
    <v>0</v>
    <v>USD</v>
    <v>Dow Inc. is a holding company for The Dow Chemical Company and its subsidiaries (TDCC). The Company's portfolio of plastics, industrial intermediates, coatings and silicones businesses delivers a range of science-based products and solutions for its customers in various market segments, such as packaging, infrastructure, mobility and consumer care. The Company’s portfolio is comprised of six global business units, which are organized into three operating segments: Packaging &amp; Specialty Plastics, Industrial Intermediates &amp; Infrastructure and Performance Materials &amp; Coatings. Packaging &amp; Specialty Plastics consists of two global businesses: Hydrocarbons &amp; Energy and Packaging and Specialty Plastics. Industrial Intermediates &amp; Infrastructure consists of two customer-centric businesses: Industrial Solutions and Polyurethanes &amp; Construction Chemicals. Performance Materials &amp; Coatings includes two global businesses: Coatings &amp; Performance Monomers and Consumer Solutions.</v>
    <v>35700</v>
    <v>New York Stock Exchange</v>
    <v>XNYS</v>
    <v>XNYS</v>
    <v>2211 H H Dow Way, MIDLAND, MI, 48642-4815 US</v>
    <v>59.29</v>
    <v>54</v>
    <v>Chemicals</v>
    <v>Stock</v>
    <v>44477.99971486094</v>
    <v>55</v>
    <v>58.4</v>
    <v>43784260000</v>
    <v>Dow Inc.</v>
    <v>Dow Inc.</v>
    <v>58.81</v>
    <v>10.7636</v>
    <v>58.51</v>
    <v>58.71</v>
    <v>58.71</v>
    <v>745771800</v>
    <v>DOW</v>
    <v>Dow Inc. (XNYS:DOW)</v>
    <v>4260182</v>
    <v>6017425</v>
    <v>2018</v>
  </rv>
  <rv s="4">
    <v>56</v>
  </rv>
  <rv s="0">
    <v>http://en.wikipedia.org/wiki/Goldman_Sachs</v>
    <v>Wikipedia</v>
  </rv>
  <rv s="1">
    <v>0</v>
    <v>58</v>
  </rv>
  <rv s="2">
    <v>6</v>
    <v>https://www.bing.com/th?id=AMMS_2f362d8bafa3276f41a517a3b845586a&amp;qlt=95</v>
    <v>59</v>
    <v>0</v>
    <v>https://www.bing.com/images/search?form=xlimg&amp;q=goldman+sachs</v>
    <v>Image of THE GOLDMAN SACHS GROUP, INC.</v>
  </rv>
  <rv s="0">
    <v>https://www.bing.com/financeapi/forcetrigger?t=a1u7xm&amp;q=XNYS%3aGS&amp;form=skydnc</v>
    <v>Learn more on Bing</v>
  </rv>
  <rv s="3">
    <v>0</v>
    <v>THE GOLDMAN SACHS GROUP, INC. (XNYS:GS)</v>
    <v>3</v>
    <v>4</v>
    <v>Finance</v>
    <v>5</v>
    <v>en-GB</v>
    <v>a1u7xm</v>
    <v>268435456</v>
    <v>1</v>
    <v>Powered by Refinitiv</v>
    <v>420.75990000000002</v>
    <v>185.52</v>
    <v>1.5374000000000001</v>
    <v>2.19</v>
    <v>5.6059999999999999E-3</v>
    <v>-7.0000000000000007E-2</v>
    <v>-1.7819999999999999E-4</v>
    <v>USD</v>
    <v>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v>
    <v>40800</v>
    <v>New York Stock Exchange</v>
    <v>XNYS</v>
    <v>XNYS</v>
    <v>200 West St, NEW YORK, NY, 10282-2102 US</v>
    <v>394.31</v>
    <v>60</v>
    <v>Investment Banking &amp; Investment Services</v>
    <v>Stock</v>
    <v>44477.997387036718</v>
    <v>61</v>
    <v>388.18</v>
    <v>132415300000</v>
    <v>THE GOLDMAN SACHS GROUP, INC.</v>
    <v>THE GOLDMAN SACHS GROUP, INC.</v>
    <v>390.83</v>
    <v>7.1439000000000004</v>
    <v>390.62</v>
    <v>392.81</v>
    <v>392.74</v>
    <v>337097500</v>
    <v>GS</v>
    <v>THE GOLDMAN SACHS GROUP, INC. (XNYS:GS)</v>
    <v>1446728</v>
    <v>2462545</v>
    <v>1998</v>
  </rv>
  <rv s="4">
    <v>62</v>
  </rv>
  <rv s="0">
    <v>http://en.wikipedia.org/wiki/Honeywell</v>
    <v>Wikipedia</v>
  </rv>
  <rv s="1">
    <v>0</v>
    <v>64</v>
  </rv>
  <rv s="2">
    <v>6</v>
    <v>https://www.bing.com/th?id=AMMS_6449da466dbe4d24089aa2e66abcf5cd&amp;qlt=95</v>
    <v>65</v>
    <v>0</v>
    <v>https://www.bing.com/images/search?form=xlimg&amp;q=honeywell</v>
    <v>Image of HONEYWELL INTERNATIONAL INC.</v>
  </rv>
  <rv s="0">
    <v>https://www.bing.com/financeapi/forcetrigger?t=a1ut3m&amp;q=XNAS%3aHON&amp;form=skydnc</v>
    <v>Learn more on Bing</v>
  </rv>
  <rv s="3">
    <v>0</v>
    <v>HONEYWELL INTERNATIONAL INC. (XNAS:HON)</v>
    <v>3</v>
    <v>4</v>
    <v>Finance</v>
    <v>5</v>
    <v>en-GB</v>
    <v>a1ut3m</v>
    <v>268435456</v>
    <v>1</v>
    <v>Powered by Refinitiv</v>
    <v>236.86</v>
    <v>159.41999999999999</v>
    <v>1.1565000000000001</v>
    <v>-0.67</v>
    <v>-3.068E-3</v>
    <v>-0.63</v>
    <v>-2.8939999999999999E-3</v>
    <v>USD</v>
    <v>Honeywell International Inc. is a technology and manufacturing company. The Company operates through four segments: Aerospace, Honeywell Building Technologies, Performance Materials and Technologies, and Safety and Productivity Solutions. The Company's Aerospace segment supplies products, software and services for aircraft and vehicles that it sells to original equipment manufacturers (OEMs) and other customers. The Honeywell Building Technologies segment provides products, software, solutions and technologies that helps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is engaged in providing products and software to customers that manage productivity, workplace safety and asset performance.</v>
    <v>103000</v>
    <v>Nasdaq Stock Market</v>
    <v>XNAS</v>
    <v>XNAS</v>
    <v>855 S. Mint Street, CHARLOTTE, NC, 28202 US</v>
    <v>219.55</v>
    <v>66</v>
    <v>Consumer Goods Conglomerates</v>
    <v>Stock</v>
    <v>44477.965134594531</v>
    <v>67</v>
    <v>216.74</v>
    <v>150299900000</v>
    <v>HONEYWELL INTERNATIONAL INC.</v>
    <v>HONEYWELL INTERNATIONAL INC.</v>
    <v>218.68</v>
    <v>31.003399999999999</v>
    <v>218.37</v>
    <v>217.7</v>
    <v>217.07</v>
    <v>690399300</v>
    <v>HON</v>
    <v>HONEYWELL INTERNATIONAL INC. (XNAS:HON)</v>
    <v>1344880</v>
    <v>2415418</v>
    <v>1999</v>
  </rv>
  <rv s="4">
    <v>68</v>
  </rv>
  <rv s="0">
    <v>http://en.wikipedia.org/wiki/The_Home_Depot</v>
    <v>Wikipedia</v>
  </rv>
  <rv s="1">
    <v>0</v>
    <v>70</v>
  </rv>
  <rv s="2">
    <v>6</v>
    <v>https://www.bing.com/th?id=AMMS_420c97329b2ef989466d21a3475da4c5&amp;qlt=95</v>
    <v>71</v>
    <v>0</v>
    <v>https://www.bing.com/images/search?form=xlimg&amp;q=the+home+depot</v>
    <v>Image of THE HOME DEPOT, INC.</v>
  </rv>
  <rv s="0">
    <v>https://www.bing.com/financeapi/forcetrigger?t=a1uj52&amp;q=XNYS%3aHD&amp;form=skydnc</v>
    <v>Learn more on Bing</v>
  </rv>
  <rv s="3">
    <v>0</v>
    <v>THE HOME DEPOT, INC. (XNYS:HD)</v>
    <v>3</v>
    <v>4</v>
    <v>Finance</v>
    <v>5</v>
    <v>en-GB</v>
    <v>a1uj52</v>
    <v>268435456</v>
    <v>1</v>
    <v>Powered by Refinitiv</v>
    <v>345.69</v>
    <v>246.59</v>
    <v>0.98040000000000005</v>
    <v>-3.14</v>
    <v>-9.3039999999999998E-3</v>
    <v>0.35</v>
    <v>1.047E-3</v>
    <v>USD</v>
    <v>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v>
    <v>504800</v>
    <v>New York Stock Exchange</v>
    <v>XNYS</v>
    <v>XNYS</v>
    <v>2455 Paces Ferry Rd SE, ATLANTA, GA, 30339-6444 US</v>
    <v>335.40499999999997</v>
    <v>72</v>
    <v>Specialty Retailers</v>
    <v>Stock</v>
    <v>44477.997818414064</v>
    <v>73</v>
    <v>330.88</v>
    <v>352848600000</v>
    <v>THE HOME DEPOT, INC.</v>
    <v>THE HOME DEPOT, INC.</v>
    <v>333</v>
    <v>23.7392</v>
    <v>337.48</v>
    <v>334.34</v>
    <v>334.69</v>
    <v>1055359000</v>
    <v>HD</v>
    <v>THE HOME DEPOT, INC. (XNYS:HD)</v>
    <v>2912407</v>
    <v>3094734</v>
    <v>1978</v>
  </rv>
  <rv s="4">
    <v>74</v>
  </rv>
  <rv s="0">
    <v>https://www.bing.com/financeapi/forcetrigger?t=a1vmf2&amp;q=XNAS%3aINTC&amp;form=skydnc</v>
    <v>Learn more on Bing</v>
  </rv>
  <rv s="5">
    <v>7</v>
    <v>INTEL CORPORATION (XNAS:INTC)</v>
    <v>8</v>
    <v>9</v>
    <v>Finance</v>
    <v>5</v>
    <v>en-GB</v>
    <v>a1vmf2</v>
    <v>268435456</v>
    <v>1</v>
    <v>Powered by Refinitiv</v>
    <v>68.489999999999995</v>
    <v>43.61</v>
    <v>0.5726</v>
    <v>-0.37</v>
    <v>-6.8289999999999991E-3</v>
    <v>0.01</v>
    <v>1.8579999999999999E-4</v>
    <v>USD</v>
    <v>Intel Corporation is engaged in designing and manufacturing products and technologies. The Company’s segments are Data Center Group (DCG), Internet of Things Group (IOTG), Mobileye, Non-Volatile Memory Solutions Group (NSG) and Programmable Solutions Group (PSG). DCG segment develops workload-optimization platforms for compute, storage and network functions. IOTG segment develops high-performance compute platforms that solve for technology and business use cases that can scale across vertical industries and embedded markets. Mobileye segment provides driving assistance and self-driving solutions. NSG segment provides memory and storage products based on Intel Optane technology and Intel three dimensional (3D) NAND technology. PSG segment offers programmable semiconductors, primarily FPGAs and Application-Specific Integrated Circuits (ASICs) and related products.</v>
    <v>110600</v>
    <v>Nasdaq Stock Market</v>
    <v>XNAS</v>
    <v>XNAS</v>
    <v>2200 Mission College Blvd, SANTA CLARA, CA, 95054-1537 US</v>
    <v>54.58</v>
    <v>Semiconductors &amp; Semiconductor Equipment</v>
    <v>Stock</v>
    <v>44477.996370671091</v>
    <v>76</v>
    <v>53.7</v>
    <v>218307200000</v>
    <v>INTEL CORPORATION</v>
    <v>INTEL CORPORATION</v>
    <v>54.55</v>
    <v>12.0494</v>
    <v>54.18</v>
    <v>53.81</v>
    <v>53.82</v>
    <v>4057000000</v>
    <v>INTC</v>
    <v>INTEL CORPORATION (XNAS:INTC)</v>
    <v>16068031</v>
    <v>20036029</v>
    <v>1989</v>
  </rv>
  <rv s="4">
    <v>77</v>
  </rv>
  <rv s="0">
    <v>http://en.wikipedia.org/wiki/IBM</v>
    <v>Wikipedia</v>
  </rv>
  <rv s="1">
    <v>0</v>
    <v>79</v>
  </rv>
  <rv s="2">
    <v>6</v>
    <v>https://www.bing.com/th?id=AMMS_41da901be1b295dc42c72dadb9c0f67d&amp;qlt=95</v>
    <v>80</v>
    <v>0</v>
    <v>https://www.bing.com/images/search?form=xlimg&amp;q=ibm</v>
    <v>Image of INTERNATIONAL BUSINESS MACHINES CORPORATION</v>
  </rv>
  <rv s="0">
    <v>https://www.bing.com/financeapi/forcetrigger?t=a1v6nm&amp;q=XNYS%3aIBM&amp;form=skydnc</v>
    <v>Learn more on Bing</v>
  </rv>
  <rv s="3">
    <v>0</v>
    <v>INTERNATIONAL BUSINESS MACHINES CORPORATION (XNYS:IBM)</v>
    <v>3</v>
    <v>4</v>
    <v>Finance</v>
    <v>5</v>
    <v>en-GB</v>
    <v>a1v6nm</v>
    <v>268435456</v>
    <v>1</v>
    <v>Powered by Refinitiv</v>
    <v>152.84</v>
    <v>105.92</v>
    <v>1.1834</v>
    <v>1.41</v>
    <v>9.9430000000000004E-3</v>
    <v>-0.22</v>
    <v>-1.5359999999999998E-3</v>
    <v>USD</v>
    <v>International Business Machines Corporation (IBM) is a technology company. The Company operates through five segments: Cloud &amp; Cognitive Software, Global Business Services, Global Technology Services,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Global Business Services segment provides consulting, business process and application management services. Its Global Technology Services segment provides information technology (IT) infrastructure and platform services. The Systems segment provides infrastructure platforms to help meet the requirements of multi-cloud and enterprise AI workloads. Its Global Financing segment is engaged in financing, which is primarily conducted through IBM Credit LLC, and remanufacturing and remarketing.</v>
    <v>375300</v>
    <v>New York Stock Exchange</v>
    <v>XNYS</v>
    <v>XNYS</v>
    <v>1 New Orchard Rd, ARMONK, NY, 10504-1722 US</v>
    <v>143.65</v>
    <v>81</v>
    <v>Software &amp; IT Services</v>
    <v>Stock</v>
    <v>44477.999640428126</v>
    <v>82</v>
    <v>141.05000000000001</v>
    <v>128371000000</v>
    <v>INTERNATIONAL BUSINESS MACHINES CORPORATION</v>
    <v>INTERNATIONAL BUSINESS MACHINES CORPORATION</v>
    <v>141.81</v>
    <v>24.499300000000002</v>
    <v>141.81</v>
    <v>143.22</v>
    <v>143</v>
    <v>896320100</v>
    <v>IBM</v>
    <v>INTERNATIONAL BUSINESS MACHINES CORPORATION (XNYS:IBM)</v>
    <v>3731279</v>
    <v>4170151</v>
    <v>1911</v>
  </rv>
  <rv s="4">
    <v>83</v>
  </rv>
  <rv s="0">
    <v>https://www.bing.com/financeapi/forcetrigger?t=a1w8ec&amp;q=XNYS%3aJNJ&amp;form=skydnc</v>
    <v>Learn more on Bing</v>
  </rv>
  <rv s="5">
    <v>7</v>
    <v>JOHNSON &amp; JOHNSON (XNYS:JNJ)</v>
    <v>8</v>
    <v>9</v>
    <v>Finance</v>
    <v>5</v>
    <v>en-GB</v>
    <v>a1w8ec</v>
    <v>268435456</v>
    <v>1</v>
    <v>Powered by Refinitiv</v>
    <v>179.92</v>
    <v>133.65</v>
    <v>0.71889999999999998</v>
    <v>-0.41</v>
    <v>-2.5409999999999999E-3</v>
    <v>-0.01</v>
    <v>-6.2139999999999998E-5</v>
    <v>USD</v>
    <v>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v>
    <v>134500</v>
    <v>New York Stock Exchange</v>
    <v>XNYS</v>
    <v>XNYS</v>
    <v>One Johnson &amp; Johnson Plz, NEW BRUNSWICK, NJ, 08933 US</v>
    <v>161.61000000000001</v>
    <v>Pharmaceuticals</v>
    <v>Stock</v>
    <v>44477.999661689064</v>
    <v>85</v>
    <v>160.25</v>
    <v>423645300000</v>
    <v>JOHNSON &amp; JOHNSON</v>
    <v>JOHNSON &amp; JOHNSON</v>
    <v>161.32</v>
    <v>24.258700000000001</v>
    <v>161.34</v>
    <v>160.93</v>
    <v>160.91999999999999</v>
    <v>2632482000</v>
    <v>JNJ</v>
    <v>JOHNSON &amp; JOHNSON (XNYS:JNJ)</v>
    <v>4343438</v>
    <v>6465935</v>
    <v>1887</v>
  </rv>
  <rv s="4">
    <v>86</v>
  </rv>
  <rv s="0">
    <v>http://en.wikipedia.org/wiki/JPMorgan_Chase</v>
    <v>Wikipedia</v>
  </rv>
  <rv s="1">
    <v>0</v>
    <v>88</v>
  </rv>
  <rv s="2">
    <v>6</v>
    <v>https://www.bing.com/th?id=AMMS_06392bb84e5fdc62d2356a2306f4ae1e&amp;qlt=95</v>
    <v>89</v>
    <v>0</v>
    <v>https://www.bing.com/images/search?form=xlimg&amp;q=jpmorgan+chase</v>
    <v>Image of JPMORGAN CHASE &amp; CO.</v>
  </rv>
  <rv s="0">
    <v>https://www.bing.com/financeapi/forcetrigger?t=a1waa2&amp;q=XNYS%3aJPM&amp;form=skydnc</v>
    <v>Learn more on Bing</v>
  </rv>
  <rv s="3">
    <v>0</v>
    <v>JPMORGAN CHASE &amp; CO. (XNYS:JPM)</v>
    <v>3</v>
    <v>4</v>
    <v>Finance</v>
    <v>5</v>
    <v>en-GB</v>
    <v>a1waa2</v>
    <v>268435456</v>
    <v>1</v>
    <v>Powered by Refinitiv</v>
    <v>171.51</v>
    <v>95.239699999999999</v>
    <v>1.1618999999999999</v>
    <v>0.13</v>
    <v>7.6429999999999998E-4</v>
    <v>-0.08</v>
    <v>-4.6999999999999999E-4</v>
    <v>USD</v>
    <v>JPMorgan Chase &amp; Co. is a financial holding company. The Company is engaged in investment banking, financial services and asset management.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v>260110</v>
    <v>New York Stock Exchange</v>
    <v>XNYS</v>
    <v>XNYS</v>
    <v>383 Madison Ave, NEW YORK, NY, 10017-3217 US</v>
    <v>171.34</v>
    <v>90</v>
    <v>Banking Services</v>
    <v>Stock</v>
    <v>44477.999044085154</v>
    <v>91</v>
    <v>169.29499999999999</v>
    <v>508643800000</v>
    <v>JPMORGAN CHASE &amp; CO.</v>
    <v>JPMORGAN CHASE &amp; CO.</v>
    <v>170.02</v>
    <v>11.3431</v>
    <v>170.09</v>
    <v>170.22</v>
    <v>170.14</v>
    <v>2988155000</v>
    <v>JPM</v>
    <v>JPMORGAN CHASE &amp; CO. (XNYS:JPM)</v>
    <v>8190144</v>
    <v>11307576</v>
    <v>1968</v>
  </rv>
  <rv s="4">
    <v>92</v>
  </rv>
  <rv s="0">
    <v>http://en.wikipedia.org/wiki/McDonald's</v>
    <v>Wikipedia</v>
  </rv>
  <rv s="1">
    <v>0</v>
    <v>94</v>
  </rv>
  <rv s="2">
    <v>6</v>
    <v>https://www.bing.com/th?id=AMMS_7d8255243964a8970376f8dd41121106&amp;qlt=95</v>
    <v>95</v>
    <v>0</v>
    <v>https://www.bing.com/images/search?form=xlimg&amp;q=mcdonald%27s</v>
    <v>Image of MCDONALD'S CORPORATION</v>
  </rv>
  <rv s="0">
    <v>https://www.bing.com/financeapi/forcetrigger?t=a1xdec&amp;q=XNYS%3aMCD&amp;form=skydnc</v>
    <v>Learn more on Bing</v>
  </rv>
  <rv s="3">
    <v>0</v>
    <v>MCDONALD'S CORPORATION (XNYS:MCD)</v>
    <v>3</v>
    <v>4</v>
    <v>Finance</v>
    <v>5</v>
    <v>en-GB</v>
    <v>a1xdec</v>
    <v>268435456</v>
    <v>1</v>
    <v>Powered by Refinitiv</v>
    <v>249.95</v>
    <v>202.73</v>
    <v>0.60009999999999997</v>
    <v>-0.62</v>
    <v>-2.4970000000000001E-3</v>
    <v>0.1</v>
    <v>4.0370000000000005E-4</v>
    <v>USD</v>
    <v>McDonald's Corporation (McDonald's) operates and franchises McDonald's restaurants. The Company's restaurants serve a locally relevant menu of food and beverages. Its restaurants are owned and operated by independent local business owners. The Company's segments include United States (U.S.), International Operated Markets (IOM) and International Developmental Licensed Markets &amp; Corporate (IDL). The U.S. segment focuses on Company's menu and offerings, as well as delivery and digital platforms. Its IOM segment includes its operations in markets, such as Australia, Canada, France, Germany, Italy, the Netherlands, Russia, Spain and the United Kingdom. Its IDL segment includes its operations in markets, such as Latin America and Asia. Its digital offerings include drive thru, takeaway, delivery, curbside pick-up and dine-in.</v>
    <v>200000</v>
    <v>New York Stock Exchange</v>
    <v>XNYS</v>
    <v>XNYS</v>
    <v>110 N Carpenter St, CHICAGO, IL, 60607-2104 US</v>
    <v>249.63</v>
    <v>96</v>
    <v>Hotels &amp; Entertainment Services</v>
    <v>Stock</v>
    <v>44477.998986075778</v>
    <v>97</v>
    <v>247.11</v>
    <v>184982100000</v>
    <v>MCDONALD'S CORPORATION</v>
    <v>MCDONALD'S CORPORATION</v>
    <v>249.25</v>
    <v>27.045300000000001</v>
    <v>248.32</v>
    <v>247.7</v>
    <v>247.8</v>
    <v>746798900</v>
    <v>MCD</v>
    <v>MCDONALD'S CORPORATION (XNYS:MCD)</v>
    <v>1687649</v>
    <v>2601394</v>
    <v>1964</v>
  </rv>
  <rv s="4">
    <v>98</v>
  </rv>
  <rv s="0">
    <v>http://it.wikipedia.org/wiki/Merck_&amp;_Co.</v>
    <v>Wikipedia</v>
  </rv>
  <rv s="1">
    <v>0</v>
    <v>100</v>
  </rv>
  <rv s="2">
    <v>6</v>
    <v>https://www.bing.com/th?id=AMMS_efa150b9f273196aee0d1e5e2cca585a&amp;qlt=95</v>
    <v>101</v>
    <v>0</v>
    <v>https://www.bing.com/images/search?form=xlimg&amp;q=merck+%26+co.</v>
    <v>Image of MERCK &amp; CO., INC.</v>
  </rv>
  <rv s="0">
    <v>https://www.bing.com/financeapi/forcetrigger?t=a1xxmw&amp;q=XNYS%3aMRK&amp;form=skydnc</v>
    <v>Learn more on Bing</v>
  </rv>
  <rv s="3">
    <v>0</v>
    <v>MERCK &amp; CO., INC. (XNYS:MRK)</v>
    <v>3</v>
    <v>4</v>
    <v>Finance</v>
    <v>5</v>
    <v>en-GB</v>
    <v>a1xxmw</v>
    <v>268435456</v>
    <v>1</v>
    <v>Powered by Refinitiv</v>
    <v>84.56</v>
    <v>68.382099999999994</v>
    <v>0.41049999999999998</v>
    <v>-1.31</v>
    <v>-1.5987000000000001E-2</v>
    <v>-0.08</v>
    <v>-9.9219999999999994E-4</v>
    <v>USD</v>
    <v>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v>
    <v>74000</v>
    <v>New York Stock Exchange</v>
    <v>XNYS</v>
    <v>XNYS</v>
    <v>2000 Galloping Hill Rd, KENILWORTH, NJ, 07033-1310 US</v>
    <v>81.8</v>
    <v>102</v>
    <v>Pharmaceuticals</v>
    <v>Stock</v>
    <v>44477.999789478905</v>
    <v>103</v>
    <v>80.525000000000006</v>
    <v>204104700000</v>
    <v>MERCK &amp; CO., INC.</v>
    <v>MERCK &amp; CO., INC.</v>
    <v>81.67</v>
    <v>43.368499999999997</v>
    <v>81.94</v>
    <v>80.63</v>
    <v>80.55</v>
    <v>2531375000</v>
    <v>MRK</v>
    <v>MERCK &amp; CO., INC. (XNYS:MRK)</v>
    <v>12121051</v>
    <v>19700488</v>
    <v>1970</v>
  </rv>
  <rv s="4">
    <v>104</v>
  </rv>
  <rv s="0">
    <v>https://en.wikipedia.org/wiki/Microsoft</v>
    <v>Wikipedia</v>
  </rv>
  <rv s="1">
    <v>0</v>
    <v>106</v>
  </rv>
  <rv s="2">
    <v>6</v>
    <v>https://www.bing.com/th?id=AMMS_1435b697418eae5bfbed034f46c28dc4&amp;qlt=95</v>
    <v>107</v>
    <v>0</v>
    <v>https://www.bing.com/images/search?form=xlimg&amp;q=microsoft</v>
    <v>Image of MICROSOFT CORPORATION</v>
  </rv>
  <rv s="0">
    <v>https://www.bing.com/financeapi/forcetrigger?t=a1xzim&amp;q=XNAS%3aMSFT&amp;form=skydnc</v>
    <v>Learn more on Bing</v>
  </rv>
  <rv s="3">
    <v>0</v>
    <v>MICROSOFT CORPORATION (XNAS:MSFT)</v>
    <v>3</v>
    <v>4</v>
    <v>Finance</v>
    <v>5</v>
    <v>en-GB</v>
    <v>a1xzim</v>
    <v>268435456</v>
    <v>1</v>
    <v>Powered by Refinitiv</v>
    <v>305.83999999999997</v>
    <v>199.62</v>
    <v>0.81389999999999996</v>
    <v>0</v>
    <v>0</v>
    <v>-0.13</v>
    <v>-4.4089999999999998E-4</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296.64089999999999</v>
    <v>108</v>
    <v>Software &amp; IT Services</v>
    <v>Stock</v>
    <v>44477.999928193749</v>
    <v>109</v>
    <v>293.76</v>
    <v>2215765611350</v>
    <v>MICROSOFT CORPORATION</v>
    <v>MICROSOFT CORPORATION</v>
    <v>296.21899999999999</v>
    <v>36.604300000000002</v>
    <v>294.85000000000002</v>
    <v>294.85000000000002</v>
    <v>294.72000000000003</v>
    <v>7514891000</v>
    <v>MSFT</v>
    <v>MICROSOFT CORPORATION (XNAS:MSFT)</v>
    <v>17685700</v>
    <v>24752418</v>
    <v>1993</v>
  </rv>
  <rv s="4">
    <v>110</v>
  </rv>
  <rv s="0">
    <v>http://en.wikipedia.org/wiki/Nike,_Inc.</v>
    <v>Wikipedia</v>
  </rv>
  <rv s="1">
    <v>0</v>
    <v>112</v>
  </rv>
  <rv s="2">
    <v>6</v>
    <v>https://www.bing.com/th?id=AMMS_c80a0742f96c703ccb2c230701098a7d&amp;qlt=95</v>
    <v>113</v>
    <v>0</v>
    <v>https://www.bing.com/images/search?form=xlimg&amp;q=nike+inc</v>
    <v>Image of NIKE, INC.</v>
  </rv>
  <rv s="0">
    <v>https://www.bing.com/financeapi/forcetrigger?t=a1yjxm&amp;q=XNYS%3aNKE&amp;form=skydnc</v>
    <v>Learn more on Bing</v>
  </rv>
  <rv s="3">
    <v>0</v>
    <v>NIKE, INC. (XNYS:NKE)</v>
    <v>3</v>
    <v>4</v>
    <v>Finance</v>
    <v>5</v>
    <v>en-GB</v>
    <v>a1yjxm</v>
    <v>268435456</v>
    <v>1</v>
    <v>Powered by Refinitiv</v>
    <v>174.38</v>
    <v>118.8</v>
    <v>0.89539999999999997</v>
    <v>0.63</v>
    <v>4.1489999999999999E-3</v>
    <v>0</v>
    <v>0</v>
    <v>USD</v>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v>73300</v>
    <v>New York Stock Exchange</v>
    <v>XNYS</v>
    <v>XNYS</v>
    <v>1 SW Bowerman Dr, BEAVERTON, OR, 97005-6453 US</v>
    <v>152.87</v>
    <v>114</v>
    <v>Textiles &amp; Apparel</v>
    <v>Stock</v>
    <v>44477.99908914297</v>
    <v>115</v>
    <v>150.66999999999999</v>
    <v>241348000000</v>
    <v>NIKE, INC.</v>
    <v>NIKE, INC.</v>
    <v>152.22</v>
    <v>40.3065</v>
    <v>151.85</v>
    <v>152.47999999999999</v>
    <v>152.47999999999999</v>
    <v>1582818000</v>
    <v>NKE</v>
    <v>NIKE, INC. (XNYS:NKE)</v>
    <v>6333747</v>
    <v>8361973</v>
    <v>1969</v>
  </rv>
  <rv s="4">
    <v>116</v>
  </rv>
  <rv s="0">
    <v>http://es.wikipedia.org/wiki/Procter_&amp;_Gamble</v>
    <v>Wikipedia</v>
  </rv>
  <rv s="1">
    <v>0</v>
    <v>118</v>
  </rv>
  <rv s="2">
    <v>6</v>
    <v>https://www.bing.com/th?id=AMMS_cc4a03e64239b604b8c556018d54c518&amp;qlt=95</v>
    <v>119</v>
    <v>0</v>
    <v>https://www.bing.com/images/search?form=xlimg&amp;q=procter+%26+gamble</v>
    <v>Image of THE PROCTER &amp; GAMBLE COMPANY</v>
  </rv>
  <rv s="0">
    <v>https://www.bing.com/financeapi/forcetrigger?t=a1zsjc&amp;q=XNYS%3aPG&amp;form=skydnc</v>
    <v>Learn more on Bing</v>
  </rv>
  <rv s="3">
    <v>0</v>
    <v>THE PROCTER &amp; GAMBLE COMPANY (XNYS:PG)</v>
    <v>3</v>
    <v>4</v>
    <v>Finance</v>
    <v>5</v>
    <v>en-GB</v>
    <v>a1zsjc</v>
    <v>268435456</v>
    <v>1</v>
    <v>Powered by Refinitiv</v>
    <v>147.22999999999999</v>
    <v>121.54</v>
    <v>0.41689999999999999</v>
    <v>-0.59</v>
    <v>-4.1460000000000004E-3</v>
    <v>0.17</v>
    <v>1.199E-3</v>
    <v>USD</v>
    <v>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v>
    <v>101000</v>
    <v>New York Stock Exchange</v>
    <v>XNYS</v>
    <v>XNYS</v>
    <v>1 Procter and Gamble Plz, CINCINNATI, OH, 45202-3315 US</v>
    <v>142.62</v>
    <v>120</v>
    <v>Personal &amp; Household Products &amp; Services</v>
    <v>Stock</v>
    <v>44477.999657846878</v>
    <v>121</v>
    <v>141.04</v>
    <v>344165200000</v>
    <v>THE PROCTER &amp; GAMBLE COMPANY</v>
    <v>THE PROCTER &amp; GAMBLE COMPANY</v>
    <v>142.29</v>
    <v>25.903400000000001</v>
    <v>142.32</v>
    <v>141.72999999999999</v>
    <v>141.9</v>
    <v>2428316000</v>
    <v>PG</v>
    <v>THE PROCTER &amp; GAMBLE COMPANY (XNYS:PG)</v>
    <v>6131852</v>
    <v>6832985</v>
    <v>1905</v>
  </rv>
  <rv s="4">
    <v>122</v>
  </rv>
  <rv s="0">
    <v>https://www.bing.com/financeapi/forcetrigger?t=a1qc1h&amp;q=XNYS%3aCRM&amp;form=skydnc</v>
    <v>Learn more on Bing</v>
  </rv>
  <rv s="5">
    <v>7</v>
    <v>SALESFORCE.COM, INC. (XNYS:CRM)</v>
    <v>8</v>
    <v>9</v>
    <v>Finance</v>
    <v>5</v>
    <v>en-GB</v>
    <v>a1qc1h</v>
    <v>268435456</v>
    <v>1</v>
    <v>Powered by Refinitiv</v>
    <v>286.36</v>
    <v>201.51</v>
    <v>1.0569</v>
    <v>-2.1</v>
    <v>-7.6480000000000003E-3</v>
    <v>0</v>
    <v>0</v>
    <v>USD</v>
    <v>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v>
    <v>56606</v>
    <v>New York Stock Exchange</v>
    <v>XNYS</v>
    <v>XNYS</v>
    <v>415 Mission St Fl 3, SAN FRANCISCO, CA, 94105-2533 US</v>
    <v>276.92</v>
    <v>Software &amp; IT Services</v>
    <v>Stock</v>
    <v>44477.996367812499</v>
    <v>124</v>
    <v>272.27</v>
    <v>266757900000</v>
    <v>SALESFORCE.COM, INC.</v>
    <v>SALESFORCE.COM, INC.</v>
    <v>275.54000000000002</v>
    <v>108.9093</v>
    <v>274.58</v>
    <v>272.48</v>
    <v>272.48</v>
    <v>979000000</v>
    <v>CRM</v>
    <v>SALESFORCE.COM, INC. (XNYS:CRM)</v>
    <v>2683286</v>
    <v>5977215</v>
    <v>1999</v>
  </rv>
  <rv s="4">
    <v>125</v>
  </rv>
  <rv s="0">
    <v>http://creativecommons.org/licenses/by-sa/3.0/</v>
    <v>CC-BY-SA-3.0</v>
  </rv>
  <rv s="0">
    <v>http://tr.wikipedia.org/wiki/The_Travelers_Companies</v>
    <v>Wikipedia</v>
  </rv>
  <rv s="1">
    <v>127</v>
    <v>128</v>
  </rv>
  <rv s="2">
    <v>6</v>
    <v>https://www.bing.com/th?id=AMMS_8fe72c47eb9577851e2dcfe51b3f70eb&amp;qlt=95</v>
    <v>129</v>
    <v>0</v>
    <v>https://www.bing.com/images/search?form=xlimg&amp;q=travelers+insurance</v>
    <v>Image of The Travelers Companies, Inc.</v>
  </rv>
  <rv s="0">
    <v>https://www.bing.com/financeapi/forcetrigger?t=a24j8m&amp;q=XNYS%3aTRV&amp;form=skydnc</v>
    <v>Learn more on Bing</v>
  </rv>
  <rv s="3">
    <v>0</v>
    <v>The Travelers Companies, Inc. (XNYS:TRV)</v>
    <v>3</v>
    <v>4</v>
    <v>Finance</v>
    <v>5</v>
    <v>en-GB</v>
    <v>a24j8m</v>
    <v>268435456</v>
    <v>1</v>
    <v>Powered by Refinitiv</v>
    <v>163.29</v>
    <v>109.62</v>
    <v>0.76300000000000001</v>
    <v>0.09</v>
    <v>5.7240000000000004E-4</v>
    <v>0</v>
    <v>0</v>
    <v>USD</v>
    <v>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v>
    <v>30600</v>
    <v>New York Stock Exchange</v>
    <v>XNYS</v>
    <v>XNYS</v>
    <v>385 WASHINGTON ST, SAINT PAUL, MN, 55102-1309 US</v>
    <v>158.44999999999999</v>
    <v>130</v>
    <v>Insurance</v>
    <v>Stock</v>
    <v>44477.958333344533</v>
    <v>131</v>
    <v>156.37</v>
    <v>39252720000</v>
    <v>The Travelers Companies, Inc.</v>
    <v>The Travelers Companies, Inc.</v>
    <v>157.35</v>
    <v>10.584199999999999</v>
    <v>157.24</v>
    <v>157.33000000000001</v>
    <v>157.33000000000001</v>
    <v>249492900</v>
    <v>TRV</v>
    <v>The Travelers Companies, Inc. (XNYS:TRV)</v>
    <v>989856</v>
    <v>1207933</v>
    <v>1853</v>
  </rv>
  <rv s="4">
    <v>132</v>
  </rv>
  <rv s="0">
    <v>https://www.bing.com/financeapi/forcetrigger?t=a24xlh&amp;q=XNYS%3aUNH&amp;form=skydnc</v>
    <v>Learn more on Bing</v>
  </rv>
  <rv s="5">
    <v>7</v>
    <v>UNITEDHEALTH GROUP INCORPORATED (XNYS:UNH)</v>
    <v>8</v>
    <v>9</v>
    <v>Finance</v>
    <v>5</v>
    <v>en-GB</v>
    <v>a24xlh</v>
    <v>268435456</v>
    <v>1</v>
    <v>Powered by Refinitiv</v>
    <v>431.35500000000002</v>
    <v>299.60000000000002</v>
    <v>0.79659999999999997</v>
    <v>3.76</v>
    <v>9.2910000000000006E-3</v>
    <v>-0.06</v>
    <v>-1.4689999999999999E-4</v>
    <v>USD</v>
    <v>UnitedHealth Group Incorporated is a diversified health care company. The Company operates through four segments: UnitedHealthcare, OptumHealth, OptumInsight and OptumRx. It conducts its operations through two business platforms: health benefits operating under UnitedHealthcare and health services operating under Optum. UnitedHealthcare provides healthcare includes UnitedHealthcare Employer &amp; Individual, UnitedHealthcare Medicare &amp; Retirement, UnitedHealthcare Community &amp; State, and UnitedHealthcare Global businesses. Optum serves the healthcare marketplace, including payers, care providers, employers, governments, life sciences companies and consumers, through its OptumHealth, OptumInsight and OptumRx businesses. OptumHealth focuses on care delivery, care management, wellness and consumer engagement, and health financial services. OptumInsight offers data, analytics, research, consulting, technology and managed services solutions. OptumRx provides an array of pharmacy care services.</v>
    <v>330000</v>
    <v>New York Stock Exchange</v>
    <v>XNYS</v>
    <v>XNYS</v>
    <v>9900 Bren Rd E, HOPKINS, MN, 55343-9664 US</v>
    <v>409.12</v>
    <v>Healthcare Providers &amp; Services</v>
    <v>Stock</v>
    <v>44477.998778541405</v>
    <v>134</v>
    <v>402.64</v>
    <v>385144000000</v>
    <v>UNITEDHEALTH GROUP INCORPORATED</v>
    <v>UNITEDHEALTH GROUP INCORPORATED</v>
    <v>406.41</v>
    <v>26.7272</v>
    <v>404.7</v>
    <v>408.46</v>
    <v>408.4</v>
    <v>942917400</v>
    <v>UNH</v>
    <v>UNITEDHEALTH GROUP INCORPORATED (XNYS:UNH)</v>
    <v>2012300</v>
    <v>2907763</v>
    <v>2015</v>
  </rv>
  <rv s="4">
    <v>135</v>
  </rv>
  <rv s="0">
    <v>http://en.wikipedia.org/wiki/Verizon_Communications</v>
    <v>Wikipedia</v>
  </rv>
  <rv s="1">
    <v>0</v>
    <v>137</v>
  </rv>
  <rv s="2">
    <v>6</v>
    <v>https://www.bing.com/th?id=AMMS_efb83e572c5e412d09976efd475336f4&amp;qlt=95</v>
    <v>138</v>
    <v>0</v>
    <v>https://www.bing.com/images/search?form=xlimg&amp;q=verizon+communications</v>
    <v>Image of VERIZON COMMUNICATIONS INC.</v>
  </rv>
  <rv s="0">
    <v>https://www.bing.com/financeapi/forcetrigger?t=a25obh&amp;q=XNYS%3aVZ&amp;form=skydnc</v>
    <v>Learn more on Bing</v>
  </rv>
  <rv s="3">
    <v>0</v>
    <v>VERIZON COMMUNICATIONS INC. (XNYS:VZ)</v>
    <v>3</v>
    <v>4</v>
    <v>Finance</v>
    <v>5</v>
    <v>en-GB</v>
    <v>a25obh</v>
    <v>268435456</v>
    <v>1</v>
    <v>Powered by Refinitiv</v>
    <v>61.95</v>
    <v>53.22</v>
    <v>0.42930000000000001</v>
    <v>-0.66</v>
    <v>-1.2244999999999999E-2</v>
    <v>0.08</v>
    <v>1.503E-3</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135500</v>
    <v>New York Stock Exchange</v>
    <v>XNYS</v>
    <v>XNYS</v>
    <v>1095 Avenue of the Americas, NEW YORK, NY, 10036-6797 US</v>
    <v>53.97</v>
    <v>139</v>
    <v>Telecommunications Services</v>
    <v>Stock</v>
    <v>44477.999962441405</v>
    <v>140</v>
    <v>53.22</v>
    <v>220419800000</v>
    <v>VERIZON COMMUNICATIONS INC.</v>
    <v>VERIZON COMMUNICATIONS INC.</v>
    <v>53.87</v>
    <v>11.8185</v>
    <v>53.9</v>
    <v>53.24</v>
    <v>53.32</v>
    <v>4140116000</v>
    <v>VZ</v>
    <v>VERIZON COMMUNICATIONS INC. (XNYS:VZ)</v>
    <v>21384637</v>
    <v>16842924</v>
    <v>1983</v>
  </rv>
  <rv s="4">
    <v>141</v>
  </rv>
  <rv s="0">
    <v>https://www.bing.com/financeapi/forcetrigger?t=a256cw&amp;q=XNYS%3aV&amp;form=skydnc</v>
    <v>Learn more on Bing</v>
  </rv>
  <rv s="5">
    <v>7</v>
    <v>VISA INC. (XNYS:V)</v>
    <v>8</v>
    <v>9</v>
    <v>Finance</v>
    <v>5</v>
    <v>en-GB</v>
    <v>a256cw</v>
    <v>268435456</v>
    <v>1</v>
    <v>Powered by Refinitiv</v>
    <v>252.67</v>
    <v>179.23</v>
    <v>0.97670000000000001</v>
    <v>-0.28000000000000003</v>
    <v>-1.214E-3</v>
    <v>0.03</v>
    <v>1.303E-4</v>
    <v>USD</v>
    <v>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transaction processing services, Visa-branded payment products, including credit, debit, prepaid and cash access programs for individual, business and government account holders.</v>
    <v>20500</v>
    <v>New York Stock Exchange</v>
    <v>XNYS</v>
    <v>XNYS</v>
    <v>900 Metro Center Blvd, FOSTER CITY, CA, 94404 US</v>
    <v>232.73349999999999</v>
    <v>Software &amp; IT Services</v>
    <v>Stock</v>
    <v>44477.999035983594</v>
    <v>143</v>
    <v>230.18</v>
    <v>489742200000</v>
    <v>VISA INC.</v>
    <v>VISA INC.</v>
    <v>231</v>
    <v>53.407600000000002</v>
    <v>230.55</v>
    <v>230.27</v>
    <v>230.3</v>
    <v>2126817000</v>
    <v>V</v>
    <v>VISA INC. (XNYS:V)</v>
    <v>3735169</v>
    <v>8140084</v>
    <v>2007</v>
  </rv>
  <rv s="4">
    <v>144</v>
  </rv>
  <rv s="0">
    <v>http://fr.wikipedia.org/wiki/Walgreens_Boots_Alliance</v>
    <v>Wikipedia</v>
  </rv>
  <rv s="1">
    <v>0</v>
    <v>146</v>
  </rv>
  <rv s="2">
    <v>6</v>
    <v>https://www.bing.com/th?id=AMMS_630924b27a7bee16c7e62645c2108314&amp;qlt=95</v>
    <v>147</v>
    <v>0</v>
    <v>https://www.bing.com/images/search?form=xlimg&amp;q=walgreens+boots+alliance</v>
    <v>Image of WALGREENS BOOTS ALLIANCE, INC.</v>
  </rv>
  <rv s="0">
    <v>https://www.bing.com/financeapi/forcetrigger?t=a25pm7&amp;q=XNAS%3aWBA&amp;form=skydnc</v>
    <v>Learn more on Bing</v>
  </rv>
  <rv s="3">
    <v>0</v>
    <v>WALGREENS BOOTS ALLIANCE, INC. (XNAS:WBA)</v>
    <v>3</v>
    <v>4</v>
    <v>Finance</v>
    <v>5</v>
    <v>en-GB</v>
    <v>a25pm7</v>
    <v>268435456</v>
    <v>1</v>
    <v>Powered by Refinitiv</v>
    <v>57.05</v>
    <v>33.36</v>
    <v>0.51790000000000003</v>
    <v>-0.47</v>
    <v>-9.8219999999999991E-3</v>
    <v>7.0000000000000007E-2</v>
    <v>1.477E-3</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223000</v>
    <v>Nasdaq Stock Market</v>
    <v>XNAS</v>
    <v>XNAS</v>
    <v>108 Wilmot Rd, DEERFIELD, IL, 60015-5145 US</v>
    <v>47.91</v>
    <v>148</v>
    <v>Food &amp; Drug Retailing</v>
    <v>Stock</v>
    <v>44477.995701365624</v>
    <v>149</v>
    <v>47.234999999999999</v>
    <v>40983100000</v>
    <v>WALGREENS BOOTS ALLIANCE, INC.</v>
    <v>WALGREENS BOOTS ALLIANCE, INC.</v>
    <v>47.86</v>
    <v>20.6572</v>
    <v>47.85</v>
    <v>47.38</v>
    <v>47.45</v>
    <v>864987300</v>
    <v>WBA</v>
    <v>WALGREENS BOOTS ALLIANCE, INC. (XNAS:WBA)</v>
    <v>5643659</v>
    <v>5040333</v>
    <v>2014</v>
  </rv>
  <rv s="4">
    <v>150</v>
  </rv>
  <rv s="0">
    <v>http://en.wikipedia.org/wiki/Walmart</v>
    <v>Wikipedia</v>
  </rv>
  <rv s="1">
    <v>0</v>
    <v>152</v>
  </rv>
  <rv s="2">
    <v>6</v>
    <v>https://www.bing.com/th?id=AMMS_9a692ebc16293b3470f3b0d46a4a20f3&amp;qlt=95</v>
    <v>153</v>
    <v>0</v>
    <v>https://www.bing.com/images/search?form=xlimg&amp;q=walmart</v>
    <v>Image of WALMART INC.</v>
  </rv>
  <rv s="0">
    <v>https://www.bing.com/financeapi/forcetrigger?t=a25ya2&amp;q=XNYS%3aWMT&amp;form=skydnc</v>
    <v>Learn more on Bing</v>
  </rv>
  <rv s="3">
    <v>0</v>
    <v>WALMART INC. (XNYS:WMT)</v>
    <v>3</v>
    <v>4</v>
    <v>Finance</v>
    <v>5</v>
    <v>en-GB</v>
    <v>a25ya2</v>
    <v>268435456</v>
    <v>1</v>
    <v>Powered by Refinitiv</v>
    <v>153.65969999999999</v>
    <v>126.28</v>
    <v>0.49340000000000001</v>
    <v>0.42</v>
    <v>3.0159999999999996E-3</v>
    <v>-0.16</v>
    <v>-1.1459999999999999E-3</v>
    <v>USD</v>
    <v>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v>
    <v>2300000</v>
    <v>New York Stock Exchange</v>
    <v>XNYS</v>
    <v>XNYS</v>
    <v>702 SW 8th St, BENTONVILLE, AR, 72716-6209 US</v>
    <v>140.09</v>
    <v>154</v>
    <v>Food &amp; Drug Retailing</v>
    <v>Stock</v>
    <v>44477.999759397659</v>
    <v>155</v>
    <v>139.01</v>
    <v>389441600000</v>
    <v>WALMART INC.</v>
    <v>WALMART INC.</v>
    <v>139.66</v>
    <v>39.2376</v>
    <v>139.24</v>
    <v>139.66</v>
    <v>139.5</v>
    <v>2788498000</v>
    <v>WMT</v>
    <v>WALMART INC. (XNYS:WMT)</v>
    <v>4615761</v>
    <v>7410286</v>
    <v>1969</v>
  </rv>
  <rv s="4">
    <v>156</v>
  </rv>
  <rv s="0">
    <v>http://en.wikipedia.org/wiki/The_Walt_Disney_Company</v>
    <v>Wikipedia</v>
  </rv>
  <rv s="1">
    <v>0</v>
    <v>158</v>
  </rv>
  <rv s="2">
    <v>6</v>
    <v>https://www.bing.com/th?id=AMMS_0aa288ba528f6f45e3de87d97e250136&amp;qlt=95</v>
    <v>159</v>
    <v>0</v>
    <v>https://www.bing.com/images/search?form=xlimg&amp;q=the+walt+disney+company</v>
    <v>Image of THE WALT DISNEY COMPANY</v>
  </rv>
  <rv s="0">
    <v>https://www.bing.com/financeapi/forcetrigger?t=a1r2z2&amp;q=XNYS%3aDIS&amp;form=skydnc</v>
    <v>Learn more on Bing</v>
  </rv>
  <rv s="3">
    <v>0</v>
    <v>THE WALT DISNEY COMPANY (XNYS:DIS)</v>
    <v>3</v>
    <v>4</v>
    <v>Finance</v>
    <v>5</v>
    <v>en-GB</v>
    <v>a1r2z2</v>
    <v>268435456</v>
    <v>1</v>
    <v>Powered by Refinitiv</v>
    <v>203.02</v>
    <v>117.23</v>
    <v>1.2103999999999999</v>
    <v>-0.97</v>
    <v>-5.4579999999999993E-3</v>
    <v>-0.09</v>
    <v>-5.0920000000000002E-4</v>
    <v>USD</v>
    <v>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v>
    <v>203000</v>
    <v>New York Stock Exchange</v>
    <v>XNYS</v>
    <v>XNYS</v>
    <v>500 S Buena Vista St, BURBANK, CA, 91521-0001 US</v>
    <v>178.6</v>
    <v>160</v>
    <v>Media &amp; Publishing</v>
    <v>Stock</v>
    <v>44477.999642812501</v>
    <v>161</v>
    <v>176.40289999999999</v>
    <v>321159000000</v>
    <v>THE WALT DISNEY COMPANY</v>
    <v>THE WALT DISNEY COMPANY</v>
    <v>177.93</v>
    <v>283.4923</v>
    <v>177.71</v>
    <v>176.74</v>
    <v>176.65</v>
    <v>1817127000</v>
    <v>DIS</v>
    <v>THE WALT DISNEY COMPANY (XNYS:DIS)</v>
    <v>4132182</v>
    <v>8656456</v>
    <v>2018</v>
  </rv>
  <rv s="4">
    <v>162</v>
  </rv>
</rvData>
</file>

<file path=xl/richData/rdrichvaluestructure.xml><?xml version="1.0" encoding="utf-8"?>
<rvStructures xmlns="http://schemas.microsoft.com/office/spreadsheetml/2017/richdata" count="7">
  <s t="_hyperlink">
    <k n="Address" t="s"/>
    <k n="Text" t="s"/>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12">
    <spb s="0">
      <v>0</v>
      <v>Name</v>
      <v>LearnMoreOnLink</v>
    </spb>
    <spb s="1">
      <v>0</v>
      <v>0</v>
    </spb>
    <spb s="2">
      <v>0</v>
      <v>0</v>
      <v>0</v>
    </spb>
    <spb s="3">
      <v>1</v>
      <v>2</v>
      <v>2</v>
      <v>2</v>
      <v>2</v>
    </spb>
    <spb s="4">
      <v>1</v>
      <v>2</v>
      <v>2</v>
      <v>1</v>
      <v>3</v>
      <v>1</v>
      <v>4</v>
      <v>1</v>
      <v>1</v>
      <v>5</v>
      <v>5</v>
      <v>6</v>
      <v>7</v>
      <v>1</v>
      <v>1</v>
      <v>1</v>
      <v>5</v>
      <v>8</v>
      <v>9</v>
      <v>10</v>
      <v>5</v>
      <v>1</v>
      <v>1</v>
      <v>6</v>
    </spb>
    <spb s="5">
      <v>at close</v>
      <v>from previous close</v>
      <v>from previous close</v>
      <v>Source: Nasdaq</v>
      <v>GMT</v>
      <v>Delayed 15 minutes</v>
      <v>from close</v>
      <v>from close</v>
    </spb>
    <spb s="6">
      <v>Powered by Refinitiv</v>
    </spb>
    <spb s="0">
      <v>1</v>
      <v>Name</v>
      <v>LearnMoreOnLink</v>
    </spb>
    <spb s="7">
      <v>2</v>
      <v>2</v>
      <v>2</v>
      <v>2</v>
    </spb>
    <spb s="8">
      <v>1</v>
      <v>2</v>
      <v>2</v>
      <v>1</v>
      <v>3</v>
      <v>1</v>
      <v>1</v>
      <v>1</v>
      <v>5</v>
      <v>5</v>
      <v>6</v>
      <v>7</v>
      <v>1</v>
      <v>1</v>
      <v>1</v>
      <v>5</v>
      <v>8</v>
      <v>9</v>
      <v>10</v>
      <v>5</v>
      <v>1</v>
      <v>1</v>
      <v>6</v>
    </spb>
    <spb s="0">
      <v>2</v>
      <v>Name</v>
      <v>LearnMoreOnLink</v>
    </spb>
    <spb s="9">
      <v>1</v>
      <v>2</v>
      <v>1</v>
      <v>3</v>
      <v>1</v>
      <v>4</v>
      <v>1</v>
      <v>1</v>
      <v>5</v>
      <v>5</v>
      <v>6</v>
      <v>7</v>
      <v>1</v>
      <v>1</v>
      <v>1</v>
      <v>5</v>
      <v>8</v>
      <v>9</v>
      <v>10</v>
      <v>5</v>
      <v>1</v>
      <v>1</v>
      <v>6</v>
    </spb>
  </spbData>
</supportingPropertyBags>
</file>

<file path=xl/richData/rdsupportingpropertybagstructure.xml><?xml version="1.0" encoding="utf-8"?>
<spbStructures xmlns="http://schemas.microsoft.com/office/spreadsheetml/2017/richdata2" count="10">
  <s>
    <k n="^Order" t="spba"/>
    <k n="TitleProperty" t="s"/>
    <k n="SubTitleProperty" t="s"/>
  </s>
  <s>
    <k n="ShowInDotNotation" t="b"/>
    <k n="ShowInAutoComplete" t="b"/>
  </s>
  <s>
    <k n="ShowInCardView" t="b"/>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165" formatCode="_([$$-409]* #,##0.00_);_([$$-409]* \(#,##0.00\);_([$$-409]* &quot;-&quot;??_);_(@_)"/>
    </x:dxf>
    <x:dxf>
      <x:numFmt numFmtId="27" formatCode="dd/mm/yy\ hh:mm"/>
    </x:dxf>
    <x:dxf>
      <x:numFmt numFmtId="14" formatCode="0.00%"/>
    </x:dxf>
    <x:dxf>
      <x:numFmt numFmtId="3" formatCode="#,##0"/>
    </x:dxf>
    <x:dxf>
      <x:numFmt numFmtId="164" formatCode="_([$$-409]* #,##0_);_([$$-409]* \(#,##0\);_([$$-409]* &quot;-&quot;_);_(@_)"/>
    </x:dxf>
    <x:dxf>
      <x:numFmt numFmtId="4" formatCode="#,##0.00"/>
    </x:dxf>
    <x:dxf>
      <x:numFmt numFmtId="1" formatCode="0"/>
    </x:dxf>
  </dxfs>
  <richProperties>
    <rPr n="IsTitleField" t="b"/>
    <rPr n="IsHeroField" t="b"/>
  </richProperties>
  <richStyles>
    <rSty dxfid="1"/>
    <rSty dxfid="6"/>
    <rSty>
      <rpv i="0">1</rpv>
    </rSty>
    <rSty>
      <rpv i="1">1</rpv>
    </rSty>
    <rSty dxfid="4"/>
    <rSty dxfid="3"/>
    <rSty dxfid="5"/>
    <rSty dxfid="2"/>
    <rSty dxfid="7"/>
    <rSty dxfid="0"/>
  </richStyles>
</richStyleShee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queryTable" Target="../queryTables/queryTable8.xml"/><Relationship Id="rId13" Type="http://schemas.openxmlformats.org/officeDocument/2006/relationships/queryTable" Target="../queryTables/queryTable13.xml"/><Relationship Id="rId18" Type="http://schemas.openxmlformats.org/officeDocument/2006/relationships/queryTable" Target="../queryTables/queryTable18.xml"/><Relationship Id="rId26" Type="http://schemas.openxmlformats.org/officeDocument/2006/relationships/queryTable" Target="../queryTables/queryTable26.xml"/><Relationship Id="rId3" Type="http://schemas.openxmlformats.org/officeDocument/2006/relationships/queryTable" Target="../queryTables/queryTable3.xml"/><Relationship Id="rId21" Type="http://schemas.openxmlformats.org/officeDocument/2006/relationships/queryTable" Target="../queryTables/queryTable21.xml"/><Relationship Id="rId7" Type="http://schemas.openxmlformats.org/officeDocument/2006/relationships/queryTable" Target="../queryTables/queryTable7.xml"/><Relationship Id="rId12" Type="http://schemas.openxmlformats.org/officeDocument/2006/relationships/queryTable" Target="../queryTables/queryTable12.xml"/><Relationship Id="rId17" Type="http://schemas.openxmlformats.org/officeDocument/2006/relationships/queryTable" Target="../queryTables/queryTable17.xml"/><Relationship Id="rId25" Type="http://schemas.openxmlformats.org/officeDocument/2006/relationships/queryTable" Target="../queryTables/queryTable25.xml"/><Relationship Id="rId2" Type="http://schemas.openxmlformats.org/officeDocument/2006/relationships/queryTable" Target="../queryTables/queryTable2.xml"/><Relationship Id="rId16" Type="http://schemas.openxmlformats.org/officeDocument/2006/relationships/queryTable" Target="../queryTables/queryTable16.xml"/><Relationship Id="rId20" Type="http://schemas.openxmlformats.org/officeDocument/2006/relationships/queryTable" Target="../queryTables/queryTable20.xml"/><Relationship Id="rId29" Type="http://schemas.openxmlformats.org/officeDocument/2006/relationships/queryTable" Target="../queryTables/queryTable29.xml"/><Relationship Id="rId1" Type="http://schemas.openxmlformats.org/officeDocument/2006/relationships/queryTable" Target="../queryTables/queryTable1.xml"/><Relationship Id="rId6" Type="http://schemas.openxmlformats.org/officeDocument/2006/relationships/queryTable" Target="../queryTables/queryTable6.xml"/><Relationship Id="rId11" Type="http://schemas.openxmlformats.org/officeDocument/2006/relationships/queryTable" Target="../queryTables/queryTable11.xml"/><Relationship Id="rId24" Type="http://schemas.openxmlformats.org/officeDocument/2006/relationships/queryTable" Target="../queryTables/queryTable24.xml"/><Relationship Id="rId5" Type="http://schemas.openxmlformats.org/officeDocument/2006/relationships/queryTable" Target="../queryTables/queryTable5.xml"/><Relationship Id="rId15" Type="http://schemas.openxmlformats.org/officeDocument/2006/relationships/queryTable" Target="../queryTables/queryTable15.xml"/><Relationship Id="rId23" Type="http://schemas.openxmlformats.org/officeDocument/2006/relationships/queryTable" Target="../queryTables/queryTable23.xml"/><Relationship Id="rId28" Type="http://schemas.openxmlformats.org/officeDocument/2006/relationships/queryTable" Target="../queryTables/queryTable28.xml"/><Relationship Id="rId10" Type="http://schemas.openxmlformats.org/officeDocument/2006/relationships/queryTable" Target="../queryTables/queryTable10.xml"/><Relationship Id="rId19" Type="http://schemas.openxmlformats.org/officeDocument/2006/relationships/queryTable" Target="../queryTables/queryTable19.xml"/><Relationship Id="rId4" Type="http://schemas.openxmlformats.org/officeDocument/2006/relationships/queryTable" Target="../queryTables/queryTable4.xml"/><Relationship Id="rId9" Type="http://schemas.openxmlformats.org/officeDocument/2006/relationships/queryTable" Target="../queryTables/queryTable9.xml"/><Relationship Id="rId14" Type="http://schemas.openxmlformats.org/officeDocument/2006/relationships/queryTable" Target="../queryTables/queryTable14.xml"/><Relationship Id="rId22" Type="http://schemas.openxmlformats.org/officeDocument/2006/relationships/queryTable" Target="../queryTables/queryTable22.xml"/><Relationship Id="rId27" Type="http://schemas.openxmlformats.org/officeDocument/2006/relationships/queryTable" Target="../queryTables/queryTable27.xml"/><Relationship Id="rId30" Type="http://schemas.openxmlformats.org/officeDocument/2006/relationships/queryTable" Target="../queryTables/queryTable30.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sustainalytics.com/esg-rating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E086-6131-0249-9E43-1E88B90F27E9}">
  <dimension ref="A1:AS32"/>
  <sheetViews>
    <sheetView tabSelected="1" workbookViewId="0"/>
  </sheetViews>
  <sheetFormatPr baseColWidth="10" defaultColWidth="0" defaultRowHeight="15" zeroHeight="1" x14ac:dyDescent="0.2"/>
  <cols>
    <col min="1" max="1" width="22.6640625" bestFit="1" customWidth="1"/>
    <col min="2" max="2" width="5.83203125" bestFit="1" customWidth="1"/>
    <col min="3" max="3" width="8.33203125" bestFit="1" customWidth="1"/>
    <col min="4" max="4" width="14.5" bestFit="1" customWidth="1"/>
    <col min="5" max="5" width="8" bestFit="1" customWidth="1"/>
    <col min="6" max="6" width="10" bestFit="1" customWidth="1"/>
    <col min="7" max="7" width="14.1640625" bestFit="1" customWidth="1"/>
    <col min="8" max="8" width="5.33203125" bestFit="1" customWidth="1"/>
    <col min="9" max="9" width="48.6640625" bestFit="1" customWidth="1"/>
    <col min="10" max="10" width="24" customWidth="1"/>
    <col min="11" max="11" width="16.33203125" bestFit="1" customWidth="1"/>
    <col min="12" max="12" width="11.5" bestFit="1" customWidth="1"/>
    <col min="13" max="45" width="0" hidden="1" customWidth="1"/>
    <col min="46" max="16384" width="10.83203125" hidden="1"/>
  </cols>
  <sheetData>
    <row r="1" spans="1:45" ht="17" customHeight="1" x14ac:dyDescent="0.2">
      <c r="A1" s="42" t="s">
        <v>0</v>
      </c>
      <c r="B1" s="49" t="s">
        <v>97</v>
      </c>
      <c r="C1" s="50" t="s">
        <v>25</v>
      </c>
      <c r="D1" s="108" t="s">
        <v>104</v>
      </c>
      <c r="E1" s="50" t="s">
        <v>24</v>
      </c>
      <c r="F1" s="50" t="s">
        <v>26</v>
      </c>
      <c r="G1" s="50" t="s">
        <v>27</v>
      </c>
      <c r="H1" s="50" t="s">
        <v>28</v>
      </c>
      <c r="I1" s="50" t="s">
        <v>29</v>
      </c>
      <c r="J1" s="50" t="s">
        <v>98</v>
      </c>
      <c r="K1" s="50" t="s">
        <v>94</v>
      </c>
      <c r="L1" s="51" t="s">
        <v>93</v>
      </c>
    </row>
    <row r="2" spans="1:45" ht="17" customHeight="1" x14ac:dyDescent="0.2">
      <c r="A2" s="39" t="s">
        <v>1</v>
      </c>
      <c r="B2" s="43" t="str" cm="1">
        <f t="array" ref="B2">_FV(I2,"Ticker symbol",TRUE)</f>
        <v>MMM</v>
      </c>
      <c r="C2" s="46" t="str" cm="1">
        <f t="array" ref="C2">_FV(I2,"Exchange abbreviation",TRUE)</f>
        <v>XNYS</v>
      </c>
      <c r="D2" s="109">
        <v>27981</v>
      </c>
      <c r="E2" s="46" t="str" cm="1">
        <f t="array" ref="E2">_FV(I2,"Instrument type",TRUE)</f>
        <v>Stock</v>
      </c>
      <c r="F2" s="20" t="s">
        <v>30</v>
      </c>
      <c r="G2" s="46" t="str" cm="1">
        <f t="array" ref="G2">_FV(I2,"Currency")</f>
        <v>USD</v>
      </c>
      <c r="H2" s="20" t="s">
        <v>31</v>
      </c>
      <c r="I2" s="36" t="e" vm="1">
        <v>#VALUE!</v>
      </c>
      <c r="J2" s="46" t="s">
        <v>64</v>
      </c>
      <c r="K2" s="21">
        <f>'Cap-weighted'!B$255</f>
        <v>1.0226154227770739E-2</v>
      </c>
      <c r="L2" s="185" cm="1">
        <f t="array" ref="L2:L31">'Components allocation'!$E$3:$E$32</f>
        <v>3.6200000000000003E-2</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row>
    <row r="3" spans="1:45" ht="17" customHeight="1" x14ac:dyDescent="0.2">
      <c r="A3" s="40" t="s">
        <v>2</v>
      </c>
      <c r="B3" s="44" t="str" cm="1">
        <f t="array" ref="B3">_FV(I3,"Ticker symbol",TRUE)</f>
        <v>AXP</v>
      </c>
      <c r="C3" s="47" t="str" cm="1">
        <f t="array" ref="C3">_FV(I3,"Exchange abbreviation",TRUE)</f>
        <v>XNYS</v>
      </c>
      <c r="D3" s="110">
        <v>30193</v>
      </c>
      <c r="E3" s="47" t="str" cm="1">
        <f t="array" ref="E3">_FV(I3,"Instrument type",TRUE)</f>
        <v>Stock</v>
      </c>
      <c r="F3" s="22" t="s">
        <v>30</v>
      </c>
      <c r="G3" s="47" t="str" cm="1">
        <f t="array" ref="G3">_FV(I3,"Currency")</f>
        <v>USD</v>
      </c>
      <c r="H3" s="22" t="s">
        <v>31</v>
      </c>
      <c r="I3" s="37" t="e" vm="2">
        <v>#VALUE!</v>
      </c>
      <c r="J3" s="47" t="s">
        <v>65</v>
      </c>
      <c r="K3" s="29">
        <f>'Cap-weighted'!C$255</f>
        <v>1.1964957732396805E-2</v>
      </c>
      <c r="L3" s="186">
        <v>0.03</v>
      </c>
    </row>
    <row r="4" spans="1:45" ht="17" customHeight="1" x14ac:dyDescent="0.2">
      <c r="A4" s="40" t="s">
        <v>32</v>
      </c>
      <c r="B4" s="44" t="str" cm="1">
        <f t="array" ref="B4">_FV(I4,"Ticker symbol",TRUE)</f>
        <v>AMGN</v>
      </c>
      <c r="C4" s="47" t="str" cm="1">
        <f t="array" ref="C4">_FV(I4,"Exchange abbreviation",TRUE)</f>
        <v>XNAS</v>
      </c>
      <c r="D4" s="110" t="s">
        <v>105</v>
      </c>
      <c r="E4" s="47" t="str" cm="1">
        <f t="array" ref="E4">_FV(I4,"Instrument type",TRUE)</f>
        <v>Stock</v>
      </c>
      <c r="F4" s="22" t="s">
        <v>30</v>
      </c>
      <c r="G4" s="47" t="str" cm="1">
        <f t="array" ref="G4">_FV(I4,"Currency")</f>
        <v>USD</v>
      </c>
      <c r="H4" s="22" t="s">
        <v>31</v>
      </c>
      <c r="I4" s="37" t="e" vm="3">
        <v>#VALUE!</v>
      </c>
      <c r="J4" s="47" t="s">
        <v>66</v>
      </c>
      <c r="K4" s="29">
        <f>'Cap-weighted'!D$255</f>
        <v>1.3719706152825563E-2</v>
      </c>
      <c r="L4" s="186">
        <v>4.1799999999999997E-2</v>
      </c>
      <c r="M4" s="5"/>
    </row>
    <row r="5" spans="1:45" ht="17" customHeight="1" x14ac:dyDescent="0.2">
      <c r="A5" s="40" t="s">
        <v>3</v>
      </c>
      <c r="B5" s="44" t="str" cm="1">
        <f t="array" ref="B5">_FV(I5,"Ticker symbol",TRUE)</f>
        <v>AAPL</v>
      </c>
      <c r="C5" s="47" t="str" cm="1">
        <f t="array" ref="C5">_FV(I5,"Exchange abbreviation",TRUE)</f>
        <v>XNAS</v>
      </c>
      <c r="D5" s="110">
        <v>42082</v>
      </c>
      <c r="E5" s="47" t="str" cm="1">
        <f t="array" ref="E5">_FV(I5,"Instrument type",TRUE)</f>
        <v>Stock</v>
      </c>
      <c r="F5" s="22" t="s">
        <v>30</v>
      </c>
      <c r="G5" s="47" t="str" cm="1">
        <f t="array" ref="G5">_FV(I5,"Currency")</f>
        <v>USD</v>
      </c>
      <c r="H5" s="22" t="s">
        <v>31</v>
      </c>
      <c r="I5" s="37" t="e" vm="4">
        <v>#VALUE!</v>
      </c>
      <c r="J5" s="47" t="s">
        <v>67</v>
      </c>
      <c r="K5" s="29">
        <f>'Cap-weighted'!E$255</f>
        <v>0.22776400178596126</v>
      </c>
      <c r="L5" s="186">
        <v>2.7799999999999998E-2</v>
      </c>
      <c r="M5" s="5"/>
    </row>
    <row r="6" spans="1:45" ht="17" customHeight="1" x14ac:dyDescent="0.2">
      <c r="A6" s="40" t="s">
        <v>4</v>
      </c>
      <c r="B6" s="44" t="str" cm="1">
        <f t="array" ref="B6">_FV(I6,"Ticker symbol",TRUE)</f>
        <v>BA</v>
      </c>
      <c r="C6" s="47" t="str" cm="1">
        <f t="array" ref="C6">_FV(I6,"Exchange abbreviation",TRUE)</f>
        <v>XNYS</v>
      </c>
      <c r="D6" s="110">
        <v>31848</v>
      </c>
      <c r="E6" s="47" t="str" cm="1">
        <f t="array" ref="E6">_FV(I6,"Instrument type",TRUE)</f>
        <v>Stock</v>
      </c>
      <c r="F6" s="22" t="s">
        <v>30</v>
      </c>
      <c r="G6" s="47" t="str" cm="1">
        <f t="array" ref="G6">_FV(I6,"Currency")</f>
        <v>USD</v>
      </c>
      <c r="H6" s="22" t="s">
        <v>31</v>
      </c>
      <c r="I6" s="37" t="e" vm="5">
        <v>#VALUE!</v>
      </c>
      <c r="J6" s="47" t="s">
        <v>68</v>
      </c>
      <c r="K6" s="29">
        <f>'Cap-weighted'!F$255</f>
        <v>1.1676025330959008E-2</v>
      </c>
      <c r="L6" s="186">
        <v>4.1200000000000001E-2</v>
      </c>
      <c r="M6" s="5"/>
    </row>
    <row r="7" spans="1:45" ht="17" customHeight="1" x14ac:dyDescent="0.2">
      <c r="A7" s="40" t="s">
        <v>5</v>
      </c>
      <c r="B7" s="44" t="str" cm="1">
        <f t="array" ref="B7">_FV(I7,"Ticker symbol",TRUE)</f>
        <v>CAT</v>
      </c>
      <c r="C7" s="47" t="str" cm="1">
        <f t="array" ref="C7">_FV(I7,"Exchange abbreviation",TRUE)</f>
        <v>XNYS</v>
      </c>
      <c r="D7" s="110">
        <v>33364</v>
      </c>
      <c r="E7" s="47" t="str" cm="1">
        <f t="array" ref="E7">_FV(I7,"Instrument type",TRUE)</f>
        <v>Stock</v>
      </c>
      <c r="F7" s="22" t="s">
        <v>30</v>
      </c>
      <c r="G7" s="47" t="str" cm="1">
        <f t="array" ref="G7">_FV(I7,"Currency")</f>
        <v>USD</v>
      </c>
      <c r="H7" s="22" t="s">
        <v>31</v>
      </c>
      <c r="I7" s="37" t="e" vm="6">
        <v>#VALUE!</v>
      </c>
      <c r="J7" s="47" t="s">
        <v>69</v>
      </c>
      <c r="K7" s="29">
        <f>'Cap-weighted'!G$255</f>
        <v>1.0476753490705074E-2</v>
      </c>
      <c r="L7" s="186">
        <v>3.9600000000000003E-2</v>
      </c>
      <c r="M7" s="5"/>
    </row>
    <row r="8" spans="1:45" ht="17" customHeight="1" x14ac:dyDescent="0.2">
      <c r="A8" s="40" t="s">
        <v>6</v>
      </c>
      <c r="B8" s="44" t="str" cm="1">
        <f t="array" ref="B8">_FV(I8,"Ticker symbol",TRUE)</f>
        <v>CVX</v>
      </c>
      <c r="C8" s="47" t="str" cm="1">
        <f t="array" ref="C8">_FV(I8,"Exchange abbreviation",TRUE)</f>
        <v>XNYS</v>
      </c>
      <c r="D8" s="110">
        <v>39497</v>
      </c>
      <c r="E8" s="47" t="str" cm="1">
        <f t="array" ref="E8">_FV(I8,"Instrument type",TRUE)</f>
        <v>Stock</v>
      </c>
      <c r="F8" s="22" t="s">
        <v>30</v>
      </c>
      <c r="G8" s="47" t="str" cm="1">
        <f t="array" ref="G8">_FV(I8,"Currency")</f>
        <v>USD</v>
      </c>
      <c r="H8" s="22" t="s">
        <v>31</v>
      </c>
      <c r="I8" s="37" t="e" vm="7">
        <v>#VALUE!</v>
      </c>
      <c r="J8" s="47" t="s">
        <v>70</v>
      </c>
      <c r="K8" s="29">
        <f>'Cap-weighted'!H$255</f>
        <v>1.6983531499263755E-2</v>
      </c>
      <c r="L8" s="186">
        <v>1.8200000000000001E-2</v>
      </c>
      <c r="M8" s="5"/>
    </row>
    <row r="9" spans="1:45" ht="17" customHeight="1" x14ac:dyDescent="0.2">
      <c r="A9" s="40" t="s">
        <v>7</v>
      </c>
      <c r="B9" s="44" t="str" cm="1">
        <f t="array" ref="B9">_FV(I9,"Ticker symbol",TRUE)</f>
        <v>CSCO</v>
      </c>
      <c r="C9" s="47" t="str" cm="1">
        <f t="array" ref="C9">_FV(I9,"Exchange abbreviation",TRUE)</f>
        <v>XNAS</v>
      </c>
      <c r="D9" s="110">
        <v>39972</v>
      </c>
      <c r="E9" s="47" t="str" cm="1">
        <f t="array" ref="E9">_FV(I9,"Instrument type",TRUE)</f>
        <v>Stock</v>
      </c>
      <c r="F9" s="22" t="s">
        <v>30</v>
      </c>
      <c r="G9" s="47" t="str" cm="1">
        <f t="array" ref="G9">_FV(I9,"Currency")</f>
        <v>USD</v>
      </c>
      <c r="H9" s="22" t="s">
        <v>31</v>
      </c>
      <c r="I9" s="37" t="e" vm="8">
        <v>#VALUE!</v>
      </c>
      <c r="J9" s="47" t="s">
        <v>67</v>
      </c>
      <c r="K9" s="29">
        <f>'Cap-weighted'!I$255</f>
        <v>2.2571748046401146E-2</v>
      </c>
      <c r="L9" s="186">
        <v>1.0999999999999999E-2</v>
      </c>
      <c r="M9" s="5"/>
    </row>
    <row r="10" spans="1:45" ht="17" customHeight="1" x14ac:dyDescent="0.2">
      <c r="A10" s="40" t="s">
        <v>8</v>
      </c>
      <c r="B10" s="44" t="str" cm="1">
        <f t="array" ref="B10">_FV(I10,"Ticker symbol",TRUE)</f>
        <v>KO</v>
      </c>
      <c r="C10" s="47" t="str" cm="1">
        <f t="array" ref="C10">_FV(I10,"Exchange abbreviation",TRUE)</f>
        <v>XNYS</v>
      </c>
      <c r="D10" s="110">
        <v>31848</v>
      </c>
      <c r="E10" s="47" t="str" cm="1">
        <f t="array" ref="E10">_FV(I10,"Instrument type",TRUE)</f>
        <v>Stock</v>
      </c>
      <c r="F10" s="22" t="s">
        <v>30</v>
      </c>
      <c r="G10" s="47" t="str" cm="1">
        <f t="array" ref="G10">_FV(I10,"Currency")</f>
        <v>USD</v>
      </c>
      <c r="H10" s="22" t="s">
        <v>31</v>
      </c>
      <c r="I10" s="37" t="e" vm="9">
        <v>#VALUE!</v>
      </c>
      <c r="J10" s="47" t="s">
        <v>72</v>
      </c>
      <c r="K10" s="29">
        <f>'Cap-weighted'!J$255</f>
        <v>2.2058679315711809E-2</v>
      </c>
      <c r="L10" s="186">
        <v>1.04E-2</v>
      </c>
      <c r="M10" s="5"/>
    </row>
    <row r="11" spans="1:45" ht="17" customHeight="1" x14ac:dyDescent="0.2">
      <c r="A11" s="40" t="s">
        <v>33</v>
      </c>
      <c r="B11" s="44" t="str" cm="1">
        <f t="array" ref="B11">_FV(I11,"Ticker symbol",TRUE)</f>
        <v>DOW</v>
      </c>
      <c r="C11" s="47" t="str" cm="1">
        <f t="array" ref="C11">_FV(I11,"Exchange abbreviation",TRUE)</f>
        <v>XNYS</v>
      </c>
      <c r="D11" s="110">
        <v>43557</v>
      </c>
      <c r="E11" s="47" t="str" cm="1">
        <f t="array" ref="E11">_FV(I11,"Instrument type",TRUE)</f>
        <v>Stock</v>
      </c>
      <c r="F11" s="22" t="s">
        <v>30</v>
      </c>
      <c r="G11" s="47" t="str" cm="1">
        <f t="array" ref="G11">_FV(I11,"Currency")</f>
        <v>USD</v>
      </c>
      <c r="H11" s="22" t="s">
        <v>31</v>
      </c>
      <c r="I11" s="37" t="e" vm="10">
        <v>#VALUE!</v>
      </c>
      <c r="J11" s="47" t="s">
        <v>71</v>
      </c>
      <c r="K11" s="29">
        <f>'Cap-weighted'!K$255</f>
        <v>3.5135670142994696E-3</v>
      </c>
      <c r="L11" s="186">
        <v>1.18E-2</v>
      </c>
      <c r="M11" s="5"/>
    </row>
    <row r="12" spans="1:45" ht="17" customHeight="1" x14ac:dyDescent="0.2">
      <c r="A12" s="40" t="s">
        <v>9</v>
      </c>
      <c r="B12" s="44" t="str" cm="1">
        <f t="array" ref="B12">_FV(I12,"Ticker symbol",TRUE)</f>
        <v>GS</v>
      </c>
      <c r="C12" s="47" t="str" cm="1">
        <f t="array" ref="C12">_FV(I12,"Exchange abbreviation",TRUE)</f>
        <v>XNYS</v>
      </c>
      <c r="D12" s="110">
        <v>41537</v>
      </c>
      <c r="E12" s="47" t="str" cm="1">
        <f t="array" ref="E12">_FV(I12,"Instrument type",TRUE)</f>
        <v>Stock</v>
      </c>
      <c r="F12" s="22" t="s">
        <v>30</v>
      </c>
      <c r="G12" s="47" t="str" cm="1">
        <f t="array" ref="G12">_FV(I12,"Currency")</f>
        <v>USD</v>
      </c>
      <c r="H12" s="22" t="s">
        <v>31</v>
      </c>
      <c r="I12" s="37" t="e" vm="11">
        <v>#VALUE!</v>
      </c>
      <c r="J12" s="47" t="s">
        <v>65</v>
      </c>
      <c r="K12" s="29">
        <f>'Cap-weighted'!L$255</f>
        <v>1.2650035532024269E-2</v>
      </c>
      <c r="L12" s="186">
        <v>7.5999999999999998E-2</v>
      </c>
      <c r="M12" s="5"/>
    </row>
    <row r="13" spans="1:45" ht="17" customHeight="1" x14ac:dyDescent="0.2">
      <c r="A13" s="40" t="s">
        <v>34</v>
      </c>
      <c r="B13" s="44" t="str" cm="1">
        <f t="array" ref="B13">_FV(I13,"Ticker symbol",TRUE)</f>
        <v>HON</v>
      </c>
      <c r="C13" s="47" t="str" cm="1">
        <f t="array" ref="C13">_FV(I13,"Exchange abbreviation",TRUE)</f>
        <v>XNAS</v>
      </c>
      <c r="D13" s="110" t="s">
        <v>105</v>
      </c>
      <c r="E13" s="47" t="str" cm="1">
        <f t="array" ref="E13">_FV(I13,"Instrument type",TRUE)</f>
        <v>Stock</v>
      </c>
      <c r="F13" s="22" t="s">
        <v>30</v>
      </c>
      <c r="G13" s="47" t="str" cm="1">
        <f t="array" ref="G13">_FV(I13,"Currency")</f>
        <v>USD</v>
      </c>
      <c r="H13" s="22" t="s">
        <v>31</v>
      </c>
      <c r="I13" s="37" t="e" vm="12">
        <v>#VALUE!</v>
      </c>
      <c r="J13" s="47" t="s">
        <v>64</v>
      </c>
      <c r="K13" s="29">
        <f>'Cap-weighted'!M$255</f>
        <v>1.0984476999193055E-2</v>
      </c>
      <c r="L13" s="186">
        <v>4.2900000000000001E-2</v>
      </c>
      <c r="M13" s="5"/>
    </row>
    <row r="14" spans="1:45" ht="17" customHeight="1" x14ac:dyDescent="0.2">
      <c r="A14" s="40" t="s">
        <v>10</v>
      </c>
      <c r="B14" s="44" t="str" cm="1">
        <f t="array" ref="B14">_FV(I14,"Ticker symbol",TRUE)</f>
        <v>HD</v>
      </c>
      <c r="C14" s="47" t="str" cm="1">
        <f t="array" ref="C14">_FV(I14,"Exchange abbreviation",TRUE)</f>
        <v>XNYS</v>
      </c>
      <c r="D14" s="110">
        <v>36465</v>
      </c>
      <c r="E14" s="47" t="str" cm="1">
        <f t="array" ref="E14">_FV(I14,"Instrument type",TRUE)</f>
        <v>Stock</v>
      </c>
      <c r="F14" s="22" t="s">
        <v>30</v>
      </c>
      <c r="G14" s="47" t="str" cm="1">
        <f t="array" ref="G14">_FV(I14,"Currency")</f>
        <v>USD</v>
      </c>
      <c r="H14" s="22" t="s">
        <v>31</v>
      </c>
      <c r="I14" s="37" t="e" vm="13">
        <v>#VALUE!</v>
      </c>
      <c r="J14" s="47" t="s">
        <v>75</v>
      </c>
      <c r="K14" s="29">
        <f>'Cap-weighted'!N$255</f>
        <v>3.1239765464935721E-2</v>
      </c>
      <c r="L14" s="186">
        <v>6.0499999999999998E-2</v>
      </c>
      <c r="M14" s="5"/>
    </row>
    <row r="15" spans="1:45" ht="17" customHeight="1" x14ac:dyDescent="0.2">
      <c r="A15" s="40" t="s">
        <v>11</v>
      </c>
      <c r="B15" s="44" t="str" cm="1">
        <f t="array" ref="B15">_FV(I15,"Ticker symbol",TRUE)</f>
        <v>INTC</v>
      </c>
      <c r="C15" s="47" t="str" cm="1">
        <f t="array" ref="C15">_FV(I15,"Exchange abbreviation",TRUE)</f>
        <v>XNAS</v>
      </c>
      <c r="D15" s="110">
        <v>36465</v>
      </c>
      <c r="E15" s="47" t="str" cm="1">
        <f t="array" ref="E15">_FV(I15,"Instrument type",TRUE)</f>
        <v>Stock</v>
      </c>
      <c r="F15" s="22" t="s">
        <v>30</v>
      </c>
      <c r="G15" s="47" t="str" cm="1">
        <f t="array" ref="G15">_FV(I15,"Currency")</f>
        <v>USD</v>
      </c>
      <c r="H15" s="22" t="s">
        <v>31</v>
      </c>
      <c r="I15" s="37" t="e" vm="14">
        <v>#VALUE!</v>
      </c>
      <c r="J15" s="47" t="s">
        <v>67</v>
      </c>
      <c r="K15" s="29">
        <f>'Cap-weighted'!O$255</f>
        <v>1.9903592810069561E-2</v>
      </c>
      <c r="L15" s="186">
        <v>0.01</v>
      </c>
      <c r="M15" s="5"/>
    </row>
    <row r="16" spans="1:45" ht="17" customHeight="1" x14ac:dyDescent="0.2">
      <c r="A16" s="40" t="s">
        <v>112</v>
      </c>
      <c r="B16" s="44" t="str" cm="1">
        <f t="array" ref="B16">_FV(I16,"Ticker symbol",TRUE)</f>
        <v>IBM</v>
      </c>
      <c r="C16" s="47" t="str" cm="1">
        <f t="array" ref="C16">_FV(I16,"Exchange abbreviation",TRUE)</f>
        <v>XNYS</v>
      </c>
      <c r="D16" s="110">
        <v>27940</v>
      </c>
      <c r="E16" s="47" t="str" cm="1">
        <f t="array" ref="E16">_FV(I16,"Instrument type",TRUE)</f>
        <v>Stock</v>
      </c>
      <c r="F16" s="22" t="s">
        <v>30</v>
      </c>
      <c r="G16" s="47" t="str" cm="1">
        <f t="array" ref="G16">_FV(I16,"Currency")</f>
        <v>USD</v>
      </c>
      <c r="H16" s="22" t="s">
        <v>31</v>
      </c>
      <c r="I16" s="37" t="e" vm="15">
        <v>#VALUE!</v>
      </c>
      <c r="J16" s="47" t="s">
        <v>67</v>
      </c>
      <c r="K16" s="29">
        <f>'Cap-weighted'!P$255</f>
        <v>1.141549793035356E-2</v>
      </c>
      <c r="L16" s="186">
        <v>2.5999999999999999E-2</v>
      </c>
      <c r="M16" s="5"/>
    </row>
    <row r="17" spans="1:13" ht="17" customHeight="1" x14ac:dyDescent="0.2">
      <c r="A17" s="40" t="s">
        <v>12</v>
      </c>
      <c r="B17" s="44" t="str" cm="1">
        <f t="array" ref="B17">_FV(I17,"Ticker symbol",TRUE)</f>
        <v>JNJ</v>
      </c>
      <c r="C17" s="47" t="str" cm="1">
        <f t="array" ref="C17">_FV(I17,"Exchange abbreviation",TRUE)</f>
        <v>XNYS</v>
      </c>
      <c r="D17" s="110">
        <v>35506</v>
      </c>
      <c r="E17" s="47" t="str" cm="1">
        <f t="array" ref="E17">_FV(I17,"Instrument type",TRUE)</f>
        <v>Stock</v>
      </c>
      <c r="F17" s="22" t="s">
        <v>30</v>
      </c>
      <c r="G17" s="47" t="str" cm="1">
        <f t="array" ref="G17">_FV(I17,"Currency")</f>
        <v>USD</v>
      </c>
      <c r="H17" s="22" t="s">
        <v>31</v>
      </c>
      <c r="I17" s="37" t="e" vm="16">
        <v>#VALUE!</v>
      </c>
      <c r="J17" s="47" t="s">
        <v>66</v>
      </c>
      <c r="K17" s="29">
        <f>'Cap-weighted'!Q$255</f>
        <v>4.1360748588985669E-2</v>
      </c>
      <c r="L17" s="186">
        <v>3.2599999999999997E-2</v>
      </c>
      <c r="M17" s="5"/>
    </row>
    <row r="18" spans="1:13" ht="17" customHeight="1" x14ac:dyDescent="0.2">
      <c r="A18" s="40" t="s">
        <v>13</v>
      </c>
      <c r="B18" s="44" t="str" cm="1">
        <f t="array" ref="B18">_FV(I18,"Ticker symbol",TRUE)</f>
        <v>JPM</v>
      </c>
      <c r="C18" s="47" t="str" cm="1">
        <f t="array" ref="C18">_FV(I18,"Exchange abbreviation",TRUE)</f>
        <v>XNYS</v>
      </c>
      <c r="D18" s="110">
        <v>33364</v>
      </c>
      <c r="E18" s="47" t="str" cm="1">
        <f t="array" ref="E18">_FV(I18,"Instrument type",TRUE)</f>
        <v>Stock</v>
      </c>
      <c r="F18" s="22" t="s">
        <v>30</v>
      </c>
      <c r="G18" s="47" t="str" cm="1">
        <f t="array" ref="G18">_FV(I18,"Currency")</f>
        <v>USD</v>
      </c>
      <c r="H18" s="22" t="s">
        <v>31</v>
      </c>
      <c r="I18" s="37" t="e" vm="17">
        <v>#VALUE!</v>
      </c>
      <c r="J18" s="47" t="s">
        <v>65</v>
      </c>
      <c r="K18" s="29">
        <f>'Cap-weighted'!R$255</f>
        <v>4.3374826499441639E-2</v>
      </c>
      <c r="L18" s="186">
        <v>2.93E-2</v>
      </c>
      <c r="M18" s="5"/>
    </row>
    <row r="19" spans="1:13" ht="17" customHeight="1" x14ac:dyDescent="0.2">
      <c r="A19" s="40" t="s">
        <v>113</v>
      </c>
      <c r="B19" s="44" t="str" cm="1">
        <f t="array" ref="B19">_FV(I19,"Ticker symbol",TRUE)</f>
        <v>MCD</v>
      </c>
      <c r="C19" s="47" t="str" cm="1">
        <f t="array" ref="C19">_FV(I19,"Exchange abbreviation",TRUE)</f>
        <v>XNYS</v>
      </c>
      <c r="D19" s="110">
        <v>31350</v>
      </c>
      <c r="E19" s="47" t="str" cm="1">
        <f t="array" ref="E19">_FV(I19,"Instrument type",TRUE)</f>
        <v>Stock</v>
      </c>
      <c r="F19" s="22" t="s">
        <v>30</v>
      </c>
      <c r="G19" s="47" t="str" cm="1">
        <f t="array" ref="G19">_FV(I19,"Currency")</f>
        <v>USD</v>
      </c>
      <c r="H19" s="22" t="s">
        <v>31</v>
      </c>
      <c r="I19" s="37" t="e" vm="18">
        <v>#VALUE!</v>
      </c>
      <c r="J19" s="47" t="s">
        <v>72</v>
      </c>
      <c r="K19" s="29">
        <f>'Cap-weighted'!S$255</f>
        <v>1.6093275212793294E-2</v>
      </c>
      <c r="L19" s="186">
        <v>4.4400000000000002E-2</v>
      </c>
      <c r="M19" s="5"/>
    </row>
    <row r="20" spans="1:13" ht="17" customHeight="1" x14ac:dyDescent="0.2">
      <c r="A20" s="40" t="s">
        <v>14</v>
      </c>
      <c r="B20" s="44" t="str" cm="1">
        <f t="array" ref="B20">_FV(I20,"Ticker symbol",TRUE)</f>
        <v>MRK</v>
      </c>
      <c r="C20" s="47" t="str" cm="1">
        <f t="array" ref="C20">_FV(I20,"Exchange abbreviation",TRUE)</f>
        <v>XNYS</v>
      </c>
      <c r="D20" s="110">
        <v>29035</v>
      </c>
      <c r="E20" s="47" t="str" cm="1">
        <f t="array" ref="E20">_FV(I20,"Instrument type",TRUE)</f>
        <v>Stock</v>
      </c>
      <c r="F20" s="22" t="s">
        <v>30</v>
      </c>
      <c r="G20" s="47" t="str" cm="1">
        <f t="array" ref="G20">_FV(I20,"Currency")</f>
        <v>USD</v>
      </c>
      <c r="H20" s="22" t="s">
        <v>31</v>
      </c>
      <c r="I20" s="37" t="e" vm="19">
        <v>#VALUE!</v>
      </c>
      <c r="J20" s="47" t="s">
        <v>66</v>
      </c>
      <c r="K20" s="29">
        <f>'Cap-weighted'!T$255</f>
        <v>1.7525658636555388E-2</v>
      </c>
      <c r="L20" s="186">
        <v>1.4500000000000001E-2</v>
      </c>
      <c r="M20" s="5"/>
    </row>
    <row r="21" spans="1:13" ht="17" customHeight="1" x14ac:dyDescent="0.2">
      <c r="A21" s="40" t="s">
        <v>15</v>
      </c>
      <c r="B21" s="44" t="str" cm="1">
        <f t="array" ref="B21">_FV(I21,"Ticker symbol",TRUE)</f>
        <v>MSFT</v>
      </c>
      <c r="C21" s="47" t="str" cm="1">
        <f t="array" ref="C21">_FV(I21,"Exchange abbreviation",TRUE)</f>
        <v>XNAS</v>
      </c>
      <c r="D21" s="110">
        <v>36465</v>
      </c>
      <c r="E21" s="47" t="str" cm="1">
        <f t="array" ref="E21">_FV(I21,"Instrument type",TRUE)</f>
        <v>Stock</v>
      </c>
      <c r="F21" s="22" t="s">
        <v>30</v>
      </c>
      <c r="G21" s="47" t="str" cm="1">
        <f t="array" ref="G21">_FV(I21,"Currency")</f>
        <v>USD</v>
      </c>
      <c r="H21" s="22" t="s">
        <v>31</v>
      </c>
      <c r="I21" s="37" t="e" vm="20">
        <v>#VALUE!</v>
      </c>
      <c r="J21" s="47" t="s">
        <v>67</v>
      </c>
      <c r="K21" s="29">
        <f>'Cap-weighted'!U$255</f>
        <v>0.20587672350881833</v>
      </c>
      <c r="L21" s="186">
        <v>5.6300000000000003E-2</v>
      </c>
      <c r="M21" s="5"/>
    </row>
    <row r="22" spans="1:13" ht="17" customHeight="1" x14ac:dyDescent="0.2">
      <c r="A22" s="40" t="s">
        <v>16</v>
      </c>
      <c r="B22" s="44" t="str" cm="1">
        <f t="array" ref="B22">_FV(I22,"Ticker symbol",TRUE)</f>
        <v>NKE</v>
      </c>
      <c r="C22" s="47" t="str" cm="1">
        <f t="array" ref="C22">_FV(I22,"Exchange abbreviation",TRUE)</f>
        <v>XNYS</v>
      </c>
      <c r="D22" s="110">
        <v>41537</v>
      </c>
      <c r="E22" s="47" t="str" cm="1">
        <f t="array" ref="E22">_FV(I22,"Instrument type",TRUE)</f>
        <v>Stock</v>
      </c>
      <c r="F22" s="22" t="s">
        <v>30</v>
      </c>
      <c r="G22" s="47" t="str" cm="1">
        <f t="array" ref="G22">_FV(I22,"Currency")</f>
        <v>USD</v>
      </c>
      <c r="H22" s="22" t="s">
        <v>31</v>
      </c>
      <c r="I22" s="37" t="e" vm="21">
        <v>#VALUE!</v>
      </c>
      <c r="J22" s="47" t="s">
        <v>73</v>
      </c>
      <c r="K22" s="29">
        <f>'Cap-weighted'!V$255</f>
        <v>1.9107744582276077E-2</v>
      </c>
      <c r="L22" s="186">
        <v>3.1600000000000003E-2</v>
      </c>
      <c r="M22" s="5"/>
    </row>
    <row r="23" spans="1:13" ht="17" customHeight="1" x14ac:dyDescent="0.2">
      <c r="A23" s="40" t="s">
        <v>17</v>
      </c>
      <c r="B23" s="44" t="str" cm="1">
        <f t="array" ref="B23">_FV(I23,"Ticker symbol",TRUE)</f>
        <v>PG</v>
      </c>
      <c r="C23" s="47" t="str" cm="1">
        <f t="array" ref="C23">_FV(I23,"Exchange abbreviation",TRUE)</f>
        <v>XNYS</v>
      </c>
      <c r="D23" s="110">
        <v>11835</v>
      </c>
      <c r="E23" s="47" t="str" cm="1">
        <f t="array" ref="E23">_FV(I23,"Instrument type",TRUE)</f>
        <v>Stock</v>
      </c>
      <c r="F23" s="22" t="s">
        <v>30</v>
      </c>
      <c r="G23" s="47" t="str" cm="1">
        <f t="array" ref="G23">_FV(I23,"Currency")</f>
        <v>USD</v>
      </c>
      <c r="H23" s="22" t="s">
        <v>31</v>
      </c>
      <c r="I23" s="37" t="e" vm="22">
        <v>#VALUE!</v>
      </c>
      <c r="J23" s="47" t="s">
        <v>74</v>
      </c>
      <c r="K23" s="29">
        <f>'Cap-weighted'!W$255</f>
        <v>3.1378723092010778E-2</v>
      </c>
      <c r="L23" s="186">
        <v>2.6599999999999999E-2</v>
      </c>
      <c r="M23" s="5"/>
    </row>
    <row r="24" spans="1:13" ht="17" customHeight="1" x14ac:dyDescent="0.2">
      <c r="A24" s="40" t="s">
        <v>35</v>
      </c>
      <c r="B24" s="44" t="str" cm="1">
        <f t="array" ref="B24">_FV(I24,"Ticker symbol",TRUE)</f>
        <v>CRM</v>
      </c>
      <c r="C24" s="47" t="str" cm="1">
        <f t="array" ref="C24">_FV(I24,"Exchange abbreviation",TRUE)</f>
        <v>XNYS</v>
      </c>
      <c r="D24" s="110" t="s">
        <v>105</v>
      </c>
      <c r="E24" s="47" t="str" cm="1">
        <f t="array" ref="E24">_FV(I24,"Instrument type",TRUE)</f>
        <v>Stock</v>
      </c>
      <c r="F24" s="22" t="s">
        <v>30</v>
      </c>
      <c r="G24" s="47" t="str" cm="1">
        <f t="array" ref="G24">_FV(I24,"Currency")</f>
        <v>USD</v>
      </c>
      <c r="H24" s="22" t="s">
        <v>31</v>
      </c>
      <c r="I24" s="37" t="e" vm="23">
        <v>#VALUE!</v>
      </c>
      <c r="J24" s="47" t="s">
        <v>67</v>
      </c>
      <c r="K24" s="29">
        <f>'Cap-weighted'!X$255</f>
        <v>2.2850144279798573E-2</v>
      </c>
      <c r="L24" s="186">
        <v>4.8300000000000003E-2</v>
      </c>
      <c r="M24" s="5"/>
    </row>
    <row r="25" spans="1:13" ht="17" customHeight="1" x14ac:dyDescent="0.2">
      <c r="A25" s="40" t="s">
        <v>18</v>
      </c>
      <c r="B25" s="44" t="str" cm="1">
        <f t="array" ref="B25">_FV(I25,"Ticker symbol",TRUE)</f>
        <v>TRV</v>
      </c>
      <c r="C25" s="47" t="str" cm="1">
        <f t="array" ref="C25">_FV(I25,"Exchange abbreviation",TRUE)</f>
        <v>XNYS</v>
      </c>
      <c r="D25" s="110">
        <v>39972</v>
      </c>
      <c r="E25" s="47" t="str" cm="1">
        <f t="array" ref="E25">_FV(I25,"Instrument type",TRUE)</f>
        <v>Stock</v>
      </c>
      <c r="F25" s="22" t="s">
        <v>30</v>
      </c>
      <c r="G25" s="47" t="str" cm="1">
        <f t="array" ref="G25">_FV(I25,"Currency")</f>
        <v>USD</v>
      </c>
      <c r="H25" s="22" t="s">
        <v>31</v>
      </c>
      <c r="I25" s="37" t="e" vm="24">
        <v>#VALUE!</v>
      </c>
      <c r="J25" s="47" t="s">
        <v>65</v>
      </c>
      <c r="K25" s="29">
        <f>'Cap-weighted'!Y$255</f>
        <v>3.6161008997321223E-3</v>
      </c>
      <c r="L25" s="186">
        <v>2.9899999999999999E-2</v>
      </c>
      <c r="M25" s="5"/>
    </row>
    <row r="26" spans="1:13" ht="17" customHeight="1" x14ac:dyDescent="0.2">
      <c r="A26" s="40" t="s">
        <v>19</v>
      </c>
      <c r="B26" s="44" t="str" cm="1">
        <f t="array" ref="B26">_FV(I26,"Ticker symbol",TRUE)</f>
        <v>UNH</v>
      </c>
      <c r="C26" s="47" t="str" cm="1">
        <f t="array" ref="C26">_FV(I26,"Exchange abbreviation",TRUE)</f>
        <v>XNYS</v>
      </c>
      <c r="D26" s="110">
        <v>41176</v>
      </c>
      <c r="E26" s="47" t="str" cm="1">
        <f t="array" ref="E26">_FV(I26,"Instrument type",TRUE)</f>
        <v>Stock</v>
      </c>
      <c r="F26" s="22" t="s">
        <v>30</v>
      </c>
      <c r="G26" s="47" t="str" cm="1">
        <f t="array" ref="G26">_FV(I26,"Currency")</f>
        <v>USD</v>
      </c>
      <c r="H26" s="22" t="s">
        <v>31</v>
      </c>
      <c r="I26" s="37" t="e" vm="25">
        <v>#VALUE!</v>
      </c>
      <c r="J26" s="47" t="s">
        <v>77</v>
      </c>
      <c r="K26" s="29">
        <f>'Cap-weighted'!Z$255</f>
        <v>3.5620424623653071E-2</v>
      </c>
      <c r="L26" s="186">
        <v>7.8799999999999995E-2</v>
      </c>
      <c r="M26" s="5"/>
    </row>
    <row r="27" spans="1:13" ht="17" customHeight="1" x14ac:dyDescent="0.2">
      <c r="A27" s="40" t="s">
        <v>20</v>
      </c>
      <c r="B27" s="44" t="str" cm="1">
        <f t="array" ref="B27">_FV(I27,"Ticker symbol",TRUE)</f>
        <v>VZ</v>
      </c>
      <c r="C27" s="47" t="str" cm="1">
        <f t="array" ref="C27">_FV(I27,"Exchange abbreviation",TRUE)</f>
        <v>XNYS</v>
      </c>
      <c r="D27" s="110">
        <v>38085</v>
      </c>
      <c r="E27" s="47" t="str" cm="1">
        <f t="array" ref="E27">_FV(I27,"Instrument type",TRUE)</f>
        <v>Stock</v>
      </c>
      <c r="F27" s="22" t="s">
        <v>30</v>
      </c>
      <c r="G27" s="47" t="str" cm="1">
        <f t="array" ref="G27">_FV(I27,"Currency")</f>
        <v>USD</v>
      </c>
      <c r="H27" s="22" t="s">
        <v>31</v>
      </c>
      <c r="I27" s="37" t="e" vm="26">
        <v>#VALUE!</v>
      </c>
      <c r="J27" s="47" t="s">
        <v>78</v>
      </c>
      <c r="K27" s="29">
        <f>'Cap-weighted'!AA$255</f>
        <v>2.0664538279651798E-2</v>
      </c>
      <c r="L27" s="186">
        <v>1.0200000000000001E-2</v>
      </c>
      <c r="M27" s="5"/>
    </row>
    <row r="28" spans="1:13" ht="17" customHeight="1" x14ac:dyDescent="0.2">
      <c r="A28" s="40" t="s">
        <v>21</v>
      </c>
      <c r="B28" s="44" t="str" cm="1">
        <f t="array" ref="B28">_FV(I28,"Ticker symbol",TRUE)</f>
        <v>V</v>
      </c>
      <c r="C28" s="47" t="str" cm="1">
        <f t="array" ref="C28">_FV(I28,"Exchange abbreviation",TRUE)</f>
        <v>XNYS</v>
      </c>
      <c r="D28" s="110">
        <v>41537</v>
      </c>
      <c r="E28" s="47" t="str" cm="1">
        <f t="array" ref="E28">_FV(I28,"Instrument type",TRUE)</f>
        <v>Stock</v>
      </c>
      <c r="F28" s="22" t="s">
        <v>30</v>
      </c>
      <c r="G28" s="47" t="str" cm="1">
        <f t="array" ref="G28">_FV(I28,"Currency")</f>
        <v>USD</v>
      </c>
      <c r="H28" s="22" t="s">
        <v>31</v>
      </c>
      <c r="I28" s="37" t="e" vm="27">
        <v>#VALUE!</v>
      </c>
      <c r="J28" s="47" t="s">
        <v>65</v>
      </c>
      <c r="K28" s="29">
        <f>'Cap-weighted'!AB$255</f>
        <v>3.5087790020185923E-2</v>
      </c>
      <c r="L28" s="186">
        <v>4.36E-2</v>
      </c>
      <c r="M28" s="5"/>
    </row>
    <row r="29" spans="1:13" ht="17" customHeight="1" x14ac:dyDescent="0.2">
      <c r="A29" s="40" t="s">
        <v>36</v>
      </c>
      <c r="B29" s="44" t="str" cm="1">
        <f t="array" ref="B29">_FV(I29,"Ticker symbol",TRUE)</f>
        <v>WBA</v>
      </c>
      <c r="C29" s="47" t="str" cm="1">
        <f t="array" ref="C29">_FV(I29,"Exchange abbreviation",TRUE)</f>
        <v>XNAS</v>
      </c>
      <c r="D29" s="110">
        <v>43277</v>
      </c>
      <c r="E29" s="47" t="str" cm="1">
        <f t="array" ref="E29">_FV(I29,"Instrument type",TRUE)</f>
        <v>Stock</v>
      </c>
      <c r="F29" s="22" t="s">
        <v>30</v>
      </c>
      <c r="G29" s="47" t="str" cm="1">
        <f t="array" ref="G29">_FV(I29,"Currency")</f>
        <v>USD</v>
      </c>
      <c r="H29" s="22" t="s">
        <v>31</v>
      </c>
      <c r="I29" s="37" t="e" vm="28">
        <v>#VALUE!</v>
      </c>
      <c r="J29" s="47" t="s">
        <v>75</v>
      </c>
      <c r="K29" s="29">
        <f>'Cap-weighted'!AC$255</f>
        <v>2.9194532804365549E-3</v>
      </c>
      <c r="L29" s="186">
        <v>8.9999999999999993E-3</v>
      </c>
      <c r="M29" s="5"/>
    </row>
    <row r="30" spans="1:13" ht="17" customHeight="1" x14ac:dyDescent="0.2">
      <c r="A30" s="40" t="s">
        <v>22</v>
      </c>
      <c r="B30" s="44" t="str" cm="1">
        <f t="array" ref="B30">_FV(I30,"Ticker symbol",TRUE)</f>
        <v>WMT</v>
      </c>
      <c r="C30" s="47" t="str" cm="1">
        <f t="array" ref="C30">_FV(I30,"Exchange abbreviation",TRUE)</f>
        <v>XNYS</v>
      </c>
      <c r="D30" s="110">
        <v>35506</v>
      </c>
      <c r="E30" s="47" t="str" cm="1">
        <f t="array" ref="E30">_FV(I30,"Instrument type",TRUE)</f>
        <v>Stock</v>
      </c>
      <c r="F30" s="22" t="s">
        <v>30</v>
      </c>
      <c r="G30" s="47" t="str" cm="1">
        <f t="array" ref="G30">_FV(I30,"Currency")</f>
        <v>USD</v>
      </c>
      <c r="H30" s="22" t="s">
        <v>31</v>
      </c>
      <c r="I30" s="37" t="e" vm="29">
        <v>#VALUE!</v>
      </c>
      <c r="J30" s="47" t="s">
        <v>75</v>
      </c>
      <c r="K30" s="29">
        <f>'Cap-weighted'!AD$255</f>
        <v>3.7477948326646159E-2</v>
      </c>
      <c r="L30" s="186">
        <v>2.7699999999999999E-2</v>
      </c>
      <c r="M30" s="5"/>
    </row>
    <row r="31" spans="1:13" ht="17" customHeight="1" x14ac:dyDescent="0.2">
      <c r="A31" s="41" t="s">
        <v>23</v>
      </c>
      <c r="B31" s="45" t="str" cm="1">
        <f t="array" ref="B31">_FV(I31,"Ticker symbol",TRUE)</f>
        <v>DIS</v>
      </c>
      <c r="C31" s="48" t="str" cm="1">
        <f t="array" ref="C31">_FV(I31,"Exchange abbreviation",TRUE)</f>
        <v>XNYS</v>
      </c>
      <c r="D31" s="111">
        <v>33364</v>
      </c>
      <c r="E31" s="48" t="str" cm="1">
        <f t="array" ref="E31">_FV(I31,"Instrument type",TRUE)</f>
        <v>Stock</v>
      </c>
      <c r="F31" s="24" t="s">
        <v>30</v>
      </c>
      <c r="G31" s="48" t="str" cm="1">
        <f t="array" ref="G31">_FV(I31,"Currency")</f>
        <v>USD</v>
      </c>
      <c r="H31" s="24" t="s">
        <v>31</v>
      </c>
      <c r="I31" s="38" t="e" vm="30">
        <v>#VALUE!</v>
      </c>
      <c r="J31" s="48" t="s">
        <v>76</v>
      </c>
      <c r="K31" s="188">
        <f>'Cap-weighted'!AE$255</f>
        <v>2.9897406836143885E-2</v>
      </c>
      <c r="L31" s="187">
        <v>3.32E-2</v>
      </c>
      <c r="M31" s="5"/>
    </row>
    <row r="32" spans="1:13" ht="17" customHeight="1" thickBot="1" x14ac:dyDescent="0.25">
      <c r="A32" s="337" t="s">
        <v>37</v>
      </c>
      <c r="B32" s="338"/>
      <c r="C32" s="338"/>
      <c r="D32" s="338"/>
      <c r="E32" s="338"/>
      <c r="F32" s="338"/>
      <c r="G32" s="338"/>
      <c r="H32" s="338"/>
      <c r="I32" s="338"/>
      <c r="J32" s="338"/>
      <c r="K32" s="338"/>
      <c r="L32" s="339"/>
      <c r="M32" s="5"/>
    </row>
  </sheetData>
  <mergeCells count="1">
    <mergeCell ref="A32:L32"/>
  </mergeCells>
  <conditionalFormatting sqref="L2:L31">
    <cfRule type="colorScale" priority="5">
      <colorScale>
        <cfvo type="min"/>
        <cfvo type="max"/>
        <color theme="7" tint="0.79998168889431442"/>
        <color theme="7" tint="-0.249977111117893"/>
      </colorScale>
    </cfRule>
  </conditionalFormatting>
  <conditionalFormatting sqref="K2:K31">
    <cfRule type="colorScale" priority="1">
      <colorScale>
        <cfvo type="min"/>
        <cfvo type="max"/>
        <color theme="7" tint="0.79998168889431442"/>
        <color theme="7"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2F234-75EC-2F4C-A5AB-86FFF73D13C4}">
  <dimension ref="A1:AH50"/>
  <sheetViews>
    <sheetView showGridLines="0" workbookViewId="0">
      <selection activeCell="A2" sqref="A2"/>
    </sheetView>
  </sheetViews>
  <sheetFormatPr baseColWidth="10" defaultColWidth="0" defaultRowHeight="15" zeroHeight="1" x14ac:dyDescent="0.2"/>
  <cols>
    <col min="1" max="1" width="25.6640625" bestFit="1" customWidth="1"/>
    <col min="2" max="2" width="11.83203125" bestFit="1" customWidth="1"/>
    <col min="3" max="3" width="14.5" bestFit="1" customWidth="1"/>
    <col min="4" max="4" width="13" bestFit="1" customWidth="1"/>
    <col min="5" max="5" width="15.83203125" bestFit="1" customWidth="1"/>
    <col min="6" max="6" width="5" customWidth="1"/>
    <col min="7" max="17" width="10.83203125" customWidth="1"/>
    <col min="18" max="34" width="0" hidden="1" customWidth="1"/>
    <col min="35" max="16384" width="10.83203125" hidden="1"/>
  </cols>
  <sheetData>
    <row r="1" spans="1:27" ht="16" x14ac:dyDescent="0.2">
      <c r="A1" s="340" t="s">
        <v>100</v>
      </c>
      <c r="B1" s="341"/>
      <c r="C1" s="341"/>
      <c r="D1" s="341"/>
      <c r="E1" s="342"/>
    </row>
    <row r="2" spans="1:27" x14ac:dyDescent="0.2">
      <c r="A2" s="71"/>
      <c r="B2" s="63" t="s">
        <v>79</v>
      </c>
      <c r="C2" s="61" t="s">
        <v>95</v>
      </c>
      <c r="D2" s="61" t="s">
        <v>96</v>
      </c>
      <c r="E2" s="62" t="s">
        <v>58</v>
      </c>
    </row>
    <row r="3" spans="1:27" x14ac:dyDescent="0.2">
      <c r="A3" s="69" t="s">
        <v>68</v>
      </c>
      <c r="B3" s="64">
        <f>SUMIF('Components allocation'!$B$3:$B$32,$A3,'Components allocation'!C$3:C$32)</f>
        <v>1.1676025330959008E-2</v>
      </c>
      <c r="C3" s="27">
        <f>SUMIF('Components allocation'!$B$3:$B$32,$A3,'Components allocation'!D$3:D$32)</f>
        <v>3.3333333333333333E-2</v>
      </c>
      <c r="D3" s="27">
        <f>SUMIF('Components allocation'!$B$3:$B$32,$A3,'Components allocation'!E$3:E$32)</f>
        <v>4.1200000000000001E-2</v>
      </c>
      <c r="E3" s="28">
        <f>SUMIF('Components allocation'!$B$3:$B$32,$A3,'Components allocation'!F$3:F$32)</f>
        <v>0</v>
      </c>
      <c r="F3" s="5"/>
      <c r="G3" s="5"/>
      <c r="H3" s="5"/>
      <c r="I3" s="5"/>
      <c r="J3" s="5"/>
      <c r="K3" s="5"/>
      <c r="L3" s="5"/>
      <c r="M3" s="5"/>
      <c r="N3" s="5"/>
      <c r="O3" s="5"/>
      <c r="P3" s="5"/>
      <c r="Q3" s="5"/>
      <c r="R3" s="5"/>
      <c r="S3" s="5"/>
      <c r="T3" s="5"/>
      <c r="U3" s="5"/>
      <c r="V3" s="5"/>
      <c r="W3" s="5"/>
      <c r="X3" s="5"/>
      <c r="Y3" s="5"/>
      <c r="Z3" s="5"/>
      <c r="AA3" s="5"/>
    </row>
    <row r="4" spans="1:27" x14ac:dyDescent="0.2">
      <c r="A4" s="35" t="s">
        <v>73</v>
      </c>
      <c r="B4" s="65">
        <f>SUMIF('Components allocation'!$B$3:$B$32,$A4,'Components allocation'!C$3:C$32)</f>
        <v>1.9107744582276077E-2</v>
      </c>
      <c r="C4" s="29">
        <f>SUMIF('Components allocation'!$B$3:$B$32,$A4,'Components allocation'!D$3:D$32)</f>
        <v>3.3333333333333333E-2</v>
      </c>
      <c r="D4" s="29">
        <f>SUMIF('Components allocation'!$B$3:$B$32,$A4,'Components allocation'!E$3:E$32)</f>
        <v>3.1600000000000003E-2</v>
      </c>
      <c r="E4" s="23">
        <f>SUMIF('Components allocation'!$B$3:$B$32,$A4,'Components allocation'!F$3:F$32)</f>
        <v>3.0609396559891134E-2</v>
      </c>
    </row>
    <row r="5" spans="1:27" x14ac:dyDescent="0.2">
      <c r="A5" s="35" t="s">
        <v>76</v>
      </c>
      <c r="B5" s="65">
        <f>SUMIF('Components allocation'!$B$3:$B$32,$A5,'Components allocation'!C$3:C$32)</f>
        <v>2.9897406836143885E-2</v>
      </c>
      <c r="C5" s="29">
        <f>SUMIF('Components allocation'!$B$3:$B$32,$A5,'Components allocation'!D$3:D$32)</f>
        <v>3.3333333333333333E-2</v>
      </c>
      <c r="D5" s="29">
        <f>SUMIF('Components allocation'!$B$3:$B$32,$A5,'Components allocation'!E$3:E$32)</f>
        <v>3.32E-2</v>
      </c>
      <c r="E5" s="23">
        <f>SUMIF('Components allocation'!$B$3:$B$32,$A5,'Components allocation'!F$3:F$32)</f>
        <v>2.8103998012445671E-2</v>
      </c>
    </row>
    <row r="6" spans="1:27" x14ac:dyDescent="0.2">
      <c r="A6" s="35" t="s">
        <v>71</v>
      </c>
      <c r="B6" s="65">
        <f>SUMIF('Components allocation'!$B$3:$B$32,$A6,'Components allocation'!C$3:C$32)</f>
        <v>3.5135670142994696E-3</v>
      </c>
      <c r="C6" s="29">
        <f>SUMIF('Components allocation'!$B$3:$B$32,$A6,'Components allocation'!D$3:D$32)</f>
        <v>3.3333333333333333E-2</v>
      </c>
      <c r="D6" s="29">
        <f>SUMIF('Components allocation'!$B$3:$B$32,$A6,'Components allocation'!E$3:E$32)</f>
        <v>1.18E-2</v>
      </c>
      <c r="E6" s="23">
        <f>SUMIF('Components allocation'!$B$3:$B$32,$A6,'Components allocation'!F$3:F$32)</f>
        <v>2.6537507789311372E-2</v>
      </c>
    </row>
    <row r="7" spans="1:27" x14ac:dyDescent="0.2">
      <c r="A7" s="35" t="s">
        <v>64</v>
      </c>
      <c r="B7" s="65">
        <f>SUMIF('Components allocation'!$B$3:$B$32,$A7,'Components allocation'!C$3:C$32)</f>
        <v>2.1210631226963796E-2</v>
      </c>
      <c r="C7" s="29">
        <f>SUMIF('Components allocation'!$B$3:$B$32,$A7,'Components allocation'!D$3:D$32)</f>
        <v>6.6666666666666666E-2</v>
      </c>
      <c r="D7" s="29">
        <f>SUMIF('Components allocation'!$B$3:$B$32,$A7,'Components allocation'!E$3:E$32)</f>
        <v>7.9100000000000004E-2</v>
      </c>
      <c r="E7" s="23">
        <f>SUMIF('Components allocation'!$B$3:$B$32,$A7,'Components allocation'!F$3:F$32)</f>
        <v>3.7498842367529414E-2</v>
      </c>
    </row>
    <row r="8" spans="1:27" x14ac:dyDescent="0.2">
      <c r="A8" s="35" t="s">
        <v>69</v>
      </c>
      <c r="B8" s="65">
        <f>SUMIF('Components allocation'!$B$3:$B$32,$A8,'Components allocation'!C$3:C$32)</f>
        <v>1.0476753490705074E-2</v>
      </c>
      <c r="C8" s="29">
        <f>SUMIF('Components allocation'!$B$3:$B$32,$A8,'Components allocation'!D$3:D$32)</f>
        <v>3.3333333333333333E-2</v>
      </c>
      <c r="D8" s="29">
        <f>SUMIF('Components allocation'!$B$3:$B$32,$A8,'Components allocation'!E$3:E$32)</f>
        <v>3.9600000000000003E-2</v>
      </c>
      <c r="E8" s="23">
        <f>SUMIF('Components allocation'!$B$3:$B$32,$A8,'Components allocation'!F$3:F$32)</f>
        <v>0</v>
      </c>
    </row>
    <row r="9" spans="1:27" x14ac:dyDescent="0.2">
      <c r="A9" s="35" t="s">
        <v>74</v>
      </c>
      <c r="B9" s="65">
        <f>SUMIF('Components allocation'!$B$3:$B$32,$A9,'Components allocation'!C$3:C$32)</f>
        <v>3.1378723092010778E-2</v>
      </c>
      <c r="C9" s="29">
        <f>SUMIF('Components allocation'!$B$3:$B$32,$A9,'Components allocation'!D$3:D$32)</f>
        <v>3.3333333333333333E-2</v>
      </c>
      <c r="D9" s="29">
        <f>SUMIF('Components allocation'!$B$3:$B$32,$A9,'Components allocation'!E$3:E$32)</f>
        <v>2.6599999999999999E-2</v>
      </c>
      <c r="E9" s="23">
        <f>SUMIF('Components allocation'!$B$3:$B$32,$A9,'Components allocation'!F$3:F$32)</f>
        <v>5.7423296910485672E-2</v>
      </c>
    </row>
    <row r="10" spans="1:27" x14ac:dyDescent="0.2">
      <c r="A10" s="35" t="s">
        <v>65</v>
      </c>
      <c r="B10" s="65">
        <f>SUMIF('Components allocation'!$B$3:$B$32,$A10,'Components allocation'!C$3:C$32)</f>
        <v>0.10669371068378075</v>
      </c>
      <c r="C10" s="29">
        <f>SUMIF('Components allocation'!$B$3:$B$32,$A10,'Components allocation'!D$3:D$32)</f>
        <v>0.16666666666666666</v>
      </c>
      <c r="D10" s="29">
        <f>SUMIF('Components allocation'!$B$3:$B$32,$A10,'Components allocation'!E$3:E$32)</f>
        <v>0.20880000000000001</v>
      </c>
      <c r="E10" s="23">
        <f>SUMIF('Components allocation'!$B$3:$B$32,$A10,'Components allocation'!F$3:F$32)</f>
        <v>0.1614797918111904</v>
      </c>
    </row>
    <row r="11" spans="1:27" x14ac:dyDescent="0.2">
      <c r="A11" s="35" t="s">
        <v>72</v>
      </c>
      <c r="B11" s="65">
        <f>SUMIF('Components allocation'!$B$3:$B$32,$A11,'Components allocation'!C$3:C$32)</f>
        <v>3.8151954528505103E-2</v>
      </c>
      <c r="C11" s="29">
        <f>SUMIF('Components allocation'!$B$3:$B$32,$A11,'Components allocation'!D$3:D$32)</f>
        <v>6.6666666666666666E-2</v>
      </c>
      <c r="D11" s="29">
        <f>SUMIF('Components allocation'!$B$3:$B$32,$A11,'Components allocation'!E$3:E$32)</f>
        <v>5.4800000000000001E-2</v>
      </c>
      <c r="E11" s="23">
        <f>SUMIF('Components allocation'!$B$3:$B$32,$A11,'Components allocation'!F$3:F$32)</f>
        <v>0.10250725654848326</v>
      </c>
    </row>
    <row r="12" spans="1:27" x14ac:dyDescent="0.2">
      <c r="A12" s="35" t="s">
        <v>67</v>
      </c>
      <c r="B12" s="65">
        <f>SUMIF('Components allocation'!$B$3:$B$32,$A12,'Components allocation'!C$3:C$32)</f>
        <v>0.5103817083614024</v>
      </c>
      <c r="C12" s="29">
        <f>SUMIF('Components allocation'!$B$3:$B$32,$A12,'Components allocation'!D$3:D$32)</f>
        <v>0.19999999999999998</v>
      </c>
      <c r="D12" s="29">
        <f>SUMIF('Components allocation'!$B$3:$B$32,$A12,'Components allocation'!E$3:E$32)</f>
        <v>0.1794</v>
      </c>
      <c r="E12" s="23">
        <f>SUMIF('Components allocation'!$B$3:$B$32,$A12,'Components allocation'!F$3:F$32)</f>
        <v>0.19688216602704167</v>
      </c>
    </row>
    <row r="13" spans="1:27" x14ac:dyDescent="0.2">
      <c r="A13" s="35" t="s">
        <v>77</v>
      </c>
      <c r="B13" s="65">
        <f>SUMIF('Components allocation'!$B$3:$B$32,$A13,'Components allocation'!C$3:C$32)</f>
        <v>3.5620424623653071E-2</v>
      </c>
      <c r="C13" s="29">
        <f>SUMIF('Components allocation'!$B$3:$B$32,$A13,'Components allocation'!D$3:D$32)</f>
        <v>3.3333333333333333E-2</v>
      </c>
      <c r="D13" s="29">
        <f>SUMIF('Components allocation'!$B$3:$B$32,$A13,'Components allocation'!E$3:E$32)</f>
        <v>7.8799999999999995E-2</v>
      </c>
      <c r="E13" s="23">
        <f>SUMIF('Components allocation'!$B$3:$B$32,$A13,'Components allocation'!F$3:F$32)</f>
        <v>3.8790632621676764E-2</v>
      </c>
    </row>
    <row r="14" spans="1:27" x14ac:dyDescent="0.2">
      <c r="A14" s="35" t="s">
        <v>70</v>
      </c>
      <c r="B14" s="65">
        <f>SUMIF('Components allocation'!$B$3:$B$32,$A14,'Components allocation'!C$3:C$32)</f>
        <v>1.6983531499263755E-2</v>
      </c>
      <c r="C14" s="29">
        <f>SUMIF('Components allocation'!$B$3:$B$32,$A14,'Components allocation'!D$3:D$32)</f>
        <v>3.3333333333333333E-2</v>
      </c>
      <c r="D14" s="29">
        <f>SUMIF('Components allocation'!$B$3:$B$32,$A14,'Components allocation'!E$3:E$32)</f>
        <v>1.8200000000000001E-2</v>
      </c>
      <c r="E14" s="23">
        <f>SUMIF('Components allocation'!$B$3:$B$32,$A14,'Components allocation'!F$3:F$32)</f>
        <v>0</v>
      </c>
    </row>
    <row r="15" spans="1:27" x14ac:dyDescent="0.2">
      <c r="A15" s="35" t="s">
        <v>66</v>
      </c>
      <c r="B15" s="65">
        <f>SUMIF('Components allocation'!$B$3:$B$32,$A15,'Components allocation'!C$3:C$32)</f>
        <v>7.2606113378366616E-2</v>
      </c>
      <c r="C15" s="29">
        <f>SUMIF('Components allocation'!$B$3:$B$32,$A15,'Components allocation'!D$3:D$32)</f>
        <v>0.1</v>
      </c>
      <c r="D15" s="29">
        <f>SUMIF('Components allocation'!$B$3:$B$32,$A15,'Components allocation'!E$3:E$32)</f>
        <v>8.8899999999999993E-2</v>
      </c>
      <c r="E15" s="23">
        <f>SUMIF('Components allocation'!$B$3:$B$32,$A15,'Components allocation'!F$3:F$32)</f>
        <v>0.139429770077523</v>
      </c>
    </row>
    <row r="16" spans="1:27" x14ac:dyDescent="0.2">
      <c r="A16" s="35" t="s">
        <v>75</v>
      </c>
      <c r="B16" s="65">
        <f>SUMIF('Components allocation'!$B$3:$B$32,$A16,'Components allocation'!C$3:C$32)</f>
        <v>7.1637167072018434E-2</v>
      </c>
      <c r="C16" s="29">
        <f>SUMIF('Components allocation'!$B$3:$B$32,$A16,'Components allocation'!D$3:D$32)</f>
        <v>0.1</v>
      </c>
      <c r="D16" s="29">
        <f>SUMIF('Components allocation'!$B$3:$B$32,$A16,'Components allocation'!E$3:E$32)</f>
        <v>9.7199999999999995E-2</v>
      </c>
      <c r="E16" s="23">
        <f>SUMIF('Components allocation'!$B$3:$B$32,$A16,'Components allocation'!F$3:F$32)</f>
        <v>0.11868117336160594</v>
      </c>
    </row>
    <row r="17" spans="1:5" x14ac:dyDescent="0.2">
      <c r="A17" s="70" t="s">
        <v>78</v>
      </c>
      <c r="B17" s="66">
        <f>SUMIF('Components allocation'!$B$3:$B$32,$A17,'Components allocation'!C$3:C$32)</f>
        <v>2.0664538279651798E-2</v>
      </c>
      <c r="C17" s="67">
        <f>SUMIF('Components allocation'!$B$3:$B$32,$A17,'Components allocation'!D$3:D$32)</f>
        <v>3.3333333333333333E-2</v>
      </c>
      <c r="D17" s="67">
        <f>SUMIF('Components allocation'!$B$3:$B$32,$A17,'Components allocation'!E$3:E$32)</f>
        <v>1.0200000000000001E-2</v>
      </c>
      <c r="E17" s="68">
        <f>SUMIF('Components allocation'!$B$3:$B$32,$A17,'Components allocation'!F$3:F$32)</f>
        <v>6.2057167912815125E-2</v>
      </c>
    </row>
    <row r="18" spans="1:5" x14ac:dyDescent="0.2">
      <c r="A18" s="343"/>
      <c r="B18" s="344"/>
      <c r="C18" s="344"/>
      <c r="D18" s="344"/>
      <c r="E18" s="345"/>
    </row>
    <row r="19" spans="1:5" x14ac:dyDescent="0.2">
      <c r="A19" s="81" t="s">
        <v>81</v>
      </c>
      <c r="B19" s="78">
        <f>LARGE(B$3:B$17,1)</f>
        <v>0.5103817083614024</v>
      </c>
      <c r="C19" s="72">
        <f t="shared" ref="C19:E19" si="0">LARGE(C$3:C$17,1)</f>
        <v>0.19999999999999998</v>
      </c>
      <c r="D19" s="72">
        <f t="shared" si="0"/>
        <v>0.20880000000000001</v>
      </c>
      <c r="E19" s="73">
        <f t="shared" si="0"/>
        <v>0.19688216602704167</v>
      </c>
    </row>
    <row r="20" spans="1:5" x14ac:dyDescent="0.2">
      <c r="A20" s="82" t="s">
        <v>82</v>
      </c>
      <c r="B20" s="79">
        <f>LARGE(B$3:B$17,2)+B19</f>
        <v>0.61707541904518315</v>
      </c>
      <c r="C20" s="74">
        <f t="shared" ref="C20:E20" si="1">LARGE(C$3:C$17,2)+C19</f>
        <v>0.36666666666666664</v>
      </c>
      <c r="D20" s="74">
        <f t="shared" si="1"/>
        <v>0.38819999999999999</v>
      </c>
      <c r="E20" s="75">
        <f t="shared" si="1"/>
        <v>0.3583619578382321</v>
      </c>
    </row>
    <row r="21" spans="1:5" x14ac:dyDescent="0.2">
      <c r="A21" s="83" t="s">
        <v>83</v>
      </c>
      <c r="B21" s="80">
        <f>LARGE(B$3:B$17,3)+B20</f>
        <v>0.68968153242354979</v>
      </c>
      <c r="C21" s="76">
        <f t="shared" ref="C21:E21" si="2">LARGE(C$3:C$17,3)+C20</f>
        <v>0.46666666666666667</v>
      </c>
      <c r="D21" s="76">
        <f t="shared" si="2"/>
        <v>0.4854</v>
      </c>
      <c r="E21" s="77">
        <f t="shared" si="2"/>
        <v>0.4977917279157551</v>
      </c>
    </row>
    <row r="22" spans="1:5" x14ac:dyDescent="0.2">
      <c r="A22" s="343"/>
      <c r="B22" s="344"/>
      <c r="C22" s="344"/>
      <c r="D22" s="344"/>
      <c r="E22" s="345"/>
    </row>
    <row r="23" spans="1:5" ht="15" customHeight="1" thickBot="1" x14ac:dyDescent="0.25">
      <c r="A23" s="84" t="s">
        <v>45</v>
      </c>
      <c r="B23" s="85">
        <f>'Cap-weighted'!B257</f>
        <v>9.1490656140313966</v>
      </c>
      <c r="C23" s="86">
        <f>'Equally-weighted'!B257</f>
        <v>30</v>
      </c>
      <c r="D23" s="87" cm="1">
        <f t="array" ref="D23">1/SUM('Components allocation'!E3:E32^2)</f>
        <v>23.191653973101399</v>
      </c>
      <c r="E23" s="88">
        <f>'Max Diversification'!B261</f>
        <v>24.183432562883141</v>
      </c>
    </row>
    <row r="24" spans="1:5" x14ac:dyDescent="0.2"/>
    <row r="25" spans="1:5" x14ac:dyDescent="0.2"/>
    <row r="26" spans="1:5" ht="15" customHeight="1" x14ac:dyDescent="0.2"/>
    <row r="27" spans="1:5" x14ac:dyDescent="0.2"/>
    <row r="28" spans="1:5" x14ac:dyDescent="0.2"/>
    <row r="29" spans="1:5" x14ac:dyDescent="0.2"/>
    <row r="30" spans="1:5" x14ac:dyDescent="0.2"/>
    <row r="31" spans="1:5" x14ac:dyDescent="0.2"/>
    <row r="32" spans="1:5" x14ac:dyDescent="0.2"/>
    <row r="33" spans="3:4" x14ac:dyDescent="0.2">
      <c r="C33" s="5"/>
      <c r="D33" s="5"/>
    </row>
    <row r="34" spans="3:4" x14ac:dyDescent="0.2"/>
    <row r="35" spans="3:4" x14ac:dyDescent="0.2"/>
    <row r="36" spans="3:4" x14ac:dyDescent="0.2"/>
    <row r="37" spans="3:4" x14ac:dyDescent="0.2"/>
    <row r="38" spans="3:4" x14ac:dyDescent="0.2"/>
    <row r="39" spans="3:4" x14ac:dyDescent="0.2"/>
    <row r="40" spans="3:4" x14ac:dyDescent="0.2"/>
    <row r="41" spans="3:4" x14ac:dyDescent="0.2"/>
    <row r="42" spans="3:4" x14ac:dyDescent="0.2"/>
    <row r="43" spans="3:4" x14ac:dyDescent="0.2"/>
    <row r="44" spans="3:4" x14ac:dyDescent="0.2"/>
    <row r="45" spans="3:4" x14ac:dyDescent="0.2"/>
    <row r="46" spans="3:4" x14ac:dyDescent="0.2"/>
    <row r="47" spans="3:4" x14ac:dyDescent="0.2"/>
    <row r="48" spans="3:4" x14ac:dyDescent="0.2"/>
    <row r="49" x14ac:dyDescent="0.2"/>
    <row r="50" x14ac:dyDescent="0.2"/>
  </sheetData>
  <sortState xmlns:xlrd2="http://schemas.microsoft.com/office/spreadsheetml/2017/richdata2" ref="A3:A17">
    <sortCondition ref="A3:A17"/>
  </sortState>
  <mergeCells count="3">
    <mergeCell ref="A1:E1"/>
    <mergeCell ref="A18:E18"/>
    <mergeCell ref="A22:E22"/>
  </mergeCells>
  <conditionalFormatting sqref="C3:C17">
    <cfRule type="colorScale" priority="3">
      <colorScale>
        <cfvo type="min"/>
        <cfvo type="max"/>
        <color theme="7" tint="0.79998168889431442"/>
        <color theme="7" tint="-0.249977111117893"/>
      </colorScale>
    </cfRule>
  </conditionalFormatting>
  <conditionalFormatting sqref="B3:B17">
    <cfRule type="colorScale" priority="4">
      <colorScale>
        <cfvo type="min"/>
        <cfvo type="max"/>
        <color theme="7" tint="0.79998168889431442"/>
        <color theme="7" tint="-0.249977111117893"/>
      </colorScale>
    </cfRule>
  </conditionalFormatting>
  <conditionalFormatting sqref="D3:D17">
    <cfRule type="colorScale" priority="2">
      <colorScale>
        <cfvo type="min"/>
        <cfvo type="max"/>
        <color theme="7" tint="0.79998168889431442"/>
        <color theme="7" tint="-0.249977111117893"/>
      </colorScale>
    </cfRule>
  </conditionalFormatting>
  <conditionalFormatting sqref="E3:E17">
    <cfRule type="colorScale" priority="1">
      <colorScale>
        <cfvo type="min"/>
        <cfvo type="max"/>
        <color theme="7" tint="0.79998168889431442"/>
        <color theme="7" tint="-0.249977111117893"/>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93B51-C233-1F4B-933A-311C9EBF9D91}">
  <dimension ref="A1:P33"/>
  <sheetViews>
    <sheetView showGridLines="0" workbookViewId="0">
      <selection activeCell="A2" sqref="A2"/>
    </sheetView>
  </sheetViews>
  <sheetFormatPr baseColWidth="10" defaultColWidth="0" defaultRowHeight="15" zeroHeight="1" x14ac:dyDescent="0.2"/>
  <cols>
    <col min="1" max="1" width="24.33203125" bestFit="1" customWidth="1"/>
    <col min="2" max="2" width="25.6640625" bestFit="1" customWidth="1"/>
    <col min="3" max="3" width="11.83203125" bestFit="1" customWidth="1"/>
    <col min="4" max="4" width="14.5" bestFit="1" customWidth="1"/>
    <col min="5" max="5" width="13" bestFit="1" customWidth="1"/>
    <col min="6" max="6" width="15.83203125" bestFit="1" customWidth="1"/>
    <col min="7" max="7" width="7" bestFit="1" customWidth="1"/>
    <col min="8" max="8" width="8" bestFit="1" customWidth="1"/>
    <col min="9" max="9" width="20.83203125" bestFit="1" customWidth="1"/>
    <col min="10" max="10" width="7" bestFit="1" customWidth="1"/>
    <col min="11" max="11" width="10.83203125" customWidth="1"/>
    <col min="12" max="12" width="7" bestFit="1" customWidth="1"/>
    <col min="13" max="13" width="18.6640625" bestFit="1" customWidth="1"/>
    <col min="14" max="14" width="7" bestFit="1" customWidth="1"/>
    <col min="15" max="15" width="22.83203125" bestFit="1" customWidth="1"/>
    <col min="16" max="16" width="7" bestFit="1" customWidth="1"/>
    <col min="17" max="17" width="10.83203125" customWidth="1"/>
  </cols>
  <sheetData>
    <row r="1" spans="1:16" ht="16" x14ac:dyDescent="0.2">
      <c r="A1" s="340" t="s">
        <v>99</v>
      </c>
      <c r="B1" s="341"/>
      <c r="C1" s="341"/>
      <c r="D1" s="341"/>
      <c r="E1" s="341"/>
      <c r="F1" s="342"/>
      <c r="H1" s="352" t="s">
        <v>101</v>
      </c>
      <c r="I1" s="353"/>
      <c r="J1" s="353"/>
      <c r="K1" s="353"/>
      <c r="L1" s="353"/>
      <c r="M1" s="353"/>
      <c r="N1" s="353"/>
      <c r="O1" s="353"/>
      <c r="P1" s="354"/>
    </row>
    <row r="2" spans="1:16" x14ac:dyDescent="0.2">
      <c r="A2" s="58"/>
      <c r="B2" s="59" t="s">
        <v>98</v>
      </c>
      <c r="C2" s="59" t="s">
        <v>79</v>
      </c>
      <c r="D2" s="59" t="s">
        <v>95</v>
      </c>
      <c r="E2" s="59" t="s">
        <v>96</v>
      </c>
      <c r="F2" s="60" t="s">
        <v>58</v>
      </c>
      <c r="H2" s="107"/>
      <c r="I2" s="364" t="s">
        <v>79</v>
      </c>
      <c r="J2" s="365"/>
      <c r="K2" s="366" t="s">
        <v>95</v>
      </c>
      <c r="L2" s="366"/>
      <c r="M2" s="367" t="s">
        <v>96</v>
      </c>
      <c r="N2" s="365"/>
      <c r="O2" s="367" t="s">
        <v>58</v>
      </c>
      <c r="P2" s="368"/>
    </row>
    <row r="3" spans="1:16" x14ac:dyDescent="0.2">
      <c r="A3" s="89" t="str" cm="1">
        <f t="array" ref="A3:A32">Summary!$A$2:$A$31</f>
        <v>3M</v>
      </c>
      <c r="B3" s="55" t="s">
        <v>64</v>
      </c>
      <c r="C3" s="32">
        <f>'Cap-weighted'!B$255</f>
        <v>1.0226154227770739E-2</v>
      </c>
      <c r="D3" s="27">
        <f>'Equally-weighted'!B$255</f>
        <v>3.3333333333333333E-2</v>
      </c>
      <c r="E3" s="52">
        <v>3.6200000000000003E-2</v>
      </c>
      <c r="F3" s="28">
        <f>'Max Diversification'!B$259</f>
        <v>0</v>
      </c>
      <c r="H3" s="106">
        <v>1</v>
      </c>
      <c r="I3" s="99" t="str" cm="1">
        <f t="array" ref="I3">_xlfn.XLOOKUP(J3,$C$3:$C$32,_xlfn.ANCHORARRAY($A$3))</f>
        <v>APPLE</v>
      </c>
      <c r="J3" s="97">
        <f>LARGE($C$3:$C$32,H3)</f>
        <v>0.22776400178596126</v>
      </c>
      <c r="K3" s="369" t="s">
        <v>87</v>
      </c>
      <c r="L3" s="370"/>
      <c r="M3" s="96" t="str" cm="1">
        <f t="array" ref="M3">_xlfn.XLOOKUP(N3,$E$3:$E$32,_xlfn.ANCHORARRAY($A$3))</f>
        <v>UNITEDHEALTH GROUP</v>
      </c>
      <c r="N3" s="97">
        <f>LARGE($E$3:$E$32,'Components allocation'!H3)</f>
        <v>7.8799999999999995E-2</v>
      </c>
      <c r="O3" s="96" t="str" cm="1">
        <f t="array" ref="O3">_xlfn.XLOOKUP(P3,$F$3:$F$32,_xlfn.ANCHORARRAY($A$3))</f>
        <v>VERIZON COMMUNICATIONS</v>
      </c>
      <c r="P3" s="98">
        <f>LARGE($F$3:$F$32,'Components allocation'!H3)</f>
        <v>6.2057167912815125E-2</v>
      </c>
    </row>
    <row r="4" spans="1:16" x14ac:dyDescent="0.2">
      <c r="A4" s="90" t="str">
        <v>AMERICAN EXPRESS</v>
      </c>
      <c r="B4" s="56" t="s">
        <v>65</v>
      </c>
      <c r="C4" s="33">
        <f>'Cap-weighted'!C$255</f>
        <v>1.1964957732396805E-2</v>
      </c>
      <c r="D4" s="29">
        <f>'Equally-weighted'!C$255</f>
        <v>3.3333333333333333E-2</v>
      </c>
      <c r="E4" s="53">
        <v>0.03</v>
      </c>
      <c r="F4" s="23">
        <f>'Max Diversification'!C$259</f>
        <v>2.4830762742099666E-2</v>
      </c>
      <c r="H4" s="102">
        <v>2</v>
      </c>
      <c r="I4" s="100" t="str" cm="1">
        <f t="array" ref="I4">_xlfn.XLOOKUP(J4,$C$3:$C$32,_xlfn.ANCHORARRAY($A$3))</f>
        <v>MICROSOFT</v>
      </c>
      <c r="J4" s="97">
        <f t="shared" ref="J4:J12" si="0">LARGE($C$3:$C$32,H4)</f>
        <v>0.20587672350881833</v>
      </c>
      <c r="K4" s="362" t="s">
        <v>87</v>
      </c>
      <c r="L4" s="363"/>
      <c r="M4" s="94" t="str" cm="1">
        <f t="array" ref="M4">_xlfn.XLOOKUP(N4,$E$3:$E$32,_xlfn.ANCHORARRAY($A$3))</f>
        <v>GOLDMAN SACHS GP.</v>
      </c>
      <c r="N4" s="97">
        <f>LARGE($E$3:$E$32,'Components allocation'!H4)</f>
        <v>7.5999999999999998E-2</v>
      </c>
      <c r="O4" s="94" t="str" cm="1">
        <f t="array" ref="O4">_xlfn.XLOOKUP(P4,$F$3:$F$32,_xlfn.ANCHORARRAY($A$3))</f>
        <v>PROCTER &amp; GAMBLE</v>
      </c>
      <c r="P4" s="98">
        <f>LARGE($F$3:$F$32,'Components allocation'!H4)</f>
        <v>5.7423296910485672E-2</v>
      </c>
    </row>
    <row r="5" spans="1:16" x14ac:dyDescent="0.2">
      <c r="A5" s="90" t="str">
        <v>AMGEN</v>
      </c>
      <c r="B5" s="56" t="s">
        <v>66</v>
      </c>
      <c r="C5" s="33">
        <f>'Cap-weighted'!D$255</f>
        <v>1.3719706152825563E-2</v>
      </c>
      <c r="D5" s="29">
        <f>'Equally-weighted'!D$255</f>
        <v>3.3333333333333333E-2</v>
      </c>
      <c r="E5" s="53">
        <v>4.1799999999999997E-2</v>
      </c>
      <c r="F5" s="23">
        <f>'Max Diversification'!D$259</f>
        <v>3.7428325230422346E-2</v>
      </c>
      <c r="H5" s="102">
        <v>3</v>
      </c>
      <c r="I5" s="100" t="str" cm="1">
        <f t="array" ref="I5">_xlfn.XLOOKUP(J5,$C$3:$C$32,_xlfn.ANCHORARRAY($A$3))</f>
        <v>JP MORGAN CHASE &amp; CO.</v>
      </c>
      <c r="J5" s="97">
        <f t="shared" si="0"/>
        <v>4.3374826499441639E-2</v>
      </c>
      <c r="K5" s="362" t="s">
        <v>87</v>
      </c>
      <c r="L5" s="363"/>
      <c r="M5" s="94" t="str" cm="1">
        <f t="array" ref="M5">_xlfn.XLOOKUP(N5,$E$3:$E$32,_xlfn.ANCHORARRAY($A$3))</f>
        <v>HOME DEPOT</v>
      </c>
      <c r="N5" s="97">
        <f>LARGE($E$3:$E$32,'Components allocation'!H5)</f>
        <v>6.0499999999999998E-2</v>
      </c>
      <c r="O5" s="94" t="str" cm="1">
        <f t="array" ref="O5">_xlfn.XLOOKUP(P5,$F$3:$F$32,_xlfn.ANCHORARRAY($A$3))</f>
        <v>MC DONALDS</v>
      </c>
      <c r="P5" s="98">
        <f>LARGE($F$3:$F$32,'Components allocation'!H5)</f>
        <v>5.4199439403261274E-2</v>
      </c>
    </row>
    <row r="6" spans="1:16" x14ac:dyDescent="0.2">
      <c r="A6" s="90" t="str">
        <v>APPLE</v>
      </c>
      <c r="B6" s="56" t="s">
        <v>67</v>
      </c>
      <c r="C6" s="33">
        <f>'Cap-weighted'!E$255</f>
        <v>0.22776400178596126</v>
      </c>
      <c r="D6" s="29">
        <f>'Equally-weighted'!E$255</f>
        <v>3.3333333333333333E-2</v>
      </c>
      <c r="E6" s="53">
        <v>2.7799999999999998E-2</v>
      </c>
      <c r="F6" s="23">
        <f>'Max Diversification'!E$259</f>
        <v>2.7808430146826785E-2</v>
      </c>
      <c r="H6" s="102">
        <v>4</v>
      </c>
      <c r="I6" s="100" t="str" cm="1">
        <f t="array" ref="I6">_xlfn.XLOOKUP(J6,$C$3:$C$32,_xlfn.ANCHORARRAY($A$3))</f>
        <v>JOHNSON &amp; JOHNSON</v>
      </c>
      <c r="J6" s="97">
        <f t="shared" si="0"/>
        <v>4.1360748588985669E-2</v>
      </c>
      <c r="K6" s="362" t="s">
        <v>87</v>
      </c>
      <c r="L6" s="363"/>
      <c r="M6" s="94" t="str" cm="1">
        <f t="array" ref="M6">_xlfn.XLOOKUP(N6,$E$3:$E$32,_xlfn.ANCHORARRAY($A$3))</f>
        <v>MICROSOFT</v>
      </c>
      <c r="N6" s="97">
        <f>LARGE($E$3:$E$32,'Components allocation'!H6)</f>
        <v>5.6300000000000003E-2</v>
      </c>
      <c r="O6" s="94" t="str" cm="1">
        <f t="array" ref="O6">_xlfn.XLOOKUP(P6,$F$3:$F$32,_xlfn.ANCHORARRAY($A$3))</f>
        <v>JOHNSON &amp; JOHNSON</v>
      </c>
      <c r="P6" s="98">
        <f>LARGE($F$3:$F$32,'Components allocation'!H6)</f>
        <v>5.4132972511006489E-2</v>
      </c>
    </row>
    <row r="7" spans="1:16" x14ac:dyDescent="0.2">
      <c r="A7" s="90" t="str">
        <v>BOEING</v>
      </c>
      <c r="B7" s="56" t="s">
        <v>68</v>
      </c>
      <c r="C7" s="33">
        <f>'Cap-weighted'!F$255</f>
        <v>1.1676025330959008E-2</v>
      </c>
      <c r="D7" s="29">
        <f>'Equally-weighted'!F$255</f>
        <v>3.3333333333333333E-2</v>
      </c>
      <c r="E7" s="53">
        <v>4.1200000000000001E-2</v>
      </c>
      <c r="F7" s="23">
        <f>'Max Diversification'!F$259</f>
        <v>0</v>
      </c>
      <c r="H7" s="102">
        <v>5</v>
      </c>
      <c r="I7" s="100" t="str" cm="1">
        <f t="array" ref="I7">_xlfn.XLOOKUP(J7,$C$3:$C$32,_xlfn.ANCHORARRAY($A$3))</f>
        <v>WALMART</v>
      </c>
      <c r="J7" s="97">
        <f t="shared" si="0"/>
        <v>3.7477948326646159E-2</v>
      </c>
      <c r="K7" s="362" t="s">
        <v>87</v>
      </c>
      <c r="L7" s="363"/>
      <c r="M7" s="94" t="str" cm="1">
        <f t="array" ref="M7">_xlfn.XLOOKUP(N7,$E$3:$E$32,_xlfn.ANCHORARRAY($A$3))</f>
        <v>SALESFORCE</v>
      </c>
      <c r="N7" s="97">
        <f>LARGE($E$3:$E$32,'Components allocation'!H7)</f>
        <v>4.8300000000000003E-2</v>
      </c>
      <c r="O7" s="94" t="str" cm="1">
        <f t="array" ref="O7">_xlfn.XLOOKUP(P7,$F$3:$F$32,_xlfn.ANCHORARRAY($A$3))</f>
        <v>WALMART</v>
      </c>
      <c r="P7" s="98">
        <f>LARGE($F$3:$F$32,'Components allocation'!H7)</f>
        <v>5.0756273721080013E-2</v>
      </c>
    </row>
    <row r="8" spans="1:16" x14ac:dyDescent="0.2">
      <c r="A8" s="90" t="str">
        <v>CATERPILLAR</v>
      </c>
      <c r="B8" s="56" t="s">
        <v>69</v>
      </c>
      <c r="C8" s="33">
        <f>'Cap-weighted'!G$255</f>
        <v>1.0476753490705074E-2</v>
      </c>
      <c r="D8" s="29">
        <f>'Equally-weighted'!G$255</f>
        <v>3.3333333333333333E-2</v>
      </c>
      <c r="E8" s="53">
        <v>3.9600000000000003E-2</v>
      </c>
      <c r="F8" s="23">
        <f>'Max Diversification'!G$259</f>
        <v>0</v>
      </c>
      <c r="H8" s="102">
        <v>6</v>
      </c>
      <c r="I8" s="100" t="str" cm="1">
        <f t="array" ref="I8">_xlfn.XLOOKUP(J8,$C$3:$C$32,_xlfn.ANCHORARRAY($A$3))</f>
        <v>UNITEDHEALTH GROUP</v>
      </c>
      <c r="J8" s="97">
        <f t="shared" si="0"/>
        <v>3.5620424623653071E-2</v>
      </c>
      <c r="K8" s="362" t="s">
        <v>87</v>
      </c>
      <c r="L8" s="363"/>
      <c r="M8" s="94" t="str" cm="1">
        <f t="array" ref="M8">_xlfn.XLOOKUP(N8,$E$3:$E$32,_xlfn.ANCHORARRAY($A$3))</f>
        <v>MC DONALDS</v>
      </c>
      <c r="N8" s="97">
        <f>LARGE($E$3:$E$32,'Components allocation'!H8)</f>
        <v>4.4400000000000002E-2</v>
      </c>
      <c r="O8" s="94" t="str" cm="1">
        <f t="array" ref="O8">_xlfn.XLOOKUP(P8,$F$3:$F$32,_xlfn.ANCHORARRAY($A$3))</f>
        <v>COCA COLA</v>
      </c>
      <c r="P8" s="98">
        <f>LARGE($F$3:$F$32,'Components allocation'!H8)</f>
        <v>4.830781714522199E-2</v>
      </c>
    </row>
    <row r="9" spans="1:16" x14ac:dyDescent="0.2">
      <c r="A9" s="90" t="str">
        <v>CHEVRON</v>
      </c>
      <c r="B9" s="56" t="s">
        <v>70</v>
      </c>
      <c r="C9" s="33">
        <f>'Cap-weighted'!H$255</f>
        <v>1.6983531499263755E-2</v>
      </c>
      <c r="D9" s="29">
        <f>'Equally-weighted'!H$255</f>
        <v>3.3333333333333333E-2</v>
      </c>
      <c r="E9" s="53">
        <v>1.8200000000000001E-2</v>
      </c>
      <c r="F9" s="23">
        <f>'Max Diversification'!H$259</f>
        <v>0</v>
      </c>
      <c r="H9" s="102">
        <v>7</v>
      </c>
      <c r="I9" s="100" t="str" cm="1">
        <f t="array" ref="I9">_xlfn.XLOOKUP(J9,$C$3:$C$32,_xlfn.ANCHORARRAY($A$3))</f>
        <v>VISA 'A'</v>
      </c>
      <c r="J9" s="97">
        <f t="shared" si="0"/>
        <v>3.5087790020185923E-2</v>
      </c>
      <c r="K9" s="362" t="s">
        <v>87</v>
      </c>
      <c r="L9" s="363"/>
      <c r="M9" s="94" t="str" cm="1">
        <f t="array" ref="M9">_xlfn.XLOOKUP(N9,$E$3:$E$32,_xlfn.ANCHORARRAY($A$3))</f>
        <v>VISA 'A'</v>
      </c>
      <c r="N9" s="97">
        <f>LARGE($E$3:$E$32,'Components allocation'!H9)</f>
        <v>4.36E-2</v>
      </c>
      <c r="O9" s="94" t="str" cm="1">
        <f t="array" ref="O9">_xlfn.XLOOKUP(P9,$F$3:$F$32,_xlfn.ANCHORARRAY($A$3))</f>
        <v>MERCK &amp; COMPANY</v>
      </c>
      <c r="P9" s="98">
        <f>LARGE($F$3:$F$32,'Components allocation'!H9)</f>
        <v>4.7868472336094155E-2</v>
      </c>
    </row>
    <row r="10" spans="1:16" x14ac:dyDescent="0.2">
      <c r="A10" s="90" t="str">
        <v>CISCO SYSTEMS</v>
      </c>
      <c r="B10" s="56" t="s">
        <v>67</v>
      </c>
      <c r="C10" s="33">
        <f>'Cap-weighted'!I$255</f>
        <v>2.2571748046401146E-2</v>
      </c>
      <c r="D10" s="29">
        <f>'Equally-weighted'!I$255</f>
        <v>3.3333333333333333E-2</v>
      </c>
      <c r="E10" s="53">
        <v>1.0999999999999999E-2</v>
      </c>
      <c r="F10" s="23">
        <f>'Max Diversification'!I$259</f>
        <v>4.3034114726093808E-2</v>
      </c>
      <c r="H10" s="102">
        <v>8</v>
      </c>
      <c r="I10" s="100" t="str" cm="1">
        <f t="array" ref="I10">_xlfn.XLOOKUP(J10,$C$3:$C$32,_xlfn.ANCHORARRAY($A$3))</f>
        <v>PROCTER &amp; GAMBLE</v>
      </c>
      <c r="J10" s="97">
        <f t="shared" si="0"/>
        <v>3.1378723092010778E-2</v>
      </c>
      <c r="K10" s="362" t="s">
        <v>87</v>
      </c>
      <c r="L10" s="363"/>
      <c r="M10" s="94" t="str" cm="1">
        <f t="array" ref="M10">_xlfn.XLOOKUP(N10,$E$3:$E$32,_xlfn.ANCHORARRAY($A$3))</f>
        <v>HONEYWELL</v>
      </c>
      <c r="N10" s="97">
        <f>LARGE($E$3:$E$32,'Components allocation'!H10)</f>
        <v>4.2900000000000001E-2</v>
      </c>
      <c r="O10" s="94" t="str" cm="1">
        <f t="array" ref="O10">_xlfn.XLOOKUP(P10,$F$3:$F$32,_xlfn.ANCHORARRAY($A$3))</f>
        <v>CISCO SYSTEMS</v>
      </c>
      <c r="P10" s="98">
        <f>LARGE($F$3:$F$32,'Components allocation'!H10)</f>
        <v>4.3034114726093808E-2</v>
      </c>
    </row>
    <row r="11" spans="1:16" x14ac:dyDescent="0.2">
      <c r="A11" s="90" t="str">
        <v>COCA COLA</v>
      </c>
      <c r="B11" s="56" t="s">
        <v>72</v>
      </c>
      <c r="C11" s="33">
        <f>'Cap-weighted'!J$255</f>
        <v>2.2058679315711809E-2</v>
      </c>
      <c r="D11" s="29">
        <f>'Equally-weighted'!J$255</f>
        <v>3.3333333333333333E-2</v>
      </c>
      <c r="E11" s="53">
        <v>1.04E-2</v>
      </c>
      <c r="F11" s="23">
        <f>'Max Diversification'!J$259</f>
        <v>4.830781714522199E-2</v>
      </c>
      <c r="H11" s="102">
        <v>9</v>
      </c>
      <c r="I11" s="100" t="str" cm="1">
        <f t="array" ref="I11">_xlfn.XLOOKUP(J11,$C$3:$C$32,_xlfn.ANCHORARRAY($A$3))</f>
        <v>HOME DEPOT</v>
      </c>
      <c r="J11" s="97">
        <f t="shared" si="0"/>
        <v>3.1239765464935721E-2</v>
      </c>
      <c r="K11" s="362" t="s">
        <v>87</v>
      </c>
      <c r="L11" s="363"/>
      <c r="M11" s="94" t="str" cm="1">
        <f t="array" ref="M11">_xlfn.XLOOKUP(N11,$E$3:$E$32,_xlfn.ANCHORARRAY($A$3))</f>
        <v>AMGEN</v>
      </c>
      <c r="N11" s="97">
        <f>LARGE($E$3:$E$32,'Components allocation'!H11)</f>
        <v>4.1799999999999997E-2</v>
      </c>
      <c r="O11" s="94" t="str" cm="1">
        <f t="array" ref="O11">_xlfn.XLOOKUP(P11,$F$3:$F$32,_xlfn.ANCHORARRAY($A$3))</f>
        <v>HOME DEPOT</v>
      </c>
      <c r="P11" s="98">
        <f>LARGE($F$3:$F$32,'Components allocation'!H11)</f>
        <v>4.1629568592305058E-2</v>
      </c>
    </row>
    <row r="12" spans="1:16" x14ac:dyDescent="0.2">
      <c r="A12" s="90" t="str">
        <v>DOW</v>
      </c>
      <c r="B12" s="56" t="s">
        <v>71</v>
      </c>
      <c r="C12" s="33">
        <f>'Cap-weighted'!K$255</f>
        <v>3.5135670142994696E-3</v>
      </c>
      <c r="D12" s="29">
        <f>'Equally-weighted'!K$255</f>
        <v>3.3333333333333333E-2</v>
      </c>
      <c r="E12" s="53">
        <v>1.18E-2</v>
      </c>
      <c r="F12" s="23">
        <f>'Max Diversification'!K$259</f>
        <v>2.6537507789311372E-2</v>
      </c>
      <c r="H12" s="103">
        <v>10</v>
      </c>
      <c r="I12" s="101" t="str" cm="1">
        <f t="array" ref="I12">_xlfn.XLOOKUP(J12,$C$3:$C$32,_xlfn.ANCHORARRAY($A$3))</f>
        <v>WALT DISNEY</v>
      </c>
      <c r="J12" s="97">
        <f t="shared" si="0"/>
        <v>2.9897406836143885E-2</v>
      </c>
      <c r="K12" s="371" t="s">
        <v>87</v>
      </c>
      <c r="L12" s="372"/>
      <c r="M12" s="95" t="str" cm="1">
        <f t="array" ref="M12">_xlfn.XLOOKUP(N12,$E$3:$E$32,_xlfn.ANCHORARRAY($A$3))</f>
        <v>BOEING</v>
      </c>
      <c r="N12" s="97">
        <f>LARGE($E$3:$E$32,'Components allocation'!H12)</f>
        <v>4.1200000000000001E-2</v>
      </c>
      <c r="O12" s="95" t="str" cm="1">
        <f t="array" ref="O12">_xlfn.XLOOKUP(P12,$F$3:$F$32,_xlfn.ANCHORARRAY($A$3))</f>
        <v>UNITEDHEALTH GROUP</v>
      </c>
      <c r="P12" s="98">
        <f>LARGE($F$3:$F$32,'Components allocation'!H12)</f>
        <v>3.8790632621676764E-2</v>
      </c>
    </row>
    <row r="13" spans="1:16" x14ac:dyDescent="0.2">
      <c r="A13" s="90" t="str">
        <v>GOLDMAN SACHS GP.</v>
      </c>
      <c r="B13" s="56" t="s">
        <v>65</v>
      </c>
      <c r="C13" s="33">
        <f>'Cap-weighted'!L$255</f>
        <v>1.2650035532024269E-2</v>
      </c>
      <c r="D13" s="29">
        <f>'Equally-weighted'!L$255</f>
        <v>3.3333333333333333E-2</v>
      </c>
      <c r="E13" s="53">
        <v>7.5999999999999998E-2</v>
      </c>
      <c r="F13" s="23">
        <f>'Max Diversification'!L$259</f>
        <v>3.1851501770959106E-2</v>
      </c>
      <c r="H13" s="104" t="s">
        <v>103</v>
      </c>
      <c r="I13" s="355">
        <f>SUM(J3:J12)</f>
        <v>0.71907835874678239</v>
      </c>
      <c r="J13" s="356"/>
      <c r="K13" s="357">
        <f>0.03333*10</f>
        <v>0.33329999999999999</v>
      </c>
      <c r="L13" s="358"/>
      <c r="M13" s="359">
        <f>SUM(N3:N12)</f>
        <v>0.53380000000000005</v>
      </c>
      <c r="N13" s="360"/>
      <c r="O13" s="359">
        <f>SUM(P3:P12)</f>
        <v>0.49819975588004028</v>
      </c>
      <c r="P13" s="361"/>
    </row>
    <row r="14" spans="1:16" ht="16" thickBot="1" x14ac:dyDescent="0.25">
      <c r="A14" s="90" t="str">
        <v>HONEYWELL</v>
      </c>
      <c r="B14" s="56" t="s">
        <v>64</v>
      </c>
      <c r="C14" s="33">
        <f>'Cap-weighted'!M$255</f>
        <v>1.0984476999193055E-2</v>
      </c>
      <c r="D14" s="29">
        <f>'Equally-weighted'!M$255</f>
        <v>3.3333333333333333E-2</v>
      </c>
      <c r="E14" s="53">
        <v>4.2900000000000001E-2</v>
      </c>
      <c r="F14" s="23">
        <f>'Max Diversification'!M$259</f>
        <v>3.7498842367529414E-2</v>
      </c>
      <c r="H14" s="105" t="s">
        <v>102</v>
      </c>
      <c r="I14" s="346">
        <f>1-I13</f>
        <v>0.28092164125321761</v>
      </c>
      <c r="J14" s="347"/>
      <c r="K14" s="348">
        <f t="shared" ref="K14" si="1">1-K13</f>
        <v>0.66670000000000007</v>
      </c>
      <c r="L14" s="349"/>
      <c r="M14" s="350">
        <f t="shared" ref="M14" si="2">1-M13</f>
        <v>0.46619999999999995</v>
      </c>
      <c r="N14" s="347"/>
      <c r="O14" s="348">
        <f t="shared" ref="O14" si="3">1-O13</f>
        <v>0.50180024411995972</v>
      </c>
      <c r="P14" s="351"/>
    </row>
    <row r="15" spans="1:16" x14ac:dyDescent="0.2">
      <c r="A15" s="90" t="str">
        <v>HOME DEPOT</v>
      </c>
      <c r="B15" s="56" t="s">
        <v>75</v>
      </c>
      <c r="C15" s="33">
        <f>'Cap-weighted'!N$255</f>
        <v>3.1239765464935721E-2</v>
      </c>
      <c r="D15" s="29">
        <f>'Equally-weighted'!N$255</f>
        <v>3.3333333333333333E-2</v>
      </c>
      <c r="E15" s="53">
        <v>6.0499999999999998E-2</v>
      </c>
      <c r="F15" s="23">
        <f>'Max Diversification'!N$259</f>
        <v>4.1629568592305058E-2</v>
      </c>
    </row>
    <row r="16" spans="1:16" x14ac:dyDescent="0.2">
      <c r="A16" s="90" t="str">
        <v>INTEL</v>
      </c>
      <c r="B16" s="56" t="s">
        <v>67</v>
      </c>
      <c r="C16" s="33">
        <f>'Cap-weighted'!O$255</f>
        <v>1.9903592810069561E-2</v>
      </c>
      <c r="D16" s="29">
        <f>'Equally-weighted'!O$255</f>
        <v>3.3333333333333333E-2</v>
      </c>
      <c r="E16" s="53">
        <v>0.01</v>
      </c>
      <c r="F16" s="23">
        <f>'Max Diversification'!O$259</f>
        <v>2.6349045185563136E-2</v>
      </c>
    </row>
    <row r="17" spans="1:6" x14ac:dyDescent="0.2">
      <c r="A17" s="90" t="str">
        <v>INTERNATIONAL BUS. MCHS.</v>
      </c>
      <c r="B17" s="56" t="s">
        <v>67</v>
      </c>
      <c r="C17" s="33">
        <f>'Cap-weighted'!P$255</f>
        <v>1.141549793035356E-2</v>
      </c>
      <c r="D17" s="29">
        <f>'Equally-weighted'!P$255</f>
        <v>3.3333333333333333E-2</v>
      </c>
      <c r="E17" s="53">
        <v>2.5999999999999999E-2</v>
      </c>
      <c r="F17" s="23">
        <f>'Max Diversification'!P$259</f>
        <v>3.4716805036238432E-2</v>
      </c>
    </row>
    <row r="18" spans="1:6" x14ac:dyDescent="0.2">
      <c r="A18" s="90" t="str">
        <v>JOHNSON &amp; JOHNSON</v>
      </c>
      <c r="B18" s="56" t="s">
        <v>66</v>
      </c>
      <c r="C18" s="33">
        <f>'Cap-weighted'!Q$255</f>
        <v>4.1360748588985669E-2</v>
      </c>
      <c r="D18" s="29">
        <f>'Equally-weighted'!Q$255</f>
        <v>3.3333333333333333E-2</v>
      </c>
      <c r="E18" s="53">
        <v>3.2599999999999997E-2</v>
      </c>
      <c r="F18" s="23">
        <f>'Max Diversification'!Q$259</f>
        <v>5.4132972511006489E-2</v>
      </c>
    </row>
    <row r="19" spans="1:6" x14ac:dyDescent="0.2">
      <c r="A19" s="90" t="str">
        <v>JP MORGAN CHASE &amp; CO.</v>
      </c>
      <c r="B19" s="56" t="s">
        <v>65</v>
      </c>
      <c r="C19" s="33">
        <f>'Cap-weighted'!R$255</f>
        <v>4.3374826499441639E-2</v>
      </c>
      <c r="D19" s="29">
        <f>'Equally-weighted'!R$255</f>
        <v>3.3333333333333333E-2</v>
      </c>
      <c r="E19" s="53">
        <v>2.93E-2</v>
      </c>
      <c r="F19" s="23">
        <f>'Max Diversification'!R$259</f>
        <v>3.1700462578282552E-2</v>
      </c>
    </row>
    <row r="20" spans="1:6" x14ac:dyDescent="0.2">
      <c r="A20" s="90" t="str">
        <v>MC DONALDS</v>
      </c>
      <c r="B20" s="56" t="s">
        <v>72</v>
      </c>
      <c r="C20" s="33">
        <f>'Cap-weighted'!S$255</f>
        <v>1.6093275212793294E-2</v>
      </c>
      <c r="D20" s="29">
        <f>'Equally-weighted'!S$255</f>
        <v>3.3333333333333333E-2</v>
      </c>
      <c r="E20" s="53">
        <v>4.4400000000000002E-2</v>
      </c>
      <c r="F20" s="23">
        <f>'Max Diversification'!S$259</f>
        <v>5.4199439403261274E-2</v>
      </c>
    </row>
    <row r="21" spans="1:6" x14ac:dyDescent="0.2">
      <c r="A21" s="90" t="str">
        <v>MERCK &amp; COMPANY</v>
      </c>
      <c r="B21" s="56" t="s">
        <v>66</v>
      </c>
      <c r="C21" s="33">
        <f>'Cap-weighted'!T$255</f>
        <v>1.7525658636555388E-2</v>
      </c>
      <c r="D21" s="29">
        <f>'Equally-weighted'!T$255</f>
        <v>3.3333333333333333E-2</v>
      </c>
      <c r="E21" s="53">
        <v>1.4500000000000001E-2</v>
      </c>
      <c r="F21" s="23">
        <f>'Max Diversification'!T$259</f>
        <v>4.7868472336094155E-2</v>
      </c>
    </row>
    <row r="22" spans="1:6" x14ac:dyDescent="0.2">
      <c r="A22" s="90" t="str">
        <v>MICROSOFT</v>
      </c>
      <c r="B22" s="56" t="s">
        <v>67</v>
      </c>
      <c r="C22" s="33">
        <f>'Cap-weighted'!U$255</f>
        <v>0.20587672350881833</v>
      </c>
      <c r="D22" s="29">
        <f>'Equally-weighted'!U$255</f>
        <v>3.3333333333333333E-2</v>
      </c>
      <c r="E22" s="53">
        <v>5.6300000000000003E-2</v>
      </c>
      <c r="F22" s="23">
        <f>'Max Diversification'!U$259</f>
        <v>3.562634124722721E-2</v>
      </c>
    </row>
    <row r="23" spans="1:6" x14ac:dyDescent="0.2">
      <c r="A23" s="90" t="str">
        <v>NIKE 'B'</v>
      </c>
      <c r="B23" s="56" t="s">
        <v>73</v>
      </c>
      <c r="C23" s="33">
        <f>'Cap-weighted'!V$255</f>
        <v>1.9107744582276077E-2</v>
      </c>
      <c r="D23" s="29">
        <f>'Equally-weighted'!V$255</f>
        <v>3.3333333333333333E-2</v>
      </c>
      <c r="E23" s="53">
        <v>3.1600000000000003E-2</v>
      </c>
      <c r="F23" s="23">
        <f>'Max Diversification'!V$259</f>
        <v>3.0609396559891134E-2</v>
      </c>
    </row>
    <row r="24" spans="1:6" x14ac:dyDescent="0.2">
      <c r="A24" s="90" t="str">
        <v>PROCTER &amp; GAMBLE</v>
      </c>
      <c r="B24" s="56" t="s">
        <v>74</v>
      </c>
      <c r="C24" s="33">
        <f>'Cap-weighted'!W$255</f>
        <v>3.1378723092010778E-2</v>
      </c>
      <c r="D24" s="29">
        <f>'Equally-weighted'!W$255</f>
        <v>3.3333333333333333E-2</v>
      </c>
      <c r="E24" s="53">
        <v>2.6599999999999999E-2</v>
      </c>
      <c r="F24" s="23">
        <f>'Max Diversification'!W$259</f>
        <v>5.7423296910485672E-2</v>
      </c>
    </row>
    <row r="25" spans="1:6" x14ac:dyDescent="0.2">
      <c r="A25" s="90" t="str">
        <v>SALESFORCE</v>
      </c>
      <c r="B25" s="56" t="s">
        <v>67</v>
      </c>
      <c r="C25" s="33">
        <f>'Cap-weighted'!X$255</f>
        <v>2.2850144279798573E-2</v>
      </c>
      <c r="D25" s="29">
        <f>'Equally-weighted'!X$255</f>
        <v>3.3333333333333333E-2</v>
      </c>
      <c r="E25" s="53">
        <v>4.8300000000000003E-2</v>
      </c>
      <c r="F25" s="23">
        <f>'Max Diversification'!X$259</f>
        <v>2.9347429685092283E-2</v>
      </c>
    </row>
    <row r="26" spans="1:6" x14ac:dyDescent="0.2">
      <c r="A26" s="90" t="str">
        <v>TRAVELERS COS.</v>
      </c>
      <c r="B26" s="56" t="s">
        <v>65</v>
      </c>
      <c r="C26" s="33">
        <f>'Cap-weighted'!Y$255</f>
        <v>3.6161008997321223E-3</v>
      </c>
      <c r="D26" s="29">
        <f>'Equally-weighted'!Y$255</f>
        <v>3.3333333333333333E-2</v>
      </c>
      <c r="E26" s="53">
        <v>2.9899999999999999E-2</v>
      </c>
      <c r="F26" s="23">
        <f>'Max Diversification'!Y$259</f>
        <v>3.5365929779217466E-2</v>
      </c>
    </row>
    <row r="27" spans="1:6" x14ac:dyDescent="0.2">
      <c r="A27" s="90" t="str">
        <v>UNITEDHEALTH GROUP</v>
      </c>
      <c r="B27" s="56" t="s">
        <v>77</v>
      </c>
      <c r="C27" s="33">
        <f>'Cap-weighted'!Z$255</f>
        <v>3.5620424623653071E-2</v>
      </c>
      <c r="D27" s="29">
        <f>'Equally-weighted'!Z$255</f>
        <v>3.3333333333333333E-2</v>
      </c>
      <c r="E27" s="53">
        <v>7.8799999999999995E-2</v>
      </c>
      <c r="F27" s="23">
        <f>'Max Diversification'!Z$259</f>
        <v>3.8790632621676764E-2</v>
      </c>
    </row>
    <row r="28" spans="1:6" x14ac:dyDescent="0.2">
      <c r="A28" s="90" t="str">
        <v>VERIZON COMMUNICATIONS</v>
      </c>
      <c r="B28" s="56" t="s">
        <v>78</v>
      </c>
      <c r="C28" s="33">
        <f>'Cap-weighted'!AA$255</f>
        <v>2.0664538279651798E-2</v>
      </c>
      <c r="D28" s="29">
        <f>'Equally-weighted'!AA$255</f>
        <v>3.3333333333333333E-2</v>
      </c>
      <c r="E28" s="53">
        <v>1.0200000000000001E-2</v>
      </c>
      <c r="F28" s="23">
        <f>'Max Diversification'!AA$259</f>
        <v>6.2057167912815125E-2</v>
      </c>
    </row>
    <row r="29" spans="1:6" x14ac:dyDescent="0.2">
      <c r="A29" s="90" t="str">
        <v>VISA 'A'</v>
      </c>
      <c r="B29" s="56" t="s">
        <v>65</v>
      </c>
      <c r="C29" s="33">
        <f>'Cap-weighted'!AB$255</f>
        <v>3.5087790020185923E-2</v>
      </c>
      <c r="D29" s="29">
        <f>'Equally-weighted'!AB$255</f>
        <v>3.3333333333333333E-2</v>
      </c>
      <c r="E29" s="53">
        <v>4.36E-2</v>
      </c>
      <c r="F29" s="23">
        <f>'Max Diversification'!AB$259</f>
        <v>3.7731134940631628E-2</v>
      </c>
    </row>
    <row r="30" spans="1:6" x14ac:dyDescent="0.2">
      <c r="A30" s="90" t="str">
        <v>WALGREENS BOOTS ALLIANCE</v>
      </c>
      <c r="B30" s="56" t="s">
        <v>75</v>
      </c>
      <c r="C30" s="33">
        <f>'Cap-weighted'!AC$255</f>
        <v>2.9194532804365549E-3</v>
      </c>
      <c r="D30" s="29">
        <f>'Equally-weighted'!AC$255</f>
        <v>3.3333333333333333E-2</v>
      </c>
      <c r="E30" s="53">
        <v>8.9999999999999993E-3</v>
      </c>
      <c r="F30" s="23">
        <f>'Max Diversification'!AC$259</f>
        <v>2.629533104822087E-2</v>
      </c>
    </row>
    <row r="31" spans="1:6" x14ac:dyDescent="0.2">
      <c r="A31" s="90" t="str">
        <v>WALMART</v>
      </c>
      <c r="B31" s="56" t="s">
        <v>75</v>
      </c>
      <c r="C31" s="33">
        <f>'Cap-weighted'!AD$255</f>
        <v>3.7477948326646159E-2</v>
      </c>
      <c r="D31" s="29">
        <f>'Equally-weighted'!AD$255</f>
        <v>3.3333333333333333E-2</v>
      </c>
      <c r="E31" s="53">
        <v>2.7699999999999999E-2</v>
      </c>
      <c r="F31" s="23">
        <f>'Max Diversification'!AD$259</f>
        <v>5.0756273721080013E-2</v>
      </c>
    </row>
    <row r="32" spans="1:6" ht="16" thickBot="1" x14ac:dyDescent="0.25">
      <c r="A32" s="91" t="str">
        <v>WALT DISNEY</v>
      </c>
      <c r="B32" s="57" t="s">
        <v>76</v>
      </c>
      <c r="C32" s="34">
        <f>'Cap-weighted'!AE$255</f>
        <v>2.9897406836143885E-2</v>
      </c>
      <c r="D32" s="30">
        <f>'Equally-weighted'!AE$255</f>
        <v>3.3333333333333333E-2</v>
      </c>
      <c r="E32" s="54">
        <v>3.32E-2</v>
      </c>
      <c r="F32" s="31">
        <f>'Max Diversification'!AE$259</f>
        <v>2.8103998012445671E-2</v>
      </c>
    </row>
    <row r="33" x14ac:dyDescent="0.2"/>
  </sheetData>
  <mergeCells count="24">
    <mergeCell ref="K11:L11"/>
    <mergeCell ref="K12:L12"/>
    <mergeCell ref="K5:L5"/>
    <mergeCell ref="K6:L6"/>
    <mergeCell ref="K7:L7"/>
    <mergeCell ref="K8:L8"/>
    <mergeCell ref="K9:L9"/>
    <mergeCell ref="K10:L10"/>
    <mergeCell ref="I14:J14"/>
    <mergeCell ref="K14:L14"/>
    <mergeCell ref="M14:N14"/>
    <mergeCell ref="O14:P14"/>
    <mergeCell ref="A1:F1"/>
    <mergeCell ref="H1:P1"/>
    <mergeCell ref="I13:J13"/>
    <mergeCell ref="K13:L13"/>
    <mergeCell ref="M13:N13"/>
    <mergeCell ref="O13:P13"/>
    <mergeCell ref="K4:L4"/>
    <mergeCell ref="I2:J2"/>
    <mergeCell ref="K2:L2"/>
    <mergeCell ref="M2:N2"/>
    <mergeCell ref="O2:P2"/>
    <mergeCell ref="K3:L3"/>
  </mergeCells>
  <conditionalFormatting sqref="C3:C32">
    <cfRule type="colorScale" priority="4">
      <colorScale>
        <cfvo type="min"/>
        <cfvo type="max"/>
        <color theme="7" tint="0.79998168889431442"/>
        <color theme="7" tint="-0.249977111117893"/>
      </colorScale>
    </cfRule>
  </conditionalFormatting>
  <conditionalFormatting sqref="D3:D32">
    <cfRule type="colorScale" priority="3">
      <colorScale>
        <cfvo type="min"/>
        <cfvo type="max"/>
        <color theme="7" tint="0.79998168889431442"/>
        <color theme="7" tint="-0.249977111117893"/>
      </colorScale>
    </cfRule>
  </conditionalFormatting>
  <conditionalFormatting sqref="E3:E32">
    <cfRule type="colorScale" priority="2">
      <colorScale>
        <cfvo type="min"/>
        <cfvo type="max"/>
        <color theme="7" tint="0.79998168889431442"/>
        <color theme="7" tint="-0.249977111117893"/>
      </colorScale>
    </cfRule>
  </conditionalFormatting>
  <conditionalFormatting sqref="F3:F32">
    <cfRule type="colorScale" priority="1">
      <colorScale>
        <cfvo type="min"/>
        <cfvo type="max"/>
        <color theme="7" tint="0.79998168889431442"/>
        <color theme="7" tint="-0.249977111117893"/>
      </colorScale>
    </cfRule>
  </conditionalFormatting>
  <pageMargins left="0.7" right="0.7" top="0.75" bottom="0.75" header="0.3" footer="0.3"/>
  <ignoredErrors>
    <ignoredError sqref="K13" formula="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6BE41-9D5D-3A4C-97DE-1E1ADBABF857}">
  <dimension ref="A1:HJ25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RowHeight="15" x14ac:dyDescent="0.2"/>
  <cols>
    <col min="1" max="1" width="10" bestFit="1" customWidth="1"/>
    <col min="2" max="5" width="6.6640625" bestFit="1" customWidth="1"/>
    <col min="6" max="6" width="8.6640625" bestFit="1" customWidth="1"/>
    <col min="7" max="7" width="9.1640625" bestFit="1" customWidth="1"/>
    <col min="8" max="8" width="8.1640625" bestFit="1" customWidth="1"/>
    <col min="9" max="12" width="6.6640625" bestFit="1" customWidth="1"/>
    <col min="13" max="13" width="8.6640625" bestFit="1" customWidth="1"/>
    <col min="14" max="14" width="10.1640625" bestFit="1" customWidth="1"/>
    <col min="15" max="15" width="8.1640625" bestFit="1" customWidth="1"/>
    <col min="16" max="19" width="6.6640625" bestFit="1" customWidth="1"/>
    <col min="20" max="20" width="8.6640625" bestFit="1" customWidth="1"/>
    <col min="21" max="21" width="10.1640625" bestFit="1" customWidth="1"/>
    <col min="22" max="22" width="8.1640625" bestFit="1" customWidth="1"/>
    <col min="23" max="26" width="6.6640625" bestFit="1" customWidth="1"/>
    <col min="27" max="27" width="8.6640625" bestFit="1" customWidth="1"/>
    <col min="28" max="28" width="11.1640625" bestFit="1" customWidth="1"/>
    <col min="29" max="29" width="9.1640625" bestFit="1" customWidth="1"/>
    <col min="30" max="33" width="6.6640625" bestFit="1" customWidth="1"/>
    <col min="34" max="34" width="8.6640625" bestFit="1" customWidth="1"/>
    <col min="35" max="35" width="10.1640625" bestFit="1" customWidth="1"/>
    <col min="36" max="36" width="8.1640625" bestFit="1" customWidth="1"/>
    <col min="37" max="40" width="6.6640625" bestFit="1" customWidth="1"/>
    <col min="41" max="41" width="8.6640625" bestFit="1" customWidth="1"/>
    <col min="42" max="42" width="10.1640625" bestFit="1" customWidth="1"/>
    <col min="43" max="43" width="8.1640625" bestFit="1" customWidth="1"/>
    <col min="44" max="47" width="6.6640625" bestFit="1" customWidth="1"/>
    <col min="48" max="48" width="8.6640625" bestFit="1" customWidth="1"/>
    <col min="49" max="49" width="10.1640625" bestFit="1" customWidth="1"/>
    <col min="50" max="50" width="8.1640625" bestFit="1" customWidth="1"/>
    <col min="51" max="51" width="5.83203125" bestFit="1" customWidth="1"/>
    <col min="52" max="53" width="5.6640625" bestFit="1" customWidth="1"/>
    <col min="54" max="54" width="5.83203125" bestFit="1" customWidth="1"/>
    <col min="55" max="55" width="8.6640625" bestFit="1" customWidth="1"/>
    <col min="56" max="56" width="10.1640625" bestFit="1" customWidth="1"/>
    <col min="57" max="57" width="8.1640625" bestFit="1" customWidth="1"/>
    <col min="58" max="58" width="5.83203125" bestFit="1" customWidth="1"/>
    <col min="59" max="60" width="5.6640625" bestFit="1" customWidth="1"/>
    <col min="61" max="61" width="5.83203125" bestFit="1" customWidth="1"/>
    <col min="62" max="62" width="8.6640625" bestFit="1" customWidth="1"/>
    <col min="63" max="63" width="10.1640625" bestFit="1" customWidth="1"/>
    <col min="64" max="64" width="8.1640625" bestFit="1" customWidth="1"/>
    <col min="65" max="65" width="5.83203125" bestFit="1" customWidth="1"/>
    <col min="66" max="67" width="5.6640625" bestFit="1" customWidth="1"/>
    <col min="68" max="68" width="5.83203125" bestFit="1" customWidth="1"/>
    <col min="69" max="69" width="8.6640625" bestFit="1" customWidth="1"/>
    <col min="70" max="70" width="10.1640625" bestFit="1" customWidth="1"/>
    <col min="71" max="71" width="8.1640625" bestFit="1" customWidth="1"/>
    <col min="72" max="75" width="6.6640625" bestFit="1" customWidth="1"/>
    <col min="76" max="76" width="8.6640625" bestFit="1" customWidth="1"/>
    <col min="77" max="77" width="9.1640625" bestFit="1" customWidth="1"/>
    <col min="78" max="78" width="8.1640625" bestFit="1" customWidth="1"/>
    <col min="79" max="82" width="6.6640625" bestFit="1" customWidth="1"/>
    <col min="83" max="83" width="8.6640625" bestFit="1" customWidth="1"/>
    <col min="84" max="84" width="10.1640625" bestFit="1" customWidth="1"/>
    <col min="85" max="85" width="8.1640625" bestFit="1" customWidth="1"/>
    <col min="86" max="89" width="6.6640625" bestFit="1" customWidth="1"/>
    <col min="90" max="90" width="8.6640625" bestFit="1" customWidth="1"/>
    <col min="91" max="91" width="10.1640625" bestFit="1" customWidth="1"/>
    <col min="92" max="92" width="8.1640625" bestFit="1" customWidth="1"/>
    <col min="93" max="93" width="5.83203125" bestFit="1" customWidth="1"/>
    <col min="94" max="95" width="5.6640625" bestFit="1" customWidth="1"/>
    <col min="96" max="96" width="5.83203125" bestFit="1" customWidth="1"/>
    <col min="97" max="97" width="8.6640625" bestFit="1" customWidth="1"/>
    <col min="98" max="98" width="11.1640625" bestFit="1" customWidth="1"/>
    <col min="99" max="99" width="8.1640625" bestFit="1" customWidth="1"/>
    <col min="100" max="103" width="6.6640625" bestFit="1" customWidth="1"/>
    <col min="104" max="104" width="8.6640625" bestFit="1" customWidth="1"/>
    <col min="105" max="105" width="10.1640625" bestFit="1" customWidth="1"/>
    <col min="106" max="106" width="8.1640625" bestFit="1" customWidth="1"/>
    <col min="107" max="110" width="6.6640625" bestFit="1" customWidth="1"/>
    <col min="111" max="111" width="8.6640625" bestFit="1" customWidth="1"/>
    <col min="112" max="112" width="10.1640625" bestFit="1" customWidth="1"/>
    <col min="113" max="113" width="8.1640625" bestFit="1" customWidth="1"/>
    <col min="114" max="117" width="6.6640625" bestFit="1" customWidth="1"/>
    <col min="118" max="118" width="8.6640625" bestFit="1" customWidth="1"/>
    <col min="119" max="119" width="10.1640625" bestFit="1" customWidth="1"/>
    <col min="120" max="120" width="8.1640625" bestFit="1" customWidth="1"/>
    <col min="121" max="124" width="6.6640625" bestFit="1" customWidth="1"/>
    <col min="125" max="125" width="8.6640625" bestFit="1" customWidth="1"/>
    <col min="126" max="126" width="9.1640625" bestFit="1" customWidth="1"/>
    <col min="127" max="127" width="8.1640625" bestFit="1" customWidth="1"/>
    <col min="128" max="128" width="5.83203125" bestFit="1" customWidth="1"/>
    <col min="129" max="130" width="5.6640625" bestFit="1" customWidth="1"/>
    <col min="131" max="131" width="5.83203125" bestFit="1" customWidth="1"/>
    <col min="132" max="132" width="8.6640625" bestFit="1" customWidth="1"/>
    <col min="133" max="133" width="10.1640625" bestFit="1" customWidth="1"/>
    <col min="134" max="134" width="8.1640625" bestFit="1" customWidth="1"/>
    <col min="135" max="138" width="6.6640625" bestFit="1" customWidth="1"/>
    <col min="139" max="139" width="8.6640625" bestFit="1" customWidth="1"/>
    <col min="140" max="140" width="10.1640625" bestFit="1" customWidth="1"/>
    <col min="141" max="141" width="9.1640625" bestFit="1" customWidth="1"/>
    <col min="142" max="145" width="6.6640625" bestFit="1" customWidth="1"/>
    <col min="146" max="146" width="8.6640625" bestFit="1" customWidth="1"/>
    <col min="147" max="147" width="10.1640625" bestFit="1" customWidth="1"/>
    <col min="148" max="148" width="8.1640625" bestFit="1" customWidth="1"/>
    <col min="149" max="152" width="6.6640625" bestFit="1" customWidth="1"/>
    <col min="153" max="153" width="8.6640625" bestFit="1" customWidth="1"/>
    <col min="154" max="154" width="10.1640625" bestFit="1" customWidth="1"/>
    <col min="155" max="155" width="8.1640625" bestFit="1" customWidth="1"/>
    <col min="156" max="159" width="6.6640625" bestFit="1" customWidth="1"/>
    <col min="160" max="160" width="8.6640625" bestFit="1" customWidth="1"/>
    <col min="161" max="161" width="10.1640625" bestFit="1" customWidth="1"/>
    <col min="162" max="162" width="8.1640625" bestFit="1" customWidth="1"/>
    <col min="163" max="166" width="6.6640625" bestFit="1" customWidth="1"/>
    <col min="167" max="167" width="8.6640625" bestFit="1" customWidth="1"/>
    <col min="168" max="168" width="9.1640625" bestFit="1" customWidth="1"/>
    <col min="169" max="169" width="8.1640625" bestFit="1" customWidth="1"/>
    <col min="170" max="173" width="6.6640625" bestFit="1" customWidth="1"/>
    <col min="174" max="174" width="8.6640625" bestFit="1" customWidth="1"/>
    <col min="175" max="175" width="10.1640625" bestFit="1" customWidth="1"/>
    <col min="176" max="176" width="8.1640625" bestFit="1" customWidth="1"/>
    <col min="177" max="177" width="5.83203125" bestFit="1" customWidth="1"/>
    <col min="178" max="179" width="5.6640625" bestFit="1" customWidth="1"/>
    <col min="180" max="180" width="5.83203125" bestFit="1" customWidth="1"/>
    <col min="181" max="181" width="8.6640625" bestFit="1" customWidth="1"/>
    <col min="182" max="182" width="10.1640625" bestFit="1" customWidth="1"/>
    <col min="183" max="183" width="8.1640625" bestFit="1" customWidth="1"/>
    <col min="184" max="187" width="6.6640625" bestFit="1" customWidth="1"/>
    <col min="188" max="188" width="8.6640625" bestFit="1" customWidth="1"/>
    <col min="189" max="189" width="10.1640625" bestFit="1" customWidth="1"/>
    <col min="190" max="190" width="8.1640625" bestFit="1" customWidth="1"/>
    <col min="191" max="191" width="5.83203125" bestFit="1" customWidth="1"/>
    <col min="192" max="193" width="5.6640625" bestFit="1" customWidth="1"/>
    <col min="194" max="194" width="5.83203125" bestFit="1" customWidth="1"/>
    <col min="195" max="195" width="8.6640625" bestFit="1" customWidth="1"/>
    <col min="196" max="196" width="10.1640625" bestFit="1" customWidth="1"/>
    <col min="197" max="197" width="8.1640625" bestFit="1" customWidth="1"/>
    <col min="198" max="201" width="6.6640625" bestFit="1" customWidth="1"/>
    <col min="202" max="202" width="8.6640625" bestFit="1" customWidth="1"/>
    <col min="203" max="203" width="10.1640625" bestFit="1" customWidth="1"/>
    <col min="204" max="204" width="8.1640625" bestFit="1" customWidth="1"/>
    <col min="205" max="208" width="6.6640625" bestFit="1" customWidth="1"/>
    <col min="209" max="209" width="8.6640625" bestFit="1" customWidth="1"/>
    <col min="210" max="210" width="10.1640625" bestFit="1" customWidth="1"/>
    <col min="211" max="211" width="8.1640625" bestFit="1" customWidth="1"/>
    <col min="212" max="216" width="9.1640625" bestFit="1" customWidth="1"/>
    <col min="217" max="217" width="11.1640625" bestFit="1" customWidth="1"/>
    <col min="218" max="218" width="10.1640625" bestFit="1" customWidth="1"/>
  </cols>
  <sheetData>
    <row r="1" spans="1:218" ht="16" x14ac:dyDescent="0.2">
      <c r="A1" s="129"/>
      <c r="B1" s="383" t="str">
        <f>Summary!A2</f>
        <v>3M</v>
      </c>
      <c r="C1" s="378"/>
      <c r="D1" s="378"/>
      <c r="E1" s="378"/>
      <c r="F1" s="378"/>
      <c r="G1" s="378"/>
      <c r="H1" s="384"/>
      <c r="I1" s="381" t="str">
        <f>Summary!A3</f>
        <v>AMERICAN EXPRESS</v>
      </c>
      <c r="J1" s="378"/>
      <c r="K1" s="378"/>
      <c r="L1" s="378"/>
      <c r="M1" s="378"/>
      <c r="N1" s="378"/>
      <c r="O1" s="379"/>
      <c r="P1" s="385" t="str">
        <f>Summary!A4</f>
        <v>AMGEN</v>
      </c>
      <c r="Q1" s="378"/>
      <c r="R1" s="378"/>
      <c r="S1" s="378"/>
      <c r="T1" s="378"/>
      <c r="U1" s="378"/>
      <c r="V1" s="384"/>
      <c r="W1" s="381" t="str">
        <f>Summary!A5</f>
        <v>APPLE</v>
      </c>
      <c r="X1" s="378"/>
      <c r="Y1" s="378"/>
      <c r="Z1" s="378"/>
      <c r="AA1" s="378"/>
      <c r="AB1" s="378"/>
      <c r="AC1" s="379"/>
      <c r="AD1" s="381" t="str">
        <f>Summary!A6</f>
        <v>BOEING</v>
      </c>
      <c r="AE1" s="378"/>
      <c r="AF1" s="378"/>
      <c r="AG1" s="378"/>
      <c r="AH1" s="378"/>
      <c r="AI1" s="378"/>
      <c r="AJ1" s="379"/>
      <c r="AK1" s="381" t="str">
        <f>Summary!A7</f>
        <v>CATERPILLAR</v>
      </c>
      <c r="AL1" s="378"/>
      <c r="AM1" s="378"/>
      <c r="AN1" s="378"/>
      <c r="AO1" s="378"/>
      <c r="AP1" s="378"/>
      <c r="AQ1" s="379"/>
      <c r="AR1" s="381" t="str">
        <f>Summary!A8</f>
        <v>CHEVRON</v>
      </c>
      <c r="AS1" s="378"/>
      <c r="AT1" s="378"/>
      <c r="AU1" s="378"/>
      <c r="AV1" s="378"/>
      <c r="AW1" s="378"/>
      <c r="AX1" s="379"/>
      <c r="AY1" s="381" t="str">
        <f>Summary!A9</f>
        <v>CISCO SYSTEMS</v>
      </c>
      <c r="AZ1" s="378"/>
      <c r="BA1" s="378"/>
      <c r="BB1" s="378"/>
      <c r="BC1" s="378"/>
      <c r="BD1" s="378"/>
      <c r="BE1" s="379"/>
      <c r="BF1" s="381" t="str">
        <f>Summary!A10</f>
        <v>COCA COLA</v>
      </c>
      <c r="BG1" s="378"/>
      <c r="BH1" s="378"/>
      <c r="BI1" s="378"/>
      <c r="BJ1" s="378"/>
      <c r="BK1" s="378"/>
      <c r="BL1" s="379"/>
      <c r="BM1" s="381" t="str">
        <f>Summary!A11</f>
        <v>DOW</v>
      </c>
      <c r="BN1" s="378"/>
      <c r="BO1" s="378"/>
      <c r="BP1" s="378"/>
      <c r="BQ1" s="378"/>
      <c r="BR1" s="378"/>
      <c r="BS1" s="379"/>
      <c r="BT1" s="381" t="str">
        <f>Summary!A12</f>
        <v>GOLDMAN SACHS GP.</v>
      </c>
      <c r="BU1" s="378"/>
      <c r="BV1" s="378"/>
      <c r="BW1" s="378"/>
      <c r="BX1" s="378"/>
      <c r="BY1" s="378"/>
      <c r="BZ1" s="379"/>
      <c r="CA1" s="381" t="str">
        <f>Summary!A13</f>
        <v>HONEYWELL</v>
      </c>
      <c r="CB1" s="378"/>
      <c r="CC1" s="378"/>
      <c r="CD1" s="378"/>
      <c r="CE1" s="378"/>
      <c r="CF1" s="378"/>
      <c r="CG1" s="379"/>
      <c r="CH1" s="381" t="str">
        <f>Summary!A14</f>
        <v>HOME DEPOT</v>
      </c>
      <c r="CI1" s="378"/>
      <c r="CJ1" s="378"/>
      <c r="CK1" s="378"/>
      <c r="CL1" s="378"/>
      <c r="CM1" s="378"/>
      <c r="CN1" s="379"/>
      <c r="CO1" s="381" t="str">
        <f>Summary!A15</f>
        <v>INTEL</v>
      </c>
      <c r="CP1" s="378"/>
      <c r="CQ1" s="378"/>
      <c r="CR1" s="378"/>
      <c r="CS1" s="378"/>
      <c r="CT1" s="378"/>
      <c r="CU1" s="379"/>
      <c r="CV1" s="381" t="str">
        <f>Summary!A16</f>
        <v>INTERNATIONAL BUS. MCHS.</v>
      </c>
      <c r="CW1" s="378"/>
      <c r="CX1" s="378"/>
      <c r="CY1" s="378"/>
      <c r="CZ1" s="378"/>
      <c r="DA1" s="378"/>
      <c r="DB1" s="379"/>
      <c r="DC1" s="381" t="str">
        <f>Summary!A17</f>
        <v>JOHNSON &amp; JOHNSON</v>
      </c>
      <c r="DD1" s="378"/>
      <c r="DE1" s="378"/>
      <c r="DF1" s="378"/>
      <c r="DG1" s="378"/>
      <c r="DH1" s="378"/>
      <c r="DI1" s="379"/>
      <c r="DJ1" s="381" t="str">
        <f>Summary!A18</f>
        <v>JP MORGAN CHASE &amp; CO.</v>
      </c>
      <c r="DK1" s="378"/>
      <c r="DL1" s="378"/>
      <c r="DM1" s="378"/>
      <c r="DN1" s="378"/>
      <c r="DO1" s="378"/>
      <c r="DP1" s="379"/>
      <c r="DQ1" s="381" t="str">
        <f>Summary!A19</f>
        <v>MC DONALDS</v>
      </c>
      <c r="DR1" s="378"/>
      <c r="DS1" s="378"/>
      <c r="DT1" s="378"/>
      <c r="DU1" s="378"/>
      <c r="DV1" s="378"/>
      <c r="DW1" s="379"/>
      <c r="DX1" s="381" t="str">
        <f>Summary!A20</f>
        <v>MERCK &amp; COMPANY</v>
      </c>
      <c r="DY1" s="378"/>
      <c r="DZ1" s="378"/>
      <c r="EA1" s="378"/>
      <c r="EB1" s="378"/>
      <c r="EC1" s="378"/>
      <c r="ED1" s="379"/>
      <c r="EE1" s="381" t="str">
        <f>Summary!A21</f>
        <v>MICROSOFT</v>
      </c>
      <c r="EF1" s="378"/>
      <c r="EG1" s="378"/>
      <c r="EH1" s="378"/>
      <c r="EI1" s="378"/>
      <c r="EJ1" s="378"/>
      <c r="EK1" s="379"/>
      <c r="EL1" s="381" t="str">
        <f>Summary!A22</f>
        <v>NIKE 'B'</v>
      </c>
      <c r="EM1" s="378"/>
      <c r="EN1" s="378"/>
      <c r="EO1" s="378"/>
      <c r="EP1" s="378"/>
      <c r="EQ1" s="378"/>
      <c r="ER1" s="379"/>
      <c r="ES1" s="381" t="str">
        <f>Summary!A23</f>
        <v>PROCTER &amp; GAMBLE</v>
      </c>
      <c r="ET1" s="378"/>
      <c r="EU1" s="378"/>
      <c r="EV1" s="378"/>
      <c r="EW1" s="378"/>
      <c r="EX1" s="378"/>
      <c r="EY1" s="379"/>
      <c r="EZ1" s="381" t="str">
        <f>Summary!A24</f>
        <v>SALESFORCE</v>
      </c>
      <c r="FA1" s="378"/>
      <c r="FB1" s="378"/>
      <c r="FC1" s="378"/>
      <c r="FD1" s="378"/>
      <c r="FE1" s="378"/>
      <c r="FF1" s="379"/>
      <c r="FG1" s="381" t="str">
        <f>Summary!A25</f>
        <v>TRAVELERS COS.</v>
      </c>
      <c r="FH1" s="378"/>
      <c r="FI1" s="378"/>
      <c r="FJ1" s="378"/>
      <c r="FK1" s="378"/>
      <c r="FL1" s="378"/>
      <c r="FM1" s="379"/>
      <c r="FN1" s="381" t="str">
        <f>Summary!A26</f>
        <v>UNITEDHEALTH GROUP</v>
      </c>
      <c r="FO1" s="378"/>
      <c r="FP1" s="378"/>
      <c r="FQ1" s="378"/>
      <c r="FR1" s="378"/>
      <c r="FS1" s="378"/>
      <c r="FT1" s="379"/>
      <c r="FU1" s="381" t="str">
        <f>Summary!A27</f>
        <v>VERIZON COMMUNICATIONS</v>
      </c>
      <c r="FV1" s="378"/>
      <c r="FW1" s="378"/>
      <c r="FX1" s="378"/>
      <c r="FY1" s="378"/>
      <c r="FZ1" s="378"/>
      <c r="GA1" s="379"/>
      <c r="GB1" s="377" t="str">
        <f>Summary!A28</f>
        <v>VISA 'A'</v>
      </c>
      <c r="GC1" s="378"/>
      <c r="GD1" s="378"/>
      <c r="GE1" s="378"/>
      <c r="GF1" s="378"/>
      <c r="GG1" s="378"/>
      <c r="GH1" s="379"/>
      <c r="GI1" s="377" t="str">
        <f>Summary!A29</f>
        <v>WALGREENS BOOTS ALLIANCE</v>
      </c>
      <c r="GJ1" s="378"/>
      <c r="GK1" s="378"/>
      <c r="GL1" s="378"/>
      <c r="GM1" s="378"/>
      <c r="GN1" s="378"/>
      <c r="GO1" s="379"/>
      <c r="GP1" s="377" t="str">
        <f>Summary!A30</f>
        <v>WALMART</v>
      </c>
      <c r="GQ1" s="378"/>
      <c r="GR1" s="378"/>
      <c r="GS1" s="378"/>
      <c r="GT1" s="378"/>
      <c r="GU1" s="378"/>
      <c r="GV1" s="379"/>
      <c r="GW1" s="377" t="str">
        <f>Summary!A31</f>
        <v>WALT DISNEY</v>
      </c>
      <c r="GX1" s="378"/>
      <c r="GY1" s="378"/>
      <c r="GZ1" s="378"/>
      <c r="HA1" s="378"/>
      <c r="HB1" s="378"/>
      <c r="HC1" s="379"/>
      <c r="HD1" s="377" t="s">
        <v>114</v>
      </c>
      <c r="HE1" s="378"/>
      <c r="HF1" s="378"/>
      <c r="HG1" s="378"/>
      <c r="HH1" s="378"/>
      <c r="HI1" s="378"/>
      <c r="HJ1" s="380"/>
    </row>
    <row r="2" spans="1:218" ht="16" x14ac:dyDescent="0.2">
      <c r="A2" s="138" t="s">
        <v>116</v>
      </c>
      <c r="B2" s="382" t="str" cm="1">
        <f t="array" ref="B2">_FV(Summary!I2,"Description")</f>
        <v>3M Co is a technology company.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 safety and industrial.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home care, home improvement, and stationery and office supplies.</v>
      </c>
      <c r="C2" s="373"/>
      <c r="D2" s="373"/>
      <c r="E2" s="373"/>
      <c r="F2" s="373"/>
      <c r="G2" s="373"/>
      <c r="H2" s="373"/>
      <c r="I2" s="373" t="str" cm="1">
        <f t="array" ref="I2">_FV(Summary!I3,"Description")</f>
        <v>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v>
      </c>
      <c r="J2" s="373"/>
      <c r="K2" s="373"/>
      <c r="L2" s="373"/>
      <c r="M2" s="373"/>
      <c r="N2" s="373"/>
      <c r="O2" s="373"/>
      <c r="P2" s="373" t="str" cm="1">
        <f t="array" ref="P2">_FV(Summary!I4,"Description")</f>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c>
      <c r="Q2" s="373"/>
      <c r="R2" s="373"/>
      <c r="S2" s="373"/>
      <c r="T2" s="373"/>
      <c r="U2" s="373"/>
      <c r="V2" s="373"/>
      <c r="W2" s="373" t="str" cm="1">
        <f t="array" ref="W2">_FV(Summary!I5,"Description")</f>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c>
      <c r="X2" s="373"/>
      <c r="Y2" s="373"/>
      <c r="Z2" s="373"/>
      <c r="AA2" s="373"/>
      <c r="AB2" s="373"/>
      <c r="AC2" s="373"/>
      <c r="AD2" s="373" t="str" cm="1">
        <f t="array" ref="AD2">_FV(Summary!I6,"Description")</f>
        <v>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v>
      </c>
      <c r="AE2" s="373"/>
      <c r="AF2" s="373"/>
      <c r="AG2" s="373"/>
      <c r="AH2" s="373"/>
      <c r="AI2" s="373"/>
      <c r="AJ2" s="373"/>
      <c r="AK2" s="373" t="str" cm="1">
        <f t="array" ref="AK2">_FV(Summary!I7,"Description")</f>
        <v>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heavy construction,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ground engaging tools, fluid transfer products, and sealing and connecting components for Cat products.</v>
      </c>
      <c r="AL2" s="373"/>
      <c r="AM2" s="373"/>
      <c r="AN2" s="373"/>
      <c r="AO2" s="373"/>
      <c r="AP2" s="373"/>
      <c r="AQ2" s="373"/>
      <c r="AR2" s="373" t="str" cm="1">
        <f t="array" ref="AR2">_FV(Summary!I8,"Description")</f>
        <v>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v>
      </c>
      <c r="AS2" s="373"/>
      <c r="AT2" s="373"/>
      <c r="AU2" s="373"/>
      <c r="AV2" s="373"/>
      <c r="AW2" s="373"/>
      <c r="AX2" s="373"/>
      <c r="AY2" s="373" t="str" cm="1">
        <f t="array" ref="AY2">_FV(Summary!I9,"Description")</f>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c>
      <c r="AZ2" s="373"/>
      <c r="BA2" s="373"/>
      <c r="BB2" s="373"/>
      <c r="BC2" s="373"/>
      <c r="BD2" s="373"/>
      <c r="BE2" s="373"/>
      <c r="BF2" s="373" t="str" cm="1">
        <f t="array" ref="BF2">_FV(Summary!I10,"Description")</f>
        <v>The Coca-Cola Company is a beverage company. The Company owns or licenses and markets non-alcoholic beverage brands, primarily sparkling soft drinks; water, enhanced water and sports drinks; juice, dairy and plant-based beverages; tea and coffee; and energy drinks. The Company's segments include Europe, Middle East and Africa; Latin America; North America; Asia Pacific; Global Ventures; Bottling Investments, and Corporate. The Company markets, manufactures and sells beverage concentrates (beverage bases) and syrups, including fountain syrups and finished sparkling soft drinks and other nonalcoholic beverages. It owns and markets a range of non-alcoholic sparkling soft drink brands, including Coca-Cola, Diet Coke, Fanta and Sprite. The Company's branded beverage products are available to consumers in more than 200 countries and territories through its network of independent bottling partners, distributors, wholesalers and retailers as well as its bottling and distribution operations.</v>
      </c>
      <c r="BG2" s="373"/>
      <c r="BH2" s="373"/>
      <c r="BI2" s="373"/>
      <c r="BJ2" s="373"/>
      <c r="BK2" s="373"/>
      <c r="BL2" s="373"/>
      <c r="BM2" s="373" t="str" cm="1">
        <f t="array" ref="BM2">_FV(Summary!I11,"Description")</f>
        <v>Dow Inc. is a holding company for The Dow Chemical Company and its subsidiaries (TDCC). The Company's portfolio of plastics, industrial intermediates, coatings and silicones businesses delivers a range of science-based products and solutions for its customers in various market segments, such as packaging, infrastructure, mobility and consumer care. The Company’s portfolio is comprised of six global business units, which are organized into three operating segments: Packaging &amp; Specialty Plastics, Industrial Intermediates &amp; Infrastructure and Performance Materials &amp; Coatings. Packaging &amp; Specialty Plastics consists of two global businesses: Hydrocarbons &amp; Energy and Packaging and Specialty Plastics. Industrial Intermediates &amp; Infrastructure consists of two customer-centric businesses: Industrial Solutions and Polyurethanes &amp; Construction Chemicals. Performance Materials &amp; Coatings includes two global businesses: Coatings &amp; Performance Monomers and Consumer Solutions.</v>
      </c>
      <c r="BN2" s="373"/>
      <c r="BO2" s="373"/>
      <c r="BP2" s="373"/>
      <c r="BQ2" s="373"/>
      <c r="BR2" s="373"/>
      <c r="BS2" s="373"/>
      <c r="BT2" s="373" t="str" cm="1">
        <f t="array" ref="BT2">_FV(Summary!I12,"Description")</f>
        <v>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v>
      </c>
      <c r="BU2" s="373"/>
      <c r="BV2" s="373"/>
      <c r="BW2" s="373"/>
      <c r="BX2" s="373"/>
      <c r="BY2" s="373"/>
      <c r="BZ2" s="373"/>
      <c r="CA2" s="373" t="str" cm="1">
        <f t="array" ref="CA2">_FV(Summary!I13,"Description")</f>
        <v>Honeywell International Inc. is a technology and manufacturing company. The Company operates through four segments: Aerospace, Honeywell Building Technologies, Performance Materials and Technologies, and Safety and Productivity Solutions. The Company's Aerospace segment supplies products, software and services for aircraft and vehicles that it sells to original equipment manufacturers (OEMs) and other customers. The Honeywell Building Technologies segment provides products, software, solutions and technologies that helps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is engaged in providing products and software to customers that manage productivity, workplace safety and asset performance.</v>
      </c>
      <c r="CB2" s="373"/>
      <c r="CC2" s="373"/>
      <c r="CD2" s="373"/>
      <c r="CE2" s="373"/>
      <c r="CF2" s="373"/>
      <c r="CG2" s="373"/>
      <c r="CH2" s="373" t="str" cm="1">
        <f t="array" ref="CH2">_FV(Summary!I14,"Description")</f>
        <v>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v>
      </c>
      <c r="CI2" s="373"/>
      <c r="CJ2" s="373"/>
      <c r="CK2" s="373"/>
      <c r="CL2" s="373"/>
      <c r="CM2" s="373"/>
      <c r="CN2" s="373"/>
      <c r="CO2" s="373" t="str" cm="1">
        <f t="array" ref="CO2">_FV(Summary!I15,"Description")</f>
        <v>Intel Corporation is engaged in designing and manufacturing products and technologies. The Company’s segments are Data Center Group (DCG), Internet of Things Group (IOTG), Mobileye, Non-Volatile Memory Solutions Group (NSG) and Programmable Solutions Group (PSG). DCG segment develops workload-optimization platforms for compute, storage and network functions. IOTG segment develops high-performance compute platforms that solve for technology and business use cases that can scale across vertical industries and embedded markets. Mobileye segment provides driving assistance and self-driving solutions. NSG segment provides memory and storage products based on Intel Optane technology and Intel three dimensional (3D) NAND technology. PSG segment offers programmable semiconductors, primarily FPGAs and Application-Specific Integrated Circuits (ASICs) and related products.</v>
      </c>
      <c r="CP2" s="373"/>
      <c r="CQ2" s="373"/>
      <c r="CR2" s="373"/>
      <c r="CS2" s="373"/>
      <c r="CT2" s="373"/>
      <c r="CU2" s="373"/>
      <c r="CV2" s="373" t="str" cm="1">
        <f t="array" ref="CV2">_FV(Summary!I16,"Description")</f>
        <v>International Business Machines Corporation (IBM) is a technology company. The Company operates through five segments: Cloud &amp; Cognitive Software, Global Business Services, Global Technology Services,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Global Business Services segment provides consulting, business process and application management services. Its Global Technology Services segment provides information technology (IT) infrastructure and platform services. The Systems segment provides infrastructure platforms to help meet the requirements of multi-cloud and enterprise AI workloads. Its Global Financing segment is engaged in financing, which is primarily conducted through IBM Credit LLC, and remanufacturing and remarketing.</v>
      </c>
      <c r="CW2" s="373"/>
      <c r="CX2" s="373"/>
      <c r="CY2" s="373"/>
      <c r="CZ2" s="373"/>
      <c r="DA2" s="373"/>
      <c r="DB2" s="373"/>
      <c r="DC2" s="373" t="str" cm="1">
        <f t="array" ref="DC2">_FV(Summary!I17,"Description")</f>
        <v>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v>
      </c>
      <c r="DD2" s="373"/>
      <c r="DE2" s="373"/>
      <c r="DF2" s="373"/>
      <c r="DG2" s="373"/>
      <c r="DH2" s="373"/>
      <c r="DI2" s="373"/>
      <c r="DJ2" s="373" t="str" cm="1">
        <f t="array" ref="DJ2">_FV(Summary!I18,"Description")</f>
        <v>JPMorgan Chase &amp; Co. is a financial holding company. The Company is engaged in investment banking, financial services and asset management.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c>
      <c r="DK2" s="373"/>
      <c r="DL2" s="373"/>
      <c r="DM2" s="373"/>
      <c r="DN2" s="373"/>
      <c r="DO2" s="373"/>
      <c r="DP2" s="373"/>
      <c r="DQ2" s="373" t="str" cm="1">
        <f t="array" ref="DQ2">_FV(Summary!I19,"Description")</f>
        <v>McDonald's Corporation (McDonald's) operates and franchises McDonald's restaurants. The Company's restaurants serve a locally relevant menu of food and beverages. Its restaurants are owned and operated by independent local business owners. The Company's segments include United States (U.S.), International Operated Markets (IOM) and International Developmental Licensed Markets &amp; Corporate (IDL). The U.S. segment focuses on Company's menu and offerings, as well as delivery and digital platforms. Its IOM segment includes its operations in markets, such as Australia, Canada, France, Germany, Italy, the Netherlands, Russia, Spain and the United Kingdom. Its IDL segment includes its operations in markets, such as Latin America and Asia. Its digital offerings include drive thru, takeaway, delivery, curbside pick-up and dine-in.</v>
      </c>
      <c r="DR2" s="373"/>
      <c r="DS2" s="373"/>
      <c r="DT2" s="373"/>
      <c r="DU2" s="373"/>
      <c r="DV2" s="373"/>
      <c r="DW2" s="373"/>
      <c r="DX2" s="373" t="str" cm="1">
        <f t="array" ref="DX2">_FV(Summary!I20,"Description")</f>
        <v>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v>
      </c>
      <c r="DY2" s="373"/>
      <c r="DZ2" s="373"/>
      <c r="EA2" s="373"/>
      <c r="EB2" s="373"/>
      <c r="EC2" s="373"/>
      <c r="ED2" s="373"/>
      <c r="EE2" s="373" t="str" cm="1">
        <f t="array" ref="EE2">_FV(Summary!I21,"Description")</f>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c>
      <c r="EF2" s="373"/>
      <c r="EG2" s="373"/>
      <c r="EH2" s="373"/>
      <c r="EI2" s="373"/>
      <c r="EJ2" s="373"/>
      <c r="EK2" s="373"/>
      <c r="EL2" s="373" t="str" cm="1">
        <f t="array" ref="EL2">_FV(Summary!I22,"Description")</f>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c>
      <c r="EM2" s="373"/>
      <c r="EN2" s="373"/>
      <c r="EO2" s="373"/>
      <c r="EP2" s="373"/>
      <c r="EQ2" s="373"/>
      <c r="ER2" s="373"/>
      <c r="ES2" s="373" t="str" cm="1">
        <f t="array" ref="ES2">_FV(Summary!I23,"Description")</f>
        <v>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v>
      </c>
      <c r="ET2" s="373"/>
      <c r="EU2" s="373"/>
      <c r="EV2" s="373"/>
      <c r="EW2" s="373"/>
      <c r="EX2" s="373"/>
      <c r="EY2" s="373"/>
      <c r="EZ2" s="373" t="str" cm="1">
        <f t="array" ref="EZ2">_FV(Summary!I24,"Description")</f>
        <v>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v>
      </c>
      <c r="FA2" s="373"/>
      <c r="FB2" s="373"/>
      <c r="FC2" s="373"/>
      <c r="FD2" s="373"/>
      <c r="FE2" s="373"/>
      <c r="FF2" s="373"/>
      <c r="FG2" s="373" t="str" cm="1">
        <f t="array" ref="FG2">_FV(Summary!I25,"Description")</f>
        <v>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v>
      </c>
      <c r="FH2" s="373"/>
      <c r="FI2" s="373"/>
      <c r="FJ2" s="373"/>
      <c r="FK2" s="373"/>
      <c r="FL2" s="373"/>
      <c r="FM2" s="373"/>
      <c r="FN2" s="373" t="str" cm="1">
        <f t="array" ref="FN2">_FV(Summary!I26,"Description")</f>
        <v>UnitedHealth Group Incorporated is a diversified health care company. The Company operates through four segments: UnitedHealthcare, OptumHealth, OptumInsight and OptumRx. It conducts its operations through two business platforms: health benefits operating under UnitedHealthcare and health services operating under Optum. UnitedHealthcare provides healthcare includes UnitedHealthcare Employer &amp; Individual, UnitedHealthcare Medicare &amp; Retirement, UnitedHealthcare Community &amp; State, and UnitedHealthcare Global businesses. Optum serves the healthcare marketplace, including payers, care providers, employers, governments, life sciences companies and consumers, through its OptumHealth, OptumInsight and OptumRx businesses. OptumHealth focuses on care delivery, care management, wellness and consumer engagement, and health financial services. OptumInsight offers data, analytics, research, consulting, technology and managed services solutions. OptumRx provides an array of pharmacy care services.</v>
      </c>
      <c r="FO2" s="373"/>
      <c r="FP2" s="373"/>
      <c r="FQ2" s="373"/>
      <c r="FR2" s="373"/>
      <c r="FS2" s="373"/>
      <c r="FT2" s="373"/>
      <c r="FU2" s="373" t="str" cm="1">
        <f t="array" ref="FU2">_FV(Summary!I27,"Description")</f>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c>
      <c r="FV2" s="373"/>
      <c r="FW2" s="373"/>
      <c r="FX2" s="373"/>
      <c r="FY2" s="373"/>
      <c r="FZ2" s="373"/>
      <c r="GA2" s="373"/>
      <c r="GB2" s="373" t="str" cm="1">
        <f t="array" ref="GB2">_FV(Summary!I28,"Description")</f>
        <v>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transaction processing services, Visa-branded payment products, including credit, debit, prepaid and cash access programs for individual, business and government account holders.</v>
      </c>
      <c r="GC2" s="373"/>
      <c r="GD2" s="373"/>
      <c r="GE2" s="373"/>
      <c r="GF2" s="373"/>
      <c r="GG2" s="373"/>
      <c r="GH2" s="373"/>
      <c r="GI2" s="373" t="str" cm="1">
        <f t="array" ref="GI2">_FV(Summary!I29,"Description")</f>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c>
      <c r="GJ2" s="373"/>
      <c r="GK2" s="373"/>
      <c r="GL2" s="373"/>
      <c r="GM2" s="373"/>
      <c r="GN2" s="373"/>
      <c r="GO2" s="373"/>
      <c r="GP2" s="373" t="str" cm="1">
        <f t="array" ref="GP2">_FV(Summary!I30,"Description")</f>
        <v>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v>
      </c>
      <c r="GQ2" s="373"/>
      <c r="GR2" s="373"/>
      <c r="GS2" s="373"/>
      <c r="GT2" s="373"/>
      <c r="GU2" s="373"/>
      <c r="GV2" s="373"/>
      <c r="GW2" s="373" t="str" cm="1">
        <f t="array" ref="GW2">_FV(Summary!I31,"Description")</f>
        <v>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v>
      </c>
      <c r="GX2" s="373"/>
      <c r="GY2" s="373"/>
      <c r="GZ2" s="373"/>
      <c r="HA2" s="373"/>
      <c r="HB2" s="373"/>
      <c r="HC2" s="373"/>
      <c r="HD2" s="374" t="s">
        <v>115</v>
      </c>
      <c r="HE2" s="375"/>
      <c r="HF2" s="375"/>
      <c r="HG2" s="375"/>
      <c r="HH2" s="375"/>
      <c r="HI2" s="375"/>
      <c r="HJ2" s="376"/>
    </row>
    <row r="3" spans="1:218" x14ac:dyDescent="0.2">
      <c r="A3" s="130" t="s">
        <v>106</v>
      </c>
      <c r="B3" s="131" t="s">
        <v>107</v>
      </c>
      <c r="C3" s="132" t="s">
        <v>53</v>
      </c>
      <c r="D3" s="132" t="s">
        <v>51</v>
      </c>
      <c r="E3" s="132" t="s">
        <v>108</v>
      </c>
      <c r="F3" s="132" t="s">
        <v>109</v>
      </c>
      <c r="G3" s="132" t="s">
        <v>110</v>
      </c>
      <c r="H3" s="133" t="s">
        <v>111</v>
      </c>
      <c r="I3" s="134" t="s">
        <v>107</v>
      </c>
      <c r="J3" s="132" t="s">
        <v>53</v>
      </c>
      <c r="K3" s="132" t="s">
        <v>51</v>
      </c>
      <c r="L3" s="132" t="s">
        <v>108</v>
      </c>
      <c r="M3" s="132" t="s">
        <v>109</v>
      </c>
      <c r="N3" s="132" t="s">
        <v>110</v>
      </c>
      <c r="O3" s="135" t="s">
        <v>111</v>
      </c>
      <c r="P3" s="136" t="s">
        <v>107</v>
      </c>
      <c r="Q3" s="132" t="s">
        <v>53</v>
      </c>
      <c r="R3" s="132" t="s">
        <v>51</v>
      </c>
      <c r="S3" s="132" t="s">
        <v>108</v>
      </c>
      <c r="T3" s="132" t="s">
        <v>109</v>
      </c>
      <c r="U3" s="132" t="s">
        <v>110</v>
      </c>
      <c r="V3" s="133" t="s">
        <v>111</v>
      </c>
      <c r="W3" s="134" t="s">
        <v>107</v>
      </c>
      <c r="X3" s="132" t="s">
        <v>53</v>
      </c>
      <c r="Y3" s="132" t="s">
        <v>51</v>
      </c>
      <c r="Z3" s="132" t="s">
        <v>108</v>
      </c>
      <c r="AA3" s="132" t="s">
        <v>109</v>
      </c>
      <c r="AB3" s="132" t="s">
        <v>110</v>
      </c>
      <c r="AC3" s="135" t="s">
        <v>111</v>
      </c>
      <c r="AD3" s="134" t="s">
        <v>107</v>
      </c>
      <c r="AE3" s="132" t="s">
        <v>53</v>
      </c>
      <c r="AF3" s="132" t="s">
        <v>51</v>
      </c>
      <c r="AG3" s="132" t="s">
        <v>108</v>
      </c>
      <c r="AH3" s="132" t="s">
        <v>109</v>
      </c>
      <c r="AI3" s="132" t="s">
        <v>110</v>
      </c>
      <c r="AJ3" s="135" t="s">
        <v>111</v>
      </c>
      <c r="AK3" s="134" t="s">
        <v>107</v>
      </c>
      <c r="AL3" s="132" t="s">
        <v>53</v>
      </c>
      <c r="AM3" s="132" t="s">
        <v>51</v>
      </c>
      <c r="AN3" s="132" t="s">
        <v>108</v>
      </c>
      <c r="AO3" s="132" t="s">
        <v>109</v>
      </c>
      <c r="AP3" s="132" t="s">
        <v>110</v>
      </c>
      <c r="AQ3" s="135" t="s">
        <v>111</v>
      </c>
      <c r="AR3" s="134" t="s">
        <v>107</v>
      </c>
      <c r="AS3" s="132" t="s">
        <v>53</v>
      </c>
      <c r="AT3" s="132" t="s">
        <v>51</v>
      </c>
      <c r="AU3" s="132" t="s">
        <v>108</v>
      </c>
      <c r="AV3" s="132" t="s">
        <v>109</v>
      </c>
      <c r="AW3" s="132" t="s">
        <v>110</v>
      </c>
      <c r="AX3" s="135" t="s">
        <v>111</v>
      </c>
      <c r="AY3" s="134" t="s">
        <v>107</v>
      </c>
      <c r="AZ3" s="132" t="s">
        <v>53</v>
      </c>
      <c r="BA3" s="132" t="s">
        <v>51</v>
      </c>
      <c r="BB3" s="132" t="s">
        <v>108</v>
      </c>
      <c r="BC3" s="132" t="s">
        <v>109</v>
      </c>
      <c r="BD3" s="132" t="s">
        <v>110</v>
      </c>
      <c r="BE3" s="135" t="s">
        <v>111</v>
      </c>
      <c r="BF3" s="134" t="s">
        <v>107</v>
      </c>
      <c r="BG3" s="132" t="s">
        <v>53</v>
      </c>
      <c r="BH3" s="132" t="s">
        <v>51</v>
      </c>
      <c r="BI3" s="132" t="s">
        <v>108</v>
      </c>
      <c r="BJ3" s="132" t="s">
        <v>109</v>
      </c>
      <c r="BK3" s="132" t="s">
        <v>110</v>
      </c>
      <c r="BL3" s="135" t="s">
        <v>111</v>
      </c>
      <c r="BM3" s="134" t="s">
        <v>107</v>
      </c>
      <c r="BN3" s="132" t="s">
        <v>53</v>
      </c>
      <c r="BO3" s="132" t="s">
        <v>51</v>
      </c>
      <c r="BP3" s="132" t="s">
        <v>108</v>
      </c>
      <c r="BQ3" s="132" t="s">
        <v>109</v>
      </c>
      <c r="BR3" s="132" t="s">
        <v>110</v>
      </c>
      <c r="BS3" s="135" t="s">
        <v>111</v>
      </c>
      <c r="BT3" s="134" t="s">
        <v>107</v>
      </c>
      <c r="BU3" s="132" t="s">
        <v>53</v>
      </c>
      <c r="BV3" s="132" t="s">
        <v>51</v>
      </c>
      <c r="BW3" s="132" t="s">
        <v>108</v>
      </c>
      <c r="BX3" s="132" t="s">
        <v>109</v>
      </c>
      <c r="BY3" s="132" t="s">
        <v>110</v>
      </c>
      <c r="BZ3" s="135" t="s">
        <v>111</v>
      </c>
      <c r="CA3" s="134" t="s">
        <v>107</v>
      </c>
      <c r="CB3" s="132" t="s">
        <v>53</v>
      </c>
      <c r="CC3" s="132" t="s">
        <v>51</v>
      </c>
      <c r="CD3" s="132" t="s">
        <v>108</v>
      </c>
      <c r="CE3" s="132" t="s">
        <v>109</v>
      </c>
      <c r="CF3" s="132" t="s">
        <v>110</v>
      </c>
      <c r="CG3" s="135" t="s">
        <v>111</v>
      </c>
      <c r="CH3" s="134" t="s">
        <v>107</v>
      </c>
      <c r="CI3" s="132" t="s">
        <v>53</v>
      </c>
      <c r="CJ3" s="132" t="s">
        <v>51</v>
      </c>
      <c r="CK3" s="132" t="s">
        <v>108</v>
      </c>
      <c r="CL3" s="132" t="s">
        <v>109</v>
      </c>
      <c r="CM3" s="132" t="s">
        <v>110</v>
      </c>
      <c r="CN3" s="135" t="s">
        <v>111</v>
      </c>
      <c r="CO3" s="134" t="s">
        <v>107</v>
      </c>
      <c r="CP3" s="132" t="s">
        <v>53</v>
      </c>
      <c r="CQ3" s="132" t="s">
        <v>51</v>
      </c>
      <c r="CR3" s="132" t="s">
        <v>108</v>
      </c>
      <c r="CS3" s="132" t="s">
        <v>109</v>
      </c>
      <c r="CT3" s="132" t="s">
        <v>110</v>
      </c>
      <c r="CU3" s="135" t="s">
        <v>111</v>
      </c>
      <c r="CV3" s="134" t="s">
        <v>107</v>
      </c>
      <c r="CW3" s="132" t="s">
        <v>53</v>
      </c>
      <c r="CX3" s="132" t="s">
        <v>51</v>
      </c>
      <c r="CY3" s="132" t="s">
        <v>108</v>
      </c>
      <c r="CZ3" s="132" t="s">
        <v>109</v>
      </c>
      <c r="DA3" s="132" t="s">
        <v>110</v>
      </c>
      <c r="DB3" s="135" t="s">
        <v>111</v>
      </c>
      <c r="DC3" s="134" t="s">
        <v>107</v>
      </c>
      <c r="DD3" s="132" t="s">
        <v>53</v>
      </c>
      <c r="DE3" s="132" t="s">
        <v>51</v>
      </c>
      <c r="DF3" s="132" t="s">
        <v>108</v>
      </c>
      <c r="DG3" s="132" t="s">
        <v>109</v>
      </c>
      <c r="DH3" s="132" t="s">
        <v>110</v>
      </c>
      <c r="DI3" s="135" t="s">
        <v>111</v>
      </c>
      <c r="DJ3" s="134" t="s">
        <v>107</v>
      </c>
      <c r="DK3" s="132" t="s">
        <v>53</v>
      </c>
      <c r="DL3" s="132" t="s">
        <v>51</v>
      </c>
      <c r="DM3" s="132" t="s">
        <v>108</v>
      </c>
      <c r="DN3" s="132" t="s">
        <v>109</v>
      </c>
      <c r="DO3" s="132" t="s">
        <v>110</v>
      </c>
      <c r="DP3" s="135" t="s">
        <v>111</v>
      </c>
      <c r="DQ3" s="134" t="s">
        <v>107</v>
      </c>
      <c r="DR3" s="132" t="s">
        <v>53</v>
      </c>
      <c r="DS3" s="132" t="s">
        <v>51</v>
      </c>
      <c r="DT3" s="132" t="s">
        <v>108</v>
      </c>
      <c r="DU3" s="132" t="s">
        <v>109</v>
      </c>
      <c r="DV3" s="132" t="s">
        <v>110</v>
      </c>
      <c r="DW3" s="135" t="s">
        <v>111</v>
      </c>
      <c r="DX3" s="134" t="s">
        <v>107</v>
      </c>
      <c r="DY3" s="132" t="s">
        <v>53</v>
      </c>
      <c r="DZ3" s="132" t="s">
        <v>51</v>
      </c>
      <c r="EA3" s="132" t="s">
        <v>108</v>
      </c>
      <c r="EB3" s="132" t="s">
        <v>109</v>
      </c>
      <c r="EC3" s="132" t="s">
        <v>110</v>
      </c>
      <c r="ED3" s="135" t="s">
        <v>111</v>
      </c>
      <c r="EE3" s="134" t="s">
        <v>107</v>
      </c>
      <c r="EF3" s="132" t="s">
        <v>53</v>
      </c>
      <c r="EG3" s="132" t="s">
        <v>51</v>
      </c>
      <c r="EH3" s="132" t="s">
        <v>108</v>
      </c>
      <c r="EI3" s="132" t="s">
        <v>109</v>
      </c>
      <c r="EJ3" s="132" t="s">
        <v>110</v>
      </c>
      <c r="EK3" s="135" t="s">
        <v>111</v>
      </c>
      <c r="EL3" s="134" t="s">
        <v>107</v>
      </c>
      <c r="EM3" s="132" t="s">
        <v>53</v>
      </c>
      <c r="EN3" s="132" t="s">
        <v>51</v>
      </c>
      <c r="EO3" s="132" t="s">
        <v>108</v>
      </c>
      <c r="EP3" s="132" t="s">
        <v>109</v>
      </c>
      <c r="EQ3" s="132" t="s">
        <v>110</v>
      </c>
      <c r="ER3" s="135" t="s">
        <v>111</v>
      </c>
      <c r="ES3" s="134" t="s">
        <v>107</v>
      </c>
      <c r="ET3" s="132" t="s">
        <v>53</v>
      </c>
      <c r="EU3" s="132" t="s">
        <v>51</v>
      </c>
      <c r="EV3" s="132" t="s">
        <v>108</v>
      </c>
      <c r="EW3" s="132" t="s">
        <v>109</v>
      </c>
      <c r="EX3" s="132" t="s">
        <v>110</v>
      </c>
      <c r="EY3" s="135" t="s">
        <v>111</v>
      </c>
      <c r="EZ3" s="134" t="s">
        <v>107</v>
      </c>
      <c r="FA3" s="132" t="s">
        <v>53</v>
      </c>
      <c r="FB3" s="132" t="s">
        <v>51</v>
      </c>
      <c r="FC3" s="132" t="s">
        <v>108</v>
      </c>
      <c r="FD3" s="132" t="s">
        <v>109</v>
      </c>
      <c r="FE3" s="132" t="s">
        <v>110</v>
      </c>
      <c r="FF3" s="135" t="s">
        <v>111</v>
      </c>
      <c r="FG3" s="134" t="s">
        <v>107</v>
      </c>
      <c r="FH3" s="132" t="s">
        <v>53</v>
      </c>
      <c r="FI3" s="132" t="s">
        <v>51</v>
      </c>
      <c r="FJ3" s="132" t="s">
        <v>108</v>
      </c>
      <c r="FK3" s="132" t="s">
        <v>109</v>
      </c>
      <c r="FL3" s="132" t="s">
        <v>110</v>
      </c>
      <c r="FM3" s="135" t="s">
        <v>111</v>
      </c>
      <c r="FN3" s="134" t="s">
        <v>107</v>
      </c>
      <c r="FO3" s="132" t="s">
        <v>53</v>
      </c>
      <c r="FP3" s="132" t="s">
        <v>51</v>
      </c>
      <c r="FQ3" s="132" t="s">
        <v>108</v>
      </c>
      <c r="FR3" s="132" t="s">
        <v>109</v>
      </c>
      <c r="FS3" s="132" t="s">
        <v>110</v>
      </c>
      <c r="FT3" s="135" t="s">
        <v>111</v>
      </c>
      <c r="FU3" s="134" t="s">
        <v>107</v>
      </c>
      <c r="FV3" s="132" t="s">
        <v>53</v>
      </c>
      <c r="FW3" s="132" t="s">
        <v>51</v>
      </c>
      <c r="FX3" s="132" t="s">
        <v>108</v>
      </c>
      <c r="FY3" s="132" t="s">
        <v>109</v>
      </c>
      <c r="FZ3" s="132" t="s">
        <v>110</v>
      </c>
      <c r="GA3" s="135" t="s">
        <v>111</v>
      </c>
      <c r="GB3" s="134" t="s">
        <v>107</v>
      </c>
      <c r="GC3" s="132" t="s">
        <v>53</v>
      </c>
      <c r="GD3" s="132" t="s">
        <v>51</v>
      </c>
      <c r="GE3" s="132" t="s">
        <v>108</v>
      </c>
      <c r="GF3" s="132" t="s">
        <v>109</v>
      </c>
      <c r="GG3" s="132" t="s">
        <v>110</v>
      </c>
      <c r="GH3" s="135" t="s">
        <v>111</v>
      </c>
      <c r="GI3" s="134" t="s">
        <v>107</v>
      </c>
      <c r="GJ3" s="132" t="s">
        <v>53</v>
      </c>
      <c r="GK3" s="132" t="s">
        <v>51</v>
      </c>
      <c r="GL3" s="132" t="s">
        <v>108</v>
      </c>
      <c r="GM3" s="132" t="s">
        <v>109</v>
      </c>
      <c r="GN3" s="132" t="s">
        <v>110</v>
      </c>
      <c r="GO3" s="135" t="s">
        <v>111</v>
      </c>
      <c r="GP3" s="134" t="s">
        <v>107</v>
      </c>
      <c r="GQ3" s="132" t="s">
        <v>53</v>
      </c>
      <c r="GR3" s="132" t="s">
        <v>51</v>
      </c>
      <c r="GS3" s="132" t="s">
        <v>108</v>
      </c>
      <c r="GT3" s="132" t="s">
        <v>109</v>
      </c>
      <c r="GU3" s="132" t="s">
        <v>110</v>
      </c>
      <c r="GV3" s="135" t="s">
        <v>111</v>
      </c>
      <c r="GW3" s="134" t="s">
        <v>107</v>
      </c>
      <c r="GX3" s="132" t="s">
        <v>53</v>
      </c>
      <c r="GY3" s="132" t="s">
        <v>51</v>
      </c>
      <c r="GZ3" s="132" t="s">
        <v>108</v>
      </c>
      <c r="HA3" s="132" t="s">
        <v>109</v>
      </c>
      <c r="HB3" s="132" t="s">
        <v>110</v>
      </c>
      <c r="HC3" s="135" t="s">
        <v>111</v>
      </c>
      <c r="HD3" s="134" t="s">
        <v>107</v>
      </c>
      <c r="HE3" s="132" t="s">
        <v>53</v>
      </c>
      <c r="HF3" s="132" t="s">
        <v>51</v>
      </c>
      <c r="HG3" s="132" t="s">
        <v>108</v>
      </c>
      <c r="HH3" s="132" t="s">
        <v>109</v>
      </c>
      <c r="HI3" s="132" t="s">
        <v>110</v>
      </c>
      <c r="HJ3" s="137" t="s">
        <v>111</v>
      </c>
    </row>
    <row r="4" spans="1:218" x14ac:dyDescent="0.2">
      <c r="A4" s="126">
        <v>44075</v>
      </c>
      <c r="B4" s="122">
        <v>162.16999799999999</v>
      </c>
      <c r="C4" s="123">
        <v>165.550003</v>
      </c>
      <c r="D4" s="123">
        <v>161.63999899999999</v>
      </c>
      <c r="E4" s="123">
        <v>164.800003</v>
      </c>
      <c r="F4" s="123">
        <v>159.648743</v>
      </c>
      <c r="G4" s="124">
        <v>2901100</v>
      </c>
      <c r="H4" s="125">
        <v>94927.94</v>
      </c>
      <c r="I4" s="139">
        <v>100.540001</v>
      </c>
      <c r="J4" s="123">
        <v>102.779999</v>
      </c>
      <c r="K4" s="123">
        <v>100.160004</v>
      </c>
      <c r="L4" s="123">
        <v>102.470001</v>
      </c>
      <c r="M4" s="123">
        <v>100.867897</v>
      </c>
      <c r="N4" s="124">
        <v>3142500</v>
      </c>
      <c r="O4" s="140">
        <v>82504.81</v>
      </c>
      <c r="P4" s="141">
        <v>250.050003</v>
      </c>
      <c r="Q4" s="123">
        <v>252.03999300000001</v>
      </c>
      <c r="R4" s="123">
        <v>248.679993</v>
      </c>
      <c r="S4" s="123">
        <v>250.86000100000001</v>
      </c>
      <c r="T4" s="123">
        <v>243.71949799999999</v>
      </c>
      <c r="U4" s="124">
        <v>2869000</v>
      </c>
      <c r="V4" s="125">
        <v>126830</v>
      </c>
      <c r="W4" s="139">
        <v>132.759995</v>
      </c>
      <c r="X4" s="123">
        <v>134.800003</v>
      </c>
      <c r="Y4" s="123">
        <v>130.529999</v>
      </c>
      <c r="Z4" s="123">
        <v>134.179993</v>
      </c>
      <c r="AA4" s="123">
        <v>133.32247899999999</v>
      </c>
      <c r="AB4" s="124">
        <v>151948100</v>
      </c>
      <c r="AC4" s="140">
        <v>2294819</v>
      </c>
      <c r="AD4" s="139">
        <v>170.71000699999999</v>
      </c>
      <c r="AE4" s="123">
        <v>175.490005</v>
      </c>
      <c r="AF4" s="123">
        <v>169.25</v>
      </c>
      <c r="AG4" s="123">
        <v>172.10000600000001</v>
      </c>
      <c r="AH4" s="123">
        <v>172.10000600000001</v>
      </c>
      <c r="AI4" s="124">
        <v>18977300</v>
      </c>
      <c r="AJ4" s="140">
        <v>97141.63</v>
      </c>
      <c r="AK4" s="139">
        <v>141.66999799999999</v>
      </c>
      <c r="AL4" s="123">
        <v>146.11999499999999</v>
      </c>
      <c r="AM4" s="123">
        <v>140.91000399999999</v>
      </c>
      <c r="AN4" s="123">
        <v>146.050003</v>
      </c>
      <c r="AO4" s="123">
        <v>142.97801200000001</v>
      </c>
      <c r="AP4" s="124">
        <v>2673900</v>
      </c>
      <c r="AQ4" s="140">
        <v>79087</v>
      </c>
      <c r="AR4" s="139">
        <v>83.260002</v>
      </c>
      <c r="AS4" s="123">
        <v>83.629997000000003</v>
      </c>
      <c r="AT4" s="123">
        <v>82.449996999999996</v>
      </c>
      <c r="AU4" s="123">
        <v>83.080001999999993</v>
      </c>
      <c r="AV4" s="123">
        <v>78.696747000000002</v>
      </c>
      <c r="AW4" s="124">
        <v>8990600</v>
      </c>
      <c r="AX4" s="140">
        <v>155137.20000000001</v>
      </c>
      <c r="AY4" s="139">
        <v>42</v>
      </c>
      <c r="AZ4" s="123">
        <v>42.07</v>
      </c>
      <c r="BA4" s="123">
        <v>41.5</v>
      </c>
      <c r="BB4" s="123">
        <v>42.029998999999997</v>
      </c>
      <c r="BC4" s="123">
        <v>40.459476000000002</v>
      </c>
      <c r="BD4" s="124">
        <v>23325100</v>
      </c>
      <c r="BE4" s="140">
        <v>177930.8</v>
      </c>
      <c r="BF4" s="139">
        <v>49.310001</v>
      </c>
      <c r="BG4" s="123">
        <v>49.349997999999999</v>
      </c>
      <c r="BH4" s="123">
        <v>48.830002</v>
      </c>
      <c r="BI4" s="123">
        <v>49.119999</v>
      </c>
      <c r="BJ4" s="123">
        <v>47.232357</v>
      </c>
      <c r="BK4" s="124">
        <v>12588400</v>
      </c>
      <c r="BL4" s="140">
        <v>210991.8</v>
      </c>
      <c r="BM4" s="139">
        <v>44.790000999999997</v>
      </c>
      <c r="BN4" s="123">
        <v>47.279998999999997</v>
      </c>
      <c r="BO4" s="123">
        <v>44.470001000000003</v>
      </c>
      <c r="BP4" s="123">
        <v>47.27</v>
      </c>
      <c r="BQ4" s="123">
        <v>45.216621000000004</v>
      </c>
      <c r="BR4" s="124">
        <v>5428300</v>
      </c>
      <c r="BS4" s="140">
        <v>42018.96</v>
      </c>
      <c r="BT4" s="139">
        <v>203.60000600000001</v>
      </c>
      <c r="BU4" s="123">
        <v>206.71000699999999</v>
      </c>
      <c r="BV4" s="123">
        <v>203.009995</v>
      </c>
      <c r="BW4" s="123">
        <v>205.46000699999999</v>
      </c>
      <c r="BX4" s="123">
        <v>201.88056900000001</v>
      </c>
      <c r="BY4" s="124">
        <v>2457000</v>
      </c>
      <c r="BZ4" s="140">
        <v>70693.88</v>
      </c>
      <c r="CA4" s="139">
        <v>163.78999300000001</v>
      </c>
      <c r="CB4" s="123">
        <v>168.16000399999999</v>
      </c>
      <c r="CC4" s="123">
        <v>163.5</v>
      </c>
      <c r="CD4" s="123">
        <v>167.970001</v>
      </c>
      <c r="CE4" s="123">
        <v>165.08764600000001</v>
      </c>
      <c r="CF4" s="124">
        <v>3974600</v>
      </c>
      <c r="CG4" s="140">
        <v>158650</v>
      </c>
      <c r="CH4" s="139">
        <v>284.02999899999998</v>
      </c>
      <c r="CI4" s="123">
        <v>286.67999300000002</v>
      </c>
      <c r="CJ4" s="123">
        <v>283.5</v>
      </c>
      <c r="CK4" s="123">
        <v>285.94000199999999</v>
      </c>
      <c r="CL4" s="123">
        <v>278.25451700000002</v>
      </c>
      <c r="CM4" s="124">
        <v>3235100</v>
      </c>
      <c r="CN4" s="140">
        <v>307802</v>
      </c>
      <c r="CO4" s="139">
        <v>50.91</v>
      </c>
      <c r="CP4" s="123">
        <v>51</v>
      </c>
      <c r="CQ4" s="123">
        <v>50.220001000000003</v>
      </c>
      <c r="CR4" s="123">
        <v>50.790000999999997</v>
      </c>
      <c r="CS4" s="123">
        <v>49.490627000000003</v>
      </c>
      <c r="CT4" s="124">
        <v>30472800</v>
      </c>
      <c r="CU4" s="140">
        <v>216009.8</v>
      </c>
      <c r="CV4" s="139">
        <v>122.849998</v>
      </c>
      <c r="CW4" s="123">
        <v>123.949997</v>
      </c>
      <c r="CX4" s="123">
        <v>122.150002</v>
      </c>
      <c r="CY4" s="123">
        <v>123.400002</v>
      </c>
      <c r="CZ4" s="123">
        <v>117.35483600000001</v>
      </c>
      <c r="DA4" s="124">
        <v>3155300</v>
      </c>
      <c r="DB4" s="140">
        <v>109897.4</v>
      </c>
      <c r="DC4" s="139">
        <v>153.86999499999999</v>
      </c>
      <c r="DD4" s="123">
        <v>154.08000200000001</v>
      </c>
      <c r="DE4" s="123">
        <v>150.070007</v>
      </c>
      <c r="DF4" s="123">
        <v>151.520004</v>
      </c>
      <c r="DG4" s="123">
        <v>147.73680100000001</v>
      </c>
      <c r="DH4" s="124">
        <v>6307700</v>
      </c>
      <c r="DI4" s="140">
        <v>398925.3</v>
      </c>
      <c r="DJ4" s="139">
        <v>99.550003000000004</v>
      </c>
      <c r="DK4" s="123">
        <v>100.870003</v>
      </c>
      <c r="DL4" s="123">
        <v>99.040001000000004</v>
      </c>
      <c r="DM4" s="123">
        <v>100.139999</v>
      </c>
      <c r="DN4" s="123">
        <v>96.788712000000004</v>
      </c>
      <c r="DO4" s="124">
        <v>11595600</v>
      </c>
      <c r="DP4" s="140">
        <v>305186.90000000002</v>
      </c>
      <c r="DQ4" s="139">
        <v>210.83999600000001</v>
      </c>
      <c r="DR4" s="123">
        <v>213.61000100000001</v>
      </c>
      <c r="DS4" s="123">
        <v>210.58000200000001</v>
      </c>
      <c r="DT4" s="123">
        <v>212.69000199999999</v>
      </c>
      <c r="DU4" s="123">
        <v>207.84664900000001</v>
      </c>
      <c r="DV4" s="124">
        <v>2926700</v>
      </c>
      <c r="DW4" s="140">
        <v>158263.1</v>
      </c>
      <c r="DX4" s="139">
        <v>81.440842000000004</v>
      </c>
      <c r="DY4" s="123">
        <v>81.870232000000001</v>
      </c>
      <c r="DZ4" s="123">
        <v>80.076340000000002</v>
      </c>
      <c r="EA4" s="123">
        <v>80.562980999999994</v>
      </c>
      <c r="EB4" s="123">
        <v>77.300315999999995</v>
      </c>
      <c r="EC4" s="124">
        <v>6797433</v>
      </c>
      <c r="ED4" s="140">
        <v>213543.8</v>
      </c>
      <c r="EE4" s="139">
        <v>225.509995</v>
      </c>
      <c r="EF4" s="123">
        <v>227.449997</v>
      </c>
      <c r="EG4" s="123">
        <v>224.429993</v>
      </c>
      <c r="EH4" s="123">
        <v>227.270004</v>
      </c>
      <c r="EI4" s="123">
        <v>225.203552</v>
      </c>
      <c r="EJ4" s="124">
        <v>25725500</v>
      </c>
      <c r="EK4" s="140">
        <v>1719899</v>
      </c>
      <c r="EL4" s="139">
        <v>112</v>
      </c>
      <c r="EM4" s="123">
        <v>114.900002</v>
      </c>
      <c r="EN4" s="123">
        <v>111.83000199999999</v>
      </c>
      <c r="EO4" s="123">
        <v>114.839996</v>
      </c>
      <c r="EP4" s="123">
        <v>113.95848100000001</v>
      </c>
      <c r="EQ4" s="124">
        <v>4912400</v>
      </c>
      <c r="ER4" s="140">
        <v>142960.9</v>
      </c>
      <c r="ES4" s="139">
        <v>137.86000100000001</v>
      </c>
      <c r="ET4" s="123">
        <v>138.220001</v>
      </c>
      <c r="EU4" s="123">
        <v>137.070007</v>
      </c>
      <c r="EV4" s="123">
        <v>138.179993</v>
      </c>
      <c r="EW4" s="123">
        <v>134.87643399999999</v>
      </c>
      <c r="EX4" s="124">
        <v>5671800</v>
      </c>
      <c r="EY4" s="140">
        <v>344015.8</v>
      </c>
      <c r="EZ4" s="139">
        <v>271</v>
      </c>
      <c r="FA4" s="123">
        <v>281.92999300000002</v>
      </c>
      <c r="FB4" s="123">
        <v>270.57998700000002</v>
      </c>
      <c r="FC4" s="123">
        <v>281.25</v>
      </c>
      <c r="FD4" s="123">
        <v>281.25</v>
      </c>
      <c r="FE4" s="124">
        <v>13293600</v>
      </c>
      <c r="FF4" s="140">
        <v>262690</v>
      </c>
      <c r="FG4" s="139">
        <v>115.160004</v>
      </c>
      <c r="FH4" s="123">
        <v>115.339996</v>
      </c>
      <c r="FI4" s="123">
        <v>113.58000199999999</v>
      </c>
      <c r="FJ4" s="123">
        <v>114.69000200000001</v>
      </c>
      <c r="FK4" s="123">
        <v>111.251633</v>
      </c>
      <c r="FL4" s="124">
        <v>969900</v>
      </c>
      <c r="FM4" s="140">
        <v>29038.48</v>
      </c>
      <c r="FN4" s="139">
        <v>310.16000400000001</v>
      </c>
      <c r="FO4" s="123">
        <v>314.72000100000002</v>
      </c>
      <c r="FP4" s="123">
        <v>310</v>
      </c>
      <c r="FQ4" s="123">
        <v>312.82998700000002</v>
      </c>
      <c r="FR4" s="123">
        <v>307.12356599999998</v>
      </c>
      <c r="FS4" s="124">
        <v>2487100</v>
      </c>
      <c r="FT4" s="140">
        <v>297293.59999999998</v>
      </c>
      <c r="FU4" s="139">
        <v>59.119999</v>
      </c>
      <c r="FV4" s="123">
        <v>59.299999</v>
      </c>
      <c r="FW4" s="123">
        <v>58.779998999999997</v>
      </c>
      <c r="FX4" s="123">
        <v>59.16</v>
      </c>
      <c r="FY4" s="123">
        <v>55.998652999999997</v>
      </c>
      <c r="FZ4" s="124">
        <v>13358400</v>
      </c>
      <c r="GA4" s="140">
        <v>244807.2</v>
      </c>
      <c r="GB4" s="139">
        <v>212.21000699999999</v>
      </c>
      <c r="GC4" s="123">
        <v>213.88999899999999</v>
      </c>
      <c r="GD4" s="123">
        <v>211.11999499999999</v>
      </c>
      <c r="GE4" s="123">
        <v>213.35000600000001</v>
      </c>
      <c r="GF4" s="123">
        <v>212.10116600000001</v>
      </c>
      <c r="GG4" s="124">
        <v>5642900</v>
      </c>
      <c r="GH4" s="140">
        <v>359709.6</v>
      </c>
      <c r="GI4" s="139">
        <v>37.889999000000003</v>
      </c>
      <c r="GJ4" s="123">
        <v>37.959999000000003</v>
      </c>
      <c r="GK4" s="123">
        <v>36.5</v>
      </c>
      <c r="GL4" s="123">
        <v>36.759998000000003</v>
      </c>
      <c r="GM4" s="123">
        <v>35.330069999999999</v>
      </c>
      <c r="GN4" s="124">
        <v>10728300</v>
      </c>
      <c r="GO4" s="140">
        <v>43500</v>
      </c>
      <c r="GP4" s="139">
        <v>141.199997</v>
      </c>
      <c r="GQ4" s="123">
        <v>149.58999600000001</v>
      </c>
      <c r="GR4" s="123">
        <v>140.050003</v>
      </c>
      <c r="GS4" s="123">
        <v>147.58999600000001</v>
      </c>
      <c r="GT4" s="123">
        <v>145.33338900000001</v>
      </c>
      <c r="GU4" s="124">
        <v>35599400</v>
      </c>
      <c r="GV4" s="140">
        <v>418233.3</v>
      </c>
      <c r="GW4" s="139">
        <v>131.91999799999999</v>
      </c>
      <c r="GX4" s="123">
        <v>133.61000100000001</v>
      </c>
      <c r="GY4" s="123">
        <v>130.88999899999999</v>
      </c>
      <c r="GZ4" s="123">
        <v>133.550003</v>
      </c>
      <c r="HA4" s="123">
        <v>133.550003</v>
      </c>
      <c r="HB4" s="124">
        <v>7351200</v>
      </c>
      <c r="HC4" s="140">
        <v>241333.2</v>
      </c>
      <c r="HD4" s="142">
        <v>28439.61</v>
      </c>
      <c r="HE4" s="143">
        <v>28659.26</v>
      </c>
      <c r="HF4" s="143">
        <v>28290.720000000001</v>
      </c>
      <c r="HG4" s="143">
        <v>28645.66</v>
      </c>
      <c r="HH4" s="143">
        <v>28645.66</v>
      </c>
      <c r="HI4" s="124">
        <v>423410000</v>
      </c>
      <c r="HJ4" s="144">
        <f t="shared" ref="HJ4:HJ67" si="0">HC4+GV4+GO4+GH4+GA4+FT4+FM4+FF4+EY4+ER4+EK4+ED4+DW4+DP4+DI4+DB4+CU4+CN4+CG4+BZ4+BS4+BL4+BE4+AX4+AQ4+AJ4+AC4+V4+O4+H4</f>
        <v>9403842.3999999985</v>
      </c>
    </row>
    <row r="5" spans="1:218" x14ac:dyDescent="0.2">
      <c r="A5" s="127">
        <v>44076</v>
      </c>
      <c r="B5" s="112">
        <v>165.16000399999999</v>
      </c>
      <c r="C5" s="113">
        <v>170</v>
      </c>
      <c r="D5" s="113">
        <v>165.13999899999999</v>
      </c>
      <c r="E5" s="113">
        <v>169.509995</v>
      </c>
      <c r="F5" s="113">
        <v>164.21148700000001</v>
      </c>
      <c r="G5" s="114">
        <v>3943700</v>
      </c>
      <c r="H5" s="120">
        <v>97641</v>
      </c>
      <c r="I5" s="145">
        <v>102.58000199999999</v>
      </c>
      <c r="J5" s="113">
        <v>104.870003</v>
      </c>
      <c r="K5" s="113">
        <v>102.290001</v>
      </c>
      <c r="L5" s="113">
        <v>104.400002</v>
      </c>
      <c r="M5" s="113">
        <v>102.767731</v>
      </c>
      <c r="N5" s="114">
        <v>3536900</v>
      </c>
      <c r="O5" s="115">
        <v>84058.75</v>
      </c>
      <c r="P5" s="146">
        <v>251.220001</v>
      </c>
      <c r="Q5" s="113">
        <v>258.79998799999998</v>
      </c>
      <c r="R5" s="113">
        <v>251.220001</v>
      </c>
      <c r="S5" s="113">
        <v>258.11999500000002</v>
      </c>
      <c r="T5" s="113">
        <v>250.772842</v>
      </c>
      <c r="U5" s="114">
        <v>2871600</v>
      </c>
      <c r="V5" s="120">
        <v>128070</v>
      </c>
      <c r="W5" s="145">
        <v>137.58999600000001</v>
      </c>
      <c r="X5" s="113">
        <v>137.979996</v>
      </c>
      <c r="Y5" s="113">
        <v>127</v>
      </c>
      <c r="Z5" s="113">
        <v>131.39999399999999</v>
      </c>
      <c r="AA5" s="113">
        <v>130.56024199999999</v>
      </c>
      <c r="AB5" s="114">
        <v>200119000</v>
      </c>
      <c r="AC5" s="115">
        <v>2247274</v>
      </c>
      <c r="AD5" s="145">
        <v>172.740005</v>
      </c>
      <c r="AE5" s="113">
        <v>175</v>
      </c>
      <c r="AF5" s="113">
        <v>171.449997</v>
      </c>
      <c r="AG5" s="113">
        <v>174.779999</v>
      </c>
      <c r="AH5" s="113">
        <v>174.779999</v>
      </c>
      <c r="AI5" s="114">
        <v>16552100</v>
      </c>
      <c r="AJ5" s="115">
        <v>98654.31</v>
      </c>
      <c r="AK5" s="145">
        <v>146.86999499999999</v>
      </c>
      <c r="AL5" s="113">
        <v>149.550003</v>
      </c>
      <c r="AM5" s="113">
        <v>146.39999399999999</v>
      </c>
      <c r="AN5" s="113">
        <v>149.270004</v>
      </c>
      <c r="AO5" s="113">
        <v>146.13029499999999</v>
      </c>
      <c r="AP5" s="114">
        <v>4515500</v>
      </c>
      <c r="AQ5" s="115">
        <v>80830.63</v>
      </c>
      <c r="AR5" s="145">
        <v>83.059997999999993</v>
      </c>
      <c r="AS5" s="113">
        <v>83.959998999999996</v>
      </c>
      <c r="AT5" s="113">
        <v>82.699996999999996</v>
      </c>
      <c r="AU5" s="113">
        <v>83.190002000000007</v>
      </c>
      <c r="AV5" s="113">
        <v>78.800949000000003</v>
      </c>
      <c r="AW5" s="114">
        <v>10821900</v>
      </c>
      <c r="AX5" s="115">
        <v>155342.5</v>
      </c>
      <c r="AY5" s="145">
        <v>42.040000999999997</v>
      </c>
      <c r="AZ5" s="113">
        <v>42.689999</v>
      </c>
      <c r="BA5" s="113">
        <v>42.029998999999997</v>
      </c>
      <c r="BB5" s="113">
        <v>42.419998</v>
      </c>
      <c r="BC5" s="113">
        <v>40.834899999999998</v>
      </c>
      <c r="BD5" s="114">
        <v>30045700</v>
      </c>
      <c r="BE5" s="115">
        <v>179581.8</v>
      </c>
      <c r="BF5" s="145">
        <v>49.360000999999997</v>
      </c>
      <c r="BG5" s="113">
        <v>51.360000999999997</v>
      </c>
      <c r="BH5" s="113">
        <v>49.360000999999997</v>
      </c>
      <c r="BI5" s="113">
        <v>51.189999</v>
      </c>
      <c r="BJ5" s="113">
        <v>49.222808999999998</v>
      </c>
      <c r="BK5" s="114">
        <v>26332600</v>
      </c>
      <c r="BL5" s="115">
        <v>219883.4</v>
      </c>
      <c r="BM5" s="145">
        <v>47.68</v>
      </c>
      <c r="BN5" s="113">
        <v>49.279998999999997</v>
      </c>
      <c r="BO5" s="113">
        <v>47.419998</v>
      </c>
      <c r="BP5" s="113">
        <v>49.220001000000003</v>
      </c>
      <c r="BQ5" s="113">
        <v>47.081916999999997</v>
      </c>
      <c r="BR5" s="114">
        <v>7305900</v>
      </c>
      <c r="BS5" s="115">
        <v>44147.05</v>
      </c>
      <c r="BT5" s="145">
        <v>205.78999300000001</v>
      </c>
      <c r="BU5" s="113">
        <v>210.929993</v>
      </c>
      <c r="BV5" s="113">
        <v>205.36999499999999</v>
      </c>
      <c r="BW5" s="113">
        <v>210.03999300000001</v>
      </c>
      <c r="BX5" s="113">
        <v>206.38078300000001</v>
      </c>
      <c r="BY5" s="114">
        <v>3565200</v>
      </c>
      <c r="BZ5" s="115">
        <v>72269.69</v>
      </c>
      <c r="CA5" s="145">
        <v>168.729996</v>
      </c>
      <c r="CB5" s="113">
        <v>172.929993</v>
      </c>
      <c r="CC5" s="113">
        <v>167.91999799999999</v>
      </c>
      <c r="CD5" s="113">
        <v>172.470001</v>
      </c>
      <c r="CE5" s="113">
        <v>169.510437</v>
      </c>
      <c r="CF5" s="114">
        <v>4111900</v>
      </c>
      <c r="CG5" s="115">
        <v>160110</v>
      </c>
      <c r="CH5" s="145">
        <v>284.85000600000001</v>
      </c>
      <c r="CI5" s="113">
        <v>288.040009</v>
      </c>
      <c r="CJ5" s="113">
        <v>283.60000600000001</v>
      </c>
      <c r="CK5" s="113">
        <v>287.20001200000002</v>
      </c>
      <c r="CL5" s="113">
        <v>280.954498</v>
      </c>
      <c r="CM5" s="114">
        <v>3464600</v>
      </c>
      <c r="CN5" s="115">
        <v>309158.40000000002</v>
      </c>
      <c r="CO5" s="145">
        <v>51.209999000000003</v>
      </c>
      <c r="CP5" s="113">
        <v>52.68</v>
      </c>
      <c r="CQ5" s="113">
        <v>51.09</v>
      </c>
      <c r="CR5" s="113">
        <v>52.25</v>
      </c>
      <c r="CS5" s="113">
        <v>50.913269</v>
      </c>
      <c r="CT5" s="114">
        <v>53000700</v>
      </c>
      <c r="CU5" s="115">
        <v>222219.2</v>
      </c>
      <c r="CV5" s="145">
        <v>123.720001</v>
      </c>
      <c r="CW5" s="113">
        <v>128.699997</v>
      </c>
      <c r="CX5" s="113">
        <v>123.58000199999999</v>
      </c>
      <c r="CY5" s="113">
        <v>128.179993</v>
      </c>
      <c r="CZ5" s="113">
        <v>121.90065800000001</v>
      </c>
      <c r="DA5" s="114">
        <v>6592400</v>
      </c>
      <c r="DB5" s="115">
        <v>114154.3</v>
      </c>
      <c r="DC5" s="145">
        <v>150.78999300000001</v>
      </c>
      <c r="DD5" s="113">
        <v>154.33000200000001</v>
      </c>
      <c r="DE5" s="113">
        <v>149.25</v>
      </c>
      <c r="DF5" s="113">
        <v>153.83000200000001</v>
      </c>
      <c r="DG5" s="113">
        <v>149.98912000000001</v>
      </c>
      <c r="DH5" s="114">
        <v>6881900</v>
      </c>
      <c r="DI5" s="115">
        <v>405007.1</v>
      </c>
      <c r="DJ5" s="145">
        <v>99.949996999999996</v>
      </c>
      <c r="DK5" s="113">
        <v>101.94000200000001</v>
      </c>
      <c r="DL5" s="113">
        <v>99.559997999999993</v>
      </c>
      <c r="DM5" s="113">
        <v>101.650002</v>
      </c>
      <c r="DN5" s="113">
        <v>98.248192000000003</v>
      </c>
      <c r="DO5" s="114">
        <v>14475700</v>
      </c>
      <c r="DP5" s="115">
        <v>309788.79999999999</v>
      </c>
      <c r="DQ5" s="145">
        <v>213.25</v>
      </c>
      <c r="DR5" s="113">
        <v>217.13000500000001</v>
      </c>
      <c r="DS5" s="113">
        <v>212.69000199999999</v>
      </c>
      <c r="DT5" s="113">
        <v>216.229996</v>
      </c>
      <c r="DU5" s="113">
        <v>211.306061</v>
      </c>
      <c r="DV5" s="114">
        <v>4092000</v>
      </c>
      <c r="DW5" s="115">
        <v>160897.29999999999</v>
      </c>
      <c r="DX5" s="145">
        <v>80.610686999999999</v>
      </c>
      <c r="DY5" s="113">
        <v>83.215652000000006</v>
      </c>
      <c r="DZ5" s="113">
        <v>80.410301000000004</v>
      </c>
      <c r="EA5" s="113">
        <v>82.948470999999998</v>
      </c>
      <c r="EB5" s="113">
        <v>79.589187999999993</v>
      </c>
      <c r="EC5" s="114">
        <v>11571597</v>
      </c>
      <c r="ED5" s="115">
        <v>219866.9</v>
      </c>
      <c r="EE5" s="145">
        <v>227.970001</v>
      </c>
      <c r="EF5" s="113">
        <v>232.86000100000001</v>
      </c>
      <c r="EG5" s="113">
        <v>227.35000600000001</v>
      </c>
      <c r="EH5" s="113">
        <v>231.64999399999999</v>
      </c>
      <c r="EI5" s="113">
        <v>229.543701</v>
      </c>
      <c r="EJ5" s="114">
        <v>34080800</v>
      </c>
      <c r="EK5" s="115">
        <v>1753046</v>
      </c>
      <c r="EL5" s="145">
        <v>115.05999799999999</v>
      </c>
      <c r="EM5" s="113">
        <v>117.410004</v>
      </c>
      <c r="EN5" s="113">
        <v>114.5</v>
      </c>
      <c r="EO5" s="113">
        <v>116.800003</v>
      </c>
      <c r="EP5" s="113">
        <v>115.903458</v>
      </c>
      <c r="EQ5" s="114">
        <v>6775400</v>
      </c>
      <c r="ER5" s="115">
        <v>145400.9</v>
      </c>
      <c r="ES5" s="145">
        <v>138.11000100000001</v>
      </c>
      <c r="ET5" s="113">
        <v>141.44000199999999</v>
      </c>
      <c r="EU5" s="113">
        <v>137.61000100000001</v>
      </c>
      <c r="EV5" s="113">
        <v>140.509995</v>
      </c>
      <c r="EW5" s="113">
        <v>137.15074200000001</v>
      </c>
      <c r="EX5" s="114">
        <v>8384800</v>
      </c>
      <c r="EY5" s="115">
        <v>349816.6</v>
      </c>
      <c r="EZ5" s="145">
        <v>283.47000100000002</v>
      </c>
      <c r="FA5" s="113">
        <v>284.5</v>
      </c>
      <c r="FB5" s="113">
        <v>268.57000699999998</v>
      </c>
      <c r="FC5" s="113">
        <v>276.69000199999999</v>
      </c>
      <c r="FD5" s="113">
        <v>276.69000199999999</v>
      </c>
      <c r="FE5" s="114">
        <v>12963800</v>
      </c>
      <c r="FF5" s="115">
        <v>259700</v>
      </c>
      <c r="FG5" s="145">
        <v>114.529999</v>
      </c>
      <c r="FH5" s="113">
        <v>117.720001</v>
      </c>
      <c r="FI5" s="113">
        <v>114.019997</v>
      </c>
      <c r="FJ5" s="113">
        <v>117.480003</v>
      </c>
      <c r="FK5" s="113">
        <v>113.95798499999999</v>
      </c>
      <c r="FL5" s="114">
        <v>1391400</v>
      </c>
      <c r="FM5" s="115">
        <v>29744.880000000001</v>
      </c>
      <c r="FN5" s="145">
        <v>312.55999800000001</v>
      </c>
      <c r="FO5" s="113">
        <v>321.27999899999998</v>
      </c>
      <c r="FP5" s="113">
        <v>312.55999800000001</v>
      </c>
      <c r="FQ5" s="113">
        <v>320.23998999999998</v>
      </c>
      <c r="FR5" s="113">
        <v>314.39840700000002</v>
      </c>
      <c r="FS5" s="114">
        <v>2846500</v>
      </c>
      <c r="FT5" s="115">
        <v>304335.40000000002</v>
      </c>
      <c r="FU5" s="145">
        <v>59.150002000000001</v>
      </c>
      <c r="FV5" s="113">
        <v>60.740001999999997</v>
      </c>
      <c r="FW5" s="113">
        <v>59</v>
      </c>
      <c r="FX5" s="113">
        <v>60.529998999999997</v>
      </c>
      <c r="FY5" s="113">
        <v>57.295440999999997</v>
      </c>
      <c r="FZ5" s="114">
        <v>21711900</v>
      </c>
      <c r="GA5" s="115">
        <v>250476.3</v>
      </c>
      <c r="GB5" s="145">
        <v>214.13000500000001</v>
      </c>
      <c r="GC5" s="113">
        <v>217.35000600000001</v>
      </c>
      <c r="GD5" s="113">
        <v>213.770004</v>
      </c>
      <c r="GE5" s="113">
        <v>216.479996</v>
      </c>
      <c r="GF5" s="113">
        <v>215.21284499999999</v>
      </c>
      <c r="GG5" s="114">
        <v>9863800</v>
      </c>
      <c r="GH5" s="115">
        <v>364986.7</v>
      </c>
      <c r="GI5" s="145">
        <v>36.900002000000001</v>
      </c>
      <c r="GJ5" s="113">
        <v>37.57</v>
      </c>
      <c r="GK5" s="113">
        <v>36.68</v>
      </c>
      <c r="GL5" s="113">
        <v>37.169998</v>
      </c>
      <c r="GM5" s="113">
        <v>35.724125000000001</v>
      </c>
      <c r="GN5" s="114">
        <v>7672400</v>
      </c>
      <c r="GO5" s="115">
        <v>43900</v>
      </c>
      <c r="GP5" s="145">
        <v>151.25</v>
      </c>
      <c r="GQ5" s="113">
        <v>151.33000200000001</v>
      </c>
      <c r="GR5" s="113">
        <v>145.61000100000001</v>
      </c>
      <c r="GS5" s="113">
        <v>147.679993</v>
      </c>
      <c r="GT5" s="113">
        <v>145.422012</v>
      </c>
      <c r="GU5" s="114">
        <v>17222000</v>
      </c>
      <c r="GV5" s="115">
        <v>418488.3</v>
      </c>
      <c r="GW5" s="145">
        <v>133.63000500000001</v>
      </c>
      <c r="GX5" s="113">
        <v>135.91999799999999</v>
      </c>
      <c r="GY5" s="113">
        <v>133.259995</v>
      </c>
      <c r="GZ5" s="113">
        <v>135.38999899999999</v>
      </c>
      <c r="HA5" s="113">
        <v>135.38999899999999</v>
      </c>
      <c r="HB5" s="114">
        <v>8187800</v>
      </c>
      <c r="HC5" s="115">
        <v>244658.2</v>
      </c>
      <c r="HD5" s="147">
        <v>28736.79</v>
      </c>
      <c r="HE5" s="148">
        <v>29162.880000000001</v>
      </c>
      <c r="HF5" s="148">
        <v>28713.53</v>
      </c>
      <c r="HG5" s="148">
        <v>29100.5</v>
      </c>
      <c r="HH5" s="148">
        <v>29100.5</v>
      </c>
      <c r="HI5" s="114">
        <v>539510000</v>
      </c>
      <c r="HJ5" s="149">
        <f t="shared" si="0"/>
        <v>9473508.4100000001</v>
      </c>
    </row>
    <row r="6" spans="1:218" x14ac:dyDescent="0.2">
      <c r="A6" s="127">
        <v>44077</v>
      </c>
      <c r="B6" s="112">
        <v>170</v>
      </c>
      <c r="C6" s="113">
        <v>170.41999799999999</v>
      </c>
      <c r="D6" s="113">
        <v>164.990005</v>
      </c>
      <c r="E6" s="113">
        <v>166.30999800000001</v>
      </c>
      <c r="F6" s="113">
        <v>161.11154199999999</v>
      </c>
      <c r="G6" s="114">
        <v>3481300</v>
      </c>
      <c r="H6" s="120">
        <v>95797.69</v>
      </c>
      <c r="I6" s="145">
        <v>104.970001</v>
      </c>
      <c r="J6" s="113">
        <v>109.029999</v>
      </c>
      <c r="K6" s="113">
        <v>103.849998</v>
      </c>
      <c r="L6" s="113">
        <v>104.459999</v>
      </c>
      <c r="M6" s="113">
        <v>102.82678199999999</v>
      </c>
      <c r="N6" s="114">
        <v>6747900</v>
      </c>
      <c r="O6" s="115">
        <v>84107.06</v>
      </c>
      <c r="P6" s="146">
        <v>259.290009</v>
      </c>
      <c r="Q6" s="113">
        <v>260.05999800000001</v>
      </c>
      <c r="R6" s="113">
        <v>246.35000600000001</v>
      </c>
      <c r="S6" s="113">
        <v>247.91000399999999</v>
      </c>
      <c r="T6" s="113">
        <v>240.85348500000001</v>
      </c>
      <c r="U6" s="114">
        <v>3137700</v>
      </c>
      <c r="V6" s="120">
        <v>127270</v>
      </c>
      <c r="W6" s="145">
        <v>126.910004</v>
      </c>
      <c r="X6" s="113">
        <v>128.83999600000001</v>
      </c>
      <c r="Y6" s="113">
        <v>120.5</v>
      </c>
      <c r="Z6" s="113">
        <v>120.879997</v>
      </c>
      <c r="AA6" s="113">
        <v>120.107491</v>
      </c>
      <c r="AB6" s="114">
        <v>257599600</v>
      </c>
      <c r="AC6" s="115">
        <v>2067355</v>
      </c>
      <c r="AD6" s="145">
        <v>175</v>
      </c>
      <c r="AE6" s="113">
        <v>180.85000600000001</v>
      </c>
      <c r="AF6" s="113">
        <v>168.11999499999999</v>
      </c>
      <c r="AG6" s="113">
        <v>168.770004</v>
      </c>
      <c r="AH6" s="113">
        <v>168.770004</v>
      </c>
      <c r="AI6" s="114">
        <v>27799400</v>
      </c>
      <c r="AJ6" s="115">
        <v>95262</v>
      </c>
      <c r="AK6" s="145">
        <v>148.58999600000001</v>
      </c>
      <c r="AL6" s="113">
        <v>151.199997</v>
      </c>
      <c r="AM6" s="113">
        <v>145.300003</v>
      </c>
      <c r="AN6" s="113">
        <v>146.759995</v>
      </c>
      <c r="AO6" s="113">
        <v>143.67308</v>
      </c>
      <c r="AP6" s="114">
        <v>4479100</v>
      </c>
      <c r="AQ6" s="115">
        <v>79471.44</v>
      </c>
      <c r="AR6" s="145">
        <v>83.050003000000004</v>
      </c>
      <c r="AS6" s="113">
        <v>84.489998</v>
      </c>
      <c r="AT6" s="113">
        <v>81.709998999999996</v>
      </c>
      <c r="AU6" s="113">
        <v>82.279999000000004</v>
      </c>
      <c r="AV6" s="113">
        <v>77.938964999999996</v>
      </c>
      <c r="AW6" s="114">
        <v>16179900</v>
      </c>
      <c r="AX6" s="115">
        <v>153643.29999999999</v>
      </c>
      <c r="AY6" s="145">
        <v>41.75</v>
      </c>
      <c r="AZ6" s="113">
        <v>41.830002</v>
      </c>
      <c r="BA6" s="113">
        <v>40.669998</v>
      </c>
      <c r="BB6" s="113">
        <v>40.950001</v>
      </c>
      <c r="BC6" s="113">
        <v>39.419834000000002</v>
      </c>
      <c r="BD6" s="114">
        <v>39288100</v>
      </c>
      <c r="BE6" s="115">
        <v>173358.6</v>
      </c>
      <c r="BF6" s="145">
        <v>51.400002000000001</v>
      </c>
      <c r="BG6" s="113">
        <v>52.139999000000003</v>
      </c>
      <c r="BH6" s="113">
        <v>50.099997999999999</v>
      </c>
      <c r="BI6" s="113">
        <v>50.48</v>
      </c>
      <c r="BJ6" s="113">
        <v>48.540095999999998</v>
      </c>
      <c r="BK6" s="114">
        <v>22289400</v>
      </c>
      <c r="BL6" s="115">
        <v>216833.6</v>
      </c>
      <c r="BM6" s="145">
        <v>49.279998999999997</v>
      </c>
      <c r="BN6" s="113">
        <v>49.799999</v>
      </c>
      <c r="BO6" s="113">
        <v>47.919998</v>
      </c>
      <c r="BP6" s="113">
        <v>48.389999000000003</v>
      </c>
      <c r="BQ6" s="113">
        <v>46.287970999999999</v>
      </c>
      <c r="BR6" s="114">
        <v>6726900</v>
      </c>
      <c r="BS6" s="115">
        <v>42642.71</v>
      </c>
      <c r="BT6" s="145">
        <v>211.75</v>
      </c>
      <c r="BU6" s="113">
        <v>215.229996</v>
      </c>
      <c r="BV6" s="113">
        <v>205.83000200000001</v>
      </c>
      <c r="BW6" s="113">
        <v>207.55999800000001</v>
      </c>
      <c r="BX6" s="113">
        <v>203.943985</v>
      </c>
      <c r="BY6" s="114">
        <v>3533500</v>
      </c>
      <c r="BZ6" s="115">
        <v>71416.38</v>
      </c>
      <c r="CA6" s="145">
        <v>173.36999499999999</v>
      </c>
      <c r="CB6" s="113">
        <v>173.820007</v>
      </c>
      <c r="CC6" s="113">
        <v>165.05999800000001</v>
      </c>
      <c r="CD6" s="113">
        <v>166.300003</v>
      </c>
      <c r="CE6" s="113">
        <v>163.446304</v>
      </c>
      <c r="CF6" s="114">
        <v>3527700</v>
      </c>
      <c r="CG6" s="115">
        <v>160080</v>
      </c>
      <c r="CH6" s="145">
        <v>287.29998799999998</v>
      </c>
      <c r="CI6" s="113">
        <v>287.70001200000002</v>
      </c>
      <c r="CJ6" s="113">
        <v>272.17001299999998</v>
      </c>
      <c r="CK6" s="113">
        <v>274.63000499999998</v>
      </c>
      <c r="CL6" s="113">
        <v>268.65783699999997</v>
      </c>
      <c r="CM6" s="114">
        <v>5380100</v>
      </c>
      <c r="CN6" s="115">
        <v>295627.2</v>
      </c>
      <c r="CO6" s="145">
        <v>52.5</v>
      </c>
      <c r="CP6" s="113">
        <v>52.619999</v>
      </c>
      <c r="CQ6" s="113">
        <v>50.139999000000003</v>
      </c>
      <c r="CR6" s="113">
        <v>50.389999000000003</v>
      </c>
      <c r="CS6" s="113">
        <v>49.100856999999998</v>
      </c>
      <c r="CT6" s="114">
        <v>47394300</v>
      </c>
      <c r="CU6" s="115">
        <v>214308.6</v>
      </c>
      <c r="CV6" s="145">
        <v>128.19000199999999</v>
      </c>
      <c r="CW6" s="113">
        <v>129.949997</v>
      </c>
      <c r="CX6" s="113">
        <v>123.650002</v>
      </c>
      <c r="CY6" s="113">
        <v>124.449997</v>
      </c>
      <c r="CZ6" s="113">
        <v>118.35339399999999</v>
      </c>
      <c r="DA6" s="114">
        <v>5716800</v>
      </c>
      <c r="DB6" s="115">
        <v>110832.5</v>
      </c>
      <c r="DC6" s="145">
        <v>154.83000200000001</v>
      </c>
      <c r="DD6" s="113">
        <v>155.470001</v>
      </c>
      <c r="DE6" s="113">
        <v>148.300003</v>
      </c>
      <c r="DF6" s="113">
        <v>149.550003</v>
      </c>
      <c r="DG6" s="113">
        <v>145.815979</v>
      </c>
      <c r="DH6" s="114">
        <v>8672800</v>
      </c>
      <c r="DI6" s="115">
        <v>393738.6</v>
      </c>
      <c r="DJ6" s="145">
        <v>103.32</v>
      </c>
      <c r="DK6" s="113">
        <v>104.989998</v>
      </c>
      <c r="DL6" s="113">
        <v>100.639999</v>
      </c>
      <c r="DM6" s="113">
        <v>101.33000199999999</v>
      </c>
      <c r="DN6" s="113">
        <v>97.938911000000004</v>
      </c>
      <c r="DO6" s="114">
        <v>23281200</v>
      </c>
      <c r="DP6" s="115">
        <v>308813.59999999998</v>
      </c>
      <c r="DQ6" s="145">
        <v>218.11000100000001</v>
      </c>
      <c r="DR6" s="113">
        <v>218.11000100000001</v>
      </c>
      <c r="DS6" s="113">
        <v>211.89999399999999</v>
      </c>
      <c r="DT6" s="113">
        <v>213.800003</v>
      </c>
      <c r="DU6" s="113">
        <v>208.93138099999999</v>
      </c>
      <c r="DV6" s="114">
        <v>3126700</v>
      </c>
      <c r="DW6" s="115">
        <v>159089.1</v>
      </c>
      <c r="DX6" s="145">
        <v>83.673659999999998</v>
      </c>
      <c r="DY6" s="113">
        <v>83.778625000000005</v>
      </c>
      <c r="DZ6" s="113">
        <v>81.049621999999999</v>
      </c>
      <c r="EA6" s="113">
        <v>81.574425000000005</v>
      </c>
      <c r="EB6" s="113">
        <v>78.270790000000005</v>
      </c>
      <c r="EC6" s="114">
        <v>12983672</v>
      </c>
      <c r="ED6" s="115">
        <v>216224.8</v>
      </c>
      <c r="EE6" s="145">
        <v>229.270004</v>
      </c>
      <c r="EF6" s="113">
        <v>229.30999800000001</v>
      </c>
      <c r="EG6" s="113">
        <v>214.96000699999999</v>
      </c>
      <c r="EH6" s="113">
        <v>217.300003</v>
      </c>
      <c r="EI6" s="113">
        <v>215.32418799999999</v>
      </c>
      <c r="EJ6" s="114">
        <v>58400300</v>
      </c>
      <c r="EK6" s="115">
        <v>1644450</v>
      </c>
      <c r="EL6" s="145">
        <v>116.800003</v>
      </c>
      <c r="EM6" s="113">
        <v>116.900002</v>
      </c>
      <c r="EN6" s="113">
        <v>112</v>
      </c>
      <c r="EO6" s="113">
        <v>112.849998</v>
      </c>
      <c r="EP6" s="113">
        <v>111.98378</v>
      </c>
      <c r="EQ6" s="114">
        <v>7264400</v>
      </c>
      <c r="ER6" s="115">
        <v>140483.6</v>
      </c>
      <c r="ES6" s="145">
        <v>140.740005</v>
      </c>
      <c r="ET6" s="113">
        <v>141.699997</v>
      </c>
      <c r="EU6" s="113">
        <v>137.08999600000001</v>
      </c>
      <c r="EV6" s="113">
        <v>138.259995</v>
      </c>
      <c r="EW6" s="113">
        <v>134.95451399999999</v>
      </c>
      <c r="EX6" s="114">
        <v>7277900</v>
      </c>
      <c r="EY6" s="115">
        <v>344214.9</v>
      </c>
      <c r="EZ6" s="145">
        <v>270.57998700000002</v>
      </c>
      <c r="FA6" s="113">
        <v>271.75</v>
      </c>
      <c r="FB6" s="113">
        <v>257.41000400000001</v>
      </c>
      <c r="FC6" s="113">
        <v>265.01001000000002</v>
      </c>
      <c r="FD6" s="113">
        <v>265.01001000000002</v>
      </c>
      <c r="FE6" s="114">
        <v>14000600</v>
      </c>
      <c r="FF6" s="115">
        <v>259410.00000000003</v>
      </c>
      <c r="FG6" s="145">
        <v>118.30999799999999</v>
      </c>
      <c r="FH6" s="113">
        <v>120.879997</v>
      </c>
      <c r="FI6" s="113">
        <v>114.44000200000001</v>
      </c>
      <c r="FJ6" s="113">
        <v>115.349998</v>
      </c>
      <c r="FK6" s="113">
        <v>111.891846</v>
      </c>
      <c r="FL6" s="114">
        <v>1299400</v>
      </c>
      <c r="FM6" s="115">
        <v>29205.58</v>
      </c>
      <c r="FN6" s="145">
        <v>322</v>
      </c>
      <c r="FO6" s="113">
        <v>323.82000699999998</v>
      </c>
      <c r="FP6" s="113">
        <v>313.73001099999999</v>
      </c>
      <c r="FQ6" s="113">
        <v>316.23001099999999</v>
      </c>
      <c r="FR6" s="113">
        <v>310.46157799999997</v>
      </c>
      <c r="FS6" s="114">
        <v>3872500</v>
      </c>
      <c r="FT6" s="115">
        <v>300524.59999999998</v>
      </c>
      <c r="FU6" s="145">
        <v>60.830002</v>
      </c>
      <c r="FV6" s="113">
        <v>61.279998999999997</v>
      </c>
      <c r="FW6" s="113">
        <v>60.139999000000003</v>
      </c>
      <c r="FX6" s="113">
        <v>60.610000999999997</v>
      </c>
      <c r="FY6" s="113">
        <v>57.371169999999999</v>
      </c>
      <c r="FZ6" s="114">
        <v>23126800</v>
      </c>
      <c r="GA6" s="115">
        <v>250807.4</v>
      </c>
      <c r="GB6" s="145">
        <v>214.929993</v>
      </c>
      <c r="GC6" s="113">
        <v>214.929993</v>
      </c>
      <c r="GD6" s="113">
        <v>207.08999600000001</v>
      </c>
      <c r="GE6" s="113">
        <v>208.96000699999999</v>
      </c>
      <c r="GF6" s="113">
        <v>207.736862</v>
      </c>
      <c r="GG6" s="114">
        <v>11310200</v>
      </c>
      <c r="GH6" s="115">
        <v>352307.9</v>
      </c>
      <c r="GI6" s="145">
        <v>37.270000000000003</v>
      </c>
      <c r="GJ6" s="113">
        <v>38.330002</v>
      </c>
      <c r="GK6" s="113">
        <v>36.740001999999997</v>
      </c>
      <c r="GL6" s="113">
        <v>37.090000000000003</v>
      </c>
      <c r="GM6" s="113">
        <v>35.647235999999999</v>
      </c>
      <c r="GN6" s="114">
        <v>8278000</v>
      </c>
      <c r="GO6" s="115">
        <v>42060</v>
      </c>
      <c r="GP6" s="145">
        <v>146.699997</v>
      </c>
      <c r="GQ6" s="113">
        <v>149.60000600000001</v>
      </c>
      <c r="GR6" s="113">
        <v>141.80999800000001</v>
      </c>
      <c r="GS6" s="113">
        <v>144.53999300000001</v>
      </c>
      <c r="GT6" s="113">
        <v>142.33003199999999</v>
      </c>
      <c r="GU6" s="114">
        <v>16005000</v>
      </c>
      <c r="GV6" s="115">
        <v>409590.3</v>
      </c>
      <c r="GW6" s="145">
        <v>135.240005</v>
      </c>
      <c r="GX6" s="113">
        <v>137.240005</v>
      </c>
      <c r="GY6" s="113">
        <v>132.020004</v>
      </c>
      <c r="GZ6" s="113">
        <v>133.240005</v>
      </c>
      <c r="HA6" s="113">
        <v>133.240005</v>
      </c>
      <c r="HB6" s="114">
        <v>12079200</v>
      </c>
      <c r="HC6" s="115">
        <v>240773</v>
      </c>
      <c r="HD6" s="147">
        <v>29090.7</v>
      </c>
      <c r="HE6" s="148">
        <v>29199.35</v>
      </c>
      <c r="HF6" s="148">
        <v>28074.76</v>
      </c>
      <c r="HG6" s="148">
        <v>28292.73</v>
      </c>
      <c r="HH6" s="148">
        <v>28292.73</v>
      </c>
      <c r="HI6" s="114">
        <v>650080000</v>
      </c>
      <c r="HJ6" s="149">
        <f t="shared" si="0"/>
        <v>9079699.4599999972</v>
      </c>
    </row>
    <row r="7" spans="1:218" x14ac:dyDescent="0.2">
      <c r="A7" s="127">
        <v>44078</v>
      </c>
      <c r="B7" s="112">
        <v>168.179993</v>
      </c>
      <c r="C7" s="113">
        <v>169.11000100000001</v>
      </c>
      <c r="D7" s="113">
        <v>163.89999399999999</v>
      </c>
      <c r="E7" s="113">
        <v>165.770004</v>
      </c>
      <c r="F7" s="113">
        <v>160.588425</v>
      </c>
      <c r="G7" s="114">
        <v>3267000</v>
      </c>
      <c r="H7" s="120">
        <v>95486.69</v>
      </c>
      <c r="I7" s="145">
        <v>106.349998</v>
      </c>
      <c r="J7" s="113">
        <v>108.279999</v>
      </c>
      <c r="K7" s="113">
        <v>104.480003</v>
      </c>
      <c r="L7" s="113">
        <v>105.66999800000001</v>
      </c>
      <c r="M7" s="113">
        <v>104.01786800000001</v>
      </c>
      <c r="N7" s="114">
        <v>5235100</v>
      </c>
      <c r="O7" s="115">
        <v>85081.31</v>
      </c>
      <c r="P7" s="146">
        <v>251.33000200000001</v>
      </c>
      <c r="Q7" s="113">
        <v>252.270004</v>
      </c>
      <c r="R7" s="113">
        <v>244.58000200000001</v>
      </c>
      <c r="S7" s="113">
        <v>248.39999399999999</v>
      </c>
      <c r="T7" s="113">
        <v>241.329544</v>
      </c>
      <c r="U7" s="114">
        <v>2910200</v>
      </c>
      <c r="V7" s="120">
        <v>126510</v>
      </c>
      <c r="W7" s="145">
        <v>120.07</v>
      </c>
      <c r="X7" s="113">
        <v>123.699997</v>
      </c>
      <c r="Y7" s="113">
        <v>110.889999</v>
      </c>
      <c r="Z7" s="113">
        <v>120.959999</v>
      </c>
      <c r="AA7" s="113">
        <v>120.186981</v>
      </c>
      <c r="AB7" s="114">
        <v>332607200</v>
      </c>
      <c r="AC7" s="115">
        <v>2068723</v>
      </c>
      <c r="AD7" s="145">
        <v>171.30999800000001</v>
      </c>
      <c r="AE7" s="113">
        <v>172.83000200000001</v>
      </c>
      <c r="AF7" s="113">
        <v>164</v>
      </c>
      <c r="AG7" s="113">
        <v>171.050003</v>
      </c>
      <c r="AH7" s="113">
        <v>171.050003</v>
      </c>
      <c r="AI7" s="114">
        <v>18867300</v>
      </c>
      <c r="AJ7" s="115">
        <v>96548.94</v>
      </c>
      <c r="AK7" s="145">
        <v>148.699997</v>
      </c>
      <c r="AL7" s="113">
        <v>150.779999</v>
      </c>
      <c r="AM7" s="113">
        <v>146.03999300000001</v>
      </c>
      <c r="AN7" s="113">
        <v>148.179993</v>
      </c>
      <c r="AO7" s="113">
        <v>145.06320199999999</v>
      </c>
      <c r="AP7" s="114">
        <v>5129400</v>
      </c>
      <c r="AQ7" s="115">
        <v>80240.38</v>
      </c>
      <c r="AR7" s="145">
        <v>82.459998999999996</v>
      </c>
      <c r="AS7" s="113">
        <v>83.639999000000003</v>
      </c>
      <c r="AT7" s="113">
        <v>80.900002000000001</v>
      </c>
      <c r="AU7" s="113">
        <v>81.93</v>
      </c>
      <c r="AV7" s="113">
        <v>77.607422</v>
      </c>
      <c r="AW7" s="114">
        <v>10516600</v>
      </c>
      <c r="AX7" s="115">
        <v>152989.70000000001</v>
      </c>
      <c r="AY7" s="145">
        <v>41.200001</v>
      </c>
      <c r="AZ7" s="113">
        <v>41.43</v>
      </c>
      <c r="BA7" s="113">
        <v>40.439999</v>
      </c>
      <c r="BB7" s="113">
        <v>40.82</v>
      </c>
      <c r="BC7" s="113">
        <v>39.294685000000001</v>
      </c>
      <c r="BD7" s="114">
        <v>34867400</v>
      </c>
      <c r="BE7" s="115">
        <v>172808.3</v>
      </c>
      <c r="BF7" s="145">
        <v>50.939999</v>
      </c>
      <c r="BG7" s="113">
        <v>51.470001000000003</v>
      </c>
      <c r="BH7" s="113">
        <v>50.279998999999997</v>
      </c>
      <c r="BI7" s="113">
        <v>51.040000999999997</v>
      </c>
      <c r="BJ7" s="113">
        <v>49.078578999999998</v>
      </c>
      <c r="BK7" s="114">
        <v>21019500</v>
      </c>
      <c r="BL7" s="115">
        <v>219239</v>
      </c>
      <c r="BM7" s="145">
        <v>49.290000999999997</v>
      </c>
      <c r="BN7" s="113">
        <v>49.700001</v>
      </c>
      <c r="BO7" s="113">
        <v>48.080002</v>
      </c>
      <c r="BP7" s="113">
        <v>48.599997999999999</v>
      </c>
      <c r="BQ7" s="113">
        <v>46.488849999999999</v>
      </c>
      <c r="BR7" s="114">
        <v>5325900</v>
      </c>
      <c r="BS7" s="115">
        <v>43149.02</v>
      </c>
      <c r="BT7" s="145">
        <v>210.88999899999999</v>
      </c>
      <c r="BU7" s="113">
        <v>213.35000600000001</v>
      </c>
      <c r="BV7" s="113">
        <v>205.320007</v>
      </c>
      <c r="BW7" s="113">
        <v>210.94000199999999</v>
      </c>
      <c r="BX7" s="113">
        <v>207.26509100000001</v>
      </c>
      <c r="BY7" s="114">
        <v>3668900</v>
      </c>
      <c r="BZ7" s="115">
        <v>72579.38</v>
      </c>
      <c r="CA7" s="145">
        <v>168.720001</v>
      </c>
      <c r="CB7" s="113">
        <v>169.66000399999999</v>
      </c>
      <c r="CC7" s="113">
        <v>164.58000200000001</v>
      </c>
      <c r="CD7" s="113">
        <v>166.69000199999999</v>
      </c>
      <c r="CE7" s="113">
        <v>163.82962000000001</v>
      </c>
      <c r="CF7" s="114">
        <v>3326500</v>
      </c>
      <c r="CG7" s="115">
        <v>159580</v>
      </c>
      <c r="CH7" s="145">
        <v>275.54998799999998</v>
      </c>
      <c r="CI7" s="113">
        <v>276.76998900000001</v>
      </c>
      <c r="CJ7" s="113">
        <v>264.67001299999998</v>
      </c>
      <c r="CK7" s="113">
        <v>269.66000400000001</v>
      </c>
      <c r="CL7" s="113">
        <v>263.795929</v>
      </c>
      <c r="CM7" s="114">
        <v>5253500</v>
      </c>
      <c r="CN7" s="115">
        <v>290277.3</v>
      </c>
      <c r="CO7" s="145">
        <v>50.529998999999997</v>
      </c>
      <c r="CP7" s="113">
        <v>51.23</v>
      </c>
      <c r="CQ7" s="113">
        <v>49.490001999999997</v>
      </c>
      <c r="CR7" s="113">
        <v>50.080002</v>
      </c>
      <c r="CS7" s="113">
        <v>48.798789999999997</v>
      </c>
      <c r="CT7" s="114">
        <v>43318400</v>
      </c>
      <c r="CU7" s="115">
        <v>212990.2</v>
      </c>
      <c r="CV7" s="145">
        <v>124.349998</v>
      </c>
      <c r="CW7" s="113">
        <v>125.349998</v>
      </c>
      <c r="CX7" s="113">
        <v>121.239998</v>
      </c>
      <c r="CY7" s="113">
        <v>122.300003</v>
      </c>
      <c r="CZ7" s="113">
        <v>116.308716</v>
      </c>
      <c r="DA7" s="114">
        <v>6018200</v>
      </c>
      <c r="DB7" s="115">
        <v>108917.8</v>
      </c>
      <c r="DC7" s="145">
        <v>150.16999799999999</v>
      </c>
      <c r="DD7" s="113">
        <v>150.949997</v>
      </c>
      <c r="DE7" s="113">
        <v>147.13000500000001</v>
      </c>
      <c r="DF7" s="113">
        <v>148.58999600000001</v>
      </c>
      <c r="DG7" s="113">
        <v>144.87994399999999</v>
      </c>
      <c r="DH7" s="114">
        <v>7200100</v>
      </c>
      <c r="DI7" s="115">
        <v>391211.1</v>
      </c>
      <c r="DJ7" s="145">
        <v>104.050003</v>
      </c>
      <c r="DK7" s="113">
        <v>105.209999</v>
      </c>
      <c r="DL7" s="113">
        <v>101.370003</v>
      </c>
      <c r="DM7" s="113">
        <v>103.519997</v>
      </c>
      <c r="DN7" s="113">
        <v>100.055611</v>
      </c>
      <c r="DO7" s="114">
        <v>26325500</v>
      </c>
      <c r="DP7" s="115">
        <v>315487.90000000002</v>
      </c>
      <c r="DQ7" s="145">
        <v>215.28999300000001</v>
      </c>
      <c r="DR7" s="113">
        <v>217.779999</v>
      </c>
      <c r="DS7" s="113">
        <v>210.759995</v>
      </c>
      <c r="DT7" s="113">
        <v>211.729996</v>
      </c>
      <c r="DU7" s="113">
        <v>206.90850800000001</v>
      </c>
      <c r="DV7" s="114">
        <v>3828600</v>
      </c>
      <c r="DW7" s="115">
        <v>157548.79999999999</v>
      </c>
      <c r="DX7" s="145">
        <v>81.631675999999999</v>
      </c>
      <c r="DY7" s="113">
        <v>82.910301000000004</v>
      </c>
      <c r="DZ7" s="113">
        <v>80.391220000000004</v>
      </c>
      <c r="EA7" s="113">
        <v>81.335875999999999</v>
      </c>
      <c r="EB7" s="113">
        <v>78.041908000000006</v>
      </c>
      <c r="EC7" s="114">
        <v>9359688</v>
      </c>
      <c r="ED7" s="115">
        <v>215592.5</v>
      </c>
      <c r="EE7" s="145">
        <v>215.10000600000001</v>
      </c>
      <c r="EF7" s="113">
        <v>218.36000100000001</v>
      </c>
      <c r="EG7" s="113">
        <v>205.19000199999999</v>
      </c>
      <c r="EH7" s="113">
        <v>214.25</v>
      </c>
      <c r="EI7" s="113">
        <v>212.30192600000001</v>
      </c>
      <c r="EJ7" s="114">
        <v>59664100</v>
      </c>
      <c r="EK7" s="115">
        <v>1621369</v>
      </c>
      <c r="EL7" s="145">
        <v>112.959999</v>
      </c>
      <c r="EM7" s="113">
        <v>113.75</v>
      </c>
      <c r="EN7" s="113">
        <v>110.209999</v>
      </c>
      <c r="EO7" s="113">
        <v>112.400002</v>
      </c>
      <c r="EP7" s="113">
        <v>111.53723100000001</v>
      </c>
      <c r="EQ7" s="114">
        <v>5157600</v>
      </c>
      <c r="ER7" s="115">
        <v>139923.4</v>
      </c>
      <c r="ES7" s="145">
        <v>137.80999800000001</v>
      </c>
      <c r="ET7" s="113">
        <v>139.19000199999999</v>
      </c>
      <c r="EU7" s="113">
        <v>136.11999499999999</v>
      </c>
      <c r="EV7" s="113">
        <v>137.96000699999999</v>
      </c>
      <c r="EW7" s="113">
        <v>134.66171299999999</v>
      </c>
      <c r="EX7" s="114">
        <v>7437700</v>
      </c>
      <c r="EY7" s="115">
        <v>343468.1</v>
      </c>
      <c r="EZ7" s="145">
        <v>262.98001099999999</v>
      </c>
      <c r="FA7" s="113">
        <v>265.67001299999998</v>
      </c>
      <c r="FB7" s="113">
        <v>243.199997</v>
      </c>
      <c r="FC7" s="113">
        <v>254.699997</v>
      </c>
      <c r="FD7" s="113">
        <v>254.699997</v>
      </c>
      <c r="FE7" s="114">
        <v>14374300</v>
      </c>
      <c r="FF7" s="115">
        <v>260930</v>
      </c>
      <c r="FG7" s="145">
        <v>117.199997</v>
      </c>
      <c r="FH7" s="113">
        <v>119</v>
      </c>
      <c r="FI7" s="113">
        <v>114.879997</v>
      </c>
      <c r="FJ7" s="113">
        <v>116.57</v>
      </c>
      <c r="FK7" s="113">
        <v>113.075272</v>
      </c>
      <c r="FL7" s="114">
        <v>1460700</v>
      </c>
      <c r="FM7" s="115">
        <v>29514.48</v>
      </c>
      <c r="FN7" s="145">
        <v>316.48001099999999</v>
      </c>
      <c r="FO7" s="113">
        <v>317.82998700000002</v>
      </c>
      <c r="FP7" s="113">
        <v>306.63000499999998</v>
      </c>
      <c r="FQ7" s="113">
        <v>312</v>
      </c>
      <c r="FR7" s="113">
        <v>306.30874599999999</v>
      </c>
      <c r="FS7" s="114">
        <v>2901000</v>
      </c>
      <c r="FT7" s="115">
        <v>296504.7</v>
      </c>
      <c r="FU7" s="145">
        <v>60.48</v>
      </c>
      <c r="FV7" s="113">
        <v>61.5</v>
      </c>
      <c r="FW7" s="113">
        <v>60.060001</v>
      </c>
      <c r="FX7" s="113">
        <v>60.48</v>
      </c>
      <c r="FY7" s="113">
        <v>57.248116000000003</v>
      </c>
      <c r="FZ7" s="114">
        <v>22250100</v>
      </c>
      <c r="GA7" s="115">
        <v>250269.4</v>
      </c>
      <c r="GB7" s="145">
        <v>208.490005</v>
      </c>
      <c r="GC7" s="113">
        <v>210.5</v>
      </c>
      <c r="GD7" s="113">
        <v>200.14999399999999</v>
      </c>
      <c r="GE7" s="113">
        <v>204.66000399999999</v>
      </c>
      <c r="GF7" s="113">
        <v>203.46203600000001</v>
      </c>
      <c r="GG7" s="114">
        <v>13243600</v>
      </c>
      <c r="GH7" s="115">
        <v>345058.1</v>
      </c>
      <c r="GI7" s="145">
        <v>37.119999</v>
      </c>
      <c r="GJ7" s="113">
        <v>37.540000999999997</v>
      </c>
      <c r="GK7" s="113">
        <v>36.549999</v>
      </c>
      <c r="GL7" s="113">
        <v>36.889999000000003</v>
      </c>
      <c r="GM7" s="113">
        <v>35.455016999999998</v>
      </c>
      <c r="GN7" s="114">
        <v>6994400</v>
      </c>
      <c r="GO7" s="115">
        <v>41930</v>
      </c>
      <c r="GP7" s="145">
        <v>144.020004</v>
      </c>
      <c r="GQ7" s="113">
        <v>145.03999300000001</v>
      </c>
      <c r="GR7" s="113">
        <v>140.10000600000001</v>
      </c>
      <c r="GS7" s="113">
        <v>142.83000200000001</v>
      </c>
      <c r="GT7" s="113">
        <v>140.646164</v>
      </c>
      <c r="GU7" s="114">
        <v>11327400</v>
      </c>
      <c r="GV7" s="115">
        <v>404744.6</v>
      </c>
      <c r="GW7" s="145">
        <v>133.75</v>
      </c>
      <c r="GX7" s="113">
        <v>134.88000500000001</v>
      </c>
      <c r="GY7" s="113">
        <v>129.41999799999999</v>
      </c>
      <c r="GZ7" s="113">
        <v>131.990005</v>
      </c>
      <c r="HA7" s="113">
        <v>131.990005</v>
      </c>
      <c r="HB7" s="114">
        <v>11248300</v>
      </c>
      <c r="HC7" s="115">
        <v>238514.2</v>
      </c>
      <c r="HD7" s="147">
        <v>28341.05</v>
      </c>
      <c r="HE7" s="148">
        <v>28539.75</v>
      </c>
      <c r="HF7" s="148">
        <v>27664.68</v>
      </c>
      <c r="HG7" s="148">
        <v>28133.31</v>
      </c>
      <c r="HH7" s="148">
        <v>28133.31</v>
      </c>
      <c r="HI7" s="114">
        <v>694640000</v>
      </c>
      <c r="HJ7" s="149">
        <f t="shared" si="0"/>
        <v>9037187.3000000007</v>
      </c>
    </row>
    <row r="8" spans="1:218" x14ac:dyDescent="0.2">
      <c r="A8" s="127">
        <v>44082</v>
      </c>
      <c r="B8" s="112">
        <v>165.58000200000001</v>
      </c>
      <c r="C8" s="113">
        <v>165.63000500000001</v>
      </c>
      <c r="D8" s="113">
        <v>161.88000500000001</v>
      </c>
      <c r="E8" s="113">
        <v>163.16999799999999</v>
      </c>
      <c r="F8" s="113">
        <v>158.06968699999999</v>
      </c>
      <c r="G8" s="114">
        <v>2863900</v>
      </c>
      <c r="H8" s="120">
        <v>93989.06</v>
      </c>
      <c r="I8" s="145">
        <v>104.41999800000001</v>
      </c>
      <c r="J8" s="113">
        <v>105.08000199999999</v>
      </c>
      <c r="K8" s="113">
        <v>103.300003</v>
      </c>
      <c r="L8" s="113">
        <v>103.66999800000001</v>
      </c>
      <c r="M8" s="113">
        <v>102.04914100000001</v>
      </c>
      <c r="N8" s="114">
        <v>4517000</v>
      </c>
      <c r="O8" s="115">
        <v>83471</v>
      </c>
      <c r="P8" s="146">
        <v>246.229996</v>
      </c>
      <c r="Q8" s="113">
        <v>246.990005</v>
      </c>
      <c r="R8" s="113">
        <v>239.529999</v>
      </c>
      <c r="S8" s="113">
        <v>241.179993</v>
      </c>
      <c r="T8" s="113">
        <v>234.31501800000001</v>
      </c>
      <c r="U8" s="114">
        <v>3358600</v>
      </c>
      <c r="V8" s="120">
        <v>125760</v>
      </c>
      <c r="W8" s="145">
        <v>113.949997</v>
      </c>
      <c r="X8" s="113">
        <v>118.989998</v>
      </c>
      <c r="Y8" s="113">
        <v>112.68</v>
      </c>
      <c r="Z8" s="113">
        <v>112.82</v>
      </c>
      <c r="AA8" s="113">
        <v>112.09899900000001</v>
      </c>
      <c r="AB8" s="114">
        <v>231366600</v>
      </c>
      <c r="AC8" s="115">
        <v>1929508</v>
      </c>
      <c r="AD8" s="145">
        <v>165.800003</v>
      </c>
      <c r="AE8" s="113">
        <v>166.89999399999999</v>
      </c>
      <c r="AF8" s="113">
        <v>160.5</v>
      </c>
      <c r="AG8" s="113">
        <v>161.08000200000001</v>
      </c>
      <c r="AH8" s="113">
        <v>161.08000200000001</v>
      </c>
      <c r="AI8" s="114">
        <v>22622700</v>
      </c>
      <c r="AJ8" s="115">
        <v>90921.38</v>
      </c>
      <c r="AK8" s="145">
        <v>147</v>
      </c>
      <c r="AL8" s="113">
        <v>150.759995</v>
      </c>
      <c r="AM8" s="113">
        <v>145.720001</v>
      </c>
      <c r="AN8" s="113">
        <v>148.520004</v>
      </c>
      <c r="AO8" s="113">
        <v>145.396072</v>
      </c>
      <c r="AP8" s="114">
        <v>4775200</v>
      </c>
      <c r="AQ8" s="115">
        <v>80424.5</v>
      </c>
      <c r="AR8" s="145">
        <v>80.5</v>
      </c>
      <c r="AS8" s="113">
        <v>80.580001999999993</v>
      </c>
      <c r="AT8" s="113">
        <v>78.040001000000004</v>
      </c>
      <c r="AU8" s="113">
        <v>78.970000999999996</v>
      </c>
      <c r="AV8" s="113">
        <v>74.803595999999999</v>
      </c>
      <c r="AW8" s="114">
        <v>14942500</v>
      </c>
      <c r="AX8" s="115">
        <v>147462.39999999999</v>
      </c>
      <c r="AY8" s="145">
        <v>40.049999</v>
      </c>
      <c r="AZ8" s="113">
        <v>40.610000999999997</v>
      </c>
      <c r="BA8" s="113">
        <v>39.970001000000003</v>
      </c>
      <c r="BB8" s="113">
        <v>40</v>
      </c>
      <c r="BC8" s="113">
        <v>38.505333</v>
      </c>
      <c r="BD8" s="114">
        <v>29101800</v>
      </c>
      <c r="BE8" s="115">
        <v>169336.9</v>
      </c>
      <c r="BF8" s="145">
        <v>50.93</v>
      </c>
      <c r="BG8" s="113">
        <v>51.040000999999997</v>
      </c>
      <c r="BH8" s="113">
        <v>49.360000999999997</v>
      </c>
      <c r="BI8" s="113">
        <v>49.810001</v>
      </c>
      <c r="BJ8" s="113">
        <v>47.895843999999997</v>
      </c>
      <c r="BK8" s="114">
        <v>17776700</v>
      </c>
      <c r="BL8" s="115">
        <v>213955.6</v>
      </c>
      <c r="BM8" s="145">
        <v>47.689999</v>
      </c>
      <c r="BN8" s="113">
        <v>48.415000999999997</v>
      </c>
      <c r="BO8" s="113">
        <v>47.435001</v>
      </c>
      <c r="BP8" s="113">
        <v>47.93</v>
      </c>
      <c r="BQ8" s="113">
        <v>45.847954000000001</v>
      </c>
      <c r="BR8" s="114">
        <v>4280800</v>
      </c>
      <c r="BS8" s="115">
        <v>41696.080000000002</v>
      </c>
      <c r="BT8" s="145">
        <v>209.509995</v>
      </c>
      <c r="BU8" s="113">
        <v>209.96000699999999</v>
      </c>
      <c r="BV8" s="113">
        <v>201.270004</v>
      </c>
      <c r="BW8" s="113">
        <v>202.479996</v>
      </c>
      <c r="BX8" s="113">
        <v>198.95246900000001</v>
      </c>
      <c r="BY8" s="114">
        <v>4574700</v>
      </c>
      <c r="BZ8" s="115">
        <v>69668.5</v>
      </c>
      <c r="CA8" s="145">
        <v>165.19000199999999</v>
      </c>
      <c r="CB8" s="113">
        <v>166.44000199999999</v>
      </c>
      <c r="CC8" s="113">
        <v>163.300003</v>
      </c>
      <c r="CD8" s="113">
        <v>164.270004</v>
      </c>
      <c r="CE8" s="113">
        <v>161.45115699999999</v>
      </c>
      <c r="CF8" s="114">
        <v>2796800</v>
      </c>
      <c r="CG8" s="115">
        <v>159400</v>
      </c>
      <c r="CH8" s="145">
        <v>267.10998499999999</v>
      </c>
      <c r="CI8" s="113">
        <v>271.040009</v>
      </c>
      <c r="CJ8" s="113">
        <v>262.80999800000001</v>
      </c>
      <c r="CK8" s="113">
        <v>269.26001000000002</v>
      </c>
      <c r="CL8" s="113">
        <v>263.40466300000003</v>
      </c>
      <c r="CM8" s="114">
        <v>5241200</v>
      </c>
      <c r="CN8" s="115">
        <v>289846.8</v>
      </c>
      <c r="CO8" s="145">
        <v>49.259998000000003</v>
      </c>
      <c r="CP8" s="113">
        <v>49.900002000000001</v>
      </c>
      <c r="CQ8" s="113">
        <v>48.849997999999999</v>
      </c>
      <c r="CR8" s="113">
        <v>48.91</v>
      </c>
      <c r="CS8" s="113">
        <v>47.658721999999997</v>
      </c>
      <c r="CT8" s="114">
        <v>39752700</v>
      </c>
      <c r="CU8" s="115">
        <v>208014.2</v>
      </c>
      <c r="CV8" s="145">
        <v>122.160004</v>
      </c>
      <c r="CW8" s="113">
        <v>122.870003</v>
      </c>
      <c r="CX8" s="113">
        <v>120.709999</v>
      </c>
      <c r="CY8" s="113">
        <v>121.209999</v>
      </c>
      <c r="CZ8" s="113">
        <v>115.272125</v>
      </c>
      <c r="DA8" s="114">
        <v>5210300</v>
      </c>
      <c r="DB8" s="115">
        <v>107947</v>
      </c>
      <c r="DC8" s="145">
        <v>150.25</v>
      </c>
      <c r="DD8" s="113">
        <v>150.88999899999999</v>
      </c>
      <c r="DE8" s="113">
        <v>146.89999399999999</v>
      </c>
      <c r="DF8" s="113">
        <v>147.259995</v>
      </c>
      <c r="DG8" s="113">
        <v>143.583145</v>
      </c>
      <c r="DH8" s="114">
        <v>8756800</v>
      </c>
      <c r="DI8" s="115">
        <v>387709.4</v>
      </c>
      <c r="DJ8" s="145">
        <v>102.980003</v>
      </c>
      <c r="DK8" s="113">
        <v>103.57</v>
      </c>
      <c r="DL8" s="113">
        <v>99.480002999999996</v>
      </c>
      <c r="DM8" s="113">
        <v>99.919998000000007</v>
      </c>
      <c r="DN8" s="113">
        <v>96.576080000000005</v>
      </c>
      <c r="DO8" s="114">
        <v>22108600</v>
      </c>
      <c r="DP8" s="115">
        <v>304516.5</v>
      </c>
      <c r="DQ8" s="145">
        <v>211.179993</v>
      </c>
      <c r="DR8" s="113">
        <v>216.300003</v>
      </c>
      <c r="DS8" s="113">
        <v>211.05999800000001</v>
      </c>
      <c r="DT8" s="113">
        <v>213.58000200000001</v>
      </c>
      <c r="DU8" s="113">
        <v>208.71639999999999</v>
      </c>
      <c r="DV8" s="114">
        <v>4107600</v>
      </c>
      <c r="DW8" s="115">
        <v>158925.4</v>
      </c>
      <c r="DX8" s="145">
        <v>82.003815000000003</v>
      </c>
      <c r="DY8" s="113">
        <v>82.003815000000003</v>
      </c>
      <c r="DZ8" s="113">
        <v>79.198470999999998</v>
      </c>
      <c r="EA8" s="113">
        <v>79.513358999999994</v>
      </c>
      <c r="EB8" s="113">
        <v>76.293198000000004</v>
      </c>
      <c r="EC8" s="114">
        <v>9095592</v>
      </c>
      <c r="ED8" s="115">
        <v>210761.60000000001</v>
      </c>
      <c r="EE8" s="145">
        <v>206.5</v>
      </c>
      <c r="EF8" s="113">
        <v>210.029999</v>
      </c>
      <c r="EG8" s="113">
        <v>202.199997</v>
      </c>
      <c r="EH8" s="113">
        <v>202.66000399999999</v>
      </c>
      <c r="EI8" s="113">
        <v>200.817307</v>
      </c>
      <c r="EJ8" s="114">
        <v>52924300</v>
      </c>
      <c r="EK8" s="115">
        <v>1533659</v>
      </c>
      <c r="EL8" s="145">
        <v>111.290001</v>
      </c>
      <c r="EM8" s="113">
        <v>113.839996</v>
      </c>
      <c r="EN8" s="113">
        <v>110.540001</v>
      </c>
      <c r="EO8" s="113">
        <v>112.720001</v>
      </c>
      <c r="EP8" s="113">
        <v>111.85477400000001</v>
      </c>
      <c r="EQ8" s="114">
        <v>5300100</v>
      </c>
      <c r="ER8" s="115">
        <v>140321.79999999999</v>
      </c>
      <c r="ES8" s="145">
        <v>138.520004</v>
      </c>
      <c r="ET8" s="113">
        <v>138.63999899999999</v>
      </c>
      <c r="EU8" s="113">
        <v>135.03999300000001</v>
      </c>
      <c r="EV8" s="113">
        <v>135.94000199999999</v>
      </c>
      <c r="EW8" s="113">
        <v>132.69000199999999</v>
      </c>
      <c r="EX8" s="114">
        <v>6847500</v>
      </c>
      <c r="EY8" s="115">
        <v>338439</v>
      </c>
      <c r="EZ8" s="145">
        <v>240.570007</v>
      </c>
      <c r="FA8" s="113">
        <v>253.679993</v>
      </c>
      <c r="FB8" s="113">
        <v>240.13999899999999</v>
      </c>
      <c r="FC8" s="113">
        <v>241.270004</v>
      </c>
      <c r="FD8" s="113">
        <v>241.270004</v>
      </c>
      <c r="FE8" s="114">
        <v>15229600</v>
      </c>
      <c r="FF8" s="115">
        <v>262170</v>
      </c>
      <c r="FG8" s="145">
        <v>116.30999799999999</v>
      </c>
      <c r="FH8" s="113">
        <v>116.44000200000001</v>
      </c>
      <c r="FI8" s="113">
        <v>112.660004</v>
      </c>
      <c r="FJ8" s="113">
        <v>113.739998</v>
      </c>
      <c r="FK8" s="113">
        <v>110.33010899999999</v>
      </c>
      <c r="FL8" s="114">
        <v>1686800</v>
      </c>
      <c r="FM8" s="115">
        <v>28797.95</v>
      </c>
      <c r="FN8" s="145">
        <v>311.02999899999998</v>
      </c>
      <c r="FO8" s="113">
        <v>311.459991</v>
      </c>
      <c r="FP8" s="113">
        <v>303.82998700000002</v>
      </c>
      <c r="FQ8" s="113">
        <v>307.25</v>
      </c>
      <c r="FR8" s="113">
        <v>301.645355</v>
      </c>
      <c r="FS8" s="114">
        <v>2594500</v>
      </c>
      <c r="FT8" s="115">
        <v>291990.59999999998</v>
      </c>
      <c r="FU8" s="145">
        <v>60.799999</v>
      </c>
      <c r="FV8" s="113">
        <v>60.799999</v>
      </c>
      <c r="FW8" s="113">
        <v>59.619999</v>
      </c>
      <c r="FX8" s="113">
        <v>59.959999000000003</v>
      </c>
      <c r="FY8" s="113">
        <v>56.755901000000001</v>
      </c>
      <c r="FZ8" s="114">
        <v>18469700</v>
      </c>
      <c r="GA8" s="115">
        <v>248117.6</v>
      </c>
      <c r="GB8" s="145">
        <v>200.779999</v>
      </c>
      <c r="GC8" s="113">
        <v>202.25</v>
      </c>
      <c r="GD8" s="113">
        <v>199.21000699999999</v>
      </c>
      <c r="GE8" s="113">
        <v>200.11999499999999</v>
      </c>
      <c r="GF8" s="113">
        <v>198.94859299999999</v>
      </c>
      <c r="GG8" s="114">
        <v>14186900</v>
      </c>
      <c r="GH8" s="115">
        <v>337403.6</v>
      </c>
      <c r="GI8" s="145">
        <v>36.900002000000001</v>
      </c>
      <c r="GJ8" s="113">
        <v>37.220001000000003</v>
      </c>
      <c r="GK8" s="113">
        <v>36.029998999999997</v>
      </c>
      <c r="GL8" s="113">
        <v>36.099997999999999</v>
      </c>
      <c r="GM8" s="113">
        <v>34.695743999999998</v>
      </c>
      <c r="GN8" s="114">
        <v>8261200</v>
      </c>
      <c r="GO8" s="115">
        <v>41380</v>
      </c>
      <c r="GP8" s="145">
        <v>141.41000399999999</v>
      </c>
      <c r="GQ8" s="113">
        <v>141.89999399999999</v>
      </c>
      <c r="GR8" s="113">
        <v>138.259995</v>
      </c>
      <c r="GS8" s="113">
        <v>138.449997</v>
      </c>
      <c r="GT8" s="113">
        <v>136.33313000000001</v>
      </c>
      <c r="GU8" s="114">
        <v>11322300</v>
      </c>
      <c r="GV8" s="115">
        <v>392332.79999999999</v>
      </c>
      <c r="GW8" s="145">
        <v>131.990005</v>
      </c>
      <c r="GX8" s="113">
        <v>137.13999899999999</v>
      </c>
      <c r="GY8" s="113">
        <v>130.86000100000001</v>
      </c>
      <c r="GZ8" s="113">
        <v>134.199997</v>
      </c>
      <c r="HA8" s="113">
        <v>134.199997</v>
      </c>
      <c r="HB8" s="114">
        <v>17257300</v>
      </c>
      <c r="HC8" s="115">
        <v>242507.8</v>
      </c>
      <c r="HD8" s="147">
        <v>27925.23</v>
      </c>
      <c r="HE8" s="148">
        <v>27925.23</v>
      </c>
      <c r="HF8" s="148">
        <v>27464.9</v>
      </c>
      <c r="HG8" s="148">
        <v>27500.89</v>
      </c>
      <c r="HH8" s="148">
        <v>27500.89</v>
      </c>
      <c r="HI8" s="114">
        <v>580860000</v>
      </c>
      <c r="HJ8" s="149">
        <f t="shared" si="0"/>
        <v>8730434.4700000007</v>
      </c>
    </row>
    <row r="9" spans="1:218" x14ac:dyDescent="0.2">
      <c r="A9" s="127">
        <v>44083</v>
      </c>
      <c r="B9" s="112">
        <v>164</v>
      </c>
      <c r="C9" s="113">
        <v>167.33999600000001</v>
      </c>
      <c r="D9" s="113">
        <v>164</v>
      </c>
      <c r="E9" s="113">
        <v>165.699997</v>
      </c>
      <c r="F9" s="113">
        <v>160.52061499999999</v>
      </c>
      <c r="G9" s="114">
        <v>2721700</v>
      </c>
      <c r="H9" s="120">
        <v>95446.38</v>
      </c>
      <c r="I9" s="145">
        <v>104.57</v>
      </c>
      <c r="J9" s="113">
        <v>104.709999</v>
      </c>
      <c r="K9" s="113">
        <v>102.69000200000001</v>
      </c>
      <c r="L9" s="113">
        <v>103.779999</v>
      </c>
      <c r="M9" s="113">
        <v>102.15741</v>
      </c>
      <c r="N9" s="114">
        <v>2474700</v>
      </c>
      <c r="O9" s="115">
        <v>83559.56</v>
      </c>
      <c r="P9" s="146">
        <v>242.63999899999999</v>
      </c>
      <c r="Q9" s="113">
        <v>247.490005</v>
      </c>
      <c r="R9" s="113">
        <v>241.820007</v>
      </c>
      <c r="S9" s="113">
        <v>245.570007</v>
      </c>
      <c r="T9" s="113">
        <v>238.58007799999999</v>
      </c>
      <c r="U9" s="114">
        <v>2244300</v>
      </c>
      <c r="V9" s="120">
        <v>125830</v>
      </c>
      <c r="W9" s="145">
        <v>117.260002</v>
      </c>
      <c r="X9" s="113">
        <v>119.139999</v>
      </c>
      <c r="Y9" s="113">
        <v>115.260002</v>
      </c>
      <c r="Z9" s="113">
        <v>117.32</v>
      </c>
      <c r="AA9" s="113">
        <v>116.570244</v>
      </c>
      <c r="AB9" s="114">
        <v>176940500</v>
      </c>
      <c r="AC9" s="115">
        <v>2006470</v>
      </c>
      <c r="AD9" s="145">
        <v>161.61000100000001</v>
      </c>
      <c r="AE9" s="113">
        <v>163.05999800000001</v>
      </c>
      <c r="AF9" s="113">
        <v>157</v>
      </c>
      <c r="AG9" s="113">
        <v>160.779999</v>
      </c>
      <c r="AH9" s="113">
        <v>160.779999</v>
      </c>
      <c r="AI9" s="114">
        <v>21951400</v>
      </c>
      <c r="AJ9" s="115">
        <v>90752</v>
      </c>
      <c r="AK9" s="145">
        <v>149.800003</v>
      </c>
      <c r="AL9" s="113">
        <v>155.479996</v>
      </c>
      <c r="AM9" s="113">
        <v>149.21000699999999</v>
      </c>
      <c r="AN9" s="113">
        <v>152.69000199999999</v>
      </c>
      <c r="AO9" s="113">
        <v>149.47834800000001</v>
      </c>
      <c r="AP9" s="114">
        <v>5345100</v>
      </c>
      <c r="AQ9" s="115">
        <v>82682.63</v>
      </c>
      <c r="AR9" s="145">
        <v>79.970000999999996</v>
      </c>
      <c r="AS9" s="113">
        <v>81.069999999999993</v>
      </c>
      <c r="AT9" s="113">
        <v>79.680000000000007</v>
      </c>
      <c r="AU9" s="113">
        <v>80.029999000000004</v>
      </c>
      <c r="AV9" s="113">
        <v>75.807654999999997</v>
      </c>
      <c r="AW9" s="114">
        <v>9269800</v>
      </c>
      <c r="AX9" s="115">
        <v>149441.79999999999</v>
      </c>
      <c r="AY9" s="145">
        <v>40.099997999999999</v>
      </c>
      <c r="AZ9" s="113">
        <v>40.479999999999997</v>
      </c>
      <c r="BA9" s="113">
        <v>39.720001000000003</v>
      </c>
      <c r="BB9" s="113">
        <v>40.130001</v>
      </c>
      <c r="BC9" s="113">
        <v>38.630470000000003</v>
      </c>
      <c r="BD9" s="114">
        <v>23351600</v>
      </c>
      <c r="BE9" s="115">
        <v>169887.3</v>
      </c>
      <c r="BF9" s="145">
        <v>49.599997999999999</v>
      </c>
      <c r="BG9" s="113">
        <v>50.759998000000003</v>
      </c>
      <c r="BH9" s="113">
        <v>49.549999</v>
      </c>
      <c r="BI9" s="113">
        <v>50.189999</v>
      </c>
      <c r="BJ9" s="113">
        <v>48.261237999999999</v>
      </c>
      <c r="BK9" s="114">
        <v>15252300</v>
      </c>
      <c r="BL9" s="115">
        <v>215587.9</v>
      </c>
      <c r="BM9" s="145">
        <v>48.57</v>
      </c>
      <c r="BN9" s="113">
        <v>49.880001</v>
      </c>
      <c r="BO9" s="113">
        <v>48.5</v>
      </c>
      <c r="BP9" s="113">
        <v>49.23</v>
      </c>
      <c r="BQ9" s="113">
        <v>47.091479999999997</v>
      </c>
      <c r="BR9" s="114">
        <v>4168100</v>
      </c>
      <c r="BS9" s="115">
        <v>42510.62</v>
      </c>
      <c r="BT9" s="145">
        <v>204.19000199999999</v>
      </c>
      <c r="BU9" s="113">
        <v>204.83000200000001</v>
      </c>
      <c r="BV9" s="113">
        <v>202.029999</v>
      </c>
      <c r="BW9" s="113">
        <v>202.220001</v>
      </c>
      <c r="BX9" s="113">
        <v>198.69702100000001</v>
      </c>
      <c r="BY9" s="114">
        <v>4681400</v>
      </c>
      <c r="BZ9" s="115">
        <v>69579.06</v>
      </c>
      <c r="CA9" s="145">
        <v>165.25</v>
      </c>
      <c r="CB9" s="113">
        <v>167.550003</v>
      </c>
      <c r="CC9" s="113">
        <v>164.86000100000001</v>
      </c>
      <c r="CD9" s="113">
        <v>165.75</v>
      </c>
      <c r="CE9" s="113">
        <v>162.90574599999999</v>
      </c>
      <c r="CF9" s="114">
        <v>2807500</v>
      </c>
      <c r="CG9" s="115">
        <v>159250</v>
      </c>
      <c r="CH9" s="145">
        <v>272.459991</v>
      </c>
      <c r="CI9" s="113">
        <v>279.73998999999998</v>
      </c>
      <c r="CJ9" s="113">
        <v>271.75</v>
      </c>
      <c r="CK9" s="113">
        <v>277.040009</v>
      </c>
      <c r="CL9" s="113">
        <v>271.01544200000001</v>
      </c>
      <c r="CM9" s="114">
        <v>4754700</v>
      </c>
      <c r="CN9" s="115">
        <v>298221.59999999998</v>
      </c>
      <c r="CO9" s="145">
        <v>49.529998999999997</v>
      </c>
      <c r="CP9" s="113">
        <v>49.970001000000003</v>
      </c>
      <c r="CQ9" s="113">
        <v>49.040000999999997</v>
      </c>
      <c r="CR9" s="113">
        <v>49.619999</v>
      </c>
      <c r="CS9" s="113">
        <v>48.350555</v>
      </c>
      <c r="CT9" s="114">
        <v>33437300</v>
      </c>
      <c r="CU9" s="115">
        <v>211033.8</v>
      </c>
      <c r="CV9" s="145">
        <v>122.129997</v>
      </c>
      <c r="CW9" s="113">
        <v>123.699997</v>
      </c>
      <c r="CX9" s="113">
        <v>121.290001</v>
      </c>
      <c r="CY9" s="113">
        <v>122.260002</v>
      </c>
      <c r="CZ9" s="113">
        <v>116.27068300000001</v>
      </c>
      <c r="DA9" s="114">
        <v>3770700</v>
      </c>
      <c r="DB9" s="115">
        <v>108882.1</v>
      </c>
      <c r="DC9" s="145">
        <v>148.14999399999999</v>
      </c>
      <c r="DD9" s="113">
        <v>151.10000600000001</v>
      </c>
      <c r="DE9" s="113">
        <v>148.11999499999999</v>
      </c>
      <c r="DF9" s="113">
        <v>149.699997</v>
      </c>
      <c r="DG9" s="113">
        <v>145.962234</v>
      </c>
      <c r="DH9" s="114">
        <v>6960700</v>
      </c>
      <c r="DI9" s="115">
        <v>394133.5</v>
      </c>
      <c r="DJ9" s="145">
        <v>100.800003</v>
      </c>
      <c r="DK9" s="113">
        <v>101.69000200000001</v>
      </c>
      <c r="DL9" s="113">
        <v>99.559997999999993</v>
      </c>
      <c r="DM9" s="113">
        <v>100.870003</v>
      </c>
      <c r="DN9" s="113">
        <v>97.494292999999999</v>
      </c>
      <c r="DO9" s="114">
        <v>13434000</v>
      </c>
      <c r="DP9" s="115">
        <v>307411.59999999998</v>
      </c>
      <c r="DQ9" s="145">
        <v>215</v>
      </c>
      <c r="DR9" s="113">
        <v>218.16999799999999</v>
      </c>
      <c r="DS9" s="113">
        <v>214.44000199999999</v>
      </c>
      <c r="DT9" s="113">
        <v>215.71000699999999</v>
      </c>
      <c r="DU9" s="113">
        <v>210.79789700000001</v>
      </c>
      <c r="DV9" s="114">
        <v>3213200</v>
      </c>
      <c r="DW9" s="115">
        <v>160510.29999999999</v>
      </c>
      <c r="DX9" s="145">
        <v>79.933205000000001</v>
      </c>
      <c r="DY9" s="113">
        <v>81.889313000000001</v>
      </c>
      <c r="DZ9" s="113">
        <v>79.828247000000005</v>
      </c>
      <c r="EA9" s="113">
        <v>80.992362999999997</v>
      </c>
      <c r="EB9" s="113">
        <v>77.712311</v>
      </c>
      <c r="EC9" s="114">
        <v>8862307</v>
      </c>
      <c r="ED9" s="115">
        <v>214681.9</v>
      </c>
      <c r="EE9" s="145">
        <v>207.60000600000001</v>
      </c>
      <c r="EF9" s="113">
        <v>214.83999600000001</v>
      </c>
      <c r="EG9" s="113">
        <v>206.699997</v>
      </c>
      <c r="EH9" s="113">
        <v>211.28999300000001</v>
      </c>
      <c r="EI9" s="113">
        <v>209.36882</v>
      </c>
      <c r="EJ9" s="114">
        <v>45679000</v>
      </c>
      <c r="EK9" s="115">
        <v>1598968</v>
      </c>
      <c r="EL9" s="145">
        <v>113.019997</v>
      </c>
      <c r="EM9" s="113">
        <v>116.209999</v>
      </c>
      <c r="EN9" s="113">
        <v>112.83000199999999</v>
      </c>
      <c r="EO9" s="113">
        <v>114.900002</v>
      </c>
      <c r="EP9" s="113">
        <v>114.018051</v>
      </c>
      <c r="EQ9" s="114">
        <v>5997900</v>
      </c>
      <c r="ER9" s="115">
        <v>143035.6</v>
      </c>
      <c r="ES9" s="145">
        <v>136.41999799999999</v>
      </c>
      <c r="ET9" s="113">
        <v>139.55999800000001</v>
      </c>
      <c r="EU9" s="113">
        <v>136.270004</v>
      </c>
      <c r="EV9" s="113">
        <v>138.14999399999999</v>
      </c>
      <c r="EW9" s="113">
        <v>134.84716800000001</v>
      </c>
      <c r="EX9" s="114">
        <v>6002900</v>
      </c>
      <c r="EY9" s="115">
        <v>343941.1</v>
      </c>
      <c r="EZ9" s="145">
        <v>246.39999399999999</v>
      </c>
      <c r="FA9" s="113">
        <v>253.449997</v>
      </c>
      <c r="FB9" s="113">
        <v>242.96000699999999</v>
      </c>
      <c r="FC9" s="113">
        <v>250.429993</v>
      </c>
      <c r="FD9" s="113">
        <v>250.429993</v>
      </c>
      <c r="FE9" s="114">
        <v>9988600</v>
      </c>
      <c r="FF9" s="115">
        <v>255370</v>
      </c>
      <c r="FG9" s="145">
        <v>114.209999</v>
      </c>
      <c r="FH9" s="113">
        <v>115.400002</v>
      </c>
      <c r="FI9" s="113">
        <v>112.93</v>
      </c>
      <c r="FJ9" s="113">
        <v>113.629997</v>
      </c>
      <c r="FK9" s="113">
        <v>111.05332199999999</v>
      </c>
      <c r="FL9" s="114">
        <v>957600</v>
      </c>
      <c r="FM9" s="115">
        <v>28770.09</v>
      </c>
      <c r="FN9" s="145">
        <v>309.67999300000002</v>
      </c>
      <c r="FO9" s="113">
        <v>315.32000699999998</v>
      </c>
      <c r="FP9" s="113">
        <v>308.42001299999998</v>
      </c>
      <c r="FQ9" s="113">
        <v>312.01998900000001</v>
      </c>
      <c r="FR9" s="113">
        <v>306.32836900000001</v>
      </c>
      <c r="FS9" s="114">
        <v>2195600</v>
      </c>
      <c r="FT9" s="115">
        <v>296523.7</v>
      </c>
      <c r="FU9" s="145">
        <v>60.119999</v>
      </c>
      <c r="FV9" s="113">
        <v>60.75</v>
      </c>
      <c r="FW9" s="113">
        <v>59.970001000000003</v>
      </c>
      <c r="FX9" s="113">
        <v>60.040000999999997</v>
      </c>
      <c r="FY9" s="113">
        <v>56.831626999999997</v>
      </c>
      <c r="FZ9" s="114">
        <v>15896200</v>
      </c>
      <c r="GA9" s="115">
        <v>248448.6</v>
      </c>
      <c r="GB9" s="145">
        <v>204.35000600000001</v>
      </c>
      <c r="GC9" s="113">
        <v>206.28999300000001</v>
      </c>
      <c r="GD9" s="113">
        <v>201.949997</v>
      </c>
      <c r="GE9" s="113">
        <v>204.05999800000001</v>
      </c>
      <c r="GF9" s="113">
        <v>202.86554000000001</v>
      </c>
      <c r="GG9" s="114">
        <v>7532600</v>
      </c>
      <c r="GH9" s="115">
        <v>344046.5</v>
      </c>
      <c r="GI9" s="145">
        <v>36.090000000000003</v>
      </c>
      <c r="GJ9" s="113">
        <v>36.270000000000003</v>
      </c>
      <c r="GK9" s="113">
        <v>35.229999999999997</v>
      </c>
      <c r="GL9" s="113">
        <v>35.349997999999999</v>
      </c>
      <c r="GM9" s="113">
        <v>33.974921999999999</v>
      </c>
      <c r="GN9" s="114">
        <v>9506300</v>
      </c>
      <c r="GO9" s="115">
        <v>42080</v>
      </c>
      <c r="GP9" s="145">
        <v>140.08999600000001</v>
      </c>
      <c r="GQ9" s="113">
        <v>142.61000100000001</v>
      </c>
      <c r="GR9" s="113">
        <v>139.449997</v>
      </c>
      <c r="GS9" s="113">
        <v>139.88999899999999</v>
      </c>
      <c r="GT9" s="113">
        <v>137.751114</v>
      </c>
      <c r="GU9" s="114">
        <v>11223000</v>
      </c>
      <c r="GV9" s="115">
        <v>396413.4</v>
      </c>
      <c r="GW9" s="145">
        <v>134.279999</v>
      </c>
      <c r="GX9" s="113">
        <v>135.550003</v>
      </c>
      <c r="GY9" s="113">
        <v>132.259995</v>
      </c>
      <c r="GZ9" s="113">
        <v>133.36000100000001</v>
      </c>
      <c r="HA9" s="113">
        <v>133.36000100000001</v>
      </c>
      <c r="HB9" s="114">
        <v>8891800</v>
      </c>
      <c r="HC9" s="115">
        <v>240989.9</v>
      </c>
      <c r="HD9" s="147">
        <v>27711.71</v>
      </c>
      <c r="HE9" s="148">
        <v>28206.21</v>
      </c>
      <c r="HF9" s="148">
        <v>27704.54</v>
      </c>
      <c r="HG9" s="148">
        <v>27940.47</v>
      </c>
      <c r="HH9" s="148">
        <v>27940.47</v>
      </c>
      <c r="HI9" s="114">
        <v>460590000</v>
      </c>
      <c r="HJ9" s="149">
        <f t="shared" si="0"/>
        <v>8924458.9399999995</v>
      </c>
    </row>
    <row r="10" spans="1:218" x14ac:dyDescent="0.2">
      <c r="A10" s="127">
        <v>44084</v>
      </c>
      <c r="B10" s="112">
        <v>166.240005</v>
      </c>
      <c r="C10" s="113">
        <v>166.66999799999999</v>
      </c>
      <c r="D10" s="113">
        <v>162.75</v>
      </c>
      <c r="E10" s="113">
        <v>163.14999399999999</v>
      </c>
      <c r="F10" s="113">
        <v>158.050308</v>
      </c>
      <c r="G10" s="114">
        <v>2054200</v>
      </c>
      <c r="H10" s="120">
        <v>93977.5</v>
      </c>
      <c r="I10" s="145">
        <v>104.19000200000001</v>
      </c>
      <c r="J10" s="113">
        <v>105.110001</v>
      </c>
      <c r="K10" s="113">
        <v>102.30999799999999</v>
      </c>
      <c r="L10" s="113">
        <v>102.769997</v>
      </c>
      <c r="M10" s="113">
        <v>101.163208</v>
      </c>
      <c r="N10" s="114">
        <v>3288900</v>
      </c>
      <c r="O10" s="115">
        <v>82746.38</v>
      </c>
      <c r="P10" s="146">
        <v>244.55999800000001</v>
      </c>
      <c r="Q10" s="113">
        <v>246.13999899999999</v>
      </c>
      <c r="R10" s="113">
        <v>238.89999399999999</v>
      </c>
      <c r="S10" s="113">
        <v>240.63999899999999</v>
      </c>
      <c r="T10" s="113">
        <v>233.790436</v>
      </c>
      <c r="U10" s="114">
        <v>2126400</v>
      </c>
      <c r="V10" s="120">
        <v>127410</v>
      </c>
      <c r="W10" s="145">
        <v>120.360001</v>
      </c>
      <c r="X10" s="113">
        <v>120.5</v>
      </c>
      <c r="Y10" s="113">
        <v>112.5</v>
      </c>
      <c r="Z10" s="113">
        <v>113.489998</v>
      </c>
      <c r="AA10" s="113">
        <v>112.764717</v>
      </c>
      <c r="AB10" s="114">
        <v>182274400</v>
      </c>
      <c r="AC10" s="115">
        <v>1940967</v>
      </c>
      <c r="AD10" s="145">
        <v>160.96000699999999</v>
      </c>
      <c r="AE10" s="113">
        <v>163.779999</v>
      </c>
      <c r="AF10" s="113">
        <v>157.570007</v>
      </c>
      <c r="AG10" s="113">
        <v>157.69000199999999</v>
      </c>
      <c r="AH10" s="113">
        <v>157.69000199999999</v>
      </c>
      <c r="AI10" s="114">
        <v>14532600</v>
      </c>
      <c r="AJ10" s="115">
        <v>89007.88</v>
      </c>
      <c r="AK10" s="145">
        <v>152.009995</v>
      </c>
      <c r="AL10" s="113">
        <v>153.25</v>
      </c>
      <c r="AM10" s="113">
        <v>148.75</v>
      </c>
      <c r="AN10" s="113">
        <v>149.86000100000001</v>
      </c>
      <c r="AO10" s="113">
        <v>146.707886</v>
      </c>
      <c r="AP10" s="114">
        <v>4387000</v>
      </c>
      <c r="AQ10" s="115">
        <v>81150.13</v>
      </c>
      <c r="AR10" s="145">
        <v>80.629997000000003</v>
      </c>
      <c r="AS10" s="113">
        <v>80.889999000000003</v>
      </c>
      <c r="AT10" s="113">
        <v>78.050003000000004</v>
      </c>
      <c r="AU10" s="113">
        <v>78.150002000000001</v>
      </c>
      <c r="AV10" s="113">
        <v>74.026848000000001</v>
      </c>
      <c r="AW10" s="114">
        <v>11845900</v>
      </c>
      <c r="AX10" s="115">
        <v>145931.29999999999</v>
      </c>
      <c r="AY10" s="145">
        <v>40.029998999999997</v>
      </c>
      <c r="AZ10" s="113">
        <v>40.639999000000003</v>
      </c>
      <c r="BA10" s="113">
        <v>39.419998</v>
      </c>
      <c r="BB10" s="113">
        <v>39.57</v>
      </c>
      <c r="BC10" s="113">
        <v>38.091396000000003</v>
      </c>
      <c r="BD10" s="114">
        <v>25108800</v>
      </c>
      <c r="BE10" s="115">
        <v>167516.6</v>
      </c>
      <c r="BF10" s="145">
        <v>50.349997999999999</v>
      </c>
      <c r="BG10" s="113">
        <v>50.68</v>
      </c>
      <c r="BH10" s="113">
        <v>49.950001</v>
      </c>
      <c r="BI10" s="113">
        <v>50</v>
      </c>
      <c r="BJ10" s="113">
        <v>48.078541000000001</v>
      </c>
      <c r="BK10" s="114">
        <v>15439500</v>
      </c>
      <c r="BL10" s="115">
        <v>214771.8</v>
      </c>
      <c r="BM10" s="145">
        <v>49.299999</v>
      </c>
      <c r="BN10" s="113">
        <v>49.75</v>
      </c>
      <c r="BO10" s="113">
        <v>48.66</v>
      </c>
      <c r="BP10" s="113">
        <v>48.700001</v>
      </c>
      <c r="BQ10" s="113">
        <v>46.584507000000002</v>
      </c>
      <c r="BR10" s="114">
        <v>4211300</v>
      </c>
      <c r="BS10" s="115">
        <v>42363.86</v>
      </c>
      <c r="BT10" s="145">
        <v>203.729996</v>
      </c>
      <c r="BU10" s="113">
        <v>205.35000600000001</v>
      </c>
      <c r="BV10" s="113">
        <v>199.550003</v>
      </c>
      <c r="BW10" s="113">
        <v>200.009995</v>
      </c>
      <c r="BX10" s="113">
        <v>196.525497</v>
      </c>
      <c r="BY10" s="114">
        <v>2510300</v>
      </c>
      <c r="BZ10" s="115">
        <v>68818.63</v>
      </c>
      <c r="CA10" s="145">
        <v>167.300003</v>
      </c>
      <c r="CB10" s="113">
        <v>167.300003</v>
      </c>
      <c r="CC10" s="113">
        <v>163.820007</v>
      </c>
      <c r="CD10" s="113">
        <v>164.270004</v>
      </c>
      <c r="CE10" s="113">
        <v>161.45115699999999</v>
      </c>
      <c r="CF10" s="114">
        <v>2814900</v>
      </c>
      <c r="CG10" s="115">
        <v>159100</v>
      </c>
      <c r="CH10" s="145">
        <v>278.01001000000002</v>
      </c>
      <c r="CI10" s="113">
        <v>280.98001099999999</v>
      </c>
      <c r="CJ10" s="113">
        <v>271.17001299999998</v>
      </c>
      <c r="CK10" s="113">
        <v>272.70001200000002</v>
      </c>
      <c r="CL10" s="113">
        <v>266.76986699999998</v>
      </c>
      <c r="CM10" s="114">
        <v>3156300</v>
      </c>
      <c r="CN10" s="115">
        <v>293549.8</v>
      </c>
      <c r="CO10" s="145">
        <v>50</v>
      </c>
      <c r="CP10" s="113">
        <v>50.09</v>
      </c>
      <c r="CQ10" s="113">
        <v>48.709999000000003</v>
      </c>
      <c r="CR10" s="113">
        <v>48.959999000000003</v>
      </c>
      <c r="CS10" s="113">
        <v>47.707442999999998</v>
      </c>
      <c r="CT10" s="114">
        <v>32649100</v>
      </c>
      <c r="CU10" s="115">
        <v>208226.9</v>
      </c>
      <c r="CV10" s="145">
        <v>122.529999</v>
      </c>
      <c r="CW10" s="113">
        <v>123.58000199999999</v>
      </c>
      <c r="CX10" s="113">
        <v>120.239998</v>
      </c>
      <c r="CY10" s="113">
        <v>120.55999799999999</v>
      </c>
      <c r="CZ10" s="113">
        <v>114.653954</v>
      </c>
      <c r="DA10" s="114">
        <v>3978400</v>
      </c>
      <c r="DB10" s="115">
        <v>107368.1</v>
      </c>
      <c r="DC10" s="145">
        <v>149.25</v>
      </c>
      <c r="DD10" s="113">
        <v>149.779999</v>
      </c>
      <c r="DE10" s="113">
        <v>146.520004</v>
      </c>
      <c r="DF10" s="113">
        <v>146.91000399999999</v>
      </c>
      <c r="DG10" s="113">
        <v>143.24189799999999</v>
      </c>
      <c r="DH10" s="114">
        <v>6191800</v>
      </c>
      <c r="DI10" s="115">
        <v>386787.9</v>
      </c>
      <c r="DJ10" s="145">
        <v>101.400002</v>
      </c>
      <c r="DK10" s="113">
        <v>102.41999800000001</v>
      </c>
      <c r="DL10" s="113">
        <v>99.639999000000003</v>
      </c>
      <c r="DM10" s="113">
        <v>99.830001999999993</v>
      </c>
      <c r="DN10" s="113">
        <v>96.489097999999998</v>
      </c>
      <c r="DO10" s="114">
        <v>15922800</v>
      </c>
      <c r="DP10" s="115">
        <v>304242.2</v>
      </c>
      <c r="DQ10" s="145">
        <v>215.720001</v>
      </c>
      <c r="DR10" s="113">
        <v>219.479996</v>
      </c>
      <c r="DS10" s="113">
        <v>215.720001</v>
      </c>
      <c r="DT10" s="113">
        <v>217.240005</v>
      </c>
      <c r="DU10" s="113">
        <v>212.29306</v>
      </c>
      <c r="DV10" s="114">
        <v>3325600</v>
      </c>
      <c r="DW10" s="115">
        <v>161648.79999999999</v>
      </c>
      <c r="DX10" s="145">
        <v>80.849236000000005</v>
      </c>
      <c r="DY10" s="113">
        <v>80.992362999999997</v>
      </c>
      <c r="DZ10" s="113">
        <v>79.465652000000006</v>
      </c>
      <c r="EA10" s="113">
        <v>79.742362999999997</v>
      </c>
      <c r="EB10" s="113">
        <v>76.512923999999998</v>
      </c>
      <c r="EC10" s="114">
        <v>6907578</v>
      </c>
      <c r="ED10" s="115">
        <v>211368.6</v>
      </c>
      <c r="EE10" s="145">
        <v>213.39999399999999</v>
      </c>
      <c r="EF10" s="113">
        <v>214.740005</v>
      </c>
      <c r="EG10" s="113">
        <v>204.11000100000001</v>
      </c>
      <c r="EH10" s="113">
        <v>205.36999499999999</v>
      </c>
      <c r="EI10" s="113">
        <v>203.50264000000001</v>
      </c>
      <c r="EJ10" s="114">
        <v>35461500</v>
      </c>
      <c r="EK10" s="115">
        <v>1554168</v>
      </c>
      <c r="EL10" s="145">
        <v>115.900002</v>
      </c>
      <c r="EM10" s="113">
        <v>118.230003</v>
      </c>
      <c r="EN10" s="113">
        <v>114</v>
      </c>
      <c r="EO10" s="113">
        <v>114.790001</v>
      </c>
      <c r="EP10" s="113">
        <v>113.90889</v>
      </c>
      <c r="EQ10" s="114">
        <v>5032800</v>
      </c>
      <c r="ER10" s="115">
        <v>142898.70000000001</v>
      </c>
      <c r="ES10" s="145">
        <v>138.11999499999999</v>
      </c>
      <c r="ET10" s="113">
        <v>138.720001</v>
      </c>
      <c r="EU10" s="113">
        <v>136.509995</v>
      </c>
      <c r="EV10" s="113">
        <v>136.699997</v>
      </c>
      <c r="EW10" s="113">
        <v>133.43180799999999</v>
      </c>
      <c r="EX10" s="114">
        <v>5242500</v>
      </c>
      <c r="EY10" s="115">
        <v>340331.1</v>
      </c>
      <c r="EZ10" s="145">
        <v>254.80999800000001</v>
      </c>
      <c r="FA10" s="113">
        <v>256.51001000000002</v>
      </c>
      <c r="FB10" s="113">
        <v>246.970001</v>
      </c>
      <c r="FC10" s="113">
        <v>247.800003</v>
      </c>
      <c r="FD10" s="113">
        <v>247.800003</v>
      </c>
      <c r="FE10" s="114">
        <v>5945000</v>
      </c>
      <c r="FF10" s="115">
        <v>253950</v>
      </c>
      <c r="FG10" s="145">
        <v>113.730003</v>
      </c>
      <c r="FH10" s="113">
        <v>114.949997</v>
      </c>
      <c r="FI10" s="113">
        <v>111.769997</v>
      </c>
      <c r="FJ10" s="113">
        <v>111.800003</v>
      </c>
      <c r="FK10" s="113">
        <v>109.264832</v>
      </c>
      <c r="FL10" s="114">
        <v>950200</v>
      </c>
      <c r="FM10" s="115">
        <v>28306.75</v>
      </c>
      <c r="FN10" s="145">
        <v>312.73001099999999</v>
      </c>
      <c r="FO10" s="113">
        <v>314.44000199999999</v>
      </c>
      <c r="FP10" s="113">
        <v>303.72000100000002</v>
      </c>
      <c r="FQ10" s="113">
        <v>304.60000600000001</v>
      </c>
      <c r="FR10" s="113">
        <v>299.04373199999998</v>
      </c>
      <c r="FS10" s="114">
        <v>2421200</v>
      </c>
      <c r="FT10" s="115">
        <v>289472.3</v>
      </c>
      <c r="FU10" s="145">
        <v>60.23</v>
      </c>
      <c r="FV10" s="113">
        <v>60.25</v>
      </c>
      <c r="FW10" s="113">
        <v>59.41</v>
      </c>
      <c r="FX10" s="113">
        <v>59.529998999999997</v>
      </c>
      <c r="FY10" s="113">
        <v>56.348880999999999</v>
      </c>
      <c r="FZ10" s="114">
        <v>15811200</v>
      </c>
      <c r="GA10" s="115">
        <v>246338.3</v>
      </c>
      <c r="GB10" s="145">
        <v>204.86000100000001</v>
      </c>
      <c r="GC10" s="113">
        <v>207</v>
      </c>
      <c r="GD10" s="113">
        <v>200.449997</v>
      </c>
      <c r="GE10" s="113">
        <v>201.53999300000001</v>
      </c>
      <c r="GF10" s="113">
        <v>200.36029099999999</v>
      </c>
      <c r="GG10" s="114">
        <v>7243000</v>
      </c>
      <c r="GH10" s="115">
        <v>339797.8</v>
      </c>
      <c r="GI10" s="145">
        <v>35.700001</v>
      </c>
      <c r="GJ10" s="113">
        <v>35.700001</v>
      </c>
      <c r="GK10" s="113">
        <v>34.509998000000003</v>
      </c>
      <c r="GL10" s="113">
        <v>34.669998</v>
      </c>
      <c r="GM10" s="113">
        <v>33.321373000000001</v>
      </c>
      <c r="GN10" s="114">
        <v>7892700</v>
      </c>
      <c r="GO10" s="115">
        <v>41810</v>
      </c>
      <c r="GP10" s="145">
        <v>140.05999800000001</v>
      </c>
      <c r="GQ10" s="113">
        <v>140.53999300000001</v>
      </c>
      <c r="GR10" s="113">
        <v>136.58999600000001</v>
      </c>
      <c r="GS10" s="113">
        <v>136.80999800000001</v>
      </c>
      <c r="GT10" s="113">
        <v>134.718231</v>
      </c>
      <c r="GU10" s="114">
        <v>11236400</v>
      </c>
      <c r="GV10" s="115">
        <v>387685.4</v>
      </c>
      <c r="GW10" s="145">
        <v>133.58000200000001</v>
      </c>
      <c r="GX10" s="113">
        <v>136.75</v>
      </c>
      <c r="GY10" s="113">
        <v>132.740005</v>
      </c>
      <c r="GZ10" s="113">
        <v>133.220001</v>
      </c>
      <c r="HA10" s="113">
        <v>133.220001</v>
      </c>
      <c r="HB10" s="114">
        <v>9853400</v>
      </c>
      <c r="HC10" s="115">
        <v>240736.9</v>
      </c>
      <c r="HD10" s="147">
        <v>28022.51</v>
      </c>
      <c r="HE10" s="148">
        <v>28174.78</v>
      </c>
      <c r="HF10" s="148">
        <v>27447.08</v>
      </c>
      <c r="HG10" s="148">
        <v>27534.58</v>
      </c>
      <c r="HH10" s="148">
        <v>27534.58</v>
      </c>
      <c r="HI10" s="114">
        <v>442850000</v>
      </c>
      <c r="HJ10" s="149">
        <f t="shared" si="0"/>
        <v>8752448.6300000008</v>
      </c>
    </row>
    <row r="11" spans="1:218" x14ac:dyDescent="0.2">
      <c r="A11" s="127">
        <v>44085</v>
      </c>
      <c r="B11" s="112">
        <v>163.44000199999999</v>
      </c>
      <c r="C11" s="113">
        <v>166.699997</v>
      </c>
      <c r="D11" s="113">
        <v>163.05999800000001</v>
      </c>
      <c r="E11" s="113">
        <v>166.16999799999999</v>
      </c>
      <c r="F11" s="113">
        <v>160.97590600000001</v>
      </c>
      <c r="G11" s="114">
        <v>1698500</v>
      </c>
      <c r="H11" s="120">
        <v>95717.13</v>
      </c>
      <c r="I11" s="145">
        <v>102.910004</v>
      </c>
      <c r="J11" s="113">
        <v>103.849998</v>
      </c>
      <c r="K11" s="113">
        <v>102.010002</v>
      </c>
      <c r="L11" s="113">
        <v>103.360001</v>
      </c>
      <c r="M11" s="113">
        <v>101.743988</v>
      </c>
      <c r="N11" s="114">
        <v>2604400</v>
      </c>
      <c r="O11" s="115">
        <v>83221.38</v>
      </c>
      <c r="P11" s="146">
        <v>241.699997</v>
      </c>
      <c r="Q11" s="113">
        <v>245.490005</v>
      </c>
      <c r="R11" s="113">
        <v>241.070007</v>
      </c>
      <c r="S11" s="113">
        <v>243.21000699999999</v>
      </c>
      <c r="T11" s="113">
        <v>236.287262</v>
      </c>
      <c r="U11" s="114">
        <v>1899400</v>
      </c>
      <c r="V11" s="120">
        <v>128130</v>
      </c>
      <c r="W11" s="145">
        <v>114.57</v>
      </c>
      <c r="X11" s="113">
        <v>115.230003</v>
      </c>
      <c r="Y11" s="113">
        <v>110</v>
      </c>
      <c r="Z11" s="113">
        <v>112</v>
      </c>
      <c r="AA11" s="113">
        <v>111.284233</v>
      </c>
      <c r="AB11" s="114">
        <v>180860300</v>
      </c>
      <c r="AC11" s="115">
        <v>1915484</v>
      </c>
      <c r="AD11" s="145">
        <v>158</v>
      </c>
      <c r="AE11" s="113">
        <v>161.36000100000001</v>
      </c>
      <c r="AF11" s="113">
        <v>156.320007</v>
      </c>
      <c r="AG11" s="113">
        <v>160.229996</v>
      </c>
      <c r="AH11" s="113">
        <v>160.229996</v>
      </c>
      <c r="AI11" s="114">
        <v>14722400</v>
      </c>
      <c r="AJ11" s="115">
        <v>90441.56</v>
      </c>
      <c r="AK11" s="145">
        <v>150.479996</v>
      </c>
      <c r="AL11" s="113">
        <v>154.39999399999999</v>
      </c>
      <c r="AM11" s="113">
        <v>150.240005</v>
      </c>
      <c r="AN11" s="113">
        <v>153.83000200000001</v>
      </c>
      <c r="AO11" s="113">
        <v>150.59437600000001</v>
      </c>
      <c r="AP11" s="114">
        <v>3237100</v>
      </c>
      <c r="AQ11" s="115">
        <v>83299.94</v>
      </c>
      <c r="AR11" s="145">
        <v>78.239998</v>
      </c>
      <c r="AS11" s="113">
        <v>78.690002000000007</v>
      </c>
      <c r="AT11" s="113">
        <v>77.069999999999993</v>
      </c>
      <c r="AU11" s="113">
        <v>77.690002000000007</v>
      </c>
      <c r="AV11" s="113">
        <v>73.591125000000005</v>
      </c>
      <c r="AW11" s="114">
        <v>13732400</v>
      </c>
      <c r="AX11" s="115">
        <v>145072.29999999999</v>
      </c>
      <c r="AY11" s="145">
        <v>39.770000000000003</v>
      </c>
      <c r="AZ11" s="113">
        <v>40.049999</v>
      </c>
      <c r="BA11" s="113">
        <v>39.520000000000003</v>
      </c>
      <c r="BB11" s="113">
        <v>39.880001</v>
      </c>
      <c r="BC11" s="113">
        <v>38.389816000000003</v>
      </c>
      <c r="BD11" s="114">
        <v>21853000</v>
      </c>
      <c r="BE11" s="115">
        <v>168828.9</v>
      </c>
      <c r="BF11" s="145">
        <v>50.400002000000001</v>
      </c>
      <c r="BG11" s="113">
        <v>51.200001</v>
      </c>
      <c r="BH11" s="113">
        <v>50.099997999999999</v>
      </c>
      <c r="BI11" s="113">
        <v>51.060001</v>
      </c>
      <c r="BJ11" s="113">
        <v>49.097808999999998</v>
      </c>
      <c r="BK11" s="114">
        <v>18272300</v>
      </c>
      <c r="BL11" s="115">
        <v>219324.9</v>
      </c>
      <c r="BM11" s="145">
        <v>49.209999000000003</v>
      </c>
      <c r="BN11" s="113">
        <v>50.419998</v>
      </c>
      <c r="BO11" s="113">
        <v>49.040000999999997</v>
      </c>
      <c r="BP11" s="113">
        <v>49.849997999999999</v>
      </c>
      <c r="BQ11" s="113">
        <v>47.684547000000002</v>
      </c>
      <c r="BR11" s="114">
        <v>6225700</v>
      </c>
      <c r="BS11" s="115">
        <v>42980.27</v>
      </c>
      <c r="BT11" s="145">
        <v>200.240005</v>
      </c>
      <c r="BU11" s="113">
        <v>201.91000399999999</v>
      </c>
      <c r="BV11" s="113">
        <v>198.949997</v>
      </c>
      <c r="BW11" s="113">
        <v>200.91999799999999</v>
      </c>
      <c r="BX11" s="113">
        <v>197.419647</v>
      </c>
      <c r="BY11" s="114">
        <v>2376400</v>
      </c>
      <c r="BZ11" s="115">
        <v>69131.75</v>
      </c>
      <c r="CA11" s="145">
        <v>164.509995</v>
      </c>
      <c r="CB11" s="113">
        <v>167.449997</v>
      </c>
      <c r="CC11" s="113">
        <v>164.270004</v>
      </c>
      <c r="CD11" s="113">
        <v>166.449997</v>
      </c>
      <c r="CE11" s="113">
        <v>163.59373500000001</v>
      </c>
      <c r="CF11" s="114">
        <v>2116700</v>
      </c>
      <c r="CG11" s="115">
        <v>158180</v>
      </c>
      <c r="CH11" s="145">
        <v>273.98001099999999</v>
      </c>
      <c r="CI11" s="113">
        <v>277.98001099999999</v>
      </c>
      <c r="CJ11" s="113">
        <v>273.459991</v>
      </c>
      <c r="CK11" s="113">
        <v>276.32998700000002</v>
      </c>
      <c r="CL11" s="113">
        <v>270.32086199999998</v>
      </c>
      <c r="CM11" s="114">
        <v>3729200</v>
      </c>
      <c r="CN11" s="115">
        <v>297457.40000000002</v>
      </c>
      <c r="CO11" s="145">
        <v>49.259998000000003</v>
      </c>
      <c r="CP11" s="113">
        <v>50.049999</v>
      </c>
      <c r="CQ11" s="113">
        <v>48.950001</v>
      </c>
      <c r="CR11" s="113">
        <v>49.279998999999997</v>
      </c>
      <c r="CS11" s="113">
        <v>48.019252999999999</v>
      </c>
      <c r="CT11" s="114">
        <v>29333600</v>
      </c>
      <c r="CU11" s="115">
        <v>209587.8</v>
      </c>
      <c r="CV11" s="145">
        <v>121.389999</v>
      </c>
      <c r="CW11" s="113">
        <v>122.699997</v>
      </c>
      <c r="CX11" s="113">
        <v>120.730003</v>
      </c>
      <c r="CY11" s="113">
        <v>121.459999</v>
      </c>
      <c r="CZ11" s="113">
        <v>115.509872</v>
      </c>
      <c r="DA11" s="114">
        <v>3548100</v>
      </c>
      <c r="DB11" s="115">
        <v>108169.60000000001</v>
      </c>
      <c r="DC11" s="145">
        <v>147.050003</v>
      </c>
      <c r="DD11" s="113">
        <v>148.529999</v>
      </c>
      <c r="DE11" s="113">
        <v>146.63000500000001</v>
      </c>
      <c r="DF11" s="113">
        <v>147.779999</v>
      </c>
      <c r="DG11" s="113">
        <v>144.09016399999999</v>
      </c>
      <c r="DH11" s="114">
        <v>3934700</v>
      </c>
      <c r="DI11" s="115">
        <v>389078.5</v>
      </c>
      <c r="DJ11" s="145">
        <v>99.970000999999996</v>
      </c>
      <c r="DK11" s="113">
        <v>101.360001</v>
      </c>
      <c r="DL11" s="113">
        <v>99.589995999999999</v>
      </c>
      <c r="DM11" s="113">
        <v>101.07</v>
      </c>
      <c r="DN11" s="113">
        <v>97.687599000000006</v>
      </c>
      <c r="DO11" s="114">
        <v>13784300</v>
      </c>
      <c r="DP11" s="115">
        <v>308021.2</v>
      </c>
      <c r="DQ11" s="145">
        <v>217.69000199999999</v>
      </c>
      <c r="DR11" s="113">
        <v>219.179993</v>
      </c>
      <c r="DS11" s="113">
        <v>216.279999</v>
      </c>
      <c r="DT11" s="113">
        <v>218</v>
      </c>
      <c r="DU11" s="113">
        <v>213.03573600000001</v>
      </c>
      <c r="DV11" s="114">
        <v>3616500</v>
      </c>
      <c r="DW11" s="115">
        <v>162214.29999999999</v>
      </c>
      <c r="DX11" s="145">
        <v>80</v>
      </c>
      <c r="DY11" s="113">
        <v>80.992362999999997</v>
      </c>
      <c r="DZ11" s="113">
        <v>79.942749000000006</v>
      </c>
      <c r="EA11" s="113">
        <v>80.610686999999999</v>
      </c>
      <c r="EB11" s="113">
        <v>77.346085000000002</v>
      </c>
      <c r="EC11" s="114">
        <v>7171254</v>
      </c>
      <c r="ED11" s="115">
        <v>213670.3</v>
      </c>
      <c r="EE11" s="145">
        <v>207.199997</v>
      </c>
      <c r="EF11" s="113">
        <v>208.63000500000001</v>
      </c>
      <c r="EG11" s="113">
        <v>201.240005</v>
      </c>
      <c r="EH11" s="113">
        <v>204.029999</v>
      </c>
      <c r="EI11" s="113">
        <v>202.17484999999999</v>
      </c>
      <c r="EJ11" s="114">
        <v>33620100</v>
      </c>
      <c r="EK11" s="115">
        <v>1544027</v>
      </c>
      <c r="EL11" s="145">
        <v>116.760002</v>
      </c>
      <c r="EM11" s="113">
        <v>119.25</v>
      </c>
      <c r="EN11" s="113">
        <v>116.41999800000001</v>
      </c>
      <c r="EO11" s="113">
        <v>118</v>
      </c>
      <c r="EP11" s="113">
        <v>117.094238</v>
      </c>
      <c r="EQ11" s="114">
        <v>8565200</v>
      </c>
      <c r="ER11" s="115">
        <v>146894.70000000001</v>
      </c>
      <c r="ES11" s="145">
        <v>137.69000199999999</v>
      </c>
      <c r="ET11" s="113">
        <v>138.66000399999999</v>
      </c>
      <c r="EU11" s="113">
        <v>137.16000399999999</v>
      </c>
      <c r="EV11" s="113">
        <v>138.13999899999999</v>
      </c>
      <c r="EW11" s="113">
        <v>134.837402</v>
      </c>
      <c r="EX11" s="114">
        <v>4398000</v>
      </c>
      <c r="EY11" s="115">
        <v>343916.2</v>
      </c>
      <c r="EZ11" s="145">
        <v>250.720001</v>
      </c>
      <c r="FA11" s="113">
        <v>251.300003</v>
      </c>
      <c r="FB11" s="113">
        <v>239.449997</v>
      </c>
      <c r="FC11" s="113">
        <v>243.10000600000001</v>
      </c>
      <c r="FD11" s="113">
        <v>243.10000600000001</v>
      </c>
      <c r="FE11" s="114">
        <v>5455200</v>
      </c>
      <c r="FF11" s="115">
        <v>254790</v>
      </c>
      <c r="FG11" s="145">
        <v>112.519997</v>
      </c>
      <c r="FH11" s="113">
        <v>114.07</v>
      </c>
      <c r="FI11" s="113">
        <v>111.650002</v>
      </c>
      <c r="FJ11" s="113">
        <v>113.400002</v>
      </c>
      <c r="FK11" s="113">
        <v>110.82854500000001</v>
      </c>
      <c r="FL11" s="114">
        <v>1040100</v>
      </c>
      <c r="FM11" s="115">
        <v>28711.86</v>
      </c>
      <c r="FN11" s="145">
        <v>305.07000699999998</v>
      </c>
      <c r="FO11" s="113">
        <v>306.459991</v>
      </c>
      <c r="FP11" s="113">
        <v>297.290009</v>
      </c>
      <c r="FQ11" s="113">
        <v>301.48001099999999</v>
      </c>
      <c r="FR11" s="113">
        <v>297.20025600000002</v>
      </c>
      <c r="FS11" s="114">
        <v>3085900</v>
      </c>
      <c r="FT11" s="115">
        <v>286507.09999999998</v>
      </c>
      <c r="FU11" s="145">
        <v>59.580002</v>
      </c>
      <c r="FV11" s="113">
        <v>59.959999000000003</v>
      </c>
      <c r="FW11" s="113">
        <v>59.360000999999997</v>
      </c>
      <c r="FX11" s="113">
        <v>59.790000999999997</v>
      </c>
      <c r="FY11" s="113">
        <v>56.594985999999999</v>
      </c>
      <c r="FZ11" s="114">
        <v>13924800</v>
      </c>
      <c r="GA11" s="115">
        <v>247414.1</v>
      </c>
      <c r="GB11" s="145">
        <v>201.58000200000001</v>
      </c>
      <c r="GC11" s="113">
        <v>202.41000399999999</v>
      </c>
      <c r="GD11" s="113">
        <v>198.91000399999999</v>
      </c>
      <c r="GE11" s="113">
        <v>200.679993</v>
      </c>
      <c r="GF11" s="113">
        <v>199.505325</v>
      </c>
      <c r="GG11" s="114">
        <v>7439000</v>
      </c>
      <c r="GH11" s="115">
        <v>338347.8</v>
      </c>
      <c r="GI11" s="145">
        <v>34.709999000000003</v>
      </c>
      <c r="GJ11" s="113">
        <v>35.25</v>
      </c>
      <c r="GK11" s="113">
        <v>33.880001</v>
      </c>
      <c r="GL11" s="113">
        <v>34.700001</v>
      </c>
      <c r="GM11" s="113">
        <v>33.350203999999998</v>
      </c>
      <c r="GN11" s="114">
        <v>9634500</v>
      </c>
      <c r="GO11" s="115">
        <v>41960</v>
      </c>
      <c r="GP11" s="145">
        <v>137.050003</v>
      </c>
      <c r="GQ11" s="113">
        <v>138.44000199999999</v>
      </c>
      <c r="GR11" s="113">
        <v>135.550003</v>
      </c>
      <c r="GS11" s="113">
        <v>136.699997</v>
      </c>
      <c r="GT11" s="113">
        <v>134.60990899999999</v>
      </c>
      <c r="GU11" s="114">
        <v>9626600</v>
      </c>
      <c r="GV11" s="115">
        <v>387373.8</v>
      </c>
      <c r="GW11" s="145">
        <v>133.740005</v>
      </c>
      <c r="GX11" s="113">
        <v>133.740005</v>
      </c>
      <c r="GY11" s="113">
        <v>131.08999600000001</v>
      </c>
      <c r="GZ11" s="113">
        <v>131.75</v>
      </c>
      <c r="HA11" s="113">
        <v>131.75</v>
      </c>
      <c r="HB11" s="114">
        <v>7165300</v>
      </c>
      <c r="HC11" s="115">
        <v>238080.5</v>
      </c>
      <c r="HD11" s="147">
        <v>27613.86</v>
      </c>
      <c r="HE11" s="148">
        <v>27828.82</v>
      </c>
      <c r="HF11" s="148">
        <v>27448.15</v>
      </c>
      <c r="HG11" s="148">
        <v>27665.64</v>
      </c>
      <c r="HH11" s="148">
        <v>27665.64</v>
      </c>
      <c r="HI11" s="114">
        <v>435330000</v>
      </c>
      <c r="HJ11" s="149">
        <f t="shared" si="0"/>
        <v>8746034.2900000028</v>
      </c>
    </row>
    <row r="12" spans="1:218" x14ac:dyDescent="0.2">
      <c r="A12" s="127">
        <v>44088</v>
      </c>
      <c r="B12" s="112">
        <v>167.66000399999999</v>
      </c>
      <c r="C12" s="113">
        <v>169.429993</v>
      </c>
      <c r="D12" s="113">
        <v>166.429993</v>
      </c>
      <c r="E12" s="113">
        <v>168.46000699999999</v>
      </c>
      <c r="F12" s="113">
        <v>163.19433599999999</v>
      </c>
      <c r="G12" s="114">
        <v>2264200</v>
      </c>
      <c r="H12" s="120">
        <v>97036.19</v>
      </c>
      <c r="I12" s="145">
        <v>104.650002</v>
      </c>
      <c r="J12" s="113">
        <v>107.69000200000001</v>
      </c>
      <c r="K12" s="113">
        <v>104.220001</v>
      </c>
      <c r="L12" s="113">
        <v>107.269997</v>
      </c>
      <c r="M12" s="113">
        <v>105.592842</v>
      </c>
      <c r="N12" s="114">
        <v>3620100</v>
      </c>
      <c r="O12" s="115">
        <v>86369.56</v>
      </c>
      <c r="P12" s="146">
        <v>244.83999600000001</v>
      </c>
      <c r="Q12" s="113">
        <v>247.83999600000001</v>
      </c>
      <c r="R12" s="113">
        <v>244.25</v>
      </c>
      <c r="S12" s="113">
        <v>246.75</v>
      </c>
      <c r="T12" s="113">
        <v>239.72648599999999</v>
      </c>
      <c r="U12" s="114">
        <v>2086500</v>
      </c>
      <c r="V12" s="120">
        <v>126930</v>
      </c>
      <c r="W12" s="145">
        <v>114.720001</v>
      </c>
      <c r="X12" s="113">
        <v>115.93</v>
      </c>
      <c r="Y12" s="113">
        <v>112.800003</v>
      </c>
      <c r="Z12" s="113">
        <v>115.360001</v>
      </c>
      <c r="AA12" s="113">
        <v>114.622772</v>
      </c>
      <c r="AB12" s="114">
        <v>140150100</v>
      </c>
      <c r="AC12" s="115">
        <v>1972863</v>
      </c>
      <c r="AD12" s="145">
        <v>161.75</v>
      </c>
      <c r="AE12" s="113">
        <v>165.94000199999999</v>
      </c>
      <c r="AF12" s="113">
        <v>158.89999399999999</v>
      </c>
      <c r="AG12" s="113">
        <v>165.35000600000001</v>
      </c>
      <c r="AH12" s="113">
        <v>165.35000600000001</v>
      </c>
      <c r="AI12" s="114">
        <v>17228400</v>
      </c>
      <c r="AJ12" s="115">
        <v>93331.56</v>
      </c>
      <c r="AK12" s="145">
        <v>154</v>
      </c>
      <c r="AL12" s="113">
        <v>154.800003</v>
      </c>
      <c r="AM12" s="113">
        <v>152.21000699999999</v>
      </c>
      <c r="AN12" s="113">
        <v>153.509995</v>
      </c>
      <c r="AO12" s="113">
        <v>150.281082</v>
      </c>
      <c r="AP12" s="114">
        <v>2569300</v>
      </c>
      <c r="AQ12" s="115">
        <v>83126.63</v>
      </c>
      <c r="AR12" s="145">
        <v>77.480002999999996</v>
      </c>
      <c r="AS12" s="113">
        <v>77.980002999999996</v>
      </c>
      <c r="AT12" s="113">
        <v>76.919998000000007</v>
      </c>
      <c r="AU12" s="113">
        <v>77.290001000000004</v>
      </c>
      <c r="AV12" s="113">
        <v>73.212219000000005</v>
      </c>
      <c r="AW12" s="114">
        <v>8182800</v>
      </c>
      <c r="AX12" s="115">
        <v>144325.29999999999</v>
      </c>
      <c r="AY12" s="145">
        <v>40.220001000000003</v>
      </c>
      <c r="AZ12" s="113">
        <v>40.639999000000003</v>
      </c>
      <c r="BA12" s="113">
        <v>40.049999</v>
      </c>
      <c r="BB12" s="113">
        <v>40.369999</v>
      </c>
      <c r="BC12" s="113">
        <v>38.861499999999999</v>
      </c>
      <c r="BD12" s="114">
        <v>19866700</v>
      </c>
      <c r="BE12" s="115">
        <v>170903.3</v>
      </c>
      <c r="BF12" s="145">
        <v>50.970001000000003</v>
      </c>
      <c r="BG12" s="113">
        <v>51.23</v>
      </c>
      <c r="BH12" s="113">
        <v>50.57</v>
      </c>
      <c r="BI12" s="113">
        <v>50.709999000000003</v>
      </c>
      <c r="BJ12" s="113">
        <v>49.155963999999997</v>
      </c>
      <c r="BK12" s="114">
        <v>10911700</v>
      </c>
      <c r="BL12" s="115">
        <v>217821.6</v>
      </c>
      <c r="BM12" s="145">
        <v>50.07</v>
      </c>
      <c r="BN12" s="113">
        <v>50.509998000000003</v>
      </c>
      <c r="BO12" s="113">
        <v>49.695</v>
      </c>
      <c r="BP12" s="113">
        <v>50.09</v>
      </c>
      <c r="BQ12" s="113">
        <v>47.914124000000001</v>
      </c>
      <c r="BR12" s="114">
        <v>5298900</v>
      </c>
      <c r="BS12" s="115">
        <v>43611.34</v>
      </c>
      <c r="BT12" s="145">
        <v>203.300003</v>
      </c>
      <c r="BU12" s="113">
        <v>203.300003</v>
      </c>
      <c r="BV12" s="113">
        <v>200.66999799999999</v>
      </c>
      <c r="BW12" s="113">
        <v>201.33999600000001</v>
      </c>
      <c r="BX12" s="113">
        <v>197.832336</v>
      </c>
      <c r="BY12" s="114">
        <v>2756900</v>
      </c>
      <c r="BZ12" s="115">
        <v>69276.25</v>
      </c>
      <c r="CA12" s="145">
        <v>168.009995</v>
      </c>
      <c r="CB12" s="113">
        <v>169.53999300000001</v>
      </c>
      <c r="CC12" s="113">
        <v>167.36999499999999</v>
      </c>
      <c r="CD12" s="113">
        <v>168.470001</v>
      </c>
      <c r="CE12" s="113">
        <v>165.57908599999999</v>
      </c>
      <c r="CF12" s="114">
        <v>2134000</v>
      </c>
      <c r="CG12" s="115">
        <v>157200</v>
      </c>
      <c r="CH12" s="145">
        <v>278.54998799999998</v>
      </c>
      <c r="CI12" s="113">
        <v>282.459991</v>
      </c>
      <c r="CJ12" s="113">
        <v>278.01998900000001</v>
      </c>
      <c r="CK12" s="113">
        <v>280.64999399999999</v>
      </c>
      <c r="CL12" s="113">
        <v>274.54693600000002</v>
      </c>
      <c r="CM12" s="114">
        <v>3055800</v>
      </c>
      <c r="CN12" s="115">
        <v>302107.5</v>
      </c>
      <c r="CO12" s="145">
        <v>48.849997999999999</v>
      </c>
      <c r="CP12" s="113">
        <v>49.720001000000003</v>
      </c>
      <c r="CQ12" s="113">
        <v>48.849997999999999</v>
      </c>
      <c r="CR12" s="113">
        <v>49.41</v>
      </c>
      <c r="CS12" s="113">
        <v>48.145927</v>
      </c>
      <c r="CT12" s="114">
        <v>27212500</v>
      </c>
      <c r="CU12" s="115">
        <v>210140.7</v>
      </c>
      <c r="CV12" s="145">
        <v>122.360001</v>
      </c>
      <c r="CW12" s="113">
        <v>123.379997</v>
      </c>
      <c r="CX12" s="113">
        <v>121.760002</v>
      </c>
      <c r="CY12" s="113">
        <v>122.089996</v>
      </c>
      <c r="CZ12" s="113">
        <v>116.109009</v>
      </c>
      <c r="DA12" s="114">
        <v>3641500</v>
      </c>
      <c r="DB12" s="115">
        <v>108730.7</v>
      </c>
      <c r="DC12" s="145">
        <v>148.11999499999999</v>
      </c>
      <c r="DD12" s="113">
        <v>149.470001</v>
      </c>
      <c r="DE12" s="113">
        <v>148.009995</v>
      </c>
      <c r="DF12" s="113">
        <v>148.35000600000001</v>
      </c>
      <c r="DG12" s="113">
        <v>144.64593500000001</v>
      </c>
      <c r="DH12" s="114">
        <v>4375800</v>
      </c>
      <c r="DI12" s="115">
        <v>390579.3</v>
      </c>
      <c r="DJ12" s="145">
        <v>101.510002</v>
      </c>
      <c r="DK12" s="113">
        <v>103.459999</v>
      </c>
      <c r="DL12" s="113">
        <v>101.370003</v>
      </c>
      <c r="DM12" s="113">
        <v>102.470001</v>
      </c>
      <c r="DN12" s="113">
        <v>99.040749000000005</v>
      </c>
      <c r="DO12" s="114">
        <v>19017400</v>
      </c>
      <c r="DP12" s="115">
        <v>312287.90000000002</v>
      </c>
      <c r="DQ12" s="145">
        <v>219.720001</v>
      </c>
      <c r="DR12" s="113">
        <v>222.58999600000001</v>
      </c>
      <c r="DS12" s="113">
        <v>219.33999600000001</v>
      </c>
      <c r="DT12" s="113">
        <v>220.55999800000001</v>
      </c>
      <c r="DU12" s="113">
        <v>215.53746000000001</v>
      </c>
      <c r="DV12" s="114">
        <v>2543800</v>
      </c>
      <c r="DW12" s="115">
        <v>164119.20000000001</v>
      </c>
      <c r="DX12" s="145">
        <v>80.343513000000002</v>
      </c>
      <c r="DY12" s="113">
        <v>81.202292999999997</v>
      </c>
      <c r="DZ12" s="113">
        <v>79.895034999999993</v>
      </c>
      <c r="EA12" s="113">
        <v>80.305344000000005</v>
      </c>
      <c r="EB12" s="113">
        <v>77.613533000000004</v>
      </c>
      <c r="EC12" s="114">
        <v>8575994</v>
      </c>
      <c r="ED12" s="115">
        <v>212860.9</v>
      </c>
      <c r="EE12" s="145">
        <v>204.240005</v>
      </c>
      <c r="EF12" s="113">
        <v>209.199997</v>
      </c>
      <c r="EG12" s="113">
        <v>204.029999</v>
      </c>
      <c r="EH12" s="113">
        <v>205.41000399999999</v>
      </c>
      <c r="EI12" s="113">
        <v>203.54229699999999</v>
      </c>
      <c r="EJ12" s="114">
        <v>30375800</v>
      </c>
      <c r="EK12" s="115">
        <v>1554471</v>
      </c>
      <c r="EL12" s="145">
        <v>118.5</v>
      </c>
      <c r="EM12" s="113">
        <v>119.93</v>
      </c>
      <c r="EN12" s="113">
        <v>118.16999800000001</v>
      </c>
      <c r="EO12" s="113">
        <v>119.279999</v>
      </c>
      <c r="EP12" s="113">
        <v>118.364418</v>
      </c>
      <c r="EQ12" s="114">
        <v>4990300</v>
      </c>
      <c r="ER12" s="115">
        <v>148488.20000000001</v>
      </c>
      <c r="ES12" s="145">
        <v>138.44000199999999</v>
      </c>
      <c r="ET12" s="113">
        <v>139.58000200000001</v>
      </c>
      <c r="EU12" s="113">
        <v>138.33000200000001</v>
      </c>
      <c r="EV12" s="113">
        <v>138.63000500000001</v>
      </c>
      <c r="EW12" s="113">
        <v>135.31568899999999</v>
      </c>
      <c r="EX12" s="114">
        <v>4767400</v>
      </c>
      <c r="EY12" s="115">
        <v>345136.1</v>
      </c>
      <c r="EZ12" s="145">
        <v>246.30999800000001</v>
      </c>
      <c r="FA12" s="113">
        <v>248.86999499999999</v>
      </c>
      <c r="FB12" s="113">
        <v>244.03999300000001</v>
      </c>
      <c r="FC12" s="113">
        <v>246.63999899999999</v>
      </c>
      <c r="FD12" s="113">
        <v>246.63999899999999</v>
      </c>
      <c r="FE12" s="114">
        <v>4255200</v>
      </c>
      <c r="FF12" s="115">
        <v>250500</v>
      </c>
      <c r="FG12" s="145">
        <v>114.16999800000001</v>
      </c>
      <c r="FH12" s="113">
        <v>115.230003</v>
      </c>
      <c r="FI12" s="113">
        <v>113.760002</v>
      </c>
      <c r="FJ12" s="113">
        <v>114.459999</v>
      </c>
      <c r="FK12" s="113">
        <v>111.864502</v>
      </c>
      <c r="FL12" s="114">
        <v>977300</v>
      </c>
      <c r="FM12" s="115">
        <v>28980.25</v>
      </c>
      <c r="FN12" s="145">
        <v>303.01001000000002</v>
      </c>
      <c r="FO12" s="113">
        <v>311.11999500000002</v>
      </c>
      <c r="FP12" s="113">
        <v>303.01001000000002</v>
      </c>
      <c r="FQ12" s="113">
        <v>308.57000699999998</v>
      </c>
      <c r="FR12" s="113">
        <v>304.18963600000001</v>
      </c>
      <c r="FS12" s="114">
        <v>1795500</v>
      </c>
      <c r="FT12" s="115">
        <v>293245.09999999998</v>
      </c>
      <c r="FU12" s="145">
        <v>60.02</v>
      </c>
      <c r="FV12" s="113">
        <v>60.779998999999997</v>
      </c>
      <c r="FW12" s="113">
        <v>60</v>
      </c>
      <c r="FX12" s="113">
        <v>60.32</v>
      </c>
      <c r="FY12" s="113">
        <v>57.096663999999997</v>
      </c>
      <c r="FZ12" s="114">
        <v>11932500</v>
      </c>
      <c r="GA12" s="115">
        <v>249607.3</v>
      </c>
      <c r="GB12" s="145">
        <v>203.35000600000001</v>
      </c>
      <c r="GC12" s="113">
        <v>206.41000399999999</v>
      </c>
      <c r="GD12" s="113">
        <v>203.13999899999999</v>
      </c>
      <c r="GE12" s="113">
        <v>204.979996</v>
      </c>
      <c r="GF12" s="113">
        <v>203.78015099999999</v>
      </c>
      <c r="GG12" s="114">
        <v>11730500</v>
      </c>
      <c r="GH12" s="115">
        <v>345597.6</v>
      </c>
      <c r="GI12" s="145">
        <v>34.849997999999999</v>
      </c>
      <c r="GJ12" s="113">
        <v>35.169998</v>
      </c>
      <c r="GK12" s="113">
        <v>34.599997999999999</v>
      </c>
      <c r="GL12" s="113">
        <v>35.110000999999997</v>
      </c>
      <c r="GM12" s="113">
        <v>33.744255000000003</v>
      </c>
      <c r="GN12" s="114">
        <v>5742100</v>
      </c>
      <c r="GO12" s="115">
        <v>41780</v>
      </c>
      <c r="GP12" s="145">
        <v>136.13999899999999</v>
      </c>
      <c r="GQ12" s="113">
        <v>141.10000600000001</v>
      </c>
      <c r="GR12" s="113">
        <v>135.88000500000001</v>
      </c>
      <c r="GS12" s="113">
        <v>137.320007</v>
      </c>
      <c r="GT12" s="113">
        <v>135.22044399999999</v>
      </c>
      <c r="GU12" s="114">
        <v>15244600</v>
      </c>
      <c r="GV12" s="115">
        <v>389130.7</v>
      </c>
      <c r="GW12" s="145">
        <v>132.529999</v>
      </c>
      <c r="GX12" s="113">
        <v>132.929993</v>
      </c>
      <c r="GY12" s="113">
        <v>130.89999399999999</v>
      </c>
      <c r="GZ12" s="113">
        <v>131.25</v>
      </c>
      <c r="HA12" s="113">
        <v>131.25</v>
      </c>
      <c r="HB12" s="114">
        <v>8391900</v>
      </c>
      <c r="HC12" s="115">
        <v>237176.9</v>
      </c>
      <c r="HD12" s="147">
        <v>27718.74</v>
      </c>
      <c r="HE12" s="148">
        <v>28086.06</v>
      </c>
      <c r="HF12" s="148">
        <v>27718.74</v>
      </c>
      <c r="HG12" s="148">
        <v>27993.33</v>
      </c>
      <c r="HH12" s="148">
        <v>27993.33</v>
      </c>
      <c r="HI12" s="114">
        <v>380750000</v>
      </c>
      <c r="HJ12" s="149">
        <f t="shared" si="0"/>
        <v>8847734.0799999982</v>
      </c>
    </row>
    <row r="13" spans="1:218" x14ac:dyDescent="0.2">
      <c r="A13" s="127">
        <v>44089</v>
      </c>
      <c r="B13" s="112">
        <v>169.86999499999999</v>
      </c>
      <c r="C13" s="113">
        <v>169.929993</v>
      </c>
      <c r="D13" s="113">
        <v>166.16999799999999</v>
      </c>
      <c r="E13" s="113">
        <v>166.570007</v>
      </c>
      <c r="F13" s="113">
        <v>161.36343400000001</v>
      </c>
      <c r="G13" s="114">
        <v>2056300</v>
      </c>
      <c r="H13" s="120">
        <v>95947.5</v>
      </c>
      <c r="I13" s="145">
        <v>107.839996</v>
      </c>
      <c r="J13" s="113">
        <v>108.120003</v>
      </c>
      <c r="K13" s="113">
        <v>106.239998</v>
      </c>
      <c r="L13" s="113">
        <v>106.68</v>
      </c>
      <c r="M13" s="113">
        <v>105.012085</v>
      </c>
      <c r="N13" s="114">
        <v>3371500</v>
      </c>
      <c r="O13" s="115">
        <v>85894.5</v>
      </c>
      <c r="P13" s="146">
        <v>248.699997</v>
      </c>
      <c r="Q13" s="113">
        <v>251.91999799999999</v>
      </c>
      <c r="R13" s="113">
        <v>248.10000600000001</v>
      </c>
      <c r="S13" s="113">
        <v>248.35000600000001</v>
      </c>
      <c r="T13" s="113">
        <v>241.28095999999999</v>
      </c>
      <c r="U13" s="114">
        <v>2243900</v>
      </c>
      <c r="V13" s="120">
        <v>127420</v>
      </c>
      <c r="W13" s="145">
        <v>118.33000199999999</v>
      </c>
      <c r="X13" s="113">
        <v>118.83000199999999</v>
      </c>
      <c r="Y13" s="113">
        <v>113.610001</v>
      </c>
      <c r="Z13" s="113">
        <v>115.540001</v>
      </c>
      <c r="AA13" s="113">
        <v>114.80162</v>
      </c>
      <c r="AB13" s="114">
        <v>184642000</v>
      </c>
      <c r="AC13" s="115">
        <v>1976027</v>
      </c>
      <c r="AD13" s="145">
        <v>166.64999399999999</v>
      </c>
      <c r="AE13" s="113">
        <v>168.83999600000001</v>
      </c>
      <c r="AF13" s="113">
        <v>163.33000200000001</v>
      </c>
      <c r="AG13" s="113">
        <v>163.490005</v>
      </c>
      <c r="AH13" s="113">
        <v>163.490005</v>
      </c>
      <c r="AI13" s="114">
        <v>14881700</v>
      </c>
      <c r="AJ13" s="115">
        <v>92281.69</v>
      </c>
      <c r="AK13" s="145">
        <v>154.199997</v>
      </c>
      <c r="AL13" s="113">
        <v>154.470001</v>
      </c>
      <c r="AM13" s="113">
        <v>148.36000100000001</v>
      </c>
      <c r="AN13" s="113">
        <v>148.60000600000001</v>
      </c>
      <c r="AO13" s="113">
        <v>145.47438</v>
      </c>
      <c r="AP13" s="114">
        <v>4092400</v>
      </c>
      <c r="AQ13" s="115">
        <v>80467.81</v>
      </c>
      <c r="AR13" s="145">
        <v>77.559997999999993</v>
      </c>
      <c r="AS13" s="113">
        <v>78.480002999999996</v>
      </c>
      <c r="AT13" s="113">
        <v>75.959998999999996</v>
      </c>
      <c r="AU13" s="113">
        <v>76.349997999999999</v>
      </c>
      <c r="AV13" s="113">
        <v>72.321815000000001</v>
      </c>
      <c r="AW13" s="114">
        <v>11732000</v>
      </c>
      <c r="AX13" s="115">
        <v>142570.1</v>
      </c>
      <c r="AY13" s="145">
        <v>40.509998000000003</v>
      </c>
      <c r="AZ13" s="113">
        <v>40.840000000000003</v>
      </c>
      <c r="BA13" s="113">
        <v>40.380001</v>
      </c>
      <c r="BB13" s="113">
        <v>40.599997999999999</v>
      </c>
      <c r="BC13" s="113">
        <v>39.082909000000001</v>
      </c>
      <c r="BD13" s="114">
        <v>19024100</v>
      </c>
      <c r="BE13" s="115">
        <v>171877</v>
      </c>
      <c r="BF13" s="145">
        <v>51</v>
      </c>
      <c r="BG13" s="113">
        <v>51.380001</v>
      </c>
      <c r="BH13" s="113">
        <v>50.84</v>
      </c>
      <c r="BI13" s="113">
        <v>51.049999</v>
      </c>
      <c r="BJ13" s="113">
        <v>49.485550000000003</v>
      </c>
      <c r="BK13" s="114">
        <v>12838400</v>
      </c>
      <c r="BL13" s="115">
        <v>219282</v>
      </c>
      <c r="BM13" s="145">
        <v>50.610000999999997</v>
      </c>
      <c r="BN13" s="113">
        <v>51.560001</v>
      </c>
      <c r="BO13" s="113">
        <v>50.389999000000003</v>
      </c>
      <c r="BP13" s="113">
        <v>51.07</v>
      </c>
      <c r="BQ13" s="113">
        <v>48.851551000000001</v>
      </c>
      <c r="BR13" s="114">
        <v>4771700</v>
      </c>
      <c r="BS13" s="115">
        <v>43699.4</v>
      </c>
      <c r="BT13" s="145">
        <v>202</v>
      </c>
      <c r="BU13" s="113">
        <v>202.58999600000001</v>
      </c>
      <c r="BV13" s="113">
        <v>197.979996</v>
      </c>
      <c r="BW13" s="113">
        <v>198</v>
      </c>
      <c r="BX13" s="113">
        <v>194.550522</v>
      </c>
      <c r="BY13" s="114">
        <v>3717600</v>
      </c>
      <c r="BZ13" s="115">
        <v>68127</v>
      </c>
      <c r="CA13" s="145">
        <v>169.270004</v>
      </c>
      <c r="CB13" s="113">
        <v>169.990005</v>
      </c>
      <c r="CC13" s="113">
        <v>168.070007</v>
      </c>
      <c r="CD13" s="113">
        <v>168.300003</v>
      </c>
      <c r="CE13" s="113">
        <v>165.412003</v>
      </c>
      <c r="CF13" s="114">
        <v>1851200</v>
      </c>
      <c r="CG13" s="115">
        <v>157220</v>
      </c>
      <c r="CH13" s="145">
        <v>283.040009</v>
      </c>
      <c r="CI13" s="113">
        <v>286.70001200000002</v>
      </c>
      <c r="CJ13" s="113">
        <v>282.38000499999998</v>
      </c>
      <c r="CK13" s="113">
        <v>285.57998700000002</v>
      </c>
      <c r="CL13" s="113">
        <v>279.36971999999997</v>
      </c>
      <c r="CM13" s="114">
        <v>4174900</v>
      </c>
      <c r="CN13" s="115">
        <v>307414.59999999998</v>
      </c>
      <c r="CO13" s="145">
        <v>49.790000999999997</v>
      </c>
      <c r="CP13" s="113">
        <v>50.599997999999999</v>
      </c>
      <c r="CQ13" s="113">
        <v>49.73</v>
      </c>
      <c r="CR13" s="113">
        <v>50</v>
      </c>
      <c r="CS13" s="113">
        <v>48.720832999999999</v>
      </c>
      <c r="CT13" s="114">
        <v>27598300</v>
      </c>
      <c r="CU13" s="115">
        <v>212649.9</v>
      </c>
      <c r="CV13" s="145">
        <v>122.82</v>
      </c>
      <c r="CW13" s="113">
        <v>123.400002</v>
      </c>
      <c r="CX13" s="113">
        <v>122.239998</v>
      </c>
      <c r="CY13" s="113">
        <v>122.44000200000001</v>
      </c>
      <c r="CZ13" s="113">
        <v>116.441864</v>
      </c>
      <c r="DA13" s="114">
        <v>2915200</v>
      </c>
      <c r="DB13" s="115">
        <v>109042.4</v>
      </c>
      <c r="DC13" s="145">
        <v>149.449997</v>
      </c>
      <c r="DD13" s="113">
        <v>150.58999600000001</v>
      </c>
      <c r="DE13" s="113">
        <v>148.520004</v>
      </c>
      <c r="DF13" s="113">
        <v>148.88999899999999</v>
      </c>
      <c r="DG13" s="113">
        <v>145.17245500000001</v>
      </c>
      <c r="DH13" s="114">
        <v>3658800</v>
      </c>
      <c r="DI13" s="115">
        <v>392000.9</v>
      </c>
      <c r="DJ13" s="145">
        <v>102.730003</v>
      </c>
      <c r="DK13" s="113">
        <v>102.849998</v>
      </c>
      <c r="DL13" s="113">
        <v>99.139999000000003</v>
      </c>
      <c r="DM13" s="113">
        <v>99.279999000000004</v>
      </c>
      <c r="DN13" s="113">
        <v>95.957504</v>
      </c>
      <c r="DO13" s="114">
        <v>23683000</v>
      </c>
      <c r="DP13" s="115">
        <v>302566</v>
      </c>
      <c r="DQ13" s="145">
        <v>221.759995</v>
      </c>
      <c r="DR13" s="113">
        <v>223.63999899999999</v>
      </c>
      <c r="DS13" s="113">
        <v>221.39999399999999</v>
      </c>
      <c r="DT13" s="113">
        <v>222.36999499999999</v>
      </c>
      <c r="DU13" s="113">
        <v>217.30621300000001</v>
      </c>
      <c r="DV13" s="114">
        <v>2640700</v>
      </c>
      <c r="DW13" s="115">
        <v>165466.1</v>
      </c>
      <c r="DX13" s="145">
        <v>80.849236000000005</v>
      </c>
      <c r="DY13" s="113">
        <v>81.269081</v>
      </c>
      <c r="DZ13" s="113">
        <v>79.818702999999999</v>
      </c>
      <c r="EA13" s="113">
        <v>80.353049999999996</v>
      </c>
      <c r="EB13" s="113">
        <v>77.659637000000004</v>
      </c>
      <c r="EC13" s="114">
        <v>10826678</v>
      </c>
      <c r="ED13" s="115">
        <v>212987.3</v>
      </c>
      <c r="EE13" s="145">
        <v>208.41999799999999</v>
      </c>
      <c r="EF13" s="113">
        <v>209.779999</v>
      </c>
      <c r="EG13" s="113">
        <v>206.929993</v>
      </c>
      <c r="EH13" s="113">
        <v>208.779999</v>
      </c>
      <c r="EI13" s="113">
        <v>206.881653</v>
      </c>
      <c r="EJ13" s="114">
        <v>21823900</v>
      </c>
      <c r="EK13" s="115">
        <v>1579974</v>
      </c>
      <c r="EL13" s="145">
        <v>119.699997</v>
      </c>
      <c r="EM13" s="113">
        <v>120.480003</v>
      </c>
      <c r="EN13" s="113">
        <v>119.18</v>
      </c>
      <c r="EO13" s="113">
        <v>119.269997</v>
      </c>
      <c r="EP13" s="113">
        <v>118.35449199999999</v>
      </c>
      <c r="EQ13" s="114">
        <v>5934200</v>
      </c>
      <c r="ER13" s="115">
        <v>148475.70000000001</v>
      </c>
      <c r="ES13" s="145">
        <v>138.78999300000001</v>
      </c>
      <c r="ET13" s="113">
        <v>139.770004</v>
      </c>
      <c r="EU13" s="113">
        <v>138.38999899999999</v>
      </c>
      <c r="EV13" s="113">
        <v>138.63000500000001</v>
      </c>
      <c r="EW13" s="113">
        <v>135.31568899999999</v>
      </c>
      <c r="EX13" s="114">
        <v>4046500</v>
      </c>
      <c r="EY13" s="115">
        <v>345136.1</v>
      </c>
      <c r="EZ13" s="145">
        <v>251.36999499999999</v>
      </c>
      <c r="FA13" s="113">
        <v>251.94000199999999</v>
      </c>
      <c r="FB13" s="113">
        <v>248.509995</v>
      </c>
      <c r="FC13" s="113">
        <v>251.679993</v>
      </c>
      <c r="FD13" s="113">
        <v>251.679993</v>
      </c>
      <c r="FE13" s="114">
        <v>4133600</v>
      </c>
      <c r="FF13" s="115">
        <v>247500</v>
      </c>
      <c r="FG13" s="145">
        <v>114.470001</v>
      </c>
      <c r="FH13" s="113">
        <v>114.68</v>
      </c>
      <c r="FI13" s="113">
        <v>112.05999799999999</v>
      </c>
      <c r="FJ13" s="113">
        <v>112.150002</v>
      </c>
      <c r="FK13" s="113">
        <v>109.606888</v>
      </c>
      <c r="FL13" s="114">
        <v>1042000</v>
      </c>
      <c r="FM13" s="115">
        <v>28395.37</v>
      </c>
      <c r="FN13" s="145">
        <v>310.04998799999998</v>
      </c>
      <c r="FO13" s="113">
        <v>311.459991</v>
      </c>
      <c r="FP13" s="113">
        <v>306.04998799999998</v>
      </c>
      <c r="FQ13" s="113">
        <v>307.23001099999999</v>
      </c>
      <c r="FR13" s="113">
        <v>302.86862200000002</v>
      </c>
      <c r="FS13" s="114">
        <v>1468300</v>
      </c>
      <c r="FT13" s="115">
        <v>291971.59999999998</v>
      </c>
      <c r="FU13" s="145">
        <v>60.110000999999997</v>
      </c>
      <c r="FV13" s="113">
        <v>61.099997999999999</v>
      </c>
      <c r="FW13" s="113">
        <v>60.099997999999999</v>
      </c>
      <c r="FX13" s="113">
        <v>60.599997999999999</v>
      </c>
      <c r="FY13" s="113">
        <v>57.361705999999998</v>
      </c>
      <c r="FZ13" s="114">
        <v>9444300</v>
      </c>
      <c r="GA13" s="115">
        <v>250766</v>
      </c>
      <c r="GB13" s="145">
        <v>206.75</v>
      </c>
      <c r="GC13" s="113">
        <v>208.21000699999999</v>
      </c>
      <c r="GD13" s="113">
        <v>204.770004</v>
      </c>
      <c r="GE13" s="113">
        <v>205.38999899999999</v>
      </c>
      <c r="GF13" s="113">
        <v>204.187759</v>
      </c>
      <c r="GG13" s="114">
        <v>6328600</v>
      </c>
      <c r="GH13" s="115">
        <v>346288.9</v>
      </c>
      <c r="GI13" s="145">
        <v>35.200001</v>
      </c>
      <c r="GJ13" s="113">
        <v>35.700001</v>
      </c>
      <c r="GK13" s="113">
        <v>34.869999</v>
      </c>
      <c r="GL13" s="113">
        <v>35.270000000000003</v>
      </c>
      <c r="GM13" s="113">
        <v>33.898032999999998</v>
      </c>
      <c r="GN13" s="114">
        <v>8488400</v>
      </c>
      <c r="GO13" s="115">
        <v>41130</v>
      </c>
      <c r="GP13" s="145">
        <v>138.229996</v>
      </c>
      <c r="GQ13" s="113">
        <v>139.08000200000001</v>
      </c>
      <c r="GR13" s="113">
        <v>136.679993</v>
      </c>
      <c r="GS13" s="113">
        <v>137.36000100000001</v>
      </c>
      <c r="GT13" s="113">
        <v>135.25979599999999</v>
      </c>
      <c r="GU13" s="114">
        <v>10142600</v>
      </c>
      <c r="GV13" s="115">
        <v>389244</v>
      </c>
      <c r="GW13" s="145">
        <v>131.46000699999999</v>
      </c>
      <c r="GX13" s="113">
        <v>132.53999300000001</v>
      </c>
      <c r="GY13" s="113">
        <v>131.009995</v>
      </c>
      <c r="GZ13" s="113">
        <v>131.240005</v>
      </c>
      <c r="HA13" s="113">
        <v>131.240005</v>
      </c>
      <c r="HB13" s="114">
        <v>7289100</v>
      </c>
      <c r="HC13" s="115">
        <v>237158.9</v>
      </c>
      <c r="HD13" s="147">
        <v>28139.759999999998</v>
      </c>
      <c r="HE13" s="148">
        <v>28231.06</v>
      </c>
      <c r="HF13" s="148">
        <v>27931.45</v>
      </c>
      <c r="HG13" s="148">
        <v>27995.599999999999</v>
      </c>
      <c r="HH13" s="148">
        <v>27995.599999999999</v>
      </c>
      <c r="HI13" s="114">
        <v>414520000</v>
      </c>
      <c r="HJ13" s="149">
        <f t="shared" si="0"/>
        <v>8868981.7699999996</v>
      </c>
    </row>
    <row r="14" spans="1:218" x14ac:dyDescent="0.2">
      <c r="A14" s="127">
        <v>44090</v>
      </c>
      <c r="B14" s="112">
        <v>167.86999499999999</v>
      </c>
      <c r="C14" s="113">
        <v>171.10000600000001</v>
      </c>
      <c r="D14" s="113">
        <v>167.509995</v>
      </c>
      <c r="E14" s="113">
        <v>169.509995</v>
      </c>
      <c r="F14" s="113">
        <v>164.21148700000001</v>
      </c>
      <c r="G14" s="114">
        <v>2931700</v>
      </c>
      <c r="H14" s="120">
        <v>97641</v>
      </c>
      <c r="I14" s="145">
        <v>106.730003</v>
      </c>
      <c r="J14" s="113">
        <v>107.489998</v>
      </c>
      <c r="K14" s="113">
        <v>104.69000200000001</v>
      </c>
      <c r="L14" s="113">
        <v>105.980003</v>
      </c>
      <c r="M14" s="113">
        <v>104.323021</v>
      </c>
      <c r="N14" s="114">
        <v>5798900</v>
      </c>
      <c r="O14" s="115">
        <v>85330.94</v>
      </c>
      <c r="P14" s="146">
        <v>251.35000600000001</v>
      </c>
      <c r="Q14" s="113">
        <v>251.35000600000001</v>
      </c>
      <c r="R14" s="113">
        <v>247</v>
      </c>
      <c r="S14" s="113">
        <v>247.759995</v>
      </c>
      <c r="T14" s="113">
        <v>240.70773299999999</v>
      </c>
      <c r="U14" s="114">
        <v>2325300</v>
      </c>
      <c r="V14" s="120">
        <v>128810</v>
      </c>
      <c r="W14" s="145">
        <v>115.230003</v>
      </c>
      <c r="X14" s="113">
        <v>116</v>
      </c>
      <c r="Y14" s="113">
        <v>112.040001</v>
      </c>
      <c r="Z14" s="113">
        <v>112.129997</v>
      </c>
      <c r="AA14" s="113">
        <v>111.41340599999999</v>
      </c>
      <c r="AB14" s="114">
        <v>154679000</v>
      </c>
      <c r="AC14" s="115">
        <v>1917707</v>
      </c>
      <c r="AD14" s="145">
        <v>161.949997</v>
      </c>
      <c r="AE14" s="113">
        <v>170.570007</v>
      </c>
      <c r="AF14" s="113">
        <v>160.30999800000001</v>
      </c>
      <c r="AG14" s="113">
        <v>167.46000699999999</v>
      </c>
      <c r="AH14" s="113">
        <v>167.46000699999999</v>
      </c>
      <c r="AI14" s="114">
        <v>21851400</v>
      </c>
      <c r="AJ14" s="115">
        <v>94522.559999999998</v>
      </c>
      <c r="AK14" s="145">
        <v>150</v>
      </c>
      <c r="AL14" s="113">
        <v>151.979996</v>
      </c>
      <c r="AM14" s="113">
        <v>148.36999499999999</v>
      </c>
      <c r="AN14" s="113">
        <v>151.11000100000001</v>
      </c>
      <c r="AO14" s="113">
        <v>147.93159499999999</v>
      </c>
      <c r="AP14" s="114">
        <v>3302000</v>
      </c>
      <c r="AQ14" s="115">
        <v>81827</v>
      </c>
      <c r="AR14" s="145">
        <v>76.349997999999999</v>
      </c>
      <c r="AS14" s="113">
        <v>79.480002999999996</v>
      </c>
      <c r="AT14" s="113">
        <v>75.959998999999996</v>
      </c>
      <c r="AU14" s="113">
        <v>78.559997999999993</v>
      </c>
      <c r="AV14" s="113">
        <v>74.415215000000003</v>
      </c>
      <c r="AW14" s="114">
        <v>13019000</v>
      </c>
      <c r="AX14" s="115">
        <v>146696.79999999999</v>
      </c>
      <c r="AY14" s="145">
        <v>40.720001000000003</v>
      </c>
      <c r="AZ14" s="113">
        <v>41.169998</v>
      </c>
      <c r="BA14" s="113">
        <v>40.389999000000003</v>
      </c>
      <c r="BB14" s="113">
        <v>40.419998</v>
      </c>
      <c r="BC14" s="113">
        <v>38.909641000000001</v>
      </c>
      <c r="BD14" s="114">
        <v>24310200</v>
      </c>
      <c r="BE14" s="115">
        <v>171114.9</v>
      </c>
      <c r="BF14" s="145">
        <v>50.950001</v>
      </c>
      <c r="BG14" s="113">
        <v>51.450001</v>
      </c>
      <c r="BH14" s="113">
        <v>50.740001999999997</v>
      </c>
      <c r="BI14" s="113">
        <v>50.790000999999997</v>
      </c>
      <c r="BJ14" s="113">
        <v>49.233516999999999</v>
      </c>
      <c r="BK14" s="114">
        <v>15353900</v>
      </c>
      <c r="BL14" s="115">
        <v>218165.1</v>
      </c>
      <c r="BM14" s="145">
        <v>50.189999</v>
      </c>
      <c r="BN14" s="113">
        <v>51.099997999999999</v>
      </c>
      <c r="BO14" s="113">
        <v>49.43</v>
      </c>
      <c r="BP14" s="113">
        <v>49.700001</v>
      </c>
      <c r="BQ14" s="113">
        <v>47.541069</v>
      </c>
      <c r="BR14" s="114">
        <v>5863500</v>
      </c>
      <c r="BS14" s="115">
        <v>44154.39</v>
      </c>
      <c r="BT14" s="145">
        <v>198.490005</v>
      </c>
      <c r="BU14" s="113">
        <v>203.800003</v>
      </c>
      <c r="BV14" s="113">
        <v>198.070007</v>
      </c>
      <c r="BW14" s="113">
        <v>200.679993</v>
      </c>
      <c r="BX14" s="113">
        <v>197.18383800000001</v>
      </c>
      <c r="BY14" s="114">
        <v>3571400</v>
      </c>
      <c r="BZ14" s="115">
        <v>69049.13</v>
      </c>
      <c r="CA14" s="145">
        <v>169.28999300000001</v>
      </c>
      <c r="CB14" s="113">
        <v>171.36000100000001</v>
      </c>
      <c r="CC14" s="113">
        <v>168.479996</v>
      </c>
      <c r="CD14" s="113">
        <v>170</v>
      </c>
      <c r="CE14" s="113">
        <v>167.08282500000001</v>
      </c>
      <c r="CF14" s="114">
        <v>3152000</v>
      </c>
      <c r="CG14" s="115">
        <v>157700</v>
      </c>
      <c r="CH14" s="145">
        <v>285.60998499999999</v>
      </c>
      <c r="CI14" s="113">
        <v>286.57998700000002</v>
      </c>
      <c r="CJ14" s="113">
        <v>280.67999300000002</v>
      </c>
      <c r="CK14" s="113">
        <v>281.63000499999998</v>
      </c>
      <c r="CL14" s="113">
        <v>275.50567599999999</v>
      </c>
      <c r="CM14" s="114">
        <v>3379100</v>
      </c>
      <c r="CN14" s="115">
        <v>303162.40000000002</v>
      </c>
      <c r="CO14" s="145">
        <v>50.509998000000003</v>
      </c>
      <c r="CP14" s="113">
        <v>51.029998999999997</v>
      </c>
      <c r="CQ14" s="113">
        <v>50.169998</v>
      </c>
      <c r="CR14" s="113">
        <v>50.369999</v>
      </c>
      <c r="CS14" s="113">
        <v>49.081367</v>
      </c>
      <c r="CT14" s="114">
        <v>26531400</v>
      </c>
      <c r="CU14" s="115">
        <v>214223.5</v>
      </c>
      <c r="CV14" s="145">
        <v>122.709999</v>
      </c>
      <c r="CW14" s="113">
        <v>125.82</v>
      </c>
      <c r="CX14" s="113">
        <v>122.709999</v>
      </c>
      <c r="CY14" s="113">
        <v>124.220001</v>
      </c>
      <c r="CZ14" s="113">
        <v>118.134666</v>
      </c>
      <c r="DA14" s="114">
        <v>3788400</v>
      </c>
      <c r="DB14" s="115">
        <v>110627.6</v>
      </c>
      <c r="DC14" s="145">
        <v>149.38999899999999</v>
      </c>
      <c r="DD14" s="113">
        <v>150.05999800000001</v>
      </c>
      <c r="DE14" s="113">
        <v>148.35000600000001</v>
      </c>
      <c r="DF14" s="113">
        <v>148.39999399999999</v>
      </c>
      <c r="DG14" s="113">
        <v>144.69470200000001</v>
      </c>
      <c r="DH14" s="114">
        <v>4323000</v>
      </c>
      <c r="DI14" s="115">
        <v>390710.9</v>
      </c>
      <c r="DJ14" s="145">
        <v>99.43</v>
      </c>
      <c r="DK14" s="113">
        <v>101.129997</v>
      </c>
      <c r="DL14" s="113">
        <v>98.760002</v>
      </c>
      <c r="DM14" s="113">
        <v>99.699996999999996</v>
      </c>
      <c r="DN14" s="113">
        <v>96.363449000000003</v>
      </c>
      <c r="DO14" s="114">
        <v>19270600</v>
      </c>
      <c r="DP14" s="115">
        <v>303845.90000000002</v>
      </c>
      <c r="DQ14" s="145">
        <v>222.16999799999999</v>
      </c>
      <c r="DR14" s="113">
        <v>226.720001</v>
      </c>
      <c r="DS14" s="113">
        <v>221.300003</v>
      </c>
      <c r="DT14" s="113">
        <v>224.80999800000001</v>
      </c>
      <c r="DU14" s="113">
        <v>219.69065900000001</v>
      </c>
      <c r="DV14" s="114">
        <v>3463700</v>
      </c>
      <c r="DW14" s="115">
        <v>167281.60000000001</v>
      </c>
      <c r="DX14" s="145">
        <v>80.629767999999999</v>
      </c>
      <c r="DY14" s="113">
        <v>82.156486999999998</v>
      </c>
      <c r="DZ14" s="113">
        <v>80.629767999999999</v>
      </c>
      <c r="EA14" s="113">
        <v>81.650763999999995</v>
      </c>
      <c r="EB14" s="113">
        <v>78.913848999999999</v>
      </c>
      <c r="EC14" s="114">
        <v>10380230</v>
      </c>
      <c r="ED14" s="115">
        <v>216427.1</v>
      </c>
      <c r="EE14" s="145">
        <v>210.61999499999999</v>
      </c>
      <c r="EF14" s="113">
        <v>210.64999399999999</v>
      </c>
      <c r="EG14" s="113">
        <v>204.63999899999999</v>
      </c>
      <c r="EH14" s="113">
        <v>205.050003</v>
      </c>
      <c r="EI14" s="113">
        <v>203.185562</v>
      </c>
      <c r="EJ14" s="114">
        <v>26328100</v>
      </c>
      <c r="EK14" s="115">
        <v>1551746</v>
      </c>
      <c r="EL14" s="145">
        <v>118.30999799999999</v>
      </c>
      <c r="EM14" s="113">
        <v>119.69000200000001</v>
      </c>
      <c r="EN14" s="113">
        <v>118.160004</v>
      </c>
      <c r="EO14" s="113">
        <v>118.589996</v>
      </c>
      <c r="EP14" s="113">
        <v>117.67971799999999</v>
      </c>
      <c r="EQ14" s="114">
        <v>7023700</v>
      </c>
      <c r="ER14" s="115">
        <v>147629.20000000001</v>
      </c>
      <c r="ES14" s="145">
        <v>139.570007</v>
      </c>
      <c r="ET14" s="113">
        <v>140.16999799999999</v>
      </c>
      <c r="EU14" s="113">
        <v>137.60000600000001</v>
      </c>
      <c r="EV14" s="113">
        <v>137.699997</v>
      </c>
      <c r="EW14" s="113">
        <v>134.407928</v>
      </c>
      <c r="EX14" s="114">
        <v>6049900</v>
      </c>
      <c r="EY14" s="115">
        <v>342820.8</v>
      </c>
      <c r="EZ14" s="145">
        <v>254.66999799999999</v>
      </c>
      <c r="FA14" s="113">
        <v>255.429993</v>
      </c>
      <c r="FB14" s="113">
        <v>250.229996</v>
      </c>
      <c r="FC14" s="113">
        <v>250.60000600000001</v>
      </c>
      <c r="FD14" s="113">
        <v>250.60000600000001</v>
      </c>
      <c r="FE14" s="114">
        <v>5441200</v>
      </c>
      <c r="FF14" s="115">
        <v>245690</v>
      </c>
      <c r="FG14" s="145">
        <v>112.349998</v>
      </c>
      <c r="FH14" s="113">
        <v>114.949997</v>
      </c>
      <c r="FI14" s="113">
        <v>112.110001</v>
      </c>
      <c r="FJ14" s="113">
        <v>113.16999800000001</v>
      </c>
      <c r="FK14" s="113">
        <v>110.603752</v>
      </c>
      <c r="FL14" s="114">
        <v>1048900</v>
      </c>
      <c r="FM14" s="115">
        <v>28653.63</v>
      </c>
      <c r="FN14" s="145">
        <v>309.07000699999998</v>
      </c>
      <c r="FO14" s="113">
        <v>312.25</v>
      </c>
      <c r="FP14" s="113">
        <v>306.20001200000002</v>
      </c>
      <c r="FQ14" s="113">
        <v>306.51998900000001</v>
      </c>
      <c r="FR14" s="113">
        <v>302.168701</v>
      </c>
      <c r="FS14" s="114">
        <v>3438200</v>
      </c>
      <c r="FT14" s="115">
        <v>291296.8</v>
      </c>
      <c r="FU14" s="145">
        <v>60.529998999999997</v>
      </c>
      <c r="FV14" s="113">
        <v>60.93</v>
      </c>
      <c r="FW14" s="113">
        <v>60.32</v>
      </c>
      <c r="FX14" s="113">
        <v>60.369999</v>
      </c>
      <c r="FY14" s="113">
        <v>57.143993000000002</v>
      </c>
      <c r="FZ14" s="114">
        <v>12699000</v>
      </c>
      <c r="GA14" s="115">
        <v>249814.2</v>
      </c>
      <c r="GB14" s="145">
        <v>206.740005</v>
      </c>
      <c r="GC14" s="113">
        <v>207.75</v>
      </c>
      <c r="GD14" s="113">
        <v>204.949997</v>
      </c>
      <c r="GE14" s="113">
        <v>205.13000500000001</v>
      </c>
      <c r="GF14" s="113">
        <v>203.92926</v>
      </c>
      <c r="GG14" s="114">
        <v>6135000</v>
      </c>
      <c r="GH14" s="115">
        <v>345850.6</v>
      </c>
      <c r="GI14" s="145">
        <v>35.389999000000003</v>
      </c>
      <c r="GJ14" s="113">
        <v>36.889999000000003</v>
      </c>
      <c r="GK14" s="113">
        <v>35.220001000000003</v>
      </c>
      <c r="GL14" s="113">
        <v>36.279998999999997</v>
      </c>
      <c r="GM14" s="113">
        <v>34.868744</v>
      </c>
      <c r="GN14" s="114">
        <v>8223500</v>
      </c>
      <c r="GO14" s="115">
        <v>42400</v>
      </c>
      <c r="GP14" s="145">
        <v>138.41000399999999</v>
      </c>
      <c r="GQ14" s="113">
        <v>138.679993</v>
      </c>
      <c r="GR14" s="113">
        <v>136.050003</v>
      </c>
      <c r="GS14" s="113">
        <v>136.259995</v>
      </c>
      <c r="GT14" s="113">
        <v>134.17662000000001</v>
      </c>
      <c r="GU14" s="114">
        <v>9286800</v>
      </c>
      <c r="GV14" s="115">
        <v>386126.9</v>
      </c>
      <c r="GW14" s="145">
        <v>132.16999799999999</v>
      </c>
      <c r="GX14" s="113">
        <v>133.61999499999999</v>
      </c>
      <c r="GY14" s="113">
        <v>131.39999399999999</v>
      </c>
      <c r="GZ14" s="113">
        <v>132.08999600000001</v>
      </c>
      <c r="HA14" s="113">
        <v>132.08999600000001</v>
      </c>
      <c r="HB14" s="114">
        <v>6601000</v>
      </c>
      <c r="HC14" s="115">
        <v>238694.9</v>
      </c>
      <c r="HD14" s="147">
        <v>28031.69</v>
      </c>
      <c r="HE14" s="148">
        <v>28364.77</v>
      </c>
      <c r="HF14" s="148">
        <v>28021.67</v>
      </c>
      <c r="HG14" s="148">
        <v>28032.38</v>
      </c>
      <c r="HH14" s="148">
        <v>28032.38</v>
      </c>
      <c r="HI14" s="114">
        <v>416650000</v>
      </c>
      <c r="HJ14" s="149">
        <f t="shared" si="0"/>
        <v>8789720.8499999996</v>
      </c>
    </row>
    <row r="15" spans="1:218" x14ac:dyDescent="0.2">
      <c r="A15" s="127">
        <v>44091</v>
      </c>
      <c r="B15" s="112">
        <v>168</v>
      </c>
      <c r="C15" s="113">
        <v>173.199997</v>
      </c>
      <c r="D15" s="113">
        <v>167.19000199999999</v>
      </c>
      <c r="E15" s="113">
        <v>172.38000500000001</v>
      </c>
      <c r="F15" s="113">
        <v>166.991806</v>
      </c>
      <c r="G15" s="114">
        <v>2756100</v>
      </c>
      <c r="H15" s="120">
        <v>99294.19</v>
      </c>
      <c r="I15" s="145">
        <v>104.269997</v>
      </c>
      <c r="J15" s="113">
        <v>105.349998</v>
      </c>
      <c r="K15" s="113">
        <v>103.32</v>
      </c>
      <c r="L15" s="113">
        <v>104.660004</v>
      </c>
      <c r="M15" s="113">
        <v>103.023651</v>
      </c>
      <c r="N15" s="114">
        <v>3215300</v>
      </c>
      <c r="O15" s="115">
        <v>84268.13</v>
      </c>
      <c r="P15" s="146">
        <v>243.529999</v>
      </c>
      <c r="Q15" s="113">
        <v>249.720001</v>
      </c>
      <c r="R15" s="113">
        <v>243.020004</v>
      </c>
      <c r="S15" s="113">
        <v>248.08000200000001</v>
      </c>
      <c r="T15" s="113">
        <v>241.018631</v>
      </c>
      <c r="U15" s="114">
        <v>2801100</v>
      </c>
      <c r="V15" s="120">
        <v>131290</v>
      </c>
      <c r="W15" s="145">
        <v>109.720001</v>
      </c>
      <c r="X15" s="113">
        <v>112.199997</v>
      </c>
      <c r="Y15" s="113">
        <v>108.709999</v>
      </c>
      <c r="Z15" s="113">
        <v>110.339996</v>
      </c>
      <c r="AA15" s="113">
        <v>109.63485</v>
      </c>
      <c r="AB15" s="114">
        <v>178011000</v>
      </c>
      <c r="AC15" s="115">
        <v>1887094</v>
      </c>
      <c r="AD15" s="145">
        <v>164.63000500000001</v>
      </c>
      <c r="AE15" s="113">
        <v>168.46000699999999</v>
      </c>
      <c r="AF15" s="113">
        <v>161.050003</v>
      </c>
      <c r="AG15" s="113">
        <v>167.529999</v>
      </c>
      <c r="AH15" s="113">
        <v>167.529999</v>
      </c>
      <c r="AI15" s="114">
        <v>19717800</v>
      </c>
      <c r="AJ15" s="115">
        <v>94562.06</v>
      </c>
      <c r="AK15" s="145">
        <v>149.85000600000001</v>
      </c>
      <c r="AL15" s="113">
        <v>156.25</v>
      </c>
      <c r="AM15" s="113">
        <v>149.14999399999999</v>
      </c>
      <c r="AN15" s="113">
        <v>153.86999499999999</v>
      </c>
      <c r="AO15" s="113">
        <v>150.63353000000001</v>
      </c>
      <c r="AP15" s="114">
        <v>4487000</v>
      </c>
      <c r="AQ15" s="115">
        <v>83321.56</v>
      </c>
      <c r="AR15" s="145">
        <v>77.529999000000004</v>
      </c>
      <c r="AS15" s="113">
        <v>78.849997999999999</v>
      </c>
      <c r="AT15" s="113">
        <v>76.370002999999997</v>
      </c>
      <c r="AU15" s="113">
        <v>78.790001000000004</v>
      </c>
      <c r="AV15" s="113">
        <v>74.633087000000003</v>
      </c>
      <c r="AW15" s="114">
        <v>10515100</v>
      </c>
      <c r="AX15" s="115">
        <v>147126.29999999999</v>
      </c>
      <c r="AY15" s="145">
        <v>39.659999999999997</v>
      </c>
      <c r="AZ15" s="113">
        <v>40.400002000000001</v>
      </c>
      <c r="BA15" s="113">
        <v>39.509998000000003</v>
      </c>
      <c r="BB15" s="113">
        <v>40.369999</v>
      </c>
      <c r="BC15" s="113">
        <v>38.861499999999999</v>
      </c>
      <c r="BD15" s="114">
        <v>22225900</v>
      </c>
      <c r="BE15" s="115">
        <v>170903.3</v>
      </c>
      <c r="BF15" s="145">
        <v>50.220001000000003</v>
      </c>
      <c r="BG15" s="113">
        <v>50.630001</v>
      </c>
      <c r="BH15" s="113">
        <v>49.939999</v>
      </c>
      <c r="BI15" s="113">
        <v>50.549999</v>
      </c>
      <c r="BJ15" s="113">
        <v>49.000874000000003</v>
      </c>
      <c r="BK15" s="114">
        <v>13287100</v>
      </c>
      <c r="BL15" s="115">
        <v>217134.3</v>
      </c>
      <c r="BM15" s="145">
        <v>49.369999</v>
      </c>
      <c r="BN15" s="113">
        <v>51.25</v>
      </c>
      <c r="BO15" s="113">
        <v>48.849997999999999</v>
      </c>
      <c r="BP15" s="113">
        <v>50.970001000000003</v>
      </c>
      <c r="BQ15" s="113">
        <v>48.755898000000002</v>
      </c>
      <c r="BR15" s="114">
        <v>5253700</v>
      </c>
      <c r="BS15" s="115">
        <v>44594.66</v>
      </c>
      <c r="BT15" s="145">
        <v>198.21000699999999</v>
      </c>
      <c r="BU15" s="113">
        <v>199.88999899999999</v>
      </c>
      <c r="BV15" s="113">
        <v>194.509995</v>
      </c>
      <c r="BW15" s="113">
        <v>194.83000200000001</v>
      </c>
      <c r="BX15" s="113">
        <v>191.43575999999999</v>
      </c>
      <c r="BY15" s="114">
        <v>4274800</v>
      </c>
      <c r="BZ15" s="115">
        <v>67036.31</v>
      </c>
      <c r="CA15" s="145">
        <v>168.03999300000001</v>
      </c>
      <c r="CB15" s="113">
        <v>171.449997</v>
      </c>
      <c r="CC15" s="113">
        <v>166.71000699999999</v>
      </c>
      <c r="CD15" s="113">
        <v>170.33999600000001</v>
      </c>
      <c r="CE15" s="113">
        <v>167.416977</v>
      </c>
      <c r="CF15" s="114">
        <v>2661400</v>
      </c>
      <c r="CG15" s="115">
        <v>159790</v>
      </c>
      <c r="CH15" s="145">
        <v>277.91000400000001</v>
      </c>
      <c r="CI15" s="113">
        <v>282.72000100000002</v>
      </c>
      <c r="CJ15" s="113">
        <v>276.959991</v>
      </c>
      <c r="CK15" s="113">
        <v>279.959991</v>
      </c>
      <c r="CL15" s="113">
        <v>273.87194799999997</v>
      </c>
      <c r="CM15" s="114">
        <v>3166600</v>
      </c>
      <c r="CN15" s="115">
        <v>301364.8</v>
      </c>
      <c r="CO15" s="145">
        <v>49.369999</v>
      </c>
      <c r="CP15" s="113">
        <v>50.490001999999997</v>
      </c>
      <c r="CQ15" s="113">
        <v>49.299999</v>
      </c>
      <c r="CR15" s="113">
        <v>50.32</v>
      </c>
      <c r="CS15" s="113">
        <v>49.032642000000003</v>
      </c>
      <c r="CT15" s="114">
        <v>26959900</v>
      </c>
      <c r="CU15" s="115">
        <v>214010.9</v>
      </c>
      <c r="CV15" s="145">
        <v>122.620003</v>
      </c>
      <c r="CW15" s="113">
        <v>125.550003</v>
      </c>
      <c r="CX15" s="113">
        <v>121.970001</v>
      </c>
      <c r="CY15" s="113">
        <v>124.91999800000001</v>
      </c>
      <c r="CZ15" s="113">
        <v>118.800377</v>
      </c>
      <c r="DA15" s="114">
        <v>3171300</v>
      </c>
      <c r="DB15" s="115">
        <v>111251.1</v>
      </c>
      <c r="DC15" s="145">
        <v>148.03999300000001</v>
      </c>
      <c r="DD15" s="113">
        <v>148.63000500000001</v>
      </c>
      <c r="DE15" s="113">
        <v>146.050003</v>
      </c>
      <c r="DF15" s="113">
        <v>147.16999799999999</v>
      </c>
      <c r="DG15" s="113">
        <v>143.495407</v>
      </c>
      <c r="DH15" s="114">
        <v>5461400</v>
      </c>
      <c r="DI15" s="115">
        <v>387472.5</v>
      </c>
      <c r="DJ15" s="145">
        <v>98.699996999999996</v>
      </c>
      <c r="DK15" s="113">
        <v>99.339995999999999</v>
      </c>
      <c r="DL15" s="113">
        <v>97.709998999999996</v>
      </c>
      <c r="DM15" s="113">
        <v>98.559997999999993</v>
      </c>
      <c r="DN15" s="113">
        <v>95.261596999999995</v>
      </c>
      <c r="DO15" s="114">
        <v>18290100</v>
      </c>
      <c r="DP15" s="115">
        <v>300371.8</v>
      </c>
      <c r="DQ15" s="145">
        <v>223.699997</v>
      </c>
      <c r="DR15" s="113">
        <v>223.729996</v>
      </c>
      <c r="DS15" s="113">
        <v>220.5</v>
      </c>
      <c r="DT15" s="113">
        <v>222.58000200000001</v>
      </c>
      <c r="DU15" s="113">
        <v>217.511459</v>
      </c>
      <c r="DV15" s="114">
        <v>3376600</v>
      </c>
      <c r="DW15" s="115">
        <v>165622.29999999999</v>
      </c>
      <c r="DX15" s="145">
        <v>81.469466999999995</v>
      </c>
      <c r="DY15" s="113">
        <v>81.841605999999999</v>
      </c>
      <c r="DZ15" s="113">
        <v>80.582061999999993</v>
      </c>
      <c r="EA15" s="113">
        <v>81.717560000000006</v>
      </c>
      <c r="EB15" s="113">
        <v>78.978393999999994</v>
      </c>
      <c r="EC15" s="114">
        <v>8090455</v>
      </c>
      <c r="ED15" s="115">
        <v>216604.1</v>
      </c>
      <c r="EE15" s="145">
        <v>200.050003</v>
      </c>
      <c r="EF15" s="113">
        <v>204.33000200000001</v>
      </c>
      <c r="EG15" s="113">
        <v>199.96000699999999</v>
      </c>
      <c r="EH15" s="113">
        <v>202.91000399999999</v>
      </c>
      <c r="EI15" s="113">
        <v>201.065033</v>
      </c>
      <c r="EJ15" s="114">
        <v>34011300</v>
      </c>
      <c r="EK15" s="115">
        <v>1535551</v>
      </c>
      <c r="EL15" s="145">
        <v>117.339996</v>
      </c>
      <c r="EM15" s="113">
        <v>118.550003</v>
      </c>
      <c r="EN15" s="113">
        <v>115.800003</v>
      </c>
      <c r="EO15" s="113">
        <v>116.360001</v>
      </c>
      <c r="EP15" s="113">
        <v>115.46682699999999</v>
      </c>
      <c r="EQ15" s="114">
        <v>7376400</v>
      </c>
      <c r="ER15" s="115">
        <v>144853.1</v>
      </c>
      <c r="ES15" s="145">
        <v>137.05999800000001</v>
      </c>
      <c r="ET15" s="113">
        <v>137.88000500000001</v>
      </c>
      <c r="EU15" s="113">
        <v>136.19000199999999</v>
      </c>
      <c r="EV15" s="113">
        <v>137.520004</v>
      </c>
      <c r="EW15" s="113">
        <v>134.23223899999999</v>
      </c>
      <c r="EX15" s="114">
        <v>4648500</v>
      </c>
      <c r="EY15" s="115">
        <v>342372.6</v>
      </c>
      <c r="EZ15" s="145">
        <v>246.11999499999999</v>
      </c>
      <c r="FA15" s="113">
        <v>248.820007</v>
      </c>
      <c r="FB15" s="113">
        <v>241.30999800000001</v>
      </c>
      <c r="FC15" s="113">
        <v>244.529999</v>
      </c>
      <c r="FD15" s="113">
        <v>244.529999</v>
      </c>
      <c r="FE15" s="114">
        <v>5279500</v>
      </c>
      <c r="FF15" s="115">
        <v>241560</v>
      </c>
      <c r="FG15" s="145">
        <v>112.410004</v>
      </c>
      <c r="FH15" s="113">
        <v>113.41999800000001</v>
      </c>
      <c r="FI15" s="113">
        <v>111.05999799999999</v>
      </c>
      <c r="FJ15" s="113">
        <v>112.599998</v>
      </c>
      <c r="FK15" s="113">
        <v>110.046677</v>
      </c>
      <c r="FL15" s="114">
        <v>1196900</v>
      </c>
      <c r="FM15" s="115">
        <v>28509.31</v>
      </c>
      <c r="FN15" s="145">
        <v>304.5</v>
      </c>
      <c r="FO15" s="113">
        <v>307.38000499999998</v>
      </c>
      <c r="FP15" s="113">
        <v>302.10998499999999</v>
      </c>
      <c r="FQ15" s="113">
        <v>304.98001099999999</v>
      </c>
      <c r="FR15" s="113">
        <v>300.65057400000001</v>
      </c>
      <c r="FS15" s="114">
        <v>2394100</v>
      </c>
      <c r="FT15" s="115">
        <v>289833.3</v>
      </c>
      <c r="FU15" s="145">
        <v>60.599997999999999</v>
      </c>
      <c r="FV15" s="113">
        <v>60.990001999999997</v>
      </c>
      <c r="FW15" s="113">
        <v>60.099997999999999</v>
      </c>
      <c r="FX15" s="113">
        <v>60.59</v>
      </c>
      <c r="FY15" s="113">
        <v>57.352238</v>
      </c>
      <c r="FZ15" s="114">
        <v>14996200</v>
      </c>
      <c r="GA15" s="115">
        <v>250724.6</v>
      </c>
      <c r="GB15" s="145">
        <v>202.85000600000001</v>
      </c>
      <c r="GC15" s="113">
        <v>205.58000200000001</v>
      </c>
      <c r="GD15" s="113">
        <v>202</v>
      </c>
      <c r="GE15" s="113">
        <v>205.270004</v>
      </c>
      <c r="GF15" s="113">
        <v>204.068466</v>
      </c>
      <c r="GG15" s="114">
        <v>7474900</v>
      </c>
      <c r="GH15" s="115">
        <v>346086.6</v>
      </c>
      <c r="GI15" s="145">
        <v>35.709999000000003</v>
      </c>
      <c r="GJ15" s="113">
        <v>37.279998999999997</v>
      </c>
      <c r="GK15" s="113">
        <v>35.509998000000003</v>
      </c>
      <c r="GL15" s="113">
        <v>37.209999000000003</v>
      </c>
      <c r="GM15" s="113">
        <v>35.762566</v>
      </c>
      <c r="GN15" s="114">
        <v>7251300</v>
      </c>
      <c r="GO15" s="115">
        <v>42510</v>
      </c>
      <c r="GP15" s="145">
        <v>135.429993</v>
      </c>
      <c r="GQ15" s="113">
        <v>137.570007</v>
      </c>
      <c r="GR15" s="113">
        <v>135.020004</v>
      </c>
      <c r="GS15" s="113">
        <v>136.69000199999999</v>
      </c>
      <c r="GT15" s="113">
        <v>134.60005200000001</v>
      </c>
      <c r="GU15" s="114">
        <v>12415000</v>
      </c>
      <c r="GV15" s="115">
        <v>387345.4</v>
      </c>
      <c r="GW15" s="145">
        <v>130.550003</v>
      </c>
      <c r="GX15" s="113">
        <v>131.770004</v>
      </c>
      <c r="GY15" s="113">
        <v>128.60000600000001</v>
      </c>
      <c r="GZ15" s="113">
        <v>130.220001</v>
      </c>
      <c r="HA15" s="113">
        <v>130.220001</v>
      </c>
      <c r="HB15" s="114">
        <v>6723500</v>
      </c>
      <c r="HC15" s="115">
        <v>235315.7</v>
      </c>
      <c r="HD15" s="147">
        <v>27834.18</v>
      </c>
      <c r="HE15" s="148">
        <v>28056.79</v>
      </c>
      <c r="HF15" s="148">
        <v>27647.93</v>
      </c>
      <c r="HG15" s="148">
        <v>27901.98</v>
      </c>
      <c r="HH15" s="148">
        <v>27901.98</v>
      </c>
      <c r="HI15" s="114">
        <v>437230000</v>
      </c>
      <c r="HJ15" s="149">
        <f t="shared" si="0"/>
        <v>8727773.9199999981</v>
      </c>
    </row>
    <row r="16" spans="1:218" x14ac:dyDescent="0.2">
      <c r="A16" s="127">
        <v>44092</v>
      </c>
      <c r="B16" s="112">
        <v>172.05999800000001</v>
      </c>
      <c r="C16" s="113">
        <v>172.779999</v>
      </c>
      <c r="D16" s="113">
        <v>169.470001</v>
      </c>
      <c r="E16" s="113">
        <v>169.550003</v>
      </c>
      <c r="F16" s="113">
        <v>164.25027499999999</v>
      </c>
      <c r="G16" s="114">
        <v>4084500</v>
      </c>
      <c r="H16" s="120">
        <v>97664.06</v>
      </c>
      <c r="I16" s="145">
        <v>104.459999</v>
      </c>
      <c r="J16" s="113">
        <v>106.120003</v>
      </c>
      <c r="K16" s="113">
        <v>103.30999799999999</v>
      </c>
      <c r="L16" s="113">
        <v>103.44000200000001</v>
      </c>
      <c r="M16" s="113">
        <v>101.822731</v>
      </c>
      <c r="N16" s="114">
        <v>6630300</v>
      </c>
      <c r="O16" s="115">
        <v>83285.81</v>
      </c>
      <c r="P16" s="146">
        <v>248.69000199999999</v>
      </c>
      <c r="Q16" s="113">
        <v>249.83999600000001</v>
      </c>
      <c r="R16" s="113">
        <v>242.35000600000001</v>
      </c>
      <c r="S16" s="113">
        <v>247.720001</v>
      </c>
      <c r="T16" s="113">
        <v>240.66888399999999</v>
      </c>
      <c r="U16" s="114">
        <v>6042400</v>
      </c>
      <c r="V16" s="120">
        <v>131210</v>
      </c>
      <c r="W16" s="145">
        <v>110.400002</v>
      </c>
      <c r="X16" s="113">
        <v>110.879997</v>
      </c>
      <c r="Y16" s="113">
        <v>106.089996</v>
      </c>
      <c r="Z16" s="113">
        <v>106.839996</v>
      </c>
      <c r="AA16" s="113">
        <v>106.15720399999999</v>
      </c>
      <c r="AB16" s="114">
        <v>287104900</v>
      </c>
      <c r="AC16" s="115">
        <v>1827235</v>
      </c>
      <c r="AD16" s="145">
        <v>165.66000399999999</v>
      </c>
      <c r="AE16" s="113">
        <v>169.720001</v>
      </c>
      <c r="AF16" s="113">
        <v>161.020004</v>
      </c>
      <c r="AG16" s="113">
        <v>161.13999899999999</v>
      </c>
      <c r="AH16" s="113">
        <v>161.13999899999999</v>
      </c>
      <c r="AI16" s="114">
        <v>22057100</v>
      </c>
      <c r="AJ16" s="115">
        <v>90955.19</v>
      </c>
      <c r="AK16" s="145">
        <v>153.679993</v>
      </c>
      <c r="AL16" s="113">
        <v>156.21000699999999</v>
      </c>
      <c r="AM16" s="113">
        <v>152.05999800000001</v>
      </c>
      <c r="AN16" s="113">
        <v>152.38999899999999</v>
      </c>
      <c r="AO16" s="113">
        <v>149.184662</v>
      </c>
      <c r="AP16" s="114">
        <v>5113500</v>
      </c>
      <c r="AQ16" s="115">
        <v>82520.13</v>
      </c>
      <c r="AR16" s="145">
        <v>77.879997000000003</v>
      </c>
      <c r="AS16" s="113">
        <v>79.150002000000001</v>
      </c>
      <c r="AT16" s="113">
        <v>77.5</v>
      </c>
      <c r="AU16" s="113">
        <v>78.209998999999996</v>
      </c>
      <c r="AV16" s="113">
        <v>74.083679000000004</v>
      </c>
      <c r="AW16" s="114">
        <v>14517800</v>
      </c>
      <c r="AX16" s="115">
        <v>146043.29999999999</v>
      </c>
      <c r="AY16" s="145">
        <v>40.18</v>
      </c>
      <c r="AZ16" s="113">
        <v>40.32</v>
      </c>
      <c r="BA16" s="113">
        <v>39.580002</v>
      </c>
      <c r="BB16" s="113">
        <v>39.810001</v>
      </c>
      <c r="BC16" s="113">
        <v>38.322432999999997</v>
      </c>
      <c r="BD16" s="114">
        <v>44450800</v>
      </c>
      <c r="BE16" s="115">
        <v>168532.5</v>
      </c>
      <c r="BF16" s="145">
        <v>50.75</v>
      </c>
      <c r="BG16" s="113">
        <v>51.16</v>
      </c>
      <c r="BH16" s="113">
        <v>50.209999000000003</v>
      </c>
      <c r="BI16" s="113">
        <v>50.450001</v>
      </c>
      <c r="BJ16" s="113">
        <v>48.903937999999997</v>
      </c>
      <c r="BK16" s="114">
        <v>23816600</v>
      </c>
      <c r="BL16" s="115">
        <v>216704.7</v>
      </c>
      <c r="BM16" s="145">
        <v>50.529998999999997</v>
      </c>
      <c r="BN16" s="113">
        <v>51.23</v>
      </c>
      <c r="BO16" s="113">
        <v>50.25</v>
      </c>
      <c r="BP16" s="113">
        <v>50.369999</v>
      </c>
      <c r="BQ16" s="113">
        <v>48.181961000000001</v>
      </c>
      <c r="BR16" s="114">
        <v>6271100</v>
      </c>
      <c r="BS16" s="115">
        <v>43508.61</v>
      </c>
      <c r="BT16" s="145">
        <v>195.009995</v>
      </c>
      <c r="BU16" s="113">
        <v>196.64999399999999</v>
      </c>
      <c r="BV16" s="113">
        <v>192.38000500000001</v>
      </c>
      <c r="BW16" s="113">
        <v>194.86000100000001</v>
      </c>
      <c r="BX16" s="113">
        <v>191.46523999999999</v>
      </c>
      <c r="BY16" s="114">
        <v>9066300</v>
      </c>
      <c r="BZ16" s="115">
        <v>67046.63</v>
      </c>
      <c r="CA16" s="145">
        <v>169.479996</v>
      </c>
      <c r="CB16" s="113">
        <v>170.470001</v>
      </c>
      <c r="CC16" s="113">
        <v>167.699997</v>
      </c>
      <c r="CD16" s="113">
        <v>168.699997</v>
      </c>
      <c r="CE16" s="113">
        <v>165.805115</v>
      </c>
      <c r="CF16" s="114">
        <v>4908000</v>
      </c>
      <c r="CG16" s="115">
        <v>161370</v>
      </c>
      <c r="CH16" s="145">
        <v>278.41000400000001</v>
      </c>
      <c r="CI16" s="113">
        <v>279.82998700000002</v>
      </c>
      <c r="CJ16" s="113">
        <v>270.80999800000001</v>
      </c>
      <c r="CK16" s="113">
        <v>275.19000199999999</v>
      </c>
      <c r="CL16" s="113">
        <v>269.20568800000001</v>
      </c>
      <c r="CM16" s="114">
        <v>6072900</v>
      </c>
      <c r="CN16" s="115">
        <v>296230.09999999998</v>
      </c>
      <c r="CO16" s="145">
        <v>50.330002</v>
      </c>
      <c r="CP16" s="113">
        <v>50.5</v>
      </c>
      <c r="CQ16" s="113">
        <v>49.040000999999997</v>
      </c>
      <c r="CR16" s="113">
        <v>49.889999000000003</v>
      </c>
      <c r="CS16" s="113">
        <v>48.613647</v>
      </c>
      <c r="CT16" s="114">
        <v>50123500</v>
      </c>
      <c r="CU16" s="115">
        <v>212182.1</v>
      </c>
      <c r="CV16" s="145">
        <v>124.260002</v>
      </c>
      <c r="CW16" s="113">
        <v>124.91999800000001</v>
      </c>
      <c r="CX16" s="113">
        <v>122.650002</v>
      </c>
      <c r="CY16" s="113">
        <v>122.760002</v>
      </c>
      <c r="CZ16" s="113">
        <v>116.74619300000001</v>
      </c>
      <c r="DA16" s="114">
        <v>5391600</v>
      </c>
      <c r="DB16" s="115">
        <v>109327.4</v>
      </c>
      <c r="DC16" s="145">
        <v>146.509995</v>
      </c>
      <c r="DD16" s="113">
        <v>149.64999399999999</v>
      </c>
      <c r="DE16" s="113">
        <v>146.199997</v>
      </c>
      <c r="DF16" s="113">
        <v>149.179993</v>
      </c>
      <c r="DG16" s="113">
        <v>145.45519999999999</v>
      </c>
      <c r="DH16" s="114">
        <v>12174000</v>
      </c>
      <c r="DI16" s="115">
        <v>392764.4</v>
      </c>
      <c r="DJ16" s="145">
        <v>97.889999000000003</v>
      </c>
      <c r="DK16" s="113">
        <v>99.489998</v>
      </c>
      <c r="DL16" s="113">
        <v>97.440002000000007</v>
      </c>
      <c r="DM16" s="113">
        <v>98.349997999999999</v>
      </c>
      <c r="DN16" s="113">
        <v>95.058632000000003</v>
      </c>
      <c r="DO16" s="114">
        <v>20121600</v>
      </c>
      <c r="DP16" s="115">
        <v>299731.8</v>
      </c>
      <c r="DQ16" s="145">
        <v>221.61999499999999</v>
      </c>
      <c r="DR16" s="113">
        <v>223.570007</v>
      </c>
      <c r="DS16" s="113">
        <v>220.13000500000001</v>
      </c>
      <c r="DT16" s="113">
        <v>220.270004</v>
      </c>
      <c r="DU16" s="113">
        <v>215.25405900000001</v>
      </c>
      <c r="DV16" s="114">
        <v>3861400</v>
      </c>
      <c r="DW16" s="115">
        <v>163903.4</v>
      </c>
      <c r="DX16" s="145">
        <v>81.650763999999995</v>
      </c>
      <c r="DY16" s="113">
        <v>82.347328000000005</v>
      </c>
      <c r="DZ16" s="113">
        <v>81.049621999999999</v>
      </c>
      <c r="EA16" s="113">
        <v>81.879767999999999</v>
      </c>
      <c r="EB16" s="113">
        <v>79.135177999999996</v>
      </c>
      <c r="EC16" s="114">
        <v>12308446</v>
      </c>
      <c r="ED16" s="115">
        <v>217034.1</v>
      </c>
      <c r="EE16" s="145">
        <v>202.800003</v>
      </c>
      <c r="EF16" s="113">
        <v>203.64999399999999</v>
      </c>
      <c r="EG16" s="113">
        <v>196.25</v>
      </c>
      <c r="EH16" s="113">
        <v>200.38999899999999</v>
      </c>
      <c r="EI16" s="113">
        <v>198.567947</v>
      </c>
      <c r="EJ16" s="114">
        <v>55225300</v>
      </c>
      <c r="EK16" s="115">
        <v>1516481</v>
      </c>
      <c r="EL16" s="145">
        <v>115.43</v>
      </c>
      <c r="EM16" s="113">
        <v>117.910004</v>
      </c>
      <c r="EN16" s="113">
        <v>114.489998</v>
      </c>
      <c r="EO16" s="113">
        <v>114.660004</v>
      </c>
      <c r="EP16" s="113">
        <v>113.779884</v>
      </c>
      <c r="EQ16" s="114">
        <v>12876600</v>
      </c>
      <c r="ER16" s="115">
        <v>142736.9</v>
      </c>
      <c r="ES16" s="145">
        <v>136.91000399999999</v>
      </c>
      <c r="ET16" s="113">
        <v>137.929993</v>
      </c>
      <c r="EU16" s="113">
        <v>136.259995</v>
      </c>
      <c r="EV16" s="113">
        <v>137.36999499999999</v>
      </c>
      <c r="EW16" s="113">
        <v>134.085815</v>
      </c>
      <c r="EX16" s="114">
        <v>10192800</v>
      </c>
      <c r="EY16" s="115">
        <v>341999.2</v>
      </c>
      <c r="EZ16" s="145">
        <v>245.13000500000001</v>
      </c>
      <c r="FA16" s="113">
        <v>248.11000100000001</v>
      </c>
      <c r="FB16" s="113">
        <v>238.71000699999999</v>
      </c>
      <c r="FC16" s="113">
        <v>242.779999</v>
      </c>
      <c r="FD16" s="113">
        <v>242.779999</v>
      </c>
      <c r="FE16" s="114">
        <v>6595600</v>
      </c>
      <c r="FF16" s="115">
        <v>243720</v>
      </c>
      <c r="FG16" s="145">
        <v>112</v>
      </c>
      <c r="FH16" s="113">
        <v>113.19000200000001</v>
      </c>
      <c r="FI16" s="113">
        <v>111.339996</v>
      </c>
      <c r="FJ16" s="113">
        <v>111.610001</v>
      </c>
      <c r="FK16" s="113">
        <v>109.079132</v>
      </c>
      <c r="FL16" s="114">
        <v>2294700</v>
      </c>
      <c r="FM16" s="115">
        <v>28258.65</v>
      </c>
      <c r="FN16" s="145">
        <v>305.01001000000002</v>
      </c>
      <c r="FO16" s="113">
        <v>310.39001500000001</v>
      </c>
      <c r="FP16" s="113">
        <v>303.76998900000001</v>
      </c>
      <c r="FQ16" s="113">
        <v>308.01998900000001</v>
      </c>
      <c r="FR16" s="113">
        <v>303.6474</v>
      </c>
      <c r="FS16" s="114">
        <v>3795400</v>
      </c>
      <c r="FT16" s="115">
        <v>292722.40000000002</v>
      </c>
      <c r="FU16" s="145">
        <v>60.18</v>
      </c>
      <c r="FV16" s="113">
        <v>60.939999</v>
      </c>
      <c r="FW16" s="113">
        <v>60.150002000000001</v>
      </c>
      <c r="FX16" s="113">
        <v>60.349997999999999</v>
      </c>
      <c r="FY16" s="113">
        <v>57.125056999999998</v>
      </c>
      <c r="FZ16" s="114">
        <v>22584500</v>
      </c>
      <c r="GA16" s="115">
        <v>249731.5</v>
      </c>
      <c r="GB16" s="145">
        <v>205.470001</v>
      </c>
      <c r="GC16" s="113">
        <v>205.720001</v>
      </c>
      <c r="GD16" s="113">
        <v>201.720001</v>
      </c>
      <c r="GE16" s="113">
        <v>202.61000100000001</v>
      </c>
      <c r="GF16" s="113">
        <v>201.424026</v>
      </c>
      <c r="GG16" s="114">
        <v>9084100</v>
      </c>
      <c r="GH16" s="115">
        <v>341601.8</v>
      </c>
      <c r="GI16" s="145">
        <v>37.209999000000003</v>
      </c>
      <c r="GJ16" s="113">
        <v>37.25</v>
      </c>
      <c r="GK16" s="113">
        <v>36.439999</v>
      </c>
      <c r="GL16" s="113">
        <v>36.93</v>
      </c>
      <c r="GM16" s="113">
        <v>35.493462000000001</v>
      </c>
      <c r="GN16" s="114">
        <v>12823700</v>
      </c>
      <c r="GO16" s="115">
        <v>42510</v>
      </c>
      <c r="GP16" s="145">
        <v>136.44000199999999</v>
      </c>
      <c r="GQ16" s="113">
        <v>137.529999</v>
      </c>
      <c r="GR16" s="113">
        <v>134.75</v>
      </c>
      <c r="GS16" s="113">
        <v>135.28999300000001</v>
      </c>
      <c r="GT16" s="113">
        <v>133.22146599999999</v>
      </c>
      <c r="GU16" s="114">
        <v>18236400</v>
      </c>
      <c r="GV16" s="115">
        <v>383378.1</v>
      </c>
      <c r="GW16" s="145">
        <v>129.5</v>
      </c>
      <c r="GX16" s="113">
        <v>130.78999300000001</v>
      </c>
      <c r="GY16" s="113">
        <v>128.11999499999999</v>
      </c>
      <c r="GZ16" s="113">
        <v>128.63000500000001</v>
      </c>
      <c r="HA16" s="113">
        <v>128.63000500000001</v>
      </c>
      <c r="HB16" s="114">
        <v>9916300</v>
      </c>
      <c r="HC16" s="115">
        <v>232442.4</v>
      </c>
      <c r="HD16" s="147">
        <v>27864.87</v>
      </c>
      <c r="HE16" s="148">
        <v>27946.69</v>
      </c>
      <c r="HF16" s="148">
        <v>27487.97</v>
      </c>
      <c r="HG16" s="148">
        <v>27657.42</v>
      </c>
      <c r="HH16" s="148">
        <v>27657.42</v>
      </c>
      <c r="HI16" s="114">
        <v>698710000</v>
      </c>
      <c r="HJ16" s="149">
        <f t="shared" si="0"/>
        <v>8622831.1800000016</v>
      </c>
    </row>
    <row r="17" spans="1:218" x14ac:dyDescent="0.2">
      <c r="A17" s="127">
        <v>44095</v>
      </c>
      <c r="B17" s="112">
        <v>165.979996</v>
      </c>
      <c r="C17" s="113">
        <v>166.66999799999999</v>
      </c>
      <c r="D17" s="113">
        <v>159.63999899999999</v>
      </c>
      <c r="E17" s="113">
        <v>161.36000100000001</v>
      </c>
      <c r="F17" s="113">
        <v>156.31626900000001</v>
      </c>
      <c r="G17" s="114">
        <v>3911700</v>
      </c>
      <c r="H17" s="120">
        <v>92946.44</v>
      </c>
      <c r="I17" s="145">
        <v>100.599998</v>
      </c>
      <c r="J17" s="113">
        <v>100.629997</v>
      </c>
      <c r="K17" s="113">
        <v>96.220000999999996</v>
      </c>
      <c r="L17" s="113">
        <v>98.169998000000007</v>
      </c>
      <c r="M17" s="113">
        <v>96.635124000000005</v>
      </c>
      <c r="N17" s="114">
        <v>8339900</v>
      </c>
      <c r="O17" s="115">
        <v>79042.63</v>
      </c>
      <c r="P17" s="146">
        <v>247.03999300000001</v>
      </c>
      <c r="Q17" s="113">
        <v>247.03999300000001</v>
      </c>
      <c r="R17" s="113">
        <v>238.199997</v>
      </c>
      <c r="S17" s="113">
        <v>243.19000199999999</v>
      </c>
      <c r="T17" s="113">
        <v>236.26783800000001</v>
      </c>
      <c r="U17" s="114">
        <v>2745300</v>
      </c>
      <c r="V17" s="120">
        <v>130419.99999999999</v>
      </c>
      <c r="W17" s="145">
        <v>104.540001</v>
      </c>
      <c r="X17" s="113">
        <v>110.19000200000001</v>
      </c>
      <c r="Y17" s="113">
        <v>103.099998</v>
      </c>
      <c r="Z17" s="113">
        <v>110.08000199999999</v>
      </c>
      <c r="AA17" s="113">
        <v>109.376518</v>
      </c>
      <c r="AB17" s="114">
        <v>195713800</v>
      </c>
      <c r="AC17" s="115">
        <v>1882647</v>
      </c>
      <c r="AD17" s="145">
        <v>157.83000200000001</v>
      </c>
      <c r="AE17" s="113">
        <v>158.83000200000001</v>
      </c>
      <c r="AF17" s="113">
        <v>154.199997</v>
      </c>
      <c r="AG17" s="113">
        <v>156.35000600000001</v>
      </c>
      <c r="AH17" s="113">
        <v>156.35000600000001</v>
      </c>
      <c r="AI17" s="114">
        <v>23125300</v>
      </c>
      <c r="AJ17" s="115">
        <v>88251.5</v>
      </c>
      <c r="AK17" s="145">
        <v>148.55999800000001</v>
      </c>
      <c r="AL17" s="113">
        <v>149.5</v>
      </c>
      <c r="AM17" s="113">
        <v>143.86999499999999</v>
      </c>
      <c r="AN17" s="113">
        <v>145.33000200000001</v>
      </c>
      <c r="AO17" s="113">
        <v>142.27316300000001</v>
      </c>
      <c r="AP17" s="114">
        <v>4278200</v>
      </c>
      <c r="AQ17" s="115">
        <v>78697.13</v>
      </c>
      <c r="AR17" s="145">
        <v>76.239998</v>
      </c>
      <c r="AS17" s="113">
        <v>76.650002000000001</v>
      </c>
      <c r="AT17" s="113">
        <v>74.680000000000007</v>
      </c>
      <c r="AU17" s="113">
        <v>76.300003000000004</v>
      </c>
      <c r="AV17" s="113">
        <v>72.274460000000005</v>
      </c>
      <c r="AW17" s="114">
        <v>16199100</v>
      </c>
      <c r="AX17" s="115">
        <v>142476.70000000001</v>
      </c>
      <c r="AY17" s="145">
        <v>39.310001</v>
      </c>
      <c r="AZ17" s="113">
        <v>39.470001000000003</v>
      </c>
      <c r="BA17" s="113">
        <v>38.689999</v>
      </c>
      <c r="BB17" s="113">
        <v>39.040000999999997</v>
      </c>
      <c r="BC17" s="113">
        <v>37.581203000000002</v>
      </c>
      <c r="BD17" s="114">
        <v>28495000</v>
      </c>
      <c r="BE17" s="115">
        <v>165272.79999999999</v>
      </c>
      <c r="BF17" s="145">
        <v>49.75</v>
      </c>
      <c r="BG17" s="113">
        <v>50.02</v>
      </c>
      <c r="BH17" s="113">
        <v>48.610000999999997</v>
      </c>
      <c r="BI17" s="113">
        <v>49.09</v>
      </c>
      <c r="BJ17" s="113">
        <v>47.585613000000002</v>
      </c>
      <c r="BK17" s="114">
        <v>17514800</v>
      </c>
      <c r="BL17" s="115">
        <v>210862.9</v>
      </c>
      <c r="BM17" s="145">
        <v>49.040000999999997</v>
      </c>
      <c r="BN17" s="113">
        <v>49.330002</v>
      </c>
      <c r="BO17" s="113">
        <v>47.18</v>
      </c>
      <c r="BP17" s="113">
        <v>47.91</v>
      </c>
      <c r="BQ17" s="113">
        <v>45.828826999999997</v>
      </c>
      <c r="BR17" s="114">
        <v>6468800</v>
      </c>
      <c r="BS17" s="115">
        <v>41226.42</v>
      </c>
      <c r="BT17" s="145">
        <v>189.89999399999999</v>
      </c>
      <c r="BU17" s="113">
        <v>194.16999799999999</v>
      </c>
      <c r="BV17" s="113">
        <v>187.470001</v>
      </c>
      <c r="BW17" s="113">
        <v>194</v>
      </c>
      <c r="BX17" s="113">
        <v>190.62022400000001</v>
      </c>
      <c r="BY17" s="114">
        <v>4871300</v>
      </c>
      <c r="BZ17" s="115">
        <v>66750.75</v>
      </c>
      <c r="CA17" s="145">
        <v>164.820007</v>
      </c>
      <c r="CB17" s="113">
        <v>165.179993</v>
      </c>
      <c r="CC17" s="113">
        <v>158.58999600000001</v>
      </c>
      <c r="CD17" s="113">
        <v>161.36999499999999</v>
      </c>
      <c r="CE17" s="113">
        <v>158.60090600000001</v>
      </c>
      <c r="CF17" s="114">
        <v>4459600</v>
      </c>
      <c r="CG17" s="115">
        <v>160010</v>
      </c>
      <c r="CH17" s="145">
        <v>271.86999500000002</v>
      </c>
      <c r="CI17" s="113">
        <v>272.89999399999999</v>
      </c>
      <c r="CJ17" s="113">
        <v>266.52999899999998</v>
      </c>
      <c r="CK17" s="113">
        <v>272.35000600000001</v>
      </c>
      <c r="CL17" s="113">
        <v>266.42746</v>
      </c>
      <c r="CM17" s="114">
        <v>3548000</v>
      </c>
      <c r="CN17" s="115">
        <v>293173.09999999998</v>
      </c>
      <c r="CO17" s="145">
        <v>49.389999000000003</v>
      </c>
      <c r="CP17" s="113">
        <v>49.75</v>
      </c>
      <c r="CQ17" s="113">
        <v>48.830002</v>
      </c>
      <c r="CR17" s="113">
        <v>49.720001000000003</v>
      </c>
      <c r="CS17" s="113">
        <v>48.447997999999998</v>
      </c>
      <c r="CT17" s="114">
        <v>27377100</v>
      </c>
      <c r="CU17" s="115">
        <v>211459.1</v>
      </c>
      <c r="CV17" s="145">
        <v>120.480003</v>
      </c>
      <c r="CW17" s="113">
        <v>120.699997</v>
      </c>
      <c r="CX17" s="113">
        <v>118.58000199999999</v>
      </c>
      <c r="CY17" s="113">
        <v>120.25</v>
      </c>
      <c r="CZ17" s="113">
        <v>114.359146</v>
      </c>
      <c r="DA17" s="114">
        <v>5311400</v>
      </c>
      <c r="DB17" s="115">
        <v>107092.1</v>
      </c>
      <c r="DC17" s="145">
        <v>147.58000200000001</v>
      </c>
      <c r="DD17" s="113">
        <v>147.929993</v>
      </c>
      <c r="DE17" s="113">
        <v>142.96000699999999</v>
      </c>
      <c r="DF17" s="113">
        <v>145.10000600000001</v>
      </c>
      <c r="DG17" s="113">
        <v>141.47709699999999</v>
      </c>
      <c r="DH17" s="114">
        <v>7574500</v>
      </c>
      <c r="DI17" s="115">
        <v>382022.6</v>
      </c>
      <c r="DJ17" s="145">
        <v>95.199996999999996</v>
      </c>
      <c r="DK17" s="113">
        <v>96.050003000000004</v>
      </c>
      <c r="DL17" s="113">
        <v>93.82</v>
      </c>
      <c r="DM17" s="113">
        <v>95.309997999999993</v>
      </c>
      <c r="DN17" s="113">
        <v>92.120361000000003</v>
      </c>
      <c r="DO17" s="114">
        <v>28378800</v>
      </c>
      <c r="DP17" s="115">
        <v>290467</v>
      </c>
      <c r="DQ17" s="145">
        <v>217.13999899999999</v>
      </c>
      <c r="DR17" s="113">
        <v>218.050003</v>
      </c>
      <c r="DS17" s="113">
        <v>213.39999399999999</v>
      </c>
      <c r="DT17" s="113">
        <v>216.41000399999999</v>
      </c>
      <c r="DU17" s="113">
        <v>211.481964</v>
      </c>
      <c r="DV17" s="114">
        <v>2831800</v>
      </c>
      <c r="DW17" s="115">
        <v>161031.20000000001</v>
      </c>
      <c r="DX17" s="145">
        <v>81.030533000000005</v>
      </c>
      <c r="DY17" s="113">
        <v>81.431297000000001</v>
      </c>
      <c r="DZ17" s="113">
        <v>78.330153999999993</v>
      </c>
      <c r="EA17" s="113">
        <v>79.322517000000005</v>
      </c>
      <c r="EB17" s="113">
        <v>76.663642999999993</v>
      </c>
      <c r="EC17" s="114">
        <v>10445311</v>
      </c>
      <c r="ED17" s="115">
        <v>210255.8</v>
      </c>
      <c r="EE17" s="145">
        <v>197.19000199999999</v>
      </c>
      <c r="EF17" s="113">
        <v>202.71000699999999</v>
      </c>
      <c r="EG17" s="113">
        <v>196.38000500000001</v>
      </c>
      <c r="EH17" s="113">
        <v>202.53999300000001</v>
      </c>
      <c r="EI17" s="113">
        <v>200.69837999999999</v>
      </c>
      <c r="EJ17" s="114">
        <v>39839700</v>
      </c>
      <c r="EK17" s="115">
        <v>1532752</v>
      </c>
      <c r="EL17" s="145">
        <v>112.949997</v>
      </c>
      <c r="EM17" s="113">
        <v>114.05999799999999</v>
      </c>
      <c r="EN17" s="113">
        <v>111.739998</v>
      </c>
      <c r="EO17" s="113">
        <v>113.370003</v>
      </c>
      <c r="EP17" s="113">
        <v>112.499786</v>
      </c>
      <c r="EQ17" s="114">
        <v>8486400</v>
      </c>
      <c r="ER17" s="115">
        <v>141130.9</v>
      </c>
      <c r="ES17" s="145">
        <v>137</v>
      </c>
      <c r="ET17" s="113">
        <v>137.470001</v>
      </c>
      <c r="EU17" s="113">
        <v>134.699997</v>
      </c>
      <c r="EV17" s="113">
        <v>136.71000699999999</v>
      </c>
      <c r="EW17" s="113">
        <v>133.44158899999999</v>
      </c>
      <c r="EX17" s="114">
        <v>7092600</v>
      </c>
      <c r="EY17" s="115">
        <v>340356.1</v>
      </c>
      <c r="EZ17" s="145">
        <v>238.970001</v>
      </c>
      <c r="FA17" s="113">
        <v>245.13000500000001</v>
      </c>
      <c r="FB17" s="113">
        <v>236.800003</v>
      </c>
      <c r="FC17" s="113">
        <v>245.050003</v>
      </c>
      <c r="FD17" s="113">
        <v>245.050003</v>
      </c>
      <c r="FE17" s="114">
        <v>5561600</v>
      </c>
      <c r="FF17" s="115">
        <v>246030</v>
      </c>
      <c r="FG17" s="145">
        <v>109.239998</v>
      </c>
      <c r="FH17" s="113">
        <v>110.379997</v>
      </c>
      <c r="FI17" s="113">
        <v>107.199997</v>
      </c>
      <c r="FJ17" s="113">
        <v>109.449997</v>
      </c>
      <c r="FK17" s="113">
        <v>106.968109</v>
      </c>
      <c r="FL17" s="114">
        <v>1884100</v>
      </c>
      <c r="FM17" s="115">
        <v>27711.75</v>
      </c>
      <c r="FN17" s="145">
        <v>300.47000100000002</v>
      </c>
      <c r="FO17" s="113">
        <v>300.52999899999998</v>
      </c>
      <c r="FP17" s="113">
        <v>291.66000400000001</v>
      </c>
      <c r="FQ17" s="113">
        <v>299.19000199999999</v>
      </c>
      <c r="FR17" s="113">
        <v>294.94274899999999</v>
      </c>
      <c r="FS17" s="114">
        <v>4124700</v>
      </c>
      <c r="FT17" s="115">
        <v>284330.8</v>
      </c>
      <c r="FU17" s="145">
        <v>60</v>
      </c>
      <c r="FV17" s="113">
        <v>60.080002</v>
      </c>
      <c r="FW17" s="113">
        <v>59.02</v>
      </c>
      <c r="FX17" s="113">
        <v>59.610000999999997</v>
      </c>
      <c r="FY17" s="113">
        <v>56.424605999999997</v>
      </c>
      <c r="FZ17" s="114">
        <v>15871400</v>
      </c>
      <c r="GA17" s="115">
        <v>246669.3</v>
      </c>
      <c r="GB17" s="145">
        <v>199.91000399999999</v>
      </c>
      <c r="GC17" s="113">
        <v>201.25</v>
      </c>
      <c r="GD17" s="113">
        <v>194.699997</v>
      </c>
      <c r="GE17" s="113">
        <v>197.449997</v>
      </c>
      <c r="GF17" s="113">
        <v>196.29422</v>
      </c>
      <c r="GG17" s="114">
        <v>9656000</v>
      </c>
      <c r="GH17" s="115">
        <v>332902</v>
      </c>
      <c r="GI17" s="145">
        <v>36.75</v>
      </c>
      <c r="GJ17" s="113">
        <v>36.869999</v>
      </c>
      <c r="GK17" s="113">
        <v>35.590000000000003</v>
      </c>
      <c r="GL17" s="113">
        <v>35.790000999999997</v>
      </c>
      <c r="GM17" s="113">
        <v>34.397804000000001</v>
      </c>
      <c r="GN17" s="114">
        <v>7484700</v>
      </c>
      <c r="GO17" s="115">
        <v>42640</v>
      </c>
      <c r="GP17" s="145">
        <v>136.5</v>
      </c>
      <c r="GQ17" s="113">
        <v>137.240005</v>
      </c>
      <c r="GR17" s="113">
        <v>135.28999300000001</v>
      </c>
      <c r="GS17" s="113">
        <v>137.070007</v>
      </c>
      <c r="GT17" s="113">
        <v>134.974243</v>
      </c>
      <c r="GU17" s="114">
        <v>15758500</v>
      </c>
      <c r="GV17" s="115">
        <v>388422.2</v>
      </c>
      <c r="GW17" s="145">
        <v>125.980003</v>
      </c>
      <c r="GX17" s="113">
        <v>126.889999</v>
      </c>
      <c r="GY17" s="113">
        <v>123.589996</v>
      </c>
      <c r="GZ17" s="113">
        <v>125.410004</v>
      </c>
      <c r="HA17" s="113">
        <v>125.410004</v>
      </c>
      <c r="HB17" s="114">
        <v>10352700</v>
      </c>
      <c r="HC17" s="115">
        <v>226623.7</v>
      </c>
      <c r="HD17" s="147">
        <v>27484.71</v>
      </c>
      <c r="HE17" s="148">
        <v>27484.71</v>
      </c>
      <c r="HF17" s="148">
        <v>26715.15</v>
      </c>
      <c r="HG17" s="148">
        <v>27147.7</v>
      </c>
      <c r="HH17" s="148">
        <v>27147.7</v>
      </c>
      <c r="HI17" s="114">
        <v>523660000</v>
      </c>
      <c r="HJ17" s="149">
        <f t="shared" si="0"/>
        <v>8603673.9199999981</v>
      </c>
    </row>
    <row r="18" spans="1:218" x14ac:dyDescent="0.2">
      <c r="A18" s="127">
        <v>44096</v>
      </c>
      <c r="B18" s="112">
        <v>161.05999800000001</v>
      </c>
      <c r="C18" s="113">
        <v>163.66999799999999</v>
      </c>
      <c r="D18" s="113">
        <v>160.41999799999999</v>
      </c>
      <c r="E18" s="113">
        <v>162.33999600000001</v>
      </c>
      <c r="F18" s="113">
        <v>157.26563999999999</v>
      </c>
      <c r="G18" s="114">
        <v>2103800</v>
      </c>
      <c r="H18" s="120">
        <v>93510.94</v>
      </c>
      <c r="I18" s="145">
        <v>98.010002</v>
      </c>
      <c r="J18" s="113">
        <v>99.779999000000004</v>
      </c>
      <c r="K18" s="113">
        <v>96.410004000000001</v>
      </c>
      <c r="L18" s="113">
        <v>98.480002999999996</v>
      </c>
      <c r="M18" s="113">
        <v>96.940285000000003</v>
      </c>
      <c r="N18" s="114">
        <v>4884400</v>
      </c>
      <c r="O18" s="115">
        <v>79292.25</v>
      </c>
      <c r="P18" s="146">
        <v>241.550003</v>
      </c>
      <c r="Q18" s="113">
        <v>248.28999300000001</v>
      </c>
      <c r="R18" s="113">
        <v>240.89999399999999</v>
      </c>
      <c r="S18" s="113">
        <v>247.5</v>
      </c>
      <c r="T18" s="113">
        <v>240.45515399999999</v>
      </c>
      <c r="U18" s="114">
        <v>2172600</v>
      </c>
      <c r="V18" s="120">
        <v>129560</v>
      </c>
      <c r="W18" s="145">
        <v>112.68</v>
      </c>
      <c r="X18" s="113">
        <v>112.860001</v>
      </c>
      <c r="Y18" s="113">
        <v>109.160004</v>
      </c>
      <c r="Z18" s="113">
        <v>111.80999799999999</v>
      </c>
      <c r="AA18" s="113">
        <v>111.095444</v>
      </c>
      <c r="AB18" s="114">
        <v>183055400</v>
      </c>
      <c r="AC18" s="115">
        <v>1912234</v>
      </c>
      <c r="AD18" s="145">
        <v>156.80999800000001</v>
      </c>
      <c r="AE18" s="113">
        <v>160.070007</v>
      </c>
      <c r="AF18" s="113">
        <v>154.949997</v>
      </c>
      <c r="AG18" s="113">
        <v>156.800003</v>
      </c>
      <c r="AH18" s="113">
        <v>156.800003</v>
      </c>
      <c r="AI18" s="114">
        <v>17768900</v>
      </c>
      <c r="AJ18" s="115">
        <v>88505.5</v>
      </c>
      <c r="AK18" s="145">
        <v>145.009995</v>
      </c>
      <c r="AL18" s="113">
        <v>147.5</v>
      </c>
      <c r="AM18" s="113">
        <v>144.5</v>
      </c>
      <c r="AN18" s="113">
        <v>147.14999399999999</v>
      </c>
      <c r="AO18" s="113">
        <v>144.05487099999999</v>
      </c>
      <c r="AP18" s="114">
        <v>2579500</v>
      </c>
      <c r="AQ18" s="115">
        <v>79682.63</v>
      </c>
      <c r="AR18" s="145">
        <v>76.150002000000001</v>
      </c>
      <c r="AS18" s="113">
        <v>77.529999000000004</v>
      </c>
      <c r="AT18" s="113">
        <v>75.349997999999999</v>
      </c>
      <c r="AU18" s="113">
        <v>75.529999000000004</v>
      </c>
      <c r="AV18" s="113">
        <v>71.545074</v>
      </c>
      <c r="AW18" s="114">
        <v>9155000</v>
      </c>
      <c r="AX18" s="115">
        <v>141038.9</v>
      </c>
      <c r="AY18" s="145">
        <v>39.18</v>
      </c>
      <c r="AZ18" s="113">
        <v>39.459999000000003</v>
      </c>
      <c r="BA18" s="113">
        <v>38.880001</v>
      </c>
      <c r="BB18" s="113">
        <v>39.32</v>
      </c>
      <c r="BC18" s="113">
        <v>37.850741999999997</v>
      </c>
      <c r="BD18" s="114">
        <v>17656800</v>
      </c>
      <c r="BE18" s="115">
        <v>166458.20000000001</v>
      </c>
      <c r="BF18" s="145">
        <v>49.110000999999997</v>
      </c>
      <c r="BG18" s="113">
        <v>50.040000999999997</v>
      </c>
      <c r="BH18" s="113">
        <v>49.07</v>
      </c>
      <c r="BI18" s="113">
        <v>49.66</v>
      </c>
      <c r="BJ18" s="113">
        <v>48.138148999999999</v>
      </c>
      <c r="BK18" s="114">
        <v>13034600</v>
      </c>
      <c r="BL18" s="115">
        <v>213311.4</v>
      </c>
      <c r="BM18" s="145">
        <v>47.98</v>
      </c>
      <c r="BN18" s="113">
        <v>48.154998999999997</v>
      </c>
      <c r="BO18" s="113">
        <v>47.200001</v>
      </c>
      <c r="BP18" s="113">
        <v>47.799999</v>
      </c>
      <c r="BQ18" s="113">
        <v>45.723598000000003</v>
      </c>
      <c r="BR18" s="114">
        <v>4181900</v>
      </c>
      <c r="BS18" s="115">
        <v>40918.21</v>
      </c>
      <c r="BT18" s="145">
        <v>194</v>
      </c>
      <c r="BU18" s="113">
        <v>196.13999899999999</v>
      </c>
      <c r="BV18" s="113">
        <v>188.429993</v>
      </c>
      <c r="BW18" s="113">
        <v>191.61999499999999</v>
      </c>
      <c r="BX18" s="113">
        <v>188.28166200000001</v>
      </c>
      <c r="BY18" s="114">
        <v>3355800</v>
      </c>
      <c r="BZ18" s="115">
        <v>65931.81</v>
      </c>
      <c r="CA18" s="145">
        <v>160.85000600000001</v>
      </c>
      <c r="CB18" s="113">
        <v>163</v>
      </c>
      <c r="CC18" s="113">
        <v>160.11999499999999</v>
      </c>
      <c r="CD18" s="113">
        <v>162.679993</v>
      </c>
      <c r="CE18" s="113">
        <v>159.88841199999999</v>
      </c>
      <c r="CF18" s="114">
        <v>2501000</v>
      </c>
      <c r="CG18" s="115">
        <v>160130</v>
      </c>
      <c r="CH18" s="145">
        <v>271.67999300000002</v>
      </c>
      <c r="CI18" s="113">
        <v>273.51998900000001</v>
      </c>
      <c r="CJ18" s="113">
        <v>270.63000499999998</v>
      </c>
      <c r="CK18" s="113">
        <v>273.30999800000001</v>
      </c>
      <c r="CL18" s="113">
        <v>267.36660799999999</v>
      </c>
      <c r="CM18" s="114">
        <v>2972000</v>
      </c>
      <c r="CN18" s="115">
        <v>294206.5</v>
      </c>
      <c r="CO18" s="145">
        <v>49.889999000000003</v>
      </c>
      <c r="CP18" s="113">
        <v>50.209999000000003</v>
      </c>
      <c r="CQ18" s="113">
        <v>49.470001000000003</v>
      </c>
      <c r="CR18" s="113">
        <v>49.950001</v>
      </c>
      <c r="CS18" s="113">
        <v>48.672111999999998</v>
      </c>
      <c r="CT18" s="114">
        <v>22290900</v>
      </c>
      <c r="CU18" s="115">
        <v>212437.3</v>
      </c>
      <c r="CV18" s="145">
        <v>120.33000199999999</v>
      </c>
      <c r="CW18" s="113">
        <v>121.449997</v>
      </c>
      <c r="CX18" s="113">
        <v>119.529999</v>
      </c>
      <c r="CY18" s="113">
        <v>120.510002</v>
      </c>
      <c r="CZ18" s="113">
        <v>114.606415</v>
      </c>
      <c r="DA18" s="114">
        <v>2957800</v>
      </c>
      <c r="DB18" s="115">
        <v>107323.6</v>
      </c>
      <c r="DC18" s="145">
        <v>144.69000199999999</v>
      </c>
      <c r="DD18" s="113">
        <v>145.35000600000001</v>
      </c>
      <c r="DE18" s="113">
        <v>143.720001</v>
      </c>
      <c r="DF18" s="113">
        <v>144.21000699999999</v>
      </c>
      <c r="DG18" s="113">
        <v>140.60931400000001</v>
      </c>
      <c r="DH18" s="114">
        <v>5295900</v>
      </c>
      <c r="DI18" s="115">
        <v>379679.4</v>
      </c>
      <c r="DJ18" s="145">
        <v>94.959998999999996</v>
      </c>
      <c r="DK18" s="113">
        <v>95.660004000000001</v>
      </c>
      <c r="DL18" s="113">
        <v>93.669998000000007</v>
      </c>
      <c r="DM18" s="113">
        <v>94.269997000000004</v>
      </c>
      <c r="DN18" s="113">
        <v>91.115172999999999</v>
      </c>
      <c r="DO18" s="114">
        <v>19257000</v>
      </c>
      <c r="DP18" s="115">
        <v>287297.5</v>
      </c>
      <c r="DQ18" s="145">
        <v>216.429993</v>
      </c>
      <c r="DR18" s="113">
        <v>216.96000699999999</v>
      </c>
      <c r="DS18" s="113">
        <v>214.550003</v>
      </c>
      <c r="DT18" s="113">
        <v>216.41000399999999</v>
      </c>
      <c r="DU18" s="113">
        <v>211.481964</v>
      </c>
      <c r="DV18" s="114">
        <v>2475600</v>
      </c>
      <c r="DW18" s="115">
        <v>161031.20000000001</v>
      </c>
      <c r="DX18" s="145">
        <v>79.293892</v>
      </c>
      <c r="DY18" s="113">
        <v>79.742362999999997</v>
      </c>
      <c r="DZ18" s="113">
        <v>78.435112000000004</v>
      </c>
      <c r="EA18" s="113">
        <v>79.141220000000004</v>
      </c>
      <c r="EB18" s="113">
        <v>76.488418999999993</v>
      </c>
      <c r="EC18" s="114">
        <v>8143170</v>
      </c>
      <c r="ED18" s="115">
        <v>209775.2</v>
      </c>
      <c r="EE18" s="145">
        <v>205.05999800000001</v>
      </c>
      <c r="EF18" s="113">
        <v>208.10000600000001</v>
      </c>
      <c r="EG18" s="113">
        <v>202.08000200000001</v>
      </c>
      <c r="EH18" s="113">
        <v>207.41999799999999</v>
      </c>
      <c r="EI18" s="113">
        <v>205.53401199999999</v>
      </c>
      <c r="EJ18" s="114">
        <v>33517100</v>
      </c>
      <c r="EK18" s="115">
        <v>1569682</v>
      </c>
      <c r="EL18" s="145">
        <v>113.099998</v>
      </c>
      <c r="EM18" s="113">
        <v>117.199997</v>
      </c>
      <c r="EN18" s="113">
        <v>112.849998</v>
      </c>
      <c r="EO18" s="113">
        <v>116.870003</v>
      </c>
      <c r="EP18" s="113">
        <v>115.97292299999999</v>
      </c>
      <c r="EQ18" s="114">
        <v>13007200</v>
      </c>
      <c r="ER18" s="115">
        <v>145488</v>
      </c>
      <c r="ES18" s="145">
        <v>136.490005</v>
      </c>
      <c r="ET18" s="113">
        <v>139.029999</v>
      </c>
      <c r="EU18" s="113">
        <v>136.240005</v>
      </c>
      <c r="EV18" s="113">
        <v>137.96000699999999</v>
      </c>
      <c r="EW18" s="113">
        <v>134.66171299999999</v>
      </c>
      <c r="EX18" s="114">
        <v>4722800</v>
      </c>
      <c r="EY18" s="115">
        <v>343468.1</v>
      </c>
      <c r="EZ18" s="145">
        <v>246.740005</v>
      </c>
      <c r="FA18" s="113">
        <v>248.570007</v>
      </c>
      <c r="FB18" s="113">
        <v>241.259995</v>
      </c>
      <c r="FC18" s="113">
        <v>247.779999</v>
      </c>
      <c r="FD18" s="113">
        <v>247.779999</v>
      </c>
      <c r="FE18" s="114">
        <v>3600800</v>
      </c>
      <c r="FF18" s="115">
        <v>242930</v>
      </c>
      <c r="FG18" s="145">
        <v>109.110001</v>
      </c>
      <c r="FH18" s="113">
        <v>111.449997</v>
      </c>
      <c r="FI18" s="113">
        <v>108.260002</v>
      </c>
      <c r="FJ18" s="113">
        <v>109.25</v>
      </c>
      <c r="FK18" s="113">
        <v>106.77265199999999</v>
      </c>
      <c r="FL18" s="114">
        <v>1385100</v>
      </c>
      <c r="FM18" s="115">
        <v>27661.119999999999</v>
      </c>
      <c r="FN18" s="145">
        <v>298.44000199999999</v>
      </c>
      <c r="FO18" s="113">
        <v>300.61999500000002</v>
      </c>
      <c r="FP18" s="113">
        <v>292.92001299999998</v>
      </c>
      <c r="FQ18" s="113">
        <v>294.26001000000002</v>
      </c>
      <c r="FR18" s="113">
        <v>290.082764</v>
      </c>
      <c r="FS18" s="114">
        <v>3163600</v>
      </c>
      <c r="FT18" s="115">
        <v>279645.8</v>
      </c>
      <c r="FU18" s="145">
        <v>59.73</v>
      </c>
      <c r="FV18" s="113">
        <v>60.369999</v>
      </c>
      <c r="FW18" s="113">
        <v>59.52</v>
      </c>
      <c r="FX18" s="113">
        <v>59.82</v>
      </c>
      <c r="FY18" s="113">
        <v>56.623382999999997</v>
      </c>
      <c r="FZ18" s="114">
        <v>12198900</v>
      </c>
      <c r="GA18" s="115">
        <v>247538.3</v>
      </c>
      <c r="GB18" s="145">
        <v>198.08999600000001</v>
      </c>
      <c r="GC18" s="113">
        <v>200.71000699999999</v>
      </c>
      <c r="GD18" s="113">
        <v>196.800003</v>
      </c>
      <c r="GE18" s="113">
        <v>200.55999800000001</v>
      </c>
      <c r="GF18" s="113">
        <v>199.386032</v>
      </c>
      <c r="GG18" s="114">
        <v>7543100</v>
      </c>
      <c r="GH18" s="115">
        <v>338145.5</v>
      </c>
      <c r="GI18" s="145">
        <v>35.779998999999997</v>
      </c>
      <c r="GJ18" s="113">
        <v>35.970001000000003</v>
      </c>
      <c r="GK18" s="113">
        <v>35.389999000000003</v>
      </c>
      <c r="GL18" s="113">
        <v>35.720001000000003</v>
      </c>
      <c r="GM18" s="113">
        <v>34.330528000000001</v>
      </c>
      <c r="GN18" s="114">
        <v>4399100</v>
      </c>
      <c r="GO18" s="115">
        <v>42660</v>
      </c>
      <c r="GP18" s="145">
        <v>137.070007</v>
      </c>
      <c r="GQ18" s="113">
        <v>138.990005</v>
      </c>
      <c r="GR18" s="113">
        <v>136.570007</v>
      </c>
      <c r="GS18" s="113">
        <v>138.30999800000001</v>
      </c>
      <c r="GT18" s="113">
        <v>136.19528199999999</v>
      </c>
      <c r="GU18" s="114">
        <v>11034000</v>
      </c>
      <c r="GV18" s="115">
        <v>391936.1</v>
      </c>
      <c r="GW18" s="145">
        <v>125.260002</v>
      </c>
      <c r="GX18" s="113">
        <v>127.470001</v>
      </c>
      <c r="GY18" s="113">
        <v>124.699997</v>
      </c>
      <c r="GZ18" s="113">
        <v>127.209999</v>
      </c>
      <c r="HA18" s="113">
        <v>127.209999</v>
      </c>
      <c r="HB18" s="114">
        <v>6978800</v>
      </c>
      <c r="HC18" s="115">
        <v>229876.4</v>
      </c>
      <c r="HD18" s="147">
        <v>27170.34</v>
      </c>
      <c r="HE18" s="148">
        <v>27333.09</v>
      </c>
      <c r="HF18" s="148">
        <v>26989.93</v>
      </c>
      <c r="HG18" s="148">
        <v>27288.18</v>
      </c>
      <c r="HH18" s="148">
        <v>27288.18</v>
      </c>
      <c r="HI18" s="114">
        <v>420720000</v>
      </c>
      <c r="HJ18" s="149">
        <f t="shared" si="0"/>
        <v>8681355.8600000013</v>
      </c>
    </row>
    <row r="19" spans="1:218" x14ac:dyDescent="0.2">
      <c r="A19" s="127">
        <v>44097</v>
      </c>
      <c r="B19" s="112">
        <v>162.520004</v>
      </c>
      <c r="C19" s="113">
        <v>164.240005</v>
      </c>
      <c r="D19" s="113">
        <v>159.11999499999999</v>
      </c>
      <c r="E19" s="113">
        <v>159.509995</v>
      </c>
      <c r="F19" s="113">
        <v>154.52409399999999</v>
      </c>
      <c r="G19" s="114">
        <v>2248200</v>
      </c>
      <c r="H19" s="120">
        <v>91880.81</v>
      </c>
      <c r="I19" s="145">
        <v>95.760002</v>
      </c>
      <c r="J19" s="113">
        <v>97.099997999999999</v>
      </c>
      <c r="K19" s="113">
        <v>95.089995999999999</v>
      </c>
      <c r="L19" s="113">
        <v>95.559997999999993</v>
      </c>
      <c r="M19" s="113">
        <v>94.065933000000001</v>
      </c>
      <c r="N19" s="114">
        <v>9427200</v>
      </c>
      <c r="O19" s="115">
        <v>76941.19</v>
      </c>
      <c r="P19" s="146">
        <v>247.300003</v>
      </c>
      <c r="Q19" s="113">
        <v>249.229996</v>
      </c>
      <c r="R19" s="113">
        <v>241.479996</v>
      </c>
      <c r="S19" s="113">
        <v>242.58999600000001</v>
      </c>
      <c r="T19" s="113">
        <v>235.68490600000001</v>
      </c>
      <c r="U19" s="114">
        <v>2104300</v>
      </c>
      <c r="V19" s="120">
        <v>129539.99999999999</v>
      </c>
      <c r="W19" s="145">
        <v>111.620003</v>
      </c>
      <c r="X19" s="113">
        <v>112.110001</v>
      </c>
      <c r="Y19" s="113">
        <v>106.769997</v>
      </c>
      <c r="Z19" s="113">
        <v>107.120003</v>
      </c>
      <c r="AA19" s="113">
        <v>106.43543200000001</v>
      </c>
      <c r="AB19" s="114">
        <v>150718700</v>
      </c>
      <c r="AC19" s="115">
        <v>1832024</v>
      </c>
      <c r="AD19" s="145">
        <v>157.33000200000001</v>
      </c>
      <c r="AE19" s="113">
        <v>160.41999799999999</v>
      </c>
      <c r="AF19" s="113">
        <v>150.88999899999999</v>
      </c>
      <c r="AG19" s="113">
        <v>151.179993</v>
      </c>
      <c r="AH19" s="113">
        <v>151.179993</v>
      </c>
      <c r="AI19" s="114">
        <v>18247500</v>
      </c>
      <c r="AJ19" s="115">
        <v>85333.31</v>
      </c>
      <c r="AK19" s="145">
        <v>147.479996</v>
      </c>
      <c r="AL19" s="113">
        <v>148.91000399999999</v>
      </c>
      <c r="AM19" s="113">
        <v>143.60000600000001</v>
      </c>
      <c r="AN19" s="113">
        <v>144.38000500000001</v>
      </c>
      <c r="AO19" s="113">
        <v>141.34314000000001</v>
      </c>
      <c r="AP19" s="114">
        <v>2420100</v>
      </c>
      <c r="AQ19" s="115">
        <v>78182.63</v>
      </c>
      <c r="AR19" s="145">
        <v>75.589995999999999</v>
      </c>
      <c r="AS19" s="113">
        <v>75.910004000000001</v>
      </c>
      <c r="AT19" s="113">
        <v>71.849997999999999</v>
      </c>
      <c r="AU19" s="113">
        <v>71.949996999999996</v>
      </c>
      <c r="AV19" s="113">
        <v>68.153953999999999</v>
      </c>
      <c r="AW19" s="114">
        <v>16649200</v>
      </c>
      <c r="AX19" s="115">
        <v>134353.79999999999</v>
      </c>
      <c r="AY19" s="145">
        <v>39.229999999999997</v>
      </c>
      <c r="AZ19" s="113">
        <v>39.389999000000003</v>
      </c>
      <c r="BA19" s="113">
        <v>38.18</v>
      </c>
      <c r="BB19" s="113">
        <v>38.279998999999997</v>
      </c>
      <c r="BC19" s="113">
        <v>36.849606000000001</v>
      </c>
      <c r="BD19" s="114">
        <v>24843200</v>
      </c>
      <c r="BE19" s="115">
        <v>162055.4</v>
      </c>
      <c r="BF19" s="145">
        <v>49.73</v>
      </c>
      <c r="BG19" s="113">
        <v>49.919998</v>
      </c>
      <c r="BH19" s="113">
        <v>48.169998</v>
      </c>
      <c r="BI19" s="113">
        <v>48.209999000000003</v>
      </c>
      <c r="BJ19" s="113">
        <v>46.732582000000001</v>
      </c>
      <c r="BK19" s="114">
        <v>17121200</v>
      </c>
      <c r="BL19" s="115">
        <v>207083</v>
      </c>
      <c r="BM19" s="145">
        <v>47.68</v>
      </c>
      <c r="BN19" s="113">
        <v>48.119999</v>
      </c>
      <c r="BO19" s="113">
        <v>46.470001000000003</v>
      </c>
      <c r="BP19" s="113">
        <v>46.740001999999997</v>
      </c>
      <c r="BQ19" s="113">
        <v>44.709651999999998</v>
      </c>
      <c r="BR19" s="114">
        <v>4018000</v>
      </c>
      <c r="BS19" s="115">
        <v>39898.199999999997</v>
      </c>
      <c r="BT19" s="145">
        <v>192</v>
      </c>
      <c r="BU19" s="113">
        <v>192.91999799999999</v>
      </c>
      <c r="BV19" s="113">
        <v>185.86999499999999</v>
      </c>
      <c r="BW19" s="113">
        <v>186.11999499999999</v>
      </c>
      <c r="BX19" s="113">
        <v>182.87747200000001</v>
      </c>
      <c r="BY19" s="114">
        <v>3116100</v>
      </c>
      <c r="BZ19" s="115">
        <v>64039.44</v>
      </c>
      <c r="CA19" s="145">
        <v>162.320007</v>
      </c>
      <c r="CB19" s="113">
        <v>163.89999399999999</v>
      </c>
      <c r="CC19" s="113">
        <v>157.83000200000001</v>
      </c>
      <c r="CD19" s="113">
        <v>158.78999300000001</v>
      </c>
      <c r="CE19" s="113">
        <v>156.06516999999999</v>
      </c>
      <c r="CF19" s="114">
        <v>2507600</v>
      </c>
      <c r="CG19" s="115">
        <v>161680</v>
      </c>
      <c r="CH19" s="145">
        <v>275.42001299999998</v>
      </c>
      <c r="CI19" s="113">
        <v>276.61999500000002</v>
      </c>
      <c r="CJ19" s="113">
        <v>264.69000199999999</v>
      </c>
      <c r="CK19" s="113">
        <v>266.54998799999998</v>
      </c>
      <c r="CL19" s="113">
        <v>260.75353999999999</v>
      </c>
      <c r="CM19" s="114">
        <v>4467600</v>
      </c>
      <c r="CN19" s="115">
        <v>286929.59999999998</v>
      </c>
      <c r="CO19" s="145">
        <v>49.830002</v>
      </c>
      <c r="CP19" s="113">
        <v>50.150002000000001</v>
      </c>
      <c r="CQ19" s="113">
        <v>48.66</v>
      </c>
      <c r="CR19" s="113">
        <v>48.82</v>
      </c>
      <c r="CS19" s="113">
        <v>47.571021999999999</v>
      </c>
      <c r="CT19" s="114">
        <v>30078800</v>
      </c>
      <c r="CU19" s="115">
        <v>207631.4</v>
      </c>
      <c r="CV19" s="145">
        <v>120.800003</v>
      </c>
      <c r="CW19" s="113">
        <v>121.589996</v>
      </c>
      <c r="CX19" s="113">
        <v>118.43</v>
      </c>
      <c r="CY19" s="113">
        <v>118.83000199999999</v>
      </c>
      <c r="CZ19" s="113">
        <v>113.008713</v>
      </c>
      <c r="DA19" s="114">
        <v>3939400</v>
      </c>
      <c r="DB19" s="115">
        <v>105827.4</v>
      </c>
      <c r="DC19" s="145">
        <v>147.479996</v>
      </c>
      <c r="DD19" s="113">
        <v>147.550003</v>
      </c>
      <c r="DE19" s="113">
        <v>144.38000500000001</v>
      </c>
      <c r="DF19" s="113">
        <v>144.44000199999999</v>
      </c>
      <c r="DG19" s="113">
        <v>140.83355700000001</v>
      </c>
      <c r="DH19" s="114">
        <v>8784400</v>
      </c>
      <c r="DI19" s="115">
        <v>380284.9</v>
      </c>
      <c r="DJ19" s="145">
        <v>94.779999000000004</v>
      </c>
      <c r="DK19" s="113">
        <v>95.349997999999999</v>
      </c>
      <c r="DL19" s="113">
        <v>92.660004000000001</v>
      </c>
      <c r="DM19" s="113">
        <v>92.739998</v>
      </c>
      <c r="DN19" s="113">
        <v>89.636375000000001</v>
      </c>
      <c r="DO19" s="114">
        <v>19952700</v>
      </c>
      <c r="DP19" s="115">
        <v>282634.7</v>
      </c>
      <c r="DQ19" s="145">
        <v>217.66999799999999</v>
      </c>
      <c r="DR19" s="113">
        <v>219.69000199999999</v>
      </c>
      <c r="DS19" s="113">
        <v>214.240005</v>
      </c>
      <c r="DT19" s="113">
        <v>214.970001</v>
      </c>
      <c r="DU19" s="113">
        <v>210.074738</v>
      </c>
      <c r="DV19" s="114">
        <v>2777700</v>
      </c>
      <c r="DW19" s="115">
        <v>159959.70000000001</v>
      </c>
      <c r="DX19" s="145">
        <v>79.284347999999994</v>
      </c>
      <c r="DY19" s="113">
        <v>79.980919</v>
      </c>
      <c r="DZ19" s="113">
        <v>78.797707000000003</v>
      </c>
      <c r="EA19" s="113">
        <v>78.845421000000002</v>
      </c>
      <c r="EB19" s="113">
        <v>76.202538000000004</v>
      </c>
      <c r="EC19" s="114">
        <v>7085842</v>
      </c>
      <c r="ED19" s="115">
        <v>208991.2</v>
      </c>
      <c r="EE19" s="145">
        <v>207.89999399999999</v>
      </c>
      <c r="EF19" s="113">
        <v>208.10000600000001</v>
      </c>
      <c r="EG19" s="113">
        <v>200.029999</v>
      </c>
      <c r="EH19" s="113">
        <v>200.58999600000001</v>
      </c>
      <c r="EI19" s="113">
        <v>198.76612900000001</v>
      </c>
      <c r="EJ19" s="114">
        <v>30803800</v>
      </c>
      <c r="EK19" s="115">
        <v>1517994</v>
      </c>
      <c r="EL19" s="145">
        <v>130.220001</v>
      </c>
      <c r="EM19" s="113">
        <v>130.38000500000001</v>
      </c>
      <c r="EN19" s="113">
        <v>125.260002</v>
      </c>
      <c r="EO19" s="113">
        <v>127.110001</v>
      </c>
      <c r="EP19" s="113">
        <v>126.134308</v>
      </c>
      <c r="EQ19" s="114">
        <v>37822700</v>
      </c>
      <c r="ER19" s="115">
        <v>158235.5</v>
      </c>
      <c r="ES19" s="145">
        <v>138.41999799999999</v>
      </c>
      <c r="ET19" s="113">
        <v>138.41999799999999</v>
      </c>
      <c r="EU19" s="113">
        <v>136.08999600000001</v>
      </c>
      <c r="EV19" s="113">
        <v>136.30999800000001</v>
      </c>
      <c r="EW19" s="113">
        <v>133.05114699999999</v>
      </c>
      <c r="EX19" s="114">
        <v>6373700</v>
      </c>
      <c r="EY19" s="115">
        <v>339360.2</v>
      </c>
      <c r="EZ19" s="145">
        <v>248.490005</v>
      </c>
      <c r="FA19" s="113">
        <v>248.770004</v>
      </c>
      <c r="FB19" s="113">
        <v>235.35000600000001</v>
      </c>
      <c r="FC19" s="113">
        <v>235.990005</v>
      </c>
      <c r="FD19" s="113">
        <v>235.990005</v>
      </c>
      <c r="FE19" s="114">
        <v>7507900</v>
      </c>
      <c r="FF19" s="115">
        <v>236950</v>
      </c>
      <c r="FG19" s="145">
        <v>109.230003</v>
      </c>
      <c r="FH19" s="113">
        <v>110.379997</v>
      </c>
      <c r="FI19" s="113">
        <v>107.449997</v>
      </c>
      <c r="FJ19" s="113">
        <v>107.489998</v>
      </c>
      <c r="FK19" s="113">
        <v>105.05255099999999</v>
      </c>
      <c r="FL19" s="114">
        <v>2883500</v>
      </c>
      <c r="FM19" s="115">
        <v>27215.5</v>
      </c>
      <c r="FN19" s="145">
        <v>295</v>
      </c>
      <c r="FO19" s="113">
        <v>296.10000600000001</v>
      </c>
      <c r="FP19" s="113">
        <v>291.82998700000002</v>
      </c>
      <c r="FQ19" s="113">
        <v>292.14001500000001</v>
      </c>
      <c r="FR19" s="113">
        <v>287.99285900000001</v>
      </c>
      <c r="FS19" s="114">
        <v>3709900</v>
      </c>
      <c r="FT19" s="115">
        <v>277630.90000000002</v>
      </c>
      <c r="FU19" s="145">
        <v>59.830002</v>
      </c>
      <c r="FV19" s="113">
        <v>60.139999000000003</v>
      </c>
      <c r="FW19" s="113">
        <v>58.849997999999999</v>
      </c>
      <c r="FX19" s="113">
        <v>58.91</v>
      </c>
      <c r="FY19" s="113">
        <v>55.762008999999999</v>
      </c>
      <c r="FZ19" s="114">
        <v>15416200</v>
      </c>
      <c r="GA19" s="115">
        <v>243772.7</v>
      </c>
      <c r="GB19" s="145">
        <v>200.800003</v>
      </c>
      <c r="GC19" s="113">
        <v>201.08999600000001</v>
      </c>
      <c r="GD19" s="113">
        <v>194.570007</v>
      </c>
      <c r="GE19" s="113">
        <v>195.36999499999999</v>
      </c>
      <c r="GF19" s="113">
        <v>194.22640999999999</v>
      </c>
      <c r="GG19" s="114">
        <v>6310600</v>
      </c>
      <c r="GH19" s="115">
        <v>329395.09999999998</v>
      </c>
      <c r="GI19" s="145">
        <v>35.880001</v>
      </c>
      <c r="GJ19" s="113">
        <v>36.279998999999997</v>
      </c>
      <c r="GK19" s="113">
        <v>34.939999</v>
      </c>
      <c r="GL19" s="113">
        <v>35.060001</v>
      </c>
      <c r="GM19" s="113">
        <v>33.696204999999999</v>
      </c>
      <c r="GN19" s="114">
        <v>8479100</v>
      </c>
      <c r="GO19" s="115">
        <v>43010</v>
      </c>
      <c r="GP19" s="145">
        <v>139</v>
      </c>
      <c r="GQ19" s="113">
        <v>139.240005</v>
      </c>
      <c r="GR19" s="113">
        <v>135.820007</v>
      </c>
      <c r="GS19" s="113">
        <v>135.990005</v>
      </c>
      <c r="GT19" s="113">
        <v>133.910751</v>
      </c>
      <c r="GU19" s="114">
        <v>7711100</v>
      </c>
      <c r="GV19" s="115">
        <v>385361.8</v>
      </c>
      <c r="GW19" s="145">
        <v>127.07</v>
      </c>
      <c r="GX19" s="113">
        <v>127.300003</v>
      </c>
      <c r="GY19" s="113">
        <v>122.900002</v>
      </c>
      <c r="GZ19" s="113">
        <v>123.279999</v>
      </c>
      <c r="HA19" s="113">
        <v>123.279999</v>
      </c>
      <c r="HB19" s="114">
        <v>8323600</v>
      </c>
      <c r="HC19" s="115">
        <v>222774.6</v>
      </c>
      <c r="HD19" s="147">
        <v>27413.599999999999</v>
      </c>
      <c r="HE19" s="148">
        <v>27464.46</v>
      </c>
      <c r="HF19" s="148">
        <v>26716.12</v>
      </c>
      <c r="HG19" s="148">
        <v>26763.13</v>
      </c>
      <c r="HH19" s="148">
        <v>26763.13</v>
      </c>
      <c r="HI19" s="114">
        <v>459470000</v>
      </c>
      <c r="HJ19" s="149">
        <f t="shared" si="0"/>
        <v>8476970.9800000023</v>
      </c>
    </row>
    <row r="20" spans="1:218" x14ac:dyDescent="0.2">
      <c r="A20" s="127">
        <v>44098</v>
      </c>
      <c r="B20" s="112">
        <v>159.39999399999999</v>
      </c>
      <c r="C20" s="113">
        <v>161.96000699999999</v>
      </c>
      <c r="D20" s="113">
        <v>158.070007</v>
      </c>
      <c r="E20" s="113">
        <v>160.41999799999999</v>
      </c>
      <c r="F20" s="113">
        <v>155.40564000000001</v>
      </c>
      <c r="G20" s="114">
        <v>1569700</v>
      </c>
      <c r="H20" s="120">
        <v>92405</v>
      </c>
      <c r="I20" s="145">
        <v>95.339995999999999</v>
      </c>
      <c r="J20" s="113">
        <v>96.900002000000001</v>
      </c>
      <c r="K20" s="113">
        <v>93.709998999999996</v>
      </c>
      <c r="L20" s="113">
        <v>95.449996999999996</v>
      </c>
      <c r="M20" s="113">
        <v>93.957649000000004</v>
      </c>
      <c r="N20" s="114">
        <v>4249000</v>
      </c>
      <c r="O20" s="115">
        <v>76852.56</v>
      </c>
      <c r="P20" s="146">
        <v>242.14999399999999</v>
      </c>
      <c r="Q20" s="113">
        <v>242.679993</v>
      </c>
      <c r="R20" s="113">
        <v>237.779999</v>
      </c>
      <c r="S20" s="113">
        <v>240.320007</v>
      </c>
      <c r="T20" s="113">
        <v>233.479523</v>
      </c>
      <c r="U20" s="114">
        <v>1827200</v>
      </c>
      <c r="V20" s="120">
        <v>129449.99999999999</v>
      </c>
      <c r="W20" s="145">
        <v>105.16999800000001</v>
      </c>
      <c r="X20" s="113">
        <v>110.25</v>
      </c>
      <c r="Y20" s="113">
        <v>105</v>
      </c>
      <c r="Z20" s="113">
        <v>108.220001</v>
      </c>
      <c r="AA20" s="113">
        <v>107.528389</v>
      </c>
      <c r="AB20" s="114">
        <v>167743300</v>
      </c>
      <c r="AC20" s="115">
        <v>1850836</v>
      </c>
      <c r="AD20" s="145">
        <v>150.28999300000001</v>
      </c>
      <c r="AE20" s="113">
        <v>150.30999800000001</v>
      </c>
      <c r="AF20" s="113">
        <v>145.020004</v>
      </c>
      <c r="AG20" s="113">
        <v>146.050003</v>
      </c>
      <c r="AH20" s="113">
        <v>146.050003</v>
      </c>
      <c r="AI20" s="114">
        <v>27098100</v>
      </c>
      <c r="AJ20" s="115">
        <v>82437.69</v>
      </c>
      <c r="AK20" s="145">
        <v>144.020004</v>
      </c>
      <c r="AL20" s="113">
        <v>147.44000199999999</v>
      </c>
      <c r="AM20" s="113">
        <v>142.729996</v>
      </c>
      <c r="AN20" s="113">
        <v>145.13999899999999</v>
      </c>
      <c r="AO20" s="113">
        <v>142.087143</v>
      </c>
      <c r="AP20" s="114">
        <v>2138800</v>
      </c>
      <c r="AQ20" s="115">
        <v>78594.25</v>
      </c>
      <c r="AR20" s="145">
        <v>71.25</v>
      </c>
      <c r="AS20" s="113">
        <v>73.029999000000004</v>
      </c>
      <c r="AT20" s="113">
        <v>70.5</v>
      </c>
      <c r="AU20" s="113">
        <v>71.800003000000004</v>
      </c>
      <c r="AV20" s="113">
        <v>68.011878999999993</v>
      </c>
      <c r="AW20" s="114">
        <v>15203500</v>
      </c>
      <c r="AX20" s="115">
        <v>134073.79999999999</v>
      </c>
      <c r="AY20" s="145">
        <v>38</v>
      </c>
      <c r="AZ20" s="113">
        <v>38.159999999999997</v>
      </c>
      <c r="BA20" s="113">
        <v>37.599997999999999</v>
      </c>
      <c r="BB20" s="113">
        <v>37.849997999999999</v>
      </c>
      <c r="BC20" s="113">
        <v>36.435673000000001</v>
      </c>
      <c r="BD20" s="114">
        <v>30910400</v>
      </c>
      <c r="BE20" s="115">
        <v>160235.1</v>
      </c>
      <c r="BF20" s="145">
        <v>48.209999000000003</v>
      </c>
      <c r="BG20" s="113">
        <v>49.099997999999999</v>
      </c>
      <c r="BH20" s="113">
        <v>47.560001</v>
      </c>
      <c r="BI20" s="113">
        <v>48.700001</v>
      </c>
      <c r="BJ20" s="113">
        <v>47.207565000000002</v>
      </c>
      <c r="BK20" s="114">
        <v>16788100</v>
      </c>
      <c r="BL20" s="115">
        <v>209187.8</v>
      </c>
      <c r="BM20" s="145">
        <v>46.669998</v>
      </c>
      <c r="BN20" s="113">
        <v>46.990001999999997</v>
      </c>
      <c r="BO20" s="113">
        <v>45.689999</v>
      </c>
      <c r="BP20" s="113">
        <v>46.41</v>
      </c>
      <c r="BQ20" s="113">
        <v>44.393982000000001</v>
      </c>
      <c r="BR20" s="114">
        <v>4648700</v>
      </c>
      <c r="BS20" s="115">
        <v>39846.83</v>
      </c>
      <c r="BT20" s="145">
        <v>188.979996</v>
      </c>
      <c r="BU20" s="113">
        <v>197.46000699999999</v>
      </c>
      <c r="BV20" s="113">
        <v>187.050003</v>
      </c>
      <c r="BW20" s="113">
        <v>195.11000100000001</v>
      </c>
      <c r="BX20" s="113">
        <v>191.71086099999999</v>
      </c>
      <c r="BY20" s="114">
        <v>5114600</v>
      </c>
      <c r="BZ20" s="115">
        <v>67132.63</v>
      </c>
      <c r="CA20" s="145">
        <v>158.320007</v>
      </c>
      <c r="CB20" s="113">
        <v>160.91999799999999</v>
      </c>
      <c r="CC20" s="113">
        <v>156.85000600000001</v>
      </c>
      <c r="CD20" s="113">
        <v>158.759995</v>
      </c>
      <c r="CE20" s="113">
        <v>156.03568999999999</v>
      </c>
      <c r="CF20" s="114">
        <v>2238300</v>
      </c>
      <c r="CG20" s="115">
        <v>160090</v>
      </c>
      <c r="CH20" s="145">
        <v>265.709991</v>
      </c>
      <c r="CI20" s="113">
        <v>269.70001200000002</v>
      </c>
      <c r="CJ20" s="113">
        <v>263.88000499999998</v>
      </c>
      <c r="CK20" s="113">
        <v>265.70001200000002</v>
      </c>
      <c r="CL20" s="113">
        <v>259.92205799999999</v>
      </c>
      <c r="CM20" s="114">
        <v>3095600</v>
      </c>
      <c r="CN20" s="115">
        <v>286014.5</v>
      </c>
      <c r="CO20" s="145">
        <v>48.529998999999997</v>
      </c>
      <c r="CP20" s="113">
        <v>49.639999000000003</v>
      </c>
      <c r="CQ20" s="113">
        <v>48.419998</v>
      </c>
      <c r="CR20" s="113">
        <v>49.16</v>
      </c>
      <c r="CS20" s="113">
        <v>47.902324999999998</v>
      </c>
      <c r="CT20" s="114">
        <v>29343400</v>
      </c>
      <c r="CU20" s="115">
        <v>209077.4</v>
      </c>
      <c r="CV20" s="145">
        <v>118.099998</v>
      </c>
      <c r="CW20" s="113">
        <v>119.519997</v>
      </c>
      <c r="CX20" s="113">
        <v>116.480003</v>
      </c>
      <c r="CY20" s="113">
        <v>118.089996</v>
      </c>
      <c r="CZ20" s="113">
        <v>112.304962</v>
      </c>
      <c r="DA20" s="114">
        <v>3546200</v>
      </c>
      <c r="DB20" s="115">
        <v>105168.4</v>
      </c>
      <c r="DC20" s="145">
        <v>144.55999800000001</v>
      </c>
      <c r="DD20" s="113">
        <v>145.25</v>
      </c>
      <c r="DE20" s="113">
        <v>143.33999600000001</v>
      </c>
      <c r="DF20" s="113">
        <v>144.66999799999999</v>
      </c>
      <c r="DG20" s="113">
        <v>141.05783099999999</v>
      </c>
      <c r="DH20" s="114">
        <v>5614800</v>
      </c>
      <c r="DI20" s="115">
        <v>380890.4</v>
      </c>
      <c r="DJ20" s="145">
        <v>92.32</v>
      </c>
      <c r="DK20" s="113">
        <v>94.300003000000004</v>
      </c>
      <c r="DL20" s="113">
        <v>91.379997000000003</v>
      </c>
      <c r="DM20" s="113">
        <v>92.660004000000001</v>
      </c>
      <c r="DN20" s="113">
        <v>89.559044</v>
      </c>
      <c r="DO20" s="114">
        <v>18366500</v>
      </c>
      <c r="DP20" s="115">
        <v>282390.90000000002</v>
      </c>
      <c r="DQ20" s="145">
        <v>214.75</v>
      </c>
      <c r="DR20" s="113">
        <v>218.41000399999999</v>
      </c>
      <c r="DS20" s="113">
        <v>213.58999600000001</v>
      </c>
      <c r="DT20" s="113">
        <v>216.11999499999999</v>
      </c>
      <c r="DU20" s="113">
        <v>211.19854699999999</v>
      </c>
      <c r="DV20" s="114">
        <v>1727000</v>
      </c>
      <c r="DW20" s="115">
        <v>160815.4</v>
      </c>
      <c r="DX20" s="145">
        <v>78.339698999999996</v>
      </c>
      <c r="DY20" s="113">
        <v>79.656486999999998</v>
      </c>
      <c r="DZ20" s="113">
        <v>78.101142999999993</v>
      </c>
      <c r="EA20" s="113">
        <v>79.341605999999999</v>
      </c>
      <c r="EB20" s="113">
        <v>76.682091</v>
      </c>
      <c r="EC20" s="114">
        <v>7844280</v>
      </c>
      <c r="ED20" s="115">
        <v>210306.3</v>
      </c>
      <c r="EE20" s="145">
        <v>199.85000600000001</v>
      </c>
      <c r="EF20" s="113">
        <v>205.570007</v>
      </c>
      <c r="EG20" s="113">
        <v>199.199997</v>
      </c>
      <c r="EH20" s="113">
        <v>203.19000199999999</v>
      </c>
      <c r="EI20" s="113">
        <v>201.34248400000001</v>
      </c>
      <c r="EJ20" s="114">
        <v>31202500</v>
      </c>
      <c r="EK20" s="115">
        <v>1537671</v>
      </c>
      <c r="EL20" s="145">
        <v>126.44000200000001</v>
      </c>
      <c r="EM20" s="113">
        <v>127.540001</v>
      </c>
      <c r="EN20" s="113">
        <v>123.300003</v>
      </c>
      <c r="EO20" s="113">
        <v>124.75</v>
      </c>
      <c r="EP20" s="113">
        <v>123.792427</v>
      </c>
      <c r="EQ20" s="114">
        <v>13485800</v>
      </c>
      <c r="ER20" s="115">
        <v>155297.60000000001</v>
      </c>
      <c r="ES20" s="145">
        <v>136.66999799999999</v>
      </c>
      <c r="ET20" s="113">
        <v>137.14999399999999</v>
      </c>
      <c r="EU20" s="113">
        <v>135.71000699999999</v>
      </c>
      <c r="EV20" s="113">
        <v>136.91999799999999</v>
      </c>
      <c r="EW20" s="113">
        <v>133.646545</v>
      </c>
      <c r="EX20" s="114">
        <v>5708200</v>
      </c>
      <c r="EY20" s="115">
        <v>340878.8</v>
      </c>
      <c r="EZ20" s="145">
        <v>235.83999600000001</v>
      </c>
      <c r="FA20" s="113">
        <v>239.96000699999999</v>
      </c>
      <c r="FB20" s="113">
        <v>233.63000500000001</v>
      </c>
      <c r="FC20" s="113">
        <v>237.550003</v>
      </c>
      <c r="FD20" s="113">
        <v>237.550003</v>
      </c>
      <c r="FE20" s="114">
        <v>4166800</v>
      </c>
      <c r="FF20" s="115">
        <v>238040</v>
      </c>
      <c r="FG20" s="145">
        <v>107.959999</v>
      </c>
      <c r="FH20" s="113">
        <v>109.43</v>
      </c>
      <c r="FI20" s="113">
        <v>105.66999800000001</v>
      </c>
      <c r="FJ20" s="113">
        <v>107.82</v>
      </c>
      <c r="FK20" s="113">
        <v>105.37507600000001</v>
      </c>
      <c r="FL20" s="114">
        <v>1746300</v>
      </c>
      <c r="FM20" s="115">
        <v>27299.06</v>
      </c>
      <c r="FN20" s="145">
        <v>292.19000199999999</v>
      </c>
      <c r="FO20" s="113">
        <v>294.92999300000002</v>
      </c>
      <c r="FP20" s="113">
        <v>289.64001500000001</v>
      </c>
      <c r="FQ20" s="113">
        <v>292.66000400000001</v>
      </c>
      <c r="FR20" s="113">
        <v>288.50546300000002</v>
      </c>
      <c r="FS20" s="114">
        <v>2869100</v>
      </c>
      <c r="FT20" s="115">
        <v>278125.09999999998</v>
      </c>
      <c r="FU20" s="145">
        <v>59</v>
      </c>
      <c r="FV20" s="113">
        <v>59.560001</v>
      </c>
      <c r="FW20" s="113">
        <v>58.650002000000001</v>
      </c>
      <c r="FX20" s="113">
        <v>59.189999</v>
      </c>
      <c r="FY20" s="113">
        <v>56.027054</v>
      </c>
      <c r="FZ20" s="114">
        <v>10875300</v>
      </c>
      <c r="GA20" s="115">
        <v>244931.3</v>
      </c>
      <c r="GB20" s="145">
        <v>195.14999399999999</v>
      </c>
      <c r="GC20" s="113">
        <v>197.66999799999999</v>
      </c>
      <c r="GD20" s="113">
        <v>193.13000500000001</v>
      </c>
      <c r="GE20" s="113">
        <v>195.520004</v>
      </c>
      <c r="GF20" s="113">
        <v>194.37553399999999</v>
      </c>
      <c r="GG20" s="114">
        <v>9865300</v>
      </c>
      <c r="GH20" s="115">
        <v>329648</v>
      </c>
      <c r="GI20" s="145">
        <v>35.18</v>
      </c>
      <c r="GJ20" s="113">
        <v>35.259998000000003</v>
      </c>
      <c r="GK20" s="113">
        <v>34.520000000000003</v>
      </c>
      <c r="GL20" s="113">
        <v>35.029998999999997</v>
      </c>
      <c r="GM20" s="113">
        <v>33.667366000000001</v>
      </c>
      <c r="GN20" s="114">
        <v>5498600</v>
      </c>
      <c r="GO20" s="115">
        <v>41890</v>
      </c>
      <c r="GP20" s="145">
        <v>135.729996</v>
      </c>
      <c r="GQ20" s="113">
        <v>137.78999300000001</v>
      </c>
      <c r="GR20" s="113">
        <v>135.070007</v>
      </c>
      <c r="GS20" s="113">
        <v>136.699997</v>
      </c>
      <c r="GT20" s="113">
        <v>134.60990899999999</v>
      </c>
      <c r="GU20" s="114">
        <v>9817700</v>
      </c>
      <c r="GV20" s="115">
        <v>387373.8</v>
      </c>
      <c r="GW20" s="145">
        <v>121.93</v>
      </c>
      <c r="GX20" s="113">
        <v>123.800003</v>
      </c>
      <c r="GY20" s="113">
        <v>120.779999</v>
      </c>
      <c r="GZ20" s="113">
        <v>122.489998</v>
      </c>
      <c r="HA20" s="113">
        <v>122.489998</v>
      </c>
      <c r="HB20" s="114">
        <v>8480000</v>
      </c>
      <c r="HC20" s="115">
        <v>221347.1</v>
      </c>
      <c r="HD20" s="147">
        <v>26716.09</v>
      </c>
      <c r="HE20" s="148">
        <v>27094.85</v>
      </c>
      <c r="HF20" s="148">
        <v>26537.01</v>
      </c>
      <c r="HG20" s="148">
        <v>26815.439999999999</v>
      </c>
      <c r="HH20" s="148">
        <v>26815.439999999999</v>
      </c>
      <c r="HI20" s="114">
        <v>447810000</v>
      </c>
      <c r="HJ20" s="149">
        <f t="shared" si="0"/>
        <v>8518306.7200000007</v>
      </c>
    </row>
    <row r="21" spans="1:218" x14ac:dyDescent="0.2">
      <c r="A21" s="127">
        <v>44099</v>
      </c>
      <c r="B21" s="112">
        <v>159.30999800000001</v>
      </c>
      <c r="C21" s="113">
        <v>160.979996</v>
      </c>
      <c r="D21" s="113">
        <v>158.86000100000001</v>
      </c>
      <c r="E21" s="113">
        <v>160.270004</v>
      </c>
      <c r="F21" s="113">
        <v>155.260345</v>
      </c>
      <c r="G21" s="114">
        <v>1948900</v>
      </c>
      <c r="H21" s="120">
        <v>92318.56</v>
      </c>
      <c r="I21" s="145">
        <v>94.68</v>
      </c>
      <c r="J21" s="113">
        <v>96.849997999999999</v>
      </c>
      <c r="K21" s="113">
        <v>94.459998999999996</v>
      </c>
      <c r="L21" s="113">
        <v>96.260002</v>
      </c>
      <c r="M21" s="113">
        <v>94.754990000000006</v>
      </c>
      <c r="N21" s="114">
        <v>2775600</v>
      </c>
      <c r="O21" s="115">
        <v>77504.75</v>
      </c>
      <c r="P21" s="146">
        <v>239.509995</v>
      </c>
      <c r="Q21" s="113">
        <v>244.179993</v>
      </c>
      <c r="R21" s="113">
        <v>237.80999800000001</v>
      </c>
      <c r="S21" s="113">
        <v>243.820007</v>
      </c>
      <c r="T21" s="113">
        <v>236.879898</v>
      </c>
      <c r="U21" s="114">
        <v>2635700</v>
      </c>
      <c r="V21" s="120">
        <v>129410</v>
      </c>
      <c r="W21" s="145">
        <v>108.43</v>
      </c>
      <c r="X21" s="113">
        <v>112.44000200000001</v>
      </c>
      <c r="Y21" s="113">
        <v>107.66999800000001</v>
      </c>
      <c r="Z21" s="113">
        <v>112.279999</v>
      </c>
      <c r="AA21" s="113">
        <v>111.56244700000001</v>
      </c>
      <c r="AB21" s="114">
        <v>149981400</v>
      </c>
      <c r="AC21" s="115">
        <v>1920272</v>
      </c>
      <c r="AD21" s="145">
        <v>146.85000600000001</v>
      </c>
      <c r="AE21" s="113">
        <v>156.30999800000001</v>
      </c>
      <c r="AF21" s="113">
        <v>146.41999799999999</v>
      </c>
      <c r="AG21" s="113">
        <v>156.029999</v>
      </c>
      <c r="AH21" s="113">
        <v>156.029999</v>
      </c>
      <c r="AI21" s="114">
        <v>29123000</v>
      </c>
      <c r="AJ21" s="115">
        <v>88070.88</v>
      </c>
      <c r="AK21" s="145">
        <v>143.88999899999999</v>
      </c>
      <c r="AL21" s="113">
        <v>146.699997</v>
      </c>
      <c r="AM21" s="113">
        <v>143.009995</v>
      </c>
      <c r="AN21" s="113">
        <v>145.91000399999999</v>
      </c>
      <c r="AO21" s="113">
        <v>142.840958</v>
      </c>
      <c r="AP21" s="114">
        <v>1848900</v>
      </c>
      <c r="AQ21" s="115">
        <v>79011.13</v>
      </c>
      <c r="AR21" s="145">
        <v>71.010002</v>
      </c>
      <c r="AS21" s="113">
        <v>72.480002999999996</v>
      </c>
      <c r="AT21" s="113">
        <v>70.769997000000004</v>
      </c>
      <c r="AU21" s="113">
        <v>71.830001999999993</v>
      </c>
      <c r="AV21" s="113">
        <v>68.040290999999996</v>
      </c>
      <c r="AW21" s="114">
        <v>11070500</v>
      </c>
      <c r="AX21" s="115">
        <v>134129.79999999999</v>
      </c>
      <c r="AY21" s="145">
        <v>37.759998000000003</v>
      </c>
      <c r="AZ21" s="113">
        <v>38.540000999999997</v>
      </c>
      <c r="BA21" s="113">
        <v>37.619999</v>
      </c>
      <c r="BB21" s="113">
        <v>38.450001</v>
      </c>
      <c r="BC21" s="113">
        <v>37.013247999999997</v>
      </c>
      <c r="BD21" s="114">
        <v>22966600</v>
      </c>
      <c r="BE21" s="115">
        <v>162775.1</v>
      </c>
      <c r="BF21" s="145">
        <v>48.200001</v>
      </c>
      <c r="BG21" s="113">
        <v>48.759998000000003</v>
      </c>
      <c r="BH21" s="113">
        <v>47.98</v>
      </c>
      <c r="BI21" s="113">
        <v>48.720001000000003</v>
      </c>
      <c r="BJ21" s="113">
        <v>47.226951999999997</v>
      </c>
      <c r="BK21" s="114">
        <v>12603400</v>
      </c>
      <c r="BL21" s="115">
        <v>209273.60000000001</v>
      </c>
      <c r="BM21" s="145">
        <v>45.77</v>
      </c>
      <c r="BN21" s="113">
        <v>46.400002000000001</v>
      </c>
      <c r="BO21" s="113">
        <v>45.630001</v>
      </c>
      <c r="BP21" s="113">
        <v>46.040000999999997</v>
      </c>
      <c r="BQ21" s="113">
        <v>44.040058000000002</v>
      </c>
      <c r="BR21" s="114">
        <v>4090200</v>
      </c>
      <c r="BS21" s="115">
        <v>40389.86</v>
      </c>
      <c r="BT21" s="145">
        <v>192.96000699999999</v>
      </c>
      <c r="BU21" s="113">
        <v>195.38999899999999</v>
      </c>
      <c r="BV21" s="113">
        <v>189.61000100000001</v>
      </c>
      <c r="BW21" s="113">
        <v>194.949997</v>
      </c>
      <c r="BX21" s="113">
        <v>191.55365</v>
      </c>
      <c r="BY21" s="114">
        <v>3106000</v>
      </c>
      <c r="BZ21" s="115">
        <v>67077.56</v>
      </c>
      <c r="CA21" s="145">
        <v>157.64999399999999</v>
      </c>
      <c r="CB21" s="113">
        <v>162.05999800000001</v>
      </c>
      <c r="CC21" s="113">
        <v>157.16999799999999</v>
      </c>
      <c r="CD21" s="113">
        <v>161.490005</v>
      </c>
      <c r="CE21" s="113">
        <v>158.718872</v>
      </c>
      <c r="CF21" s="114">
        <v>2593900</v>
      </c>
      <c r="CG21" s="115">
        <v>157570</v>
      </c>
      <c r="CH21" s="145">
        <v>264.19000199999999</v>
      </c>
      <c r="CI21" s="113">
        <v>270.14999399999999</v>
      </c>
      <c r="CJ21" s="113">
        <v>263.92001299999998</v>
      </c>
      <c r="CK21" s="113">
        <v>268.54998799999998</v>
      </c>
      <c r="CL21" s="113">
        <v>262.71005200000002</v>
      </c>
      <c r="CM21" s="114">
        <v>2457700</v>
      </c>
      <c r="CN21" s="115">
        <v>289082.5</v>
      </c>
      <c r="CO21" s="145">
        <v>48.959999000000003</v>
      </c>
      <c r="CP21" s="113">
        <v>50.279998999999997</v>
      </c>
      <c r="CQ21" s="113">
        <v>48.75</v>
      </c>
      <c r="CR21" s="113">
        <v>49.939999</v>
      </c>
      <c r="CS21" s="113">
        <v>48.662368999999998</v>
      </c>
      <c r="CT21" s="114">
        <v>26633400</v>
      </c>
      <c r="CU21" s="115">
        <v>212394.8</v>
      </c>
      <c r="CV21" s="145">
        <v>117.599998</v>
      </c>
      <c r="CW21" s="113">
        <v>119.410004</v>
      </c>
      <c r="CX21" s="113">
        <v>116.94000200000001</v>
      </c>
      <c r="CY21" s="113">
        <v>118.949997</v>
      </c>
      <c r="CZ21" s="113">
        <v>113.122826</v>
      </c>
      <c r="DA21" s="114">
        <v>2953700</v>
      </c>
      <c r="DB21" s="115">
        <v>105934.3</v>
      </c>
      <c r="DC21" s="145">
        <v>144</v>
      </c>
      <c r="DD21" s="113">
        <v>146.25</v>
      </c>
      <c r="DE21" s="113">
        <v>143.88999899999999</v>
      </c>
      <c r="DF21" s="113">
        <v>145.66000399999999</v>
      </c>
      <c r="DG21" s="113">
        <v>142.02310199999999</v>
      </c>
      <c r="DH21" s="114">
        <v>5531200</v>
      </c>
      <c r="DI21" s="115">
        <v>383496.9</v>
      </c>
      <c r="DJ21" s="145">
        <v>92.050003000000004</v>
      </c>
      <c r="DK21" s="113">
        <v>93.720000999999996</v>
      </c>
      <c r="DL21" s="113">
        <v>91.870002999999997</v>
      </c>
      <c r="DM21" s="113">
        <v>93.470000999999996</v>
      </c>
      <c r="DN21" s="113">
        <v>90.341949</v>
      </c>
      <c r="DO21" s="114">
        <v>13293100</v>
      </c>
      <c r="DP21" s="115">
        <v>284859.40000000002</v>
      </c>
      <c r="DQ21" s="145">
        <v>215.300003</v>
      </c>
      <c r="DR21" s="113">
        <v>219.25</v>
      </c>
      <c r="DS21" s="113">
        <v>213.64999399999999</v>
      </c>
      <c r="DT21" s="113">
        <v>218.179993</v>
      </c>
      <c r="DU21" s="113">
        <v>213.21163899999999</v>
      </c>
      <c r="DV21" s="114">
        <v>2196800</v>
      </c>
      <c r="DW21" s="115">
        <v>162348.29999999999</v>
      </c>
      <c r="DX21" s="145">
        <v>78.387405000000001</v>
      </c>
      <c r="DY21" s="113">
        <v>79.427482999999995</v>
      </c>
      <c r="DZ21" s="113">
        <v>78.053436000000005</v>
      </c>
      <c r="EA21" s="113">
        <v>79.131675999999999</v>
      </c>
      <c r="EB21" s="113">
        <v>76.479195000000004</v>
      </c>
      <c r="EC21" s="114">
        <v>6932101</v>
      </c>
      <c r="ED21" s="115">
        <v>209749.9</v>
      </c>
      <c r="EE21" s="145">
        <v>203.550003</v>
      </c>
      <c r="EF21" s="113">
        <v>209.03999300000001</v>
      </c>
      <c r="EG21" s="113">
        <v>202.53999300000001</v>
      </c>
      <c r="EH21" s="113">
        <v>207.820007</v>
      </c>
      <c r="EI21" s="113">
        <v>205.93038899999999</v>
      </c>
      <c r="EJ21" s="114">
        <v>29437300</v>
      </c>
      <c r="EK21" s="115">
        <v>1572709</v>
      </c>
      <c r="EL21" s="145">
        <v>123.650002</v>
      </c>
      <c r="EM21" s="113">
        <v>124.75</v>
      </c>
      <c r="EN21" s="113">
        <v>122.269997</v>
      </c>
      <c r="EO21" s="113">
        <v>124.230003</v>
      </c>
      <c r="EP21" s="113">
        <v>123.276421</v>
      </c>
      <c r="EQ21" s="114">
        <v>9182800</v>
      </c>
      <c r="ER21" s="115">
        <v>154650.29999999999</v>
      </c>
      <c r="ES21" s="145">
        <v>135.88999899999999</v>
      </c>
      <c r="ET21" s="113">
        <v>137.990005</v>
      </c>
      <c r="EU21" s="113">
        <v>135.88999899999999</v>
      </c>
      <c r="EV21" s="113">
        <v>137.61999499999999</v>
      </c>
      <c r="EW21" s="113">
        <v>134.32983400000001</v>
      </c>
      <c r="EX21" s="114">
        <v>4969900</v>
      </c>
      <c r="EY21" s="115">
        <v>342621.6</v>
      </c>
      <c r="EZ21" s="145">
        <v>237.38999899999999</v>
      </c>
      <c r="FA21" s="113">
        <v>243.949997</v>
      </c>
      <c r="FB21" s="113">
        <v>235.050003</v>
      </c>
      <c r="FC21" s="113">
        <v>242.740005</v>
      </c>
      <c r="FD21" s="113">
        <v>242.740005</v>
      </c>
      <c r="FE21" s="114">
        <v>5117800</v>
      </c>
      <c r="FF21" s="115">
        <v>243830</v>
      </c>
      <c r="FG21" s="145">
        <v>106.55999799999999</v>
      </c>
      <c r="FH21" s="113">
        <v>108.32</v>
      </c>
      <c r="FI21" s="113">
        <v>105.959999</v>
      </c>
      <c r="FJ21" s="113">
        <v>108.110001</v>
      </c>
      <c r="FK21" s="113">
        <v>105.658501</v>
      </c>
      <c r="FL21" s="114">
        <v>1714100</v>
      </c>
      <c r="FM21" s="115">
        <v>27372.48</v>
      </c>
      <c r="FN21" s="145">
        <v>291.25</v>
      </c>
      <c r="FO21" s="113">
        <v>303.26998900000001</v>
      </c>
      <c r="FP21" s="113">
        <v>291.22000100000002</v>
      </c>
      <c r="FQ21" s="113">
        <v>302.5</v>
      </c>
      <c r="FR21" s="113">
        <v>298.20578</v>
      </c>
      <c r="FS21" s="114">
        <v>2455800</v>
      </c>
      <c r="FT21" s="115">
        <v>287476.5</v>
      </c>
      <c r="FU21" s="145">
        <v>58.849997999999999</v>
      </c>
      <c r="FV21" s="113">
        <v>59.450001</v>
      </c>
      <c r="FW21" s="113">
        <v>58.810001</v>
      </c>
      <c r="FX21" s="113">
        <v>59.389999000000003</v>
      </c>
      <c r="FY21" s="113">
        <v>56.216361999999997</v>
      </c>
      <c r="FZ21" s="114">
        <v>10676300</v>
      </c>
      <c r="GA21" s="115">
        <v>245758.9</v>
      </c>
      <c r="GB21" s="145">
        <v>195.020004</v>
      </c>
      <c r="GC21" s="113">
        <v>198.13999899999999</v>
      </c>
      <c r="GD21" s="113">
        <v>193.509995</v>
      </c>
      <c r="GE21" s="113">
        <v>197.25</v>
      </c>
      <c r="GF21" s="113">
        <v>196.09539799999999</v>
      </c>
      <c r="GG21" s="114">
        <v>5496100</v>
      </c>
      <c r="GH21" s="115">
        <v>332564.8</v>
      </c>
      <c r="GI21" s="145">
        <v>34.689999</v>
      </c>
      <c r="GJ21" s="113">
        <v>35.560001</v>
      </c>
      <c r="GK21" s="113">
        <v>34.529998999999997</v>
      </c>
      <c r="GL21" s="113">
        <v>35.43</v>
      </c>
      <c r="GM21" s="113">
        <v>34.051811000000001</v>
      </c>
      <c r="GN21" s="114">
        <v>5955400</v>
      </c>
      <c r="GO21" s="115">
        <v>41030</v>
      </c>
      <c r="GP21" s="145">
        <v>136.520004</v>
      </c>
      <c r="GQ21" s="113">
        <v>137.53999300000001</v>
      </c>
      <c r="GR21" s="113">
        <v>135.96000699999999</v>
      </c>
      <c r="GS21" s="113">
        <v>137.270004</v>
      </c>
      <c r="GT21" s="113">
        <v>135.171188</v>
      </c>
      <c r="GU21" s="114">
        <v>7539600</v>
      </c>
      <c r="GV21" s="115">
        <v>388989</v>
      </c>
      <c r="GW21" s="145">
        <v>121.360001</v>
      </c>
      <c r="GX21" s="113">
        <v>124.19000200000001</v>
      </c>
      <c r="GY21" s="113">
        <v>120.980003</v>
      </c>
      <c r="GZ21" s="113">
        <v>124</v>
      </c>
      <c r="HA21" s="113">
        <v>124</v>
      </c>
      <c r="HB21" s="114">
        <v>6851800</v>
      </c>
      <c r="HC21" s="115">
        <v>224075.8</v>
      </c>
      <c r="HD21" s="147">
        <v>26694.51</v>
      </c>
      <c r="HE21" s="148">
        <v>27239.29</v>
      </c>
      <c r="HF21" s="148">
        <v>26635.38</v>
      </c>
      <c r="HG21" s="148">
        <v>27173.96</v>
      </c>
      <c r="HH21" s="148">
        <v>27173.96</v>
      </c>
      <c r="HI21" s="114">
        <v>388900000</v>
      </c>
      <c r="HJ21" s="149">
        <f t="shared" si="0"/>
        <v>8666747.7200000007</v>
      </c>
    </row>
    <row r="22" spans="1:218" x14ac:dyDescent="0.2">
      <c r="A22" s="127">
        <v>44102</v>
      </c>
      <c r="B22" s="112">
        <v>162</v>
      </c>
      <c r="C22" s="113">
        <v>164.13999899999999</v>
      </c>
      <c r="D22" s="113">
        <v>161.33000200000001</v>
      </c>
      <c r="E22" s="113">
        <v>161.66000399999999</v>
      </c>
      <c r="F22" s="113">
        <v>156.60687300000001</v>
      </c>
      <c r="G22" s="114">
        <v>2098500</v>
      </c>
      <c r="H22" s="120">
        <v>93119.25</v>
      </c>
      <c r="I22" s="145">
        <v>99</v>
      </c>
      <c r="J22" s="113">
        <v>99.730002999999996</v>
      </c>
      <c r="K22" s="113">
        <v>98.629997000000003</v>
      </c>
      <c r="L22" s="113">
        <v>98.82</v>
      </c>
      <c r="M22" s="113">
        <v>97.274963</v>
      </c>
      <c r="N22" s="114">
        <v>3930900</v>
      </c>
      <c r="O22" s="115">
        <v>79565.94</v>
      </c>
      <c r="P22" s="146">
        <v>247.679993</v>
      </c>
      <c r="Q22" s="113">
        <v>249.03999300000001</v>
      </c>
      <c r="R22" s="113">
        <v>244.770004</v>
      </c>
      <c r="S22" s="113">
        <v>247.029999</v>
      </c>
      <c r="T22" s="113">
        <v>239.99852000000001</v>
      </c>
      <c r="U22" s="114">
        <v>2213900</v>
      </c>
      <c r="V22" s="120">
        <v>130690</v>
      </c>
      <c r="W22" s="145">
        <v>115.010002</v>
      </c>
      <c r="X22" s="113">
        <v>115.32</v>
      </c>
      <c r="Y22" s="113">
        <v>112.779999</v>
      </c>
      <c r="Z22" s="113">
        <v>114.959999</v>
      </c>
      <c r="AA22" s="113">
        <v>114.225319</v>
      </c>
      <c r="AB22" s="114">
        <v>137672400</v>
      </c>
      <c r="AC22" s="115">
        <v>1966108</v>
      </c>
      <c r="AD22" s="145">
        <v>160.33000200000001</v>
      </c>
      <c r="AE22" s="113">
        <v>168</v>
      </c>
      <c r="AF22" s="113">
        <v>159.199997</v>
      </c>
      <c r="AG22" s="113">
        <v>166.08000200000001</v>
      </c>
      <c r="AH22" s="113">
        <v>166.08000200000001</v>
      </c>
      <c r="AI22" s="114">
        <v>38868200</v>
      </c>
      <c r="AJ22" s="115">
        <v>93743.63</v>
      </c>
      <c r="AK22" s="145">
        <v>148</v>
      </c>
      <c r="AL22" s="113">
        <v>150.30999800000001</v>
      </c>
      <c r="AM22" s="113">
        <v>147.41000399999999</v>
      </c>
      <c r="AN22" s="113">
        <v>147.679993</v>
      </c>
      <c r="AO22" s="113">
        <v>144.57373000000001</v>
      </c>
      <c r="AP22" s="114">
        <v>2212700</v>
      </c>
      <c r="AQ22" s="115">
        <v>79969.63</v>
      </c>
      <c r="AR22" s="145">
        <v>73.639999000000003</v>
      </c>
      <c r="AS22" s="113">
        <v>74.760002</v>
      </c>
      <c r="AT22" s="113">
        <v>73.150002000000001</v>
      </c>
      <c r="AU22" s="113">
        <v>73.930000000000007</v>
      </c>
      <c r="AV22" s="113">
        <v>70.029503000000005</v>
      </c>
      <c r="AW22" s="114">
        <v>12863800</v>
      </c>
      <c r="AX22" s="115">
        <v>138051.1</v>
      </c>
      <c r="AY22" s="145">
        <v>39.200001</v>
      </c>
      <c r="AZ22" s="113">
        <v>39.290000999999997</v>
      </c>
      <c r="BA22" s="113">
        <v>38.790000999999997</v>
      </c>
      <c r="BB22" s="113">
        <v>39.130001</v>
      </c>
      <c r="BC22" s="113">
        <v>37.667839000000001</v>
      </c>
      <c r="BD22" s="114">
        <v>24275700</v>
      </c>
      <c r="BE22" s="115">
        <v>165653.79999999999</v>
      </c>
      <c r="BF22" s="145">
        <v>49.310001</v>
      </c>
      <c r="BG22" s="113">
        <v>49.709999000000003</v>
      </c>
      <c r="BH22" s="113">
        <v>49.139999000000003</v>
      </c>
      <c r="BI22" s="113">
        <v>49.279998999999997</v>
      </c>
      <c r="BJ22" s="113">
        <v>47.769790999999998</v>
      </c>
      <c r="BK22" s="114">
        <v>11215700</v>
      </c>
      <c r="BL22" s="115">
        <v>211679.1</v>
      </c>
      <c r="BM22" s="145">
        <v>46.5</v>
      </c>
      <c r="BN22" s="113">
        <v>48.279998999999997</v>
      </c>
      <c r="BO22" s="113">
        <v>46.5</v>
      </c>
      <c r="BP22" s="113">
        <v>47.48</v>
      </c>
      <c r="BQ22" s="113">
        <v>45.417499999999997</v>
      </c>
      <c r="BR22" s="114">
        <v>3993100</v>
      </c>
      <c r="BS22" s="115">
        <v>41497.949999999997</v>
      </c>
      <c r="BT22" s="145">
        <v>197.779999</v>
      </c>
      <c r="BU22" s="113">
        <v>201.86999499999999</v>
      </c>
      <c r="BV22" s="113">
        <v>197.14999399999999</v>
      </c>
      <c r="BW22" s="113">
        <v>199.070007</v>
      </c>
      <c r="BX22" s="113">
        <v>195.60189800000001</v>
      </c>
      <c r="BY22" s="114">
        <v>3280100</v>
      </c>
      <c r="BZ22" s="115">
        <v>68495.19</v>
      </c>
      <c r="CA22" s="145">
        <v>164.44000199999999</v>
      </c>
      <c r="CB22" s="113">
        <v>166.14999399999999</v>
      </c>
      <c r="CC22" s="113">
        <v>163.229996</v>
      </c>
      <c r="CD22" s="113">
        <v>164.63999899999999</v>
      </c>
      <c r="CE22" s="113">
        <v>161.81478899999999</v>
      </c>
      <c r="CF22" s="114">
        <v>2512600</v>
      </c>
      <c r="CG22" s="115">
        <v>158570</v>
      </c>
      <c r="CH22" s="145">
        <v>271.92999300000002</v>
      </c>
      <c r="CI22" s="113">
        <v>274.22000100000002</v>
      </c>
      <c r="CJ22" s="113">
        <v>270.29998799999998</v>
      </c>
      <c r="CK22" s="113">
        <v>272.32998700000002</v>
      </c>
      <c r="CL22" s="113">
        <v>266.40783699999997</v>
      </c>
      <c r="CM22" s="114">
        <v>3061100</v>
      </c>
      <c r="CN22" s="115">
        <v>293151.59999999998</v>
      </c>
      <c r="CO22" s="145">
        <v>50.509998000000003</v>
      </c>
      <c r="CP22" s="113">
        <v>51.459999000000003</v>
      </c>
      <c r="CQ22" s="113">
        <v>50.16</v>
      </c>
      <c r="CR22" s="113">
        <v>51.43</v>
      </c>
      <c r="CS22" s="113">
        <v>50.114246000000001</v>
      </c>
      <c r="CT22" s="114">
        <v>29652200</v>
      </c>
      <c r="CU22" s="115">
        <v>210760</v>
      </c>
      <c r="CV22" s="145">
        <v>120.57</v>
      </c>
      <c r="CW22" s="113">
        <v>122.33000199999999</v>
      </c>
      <c r="CX22" s="113">
        <v>120.410004</v>
      </c>
      <c r="CY22" s="113">
        <v>121.730003</v>
      </c>
      <c r="CZ22" s="113">
        <v>115.76664700000001</v>
      </c>
      <c r="DA22" s="114">
        <v>3509200</v>
      </c>
      <c r="DB22" s="115">
        <v>108410.1</v>
      </c>
      <c r="DC22" s="145">
        <v>146.729996</v>
      </c>
      <c r="DD22" s="113">
        <v>148.28999300000001</v>
      </c>
      <c r="DE22" s="113">
        <v>146.41999799999999</v>
      </c>
      <c r="DF22" s="113">
        <v>147.11000100000001</v>
      </c>
      <c r="DG22" s="113">
        <v>143.436905</v>
      </c>
      <c r="DH22" s="114">
        <v>5843200</v>
      </c>
      <c r="DI22" s="115">
        <v>387314.6</v>
      </c>
      <c r="DJ22" s="145">
        <v>95.059997999999993</v>
      </c>
      <c r="DK22" s="113">
        <v>96.93</v>
      </c>
      <c r="DL22" s="113">
        <v>94.349997999999999</v>
      </c>
      <c r="DM22" s="113">
        <v>96.160004000000001</v>
      </c>
      <c r="DN22" s="113">
        <v>92.941917000000004</v>
      </c>
      <c r="DO22" s="114">
        <v>20894100</v>
      </c>
      <c r="DP22" s="115">
        <v>293057.40000000002</v>
      </c>
      <c r="DQ22" s="145">
        <v>220</v>
      </c>
      <c r="DR22" s="113">
        <v>221.979996</v>
      </c>
      <c r="DS22" s="113">
        <v>219.020004</v>
      </c>
      <c r="DT22" s="113">
        <v>220.259995</v>
      </c>
      <c r="DU22" s="113">
        <v>215.24426299999999</v>
      </c>
      <c r="DV22" s="114">
        <v>2111700</v>
      </c>
      <c r="DW22" s="115">
        <v>163895.9</v>
      </c>
      <c r="DX22" s="145">
        <v>79.389313000000001</v>
      </c>
      <c r="DY22" s="113">
        <v>79.866409000000004</v>
      </c>
      <c r="DZ22" s="113">
        <v>78.778625000000005</v>
      </c>
      <c r="EA22" s="113">
        <v>78.969466999999995</v>
      </c>
      <c r="EB22" s="113">
        <v>76.322417999999999</v>
      </c>
      <c r="EC22" s="114">
        <v>6123674</v>
      </c>
      <c r="ED22" s="115">
        <v>209319.9</v>
      </c>
      <c r="EE22" s="145">
        <v>210.88000500000001</v>
      </c>
      <c r="EF22" s="113">
        <v>212.570007</v>
      </c>
      <c r="EG22" s="113">
        <v>208.05999800000001</v>
      </c>
      <c r="EH22" s="113">
        <v>209.44000199999999</v>
      </c>
      <c r="EI22" s="113">
        <v>207.535629</v>
      </c>
      <c r="EJ22" s="114">
        <v>32004900</v>
      </c>
      <c r="EK22" s="115">
        <v>1584968</v>
      </c>
      <c r="EL22" s="145">
        <v>125.160004</v>
      </c>
      <c r="EM22" s="113">
        <v>126.19000200000001</v>
      </c>
      <c r="EN22" s="113">
        <v>123.889999</v>
      </c>
      <c r="EO22" s="113">
        <v>124.32</v>
      </c>
      <c r="EP22" s="113">
        <v>123.36573</v>
      </c>
      <c r="EQ22" s="114">
        <v>7525000</v>
      </c>
      <c r="ER22" s="115">
        <v>155997.79999999999</v>
      </c>
      <c r="ES22" s="145">
        <v>138.55999800000001</v>
      </c>
      <c r="ET22" s="113">
        <v>139.94000199999999</v>
      </c>
      <c r="EU22" s="113">
        <v>137.779999</v>
      </c>
      <c r="EV22" s="113">
        <v>138.009995</v>
      </c>
      <c r="EW22" s="113">
        <v>134.71051</v>
      </c>
      <c r="EX22" s="114">
        <v>5810800</v>
      </c>
      <c r="EY22" s="115">
        <v>343592.5</v>
      </c>
      <c r="EZ22" s="145">
        <v>247.55999800000001</v>
      </c>
      <c r="FA22" s="113">
        <v>248.58000200000001</v>
      </c>
      <c r="FB22" s="113">
        <v>242.21000699999999</v>
      </c>
      <c r="FC22" s="113">
        <v>246.66999799999999</v>
      </c>
      <c r="FD22" s="113">
        <v>246.66999799999999</v>
      </c>
      <c r="FE22" s="114">
        <v>4088300</v>
      </c>
      <c r="FF22" s="115">
        <v>245080</v>
      </c>
      <c r="FG22" s="145">
        <v>109.730003</v>
      </c>
      <c r="FH22" s="113">
        <v>111.900002</v>
      </c>
      <c r="FI22" s="113">
        <v>109.300003</v>
      </c>
      <c r="FJ22" s="113">
        <v>110.220001</v>
      </c>
      <c r="FK22" s="113">
        <v>107.72065000000001</v>
      </c>
      <c r="FL22" s="114">
        <v>1555900</v>
      </c>
      <c r="FM22" s="115">
        <v>27906.71</v>
      </c>
      <c r="FN22" s="145">
        <v>306.39001500000001</v>
      </c>
      <c r="FO22" s="113">
        <v>310.01001000000002</v>
      </c>
      <c r="FP22" s="113">
        <v>302.82998700000002</v>
      </c>
      <c r="FQ22" s="113">
        <v>303.23001099999999</v>
      </c>
      <c r="FR22" s="113">
        <v>298.92541499999999</v>
      </c>
      <c r="FS22" s="114">
        <v>2575700</v>
      </c>
      <c r="FT22" s="115">
        <v>288170.2</v>
      </c>
      <c r="FU22" s="145">
        <v>59.560001</v>
      </c>
      <c r="FV22" s="113">
        <v>59.799999</v>
      </c>
      <c r="FW22" s="113">
        <v>59.18</v>
      </c>
      <c r="FX22" s="113">
        <v>59.360000999999997</v>
      </c>
      <c r="FY22" s="113">
        <v>56.187964999999998</v>
      </c>
      <c r="FZ22" s="114">
        <v>11910500</v>
      </c>
      <c r="GA22" s="115">
        <v>245634.8</v>
      </c>
      <c r="GB22" s="145">
        <v>200.63000500000001</v>
      </c>
      <c r="GC22" s="113">
        <v>201.720001</v>
      </c>
      <c r="GD22" s="113">
        <v>199.83000200000001</v>
      </c>
      <c r="GE22" s="113">
        <v>200.320007</v>
      </c>
      <c r="GF22" s="113">
        <v>199.147446</v>
      </c>
      <c r="GG22" s="114">
        <v>5565300</v>
      </c>
      <c r="GH22" s="115">
        <v>337740.9</v>
      </c>
      <c r="GI22" s="145">
        <v>35.889999000000003</v>
      </c>
      <c r="GJ22" s="113">
        <v>36.520000000000003</v>
      </c>
      <c r="GK22" s="113">
        <v>35.830002</v>
      </c>
      <c r="GL22" s="113">
        <v>36.07</v>
      </c>
      <c r="GM22" s="113">
        <v>34.666916000000001</v>
      </c>
      <c r="GN22" s="114">
        <v>5901600</v>
      </c>
      <c r="GO22" s="115">
        <v>40740</v>
      </c>
      <c r="GP22" s="145">
        <v>137.16000399999999</v>
      </c>
      <c r="GQ22" s="113">
        <v>138.050003</v>
      </c>
      <c r="GR22" s="113">
        <v>136.720001</v>
      </c>
      <c r="GS22" s="113">
        <v>137.25</v>
      </c>
      <c r="GT22" s="113">
        <v>135.151489</v>
      </c>
      <c r="GU22" s="114">
        <v>7065700</v>
      </c>
      <c r="GV22" s="115">
        <v>388932.3</v>
      </c>
      <c r="GW22" s="145">
        <v>125.75</v>
      </c>
      <c r="GX22" s="113">
        <v>126.860001</v>
      </c>
      <c r="GY22" s="113">
        <v>125.370003</v>
      </c>
      <c r="GZ22" s="113">
        <v>125.989998</v>
      </c>
      <c r="HA22" s="113">
        <v>125.989998</v>
      </c>
      <c r="HB22" s="114">
        <v>6283700</v>
      </c>
      <c r="HC22" s="115">
        <v>227671.8</v>
      </c>
      <c r="HD22" s="147">
        <v>27362.14</v>
      </c>
      <c r="HE22" s="148">
        <v>27722.6</v>
      </c>
      <c r="HF22" s="148">
        <v>27362.14</v>
      </c>
      <c r="HG22" s="148">
        <v>27584.06</v>
      </c>
      <c r="HH22" s="148">
        <v>27584.06</v>
      </c>
      <c r="HI22" s="114">
        <v>401860000</v>
      </c>
      <c r="HJ22" s="149">
        <f t="shared" si="0"/>
        <v>8779488.0999999978</v>
      </c>
    </row>
    <row r="23" spans="1:218" x14ac:dyDescent="0.2">
      <c r="A23" s="127">
        <v>44103</v>
      </c>
      <c r="B23" s="112">
        <v>161.66999799999999</v>
      </c>
      <c r="C23" s="113">
        <v>161.949997</v>
      </c>
      <c r="D23" s="113">
        <v>158.779999</v>
      </c>
      <c r="E23" s="113">
        <v>159.80999800000001</v>
      </c>
      <c r="F23" s="113">
        <v>154.814697</v>
      </c>
      <c r="G23" s="114">
        <v>2006700</v>
      </c>
      <c r="H23" s="120">
        <v>92053.63</v>
      </c>
      <c r="I23" s="145">
        <v>98.739998</v>
      </c>
      <c r="J23" s="113">
        <v>99.349997999999999</v>
      </c>
      <c r="K23" s="113">
        <v>97.230002999999996</v>
      </c>
      <c r="L23" s="113">
        <v>97.75</v>
      </c>
      <c r="M23" s="113">
        <v>96.221687000000003</v>
      </c>
      <c r="N23" s="114">
        <v>3200400</v>
      </c>
      <c r="O23" s="115">
        <v>78704.44</v>
      </c>
      <c r="P23" s="146">
        <v>247.550003</v>
      </c>
      <c r="Q23" s="113">
        <v>249.050003</v>
      </c>
      <c r="R23" s="113">
        <v>245.479996</v>
      </c>
      <c r="S23" s="113">
        <v>248.300003</v>
      </c>
      <c r="T23" s="113">
        <v>241.23237599999999</v>
      </c>
      <c r="U23" s="114">
        <v>2008000</v>
      </c>
      <c r="V23" s="120">
        <v>132870</v>
      </c>
      <c r="W23" s="145">
        <v>114.550003</v>
      </c>
      <c r="X23" s="113">
        <v>115.30999799999999</v>
      </c>
      <c r="Y23" s="113">
        <v>113.57</v>
      </c>
      <c r="Z23" s="113">
        <v>114.089996</v>
      </c>
      <c r="AA23" s="113">
        <v>113.360878</v>
      </c>
      <c r="AB23" s="114">
        <v>99382200</v>
      </c>
      <c r="AC23" s="115">
        <v>1951228</v>
      </c>
      <c r="AD23" s="145">
        <v>164.770004</v>
      </c>
      <c r="AE23" s="113">
        <v>165.5</v>
      </c>
      <c r="AF23" s="113">
        <v>162.009995</v>
      </c>
      <c r="AG23" s="113">
        <v>163.60000600000001</v>
      </c>
      <c r="AH23" s="113">
        <v>163.60000600000001</v>
      </c>
      <c r="AI23" s="114">
        <v>19874700</v>
      </c>
      <c r="AJ23" s="115">
        <v>92343.75</v>
      </c>
      <c r="AK23" s="145">
        <v>148.36999499999999</v>
      </c>
      <c r="AL23" s="113">
        <v>148.970001</v>
      </c>
      <c r="AM23" s="113">
        <v>146.21000699999999</v>
      </c>
      <c r="AN23" s="113">
        <v>147.41000399999999</v>
      </c>
      <c r="AO23" s="113">
        <v>144.30940200000001</v>
      </c>
      <c r="AP23" s="114">
        <v>1605600</v>
      </c>
      <c r="AQ23" s="115">
        <v>79823.44</v>
      </c>
      <c r="AR23" s="145">
        <v>74</v>
      </c>
      <c r="AS23" s="113">
        <v>74.139999000000003</v>
      </c>
      <c r="AT23" s="113">
        <v>71.110000999999997</v>
      </c>
      <c r="AU23" s="113">
        <v>71.900002000000001</v>
      </c>
      <c r="AV23" s="113">
        <v>68.106598000000005</v>
      </c>
      <c r="AW23" s="114">
        <v>10553000</v>
      </c>
      <c r="AX23" s="115">
        <v>134260.4</v>
      </c>
      <c r="AY23" s="145">
        <v>39.07</v>
      </c>
      <c r="AZ23" s="113">
        <v>39.380001</v>
      </c>
      <c r="BA23" s="113">
        <v>38.830002</v>
      </c>
      <c r="BB23" s="113">
        <v>39.060001</v>
      </c>
      <c r="BC23" s="113">
        <v>37.600456000000001</v>
      </c>
      <c r="BD23" s="114">
        <v>16353700</v>
      </c>
      <c r="BE23" s="115">
        <v>165357.4</v>
      </c>
      <c r="BF23" s="145">
        <v>49.389999000000003</v>
      </c>
      <c r="BG23" s="113">
        <v>49.560001</v>
      </c>
      <c r="BH23" s="113">
        <v>48.91</v>
      </c>
      <c r="BI23" s="113">
        <v>48.919998</v>
      </c>
      <c r="BJ23" s="113">
        <v>47.420822000000001</v>
      </c>
      <c r="BK23" s="114">
        <v>12426600</v>
      </c>
      <c r="BL23" s="115">
        <v>210132.7</v>
      </c>
      <c r="BM23" s="145">
        <v>47.23</v>
      </c>
      <c r="BN23" s="113">
        <v>47.779998999999997</v>
      </c>
      <c r="BO23" s="113">
        <v>46.259998000000003</v>
      </c>
      <c r="BP23" s="113">
        <v>46.57</v>
      </c>
      <c r="BQ23" s="113">
        <v>44.547030999999997</v>
      </c>
      <c r="BR23" s="114">
        <v>2716800</v>
      </c>
      <c r="BS23" s="115">
        <v>40499.94</v>
      </c>
      <c r="BT23" s="145">
        <v>198.16000399999999</v>
      </c>
      <c r="BU23" s="113">
        <v>198.770004</v>
      </c>
      <c r="BV23" s="113">
        <v>195.429993</v>
      </c>
      <c r="BW23" s="113">
        <v>196.78999300000001</v>
      </c>
      <c r="BX23" s="113">
        <v>193.36161799999999</v>
      </c>
      <c r="BY23" s="114">
        <v>2400000</v>
      </c>
      <c r="BZ23" s="115">
        <v>67710.69</v>
      </c>
      <c r="CA23" s="145">
        <v>164.55999800000001</v>
      </c>
      <c r="CB23" s="113">
        <v>166.229996</v>
      </c>
      <c r="CC23" s="113">
        <v>163.470001</v>
      </c>
      <c r="CD23" s="113">
        <v>164.509995</v>
      </c>
      <c r="CE23" s="113">
        <v>161.687027</v>
      </c>
      <c r="CF23" s="114">
        <v>2169300</v>
      </c>
      <c r="CG23" s="115">
        <v>158710</v>
      </c>
      <c r="CH23" s="145">
        <v>273.39999399999999</v>
      </c>
      <c r="CI23" s="113">
        <v>273.83999599999999</v>
      </c>
      <c r="CJ23" s="113">
        <v>271.10998499999999</v>
      </c>
      <c r="CK23" s="113">
        <v>272.10998499999999</v>
      </c>
      <c r="CL23" s="113">
        <v>266.192657</v>
      </c>
      <c r="CM23" s="114">
        <v>2048900</v>
      </c>
      <c r="CN23" s="115">
        <v>292914.8</v>
      </c>
      <c r="CO23" s="145">
        <v>51.310001</v>
      </c>
      <c r="CP23" s="113">
        <v>51.740001999999997</v>
      </c>
      <c r="CQ23" s="113">
        <v>50.950001</v>
      </c>
      <c r="CR23" s="113">
        <v>51.189999</v>
      </c>
      <c r="CS23" s="113">
        <v>49.880394000000003</v>
      </c>
      <c r="CT23" s="114">
        <v>19558200</v>
      </c>
      <c r="CU23" s="115">
        <v>209776.5</v>
      </c>
      <c r="CV23" s="145">
        <v>121.410004</v>
      </c>
      <c r="CW23" s="113">
        <v>122.19000200000001</v>
      </c>
      <c r="CX23" s="113">
        <v>120.209999</v>
      </c>
      <c r="CY23" s="113">
        <v>120.94000200000001</v>
      </c>
      <c r="CZ23" s="113">
        <v>115.01535</v>
      </c>
      <c r="DA23" s="114">
        <v>2106600</v>
      </c>
      <c r="DB23" s="115">
        <v>107706.6</v>
      </c>
      <c r="DC23" s="145">
        <v>147.60000600000001</v>
      </c>
      <c r="DD23" s="113">
        <v>147.91999799999999</v>
      </c>
      <c r="DE23" s="113">
        <v>146.05999800000001</v>
      </c>
      <c r="DF23" s="113">
        <v>147.05999800000001</v>
      </c>
      <c r="DG23" s="113">
        <v>143.388138</v>
      </c>
      <c r="DH23" s="114">
        <v>6768600</v>
      </c>
      <c r="DI23" s="115">
        <v>387182.9</v>
      </c>
      <c r="DJ23" s="145">
        <v>96.029999000000004</v>
      </c>
      <c r="DK23" s="113">
        <v>96.029999000000004</v>
      </c>
      <c r="DL23" s="113">
        <v>94.330001999999993</v>
      </c>
      <c r="DM23" s="113">
        <v>95.349997999999999</v>
      </c>
      <c r="DN23" s="113">
        <v>92.159019000000001</v>
      </c>
      <c r="DO23" s="114">
        <v>12848200</v>
      </c>
      <c r="DP23" s="115">
        <v>290588.90000000002</v>
      </c>
      <c r="DQ23" s="145">
        <v>220.41999799999999</v>
      </c>
      <c r="DR23" s="113">
        <v>220.96000699999999</v>
      </c>
      <c r="DS23" s="113">
        <v>218.479996</v>
      </c>
      <c r="DT23" s="113">
        <v>218.679993</v>
      </c>
      <c r="DU23" s="113">
        <v>213.70024100000001</v>
      </c>
      <c r="DV23" s="114">
        <v>1731700</v>
      </c>
      <c r="DW23" s="115">
        <v>162720.29999999999</v>
      </c>
      <c r="DX23" s="145">
        <v>78.893127000000007</v>
      </c>
      <c r="DY23" s="113">
        <v>79.341605999999999</v>
      </c>
      <c r="DZ23" s="113">
        <v>77.958015000000003</v>
      </c>
      <c r="EA23" s="113">
        <v>78.148857000000007</v>
      </c>
      <c r="EB23" s="113">
        <v>75.529319999999998</v>
      </c>
      <c r="EC23" s="114">
        <v>6742413</v>
      </c>
      <c r="ED23" s="115">
        <v>207144.8</v>
      </c>
      <c r="EE23" s="145">
        <v>209.35000600000001</v>
      </c>
      <c r="EF23" s="113">
        <v>210.070007</v>
      </c>
      <c r="EG23" s="113">
        <v>206.80999800000001</v>
      </c>
      <c r="EH23" s="113">
        <v>207.259995</v>
      </c>
      <c r="EI23" s="113">
        <v>205.375473</v>
      </c>
      <c r="EJ23" s="114">
        <v>24221900</v>
      </c>
      <c r="EK23" s="115">
        <v>1568471</v>
      </c>
      <c r="EL23" s="145">
        <v>124.339996</v>
      </c>
      <c r="EM23" s="113">
        <v>127.099998</v>
      </c>
      <c r="EN23" s="113">
        <v>123.959999</v>
      </c>
      <c r="EO23" s="113">
        <v>126.349998</v>
      </c>
      <c r="EP23" s="113">
        <v>125.38014200000001</v>
      </c>
      <c r="EQ23" s="114">
        <v>7796400</v>
      </c>
      <c r="ER23" s="115">
        <v>158545.1</v>
      </c>
      <c r="ES23" s="145">
        <v>138.38999899999999</v>
      </c>
      <c r="ET23" s="113">
        <v>138.41999799999999</v>
      </c>
      <c r="EU23" s="113">
        <v>136.66000399999999</v>
      </c>
      <c r="EV23" s="113">
        <v>137.259995</v>
      </c>
      <c r="EW23" s="113">
        <v>133.97843900000001</v>
      </c>
      <c r="EX23" s="114">
        <v>4492100</v>
      </c>
      <c r="EY23" s="115">
        <v>341725.3</v>
      </c>
      <c r="EZ23" s="145">
        <v>245.259995</v>
      </c>
      <c r="FA23" s="113">
        <v>247.89999399999999</v>
      </c>
      <c r="FB23" s="113">
        <v>244.5</v>
      </c>
      <c r="FC23" s="113">
        <v>247.449997</v>
      </c>
      <c r="FD23" s="113">
        <v>247.449997</v>
      </c>
      <c r="FE23" s="114">
        <v>3983700</v>
      </c>
      <c r="FF23" s="115">
        <v>245050</v>
      </c>
      <c r="FG23" s="145">
        <v>109.970001</v>
      </c>
      <c r="FH23" s="113">
        <v>110.25</v>
      </c>
      <c r="FI23" s="113">
        <v>106.550003</v>
      </c>
      <c r="FJ23" s="113">
        <v>107.44000200000001</v>
      </c>
      <c r="FK23" s="113">
        <v>105.003693</v>
      </c>
      <c r="FL23" s="114">
        <v>1306500</v>
      </c>
      <c r="FM23" s="115">
        <v>27202.84</v>
      </c>
      <c r="FN23" s="145">
        <v>303.67001299999998</v>
      </c>
      <c r="FO23" s="113">
        <v>305.5</v>
      </c>
      <c r="FP23" s="113">
        <v>300.67999300000002</v>
      </c>
      <c r="FQ23" s="113">
        <v>304.14999399999999</v>
      </c>
      <c r="FR23" s="113">
        <v>299.832336</v>
      </c>
      <c r="FS23" s="114">
        <v>1797800</v>
      </c>
      <c r="FT23" s="115">
        <v>289044.40000000002</v>
      </c>
      <c r="FU23" s="145">
        <v>59.279998999999997</v>
      </c>
      <c r="FV23" s="113">
        <v>59.490001999999997</v>
      </c>
      <c r="FW23" s="113">
        <v>59.099997999999999</v>
      </c>
      <c r="FX23" s="113">
        <v>59.240001999999997</v>
      </c>
      <c r="FY23" s="113">
        <v>56.074382999999997</v>
      </c>
      <c r="FZ23" s="114">
        <v>10005900</v>
      </c>
      <c r="GA23" s="115">
        <v>245138.3</v>
      </c>
      <c r="GB23" s="145">
        <v>200.58000200000001</v>
      </c>
      <c r="GC23" s="113">
        <v>202.38000500000001</v>
      </c>
      <c r="GD23" s="113">
        <v>199.36999499999999</v>
      </c>
      <c r="GE23" s="113">
        <v>199.44000199999999</v>
      </c>
      <c r="GF23" s="113">
        <v>198.272583</v>
      </c>
      <c r="GG23" s="114">
        <v>5513500</v>
      </c>
      <c r="GH23" s="115">
        <v>336257.2</v>
      </c>
      <c r="GI23" s="145">
        <v>35.799999</v>
      </c>
      <c r="GJ23" s="113">
        <v>36.270000000000003</v>
      </c>
      <c r="GK23" s="113">
        <v>35.349997999999999</v>
      </c>
      <c r="GL23" s="113">
        <v>35.380001</v>
      </c>
      <c r="GM23" s="113">
        <v>34.003754000000001</v>
      </c>
      <c r="GN23" s="114">
        <v>5079100</v>
      </c>
      <c r="GO23" s="115">
        <v>40590</v>
      </c>
      <c r="GP23" s="145">
        <v>137.25</v>
      </c>
      <c r="GQ23" s="113">
        <v>138.13999899999999</v>
      </c>
      <c r="GR23" s="113">
        <v>136.38999899999999</v>
      </c>
      <c r="GS23" s="113">
        <v>137.13999899999999</v>
      </c>
      <c r="GT23" s="113">
        <v>135.043182</v>
      </c>
      <c r="GU23" s="114">
        <v>9234300</v>
      </c>
      <c r="GV23" s="115">
        <v>388620.6</v>
      </c>
      <c r="GW23" s="145">
        <v>125.91999800000001</v>
      </c>
      <c r="GX23" s="113">
        <v>126.290001</v>
      </c>
      <c r="GY23" s="113">
        <v>123.68</v>
      </c>
      <c r="GZ23" s="113">
        <v>125.400002</v>
      </c>
      <c r="HA23" s="113">
        <v>125.400002</v>
      </c>
      <c r="HB23" s="114">
        <v>7405800</v>
      </c>
      <c r="HC23" s="115">
        <v>226605.6</v>
      </c>
      <c r="HD23" s="147">
        <v>27560.240000000002</v>
      </c>
      <c r="HE23" s="148">
        <v>27605.599999999999</v>
      </c>
      <c r="HF23" s="148">
        <v>27338.09</v>
      </c>
      <c r="HG23" s="148">
        <v>27452.66</v>
      </c>
      <c r="HH23" s="148">
        <v>27452.66</v>
      </c>
      <c r="HI23" s="114">
        <v>303820000</v>
      </c>
      <c r="HJ23" s="149">
        <f t="shared" si="0"/>
        <v>8728979.5300000031</v>
      </c>
    </row>
    <row r="24" spans="1:218" x14ac:dyDescent="0.2">
      <c r="A24" s="127">
        <v>44104</v>
      </c>
      <c r="B24" s="112">
        <v>160.929993</v>
      </c>
      <c r="C24" s="113">
        <v>163.10000600000001</v>
      </c>
      <c r="D24" s="113">
        <v>158.61000100000001</v>
      </c>
      <c r="E24" s="113">
        <v>160.179993</v>
      </c>
      <c r="F24" s="113">
        <v>155.17314099999999</v>
      </c>
      <c r="G24" s="114">
        <v>3056900</v>
      </c>
      <c r="H24" s="120">
        <v>92395.31</v>
      </c>
      <c r="I24" s="145">
        <v>98.230002999999996</v>
      </c>
      <c r="J24" s="113">
        <v>101.519997</v>
      </c>
      <c r="K24" s="113">
        <v>98.230002999999996</v>
      </c>
      <c r="L24" s="113">
        <v>100.25</v>
      </c>
      <c r="M24" s="113">
        <v>98.682616999999993</v>
      </c>
      <c r="N24" s="114">
        <v>5060900</v>
      </c>
      <c r="O24" s="115">
        <v>80717.31</v>
      </c>
      <c r="P24" s="146">
        <v>249.80999800000001</v>
      </c>
      <c r="Q24" s="113">
        <v>256.11999500000002</v>
      </c>
      <c r="R24" s="113">
        <v>248.10000600000001</v>
      </c>
      <c r="S24" s="113">
        <v>254.16000399999999</v>
      </c>
      <c r="T24" s="113">
        <v>246.92558299999999</v>
      </c>
      <c r="U24" s="114">
        <v>3526600</v>
      </c>
      <c r="V24" s="120">
        <v>129650</v>
      </c>
      <c r="W24" s="145">
        <v>113.790001</v>
      </c>
      <c r="X24" s="113">
        <v>117.260002</v>
      </c>
      <c r="Y24" s="113">
        <v>113.620003</v>
      </c>
      <c r="Z24" s="113">
        <v>115.80999799999999</v>
      </c>
      <c r="AA24" s="113">
        <v>115.06989299999999</v>
      </c>
      <c r="AB24" s="114">
        <v>142675200</v>
      </c>
      <c r="AC24" s="115">
        <v>1980645</v>
      </c>
      <c r="AD24" s="145">
        <v>164.5</v>
      </c>
      <c r="AE24" s="113">
        <v>170.979996</v>
      </c>
      <c r="AF24" s="113">
        <v>164.11000100000001</v>
      </c>
      <c r="AG24" s="113">
        <v>165.259995</v>
      </c>
      <c r="AH24" s="113">
        <v>165.259995</v>
      </c>
      <c r="AI24" s="114">
        <v>38436700</v>
      </c>
      <c r="AJ24" s="115">
        <v>93291.88</v>
      </c>
      <c r="AK24" s="145">
        <v>148</v>
      </c>
      <c r="AL24" s="113">
        <v>150.949997</v>
      </c>
      <c r="AM24" s="113">
        <v>147.740005</v>
      </c>
      <c r="AN24" s="113">
        <v>149.14999399999999</v>
      </c>
      <c r="AO24" s="113">
        <v>146.01280199999999</v>
      </c>
      <c r="AP24" s="114">
        <v>3642800</v>
      </c>
      <c r="AQ24" s="115">
        <v>81026.94</v>
      </c>
      <c r="AR24" s="145">
        <v>72.25</v>
      </c>
      <c r="AS24" s="113">
        <v>72.889999000000003</v>
      </c>
      <c r="AT24" s="113">
        <v>71.610000999999997</v>
      </c>
      <c r="AU24" s="113">
        <v>72</v>
      </c>
      <c r="AV24" s="113">
        <v>68.201317000000003</v>
      </c>
      <c r="AW24" s="114">
        <v>10466500</v>
      </c>
      <c r="AX24" s="115">
        <v>134447.20000000001</v>
      </c>
      <c r="AY24" s="145">
        <v>39.090000000000003</v>
      </c>
      <c r="AZ24" s="113">
        <v>39.700001</v>
      </c>
      <c r="BA24" s="113">
        <v>39.020000000000003</v>
      </c>
      <c r="BB24" s="113">
        <v>39.389999000000003</v>
      </c>
      <c r="BC24" s="113">
        <v>37.918125000000003</v>
      </c>
      <c r="BD24" s="114">
        <v>27113200</v>
      </c>
      <c r="BE24" s="115">
        <v>166754.5</v>
      </c>
      <c r="BF24" s="145">
        <v>49.27</v>
      </c>
      <c r="BG24" s="113">
        <v>49.619999</v>
      </c>
      <c r="BH24" s="113">
        <v>48.889999000000003</v>
      </c>
      <c r="BI24" s="113">
        <v>49.369999</v>
      </c>
      <c r="BJ24" s="113">
        <v>47.857028999999997</v>
      </c>
      <c r="BK24" s="114">
        <v>15755900</v>
      </c>
      <c r="BL24" s="115">
        <v>212065.7</v>
      </c>
      <c r="BM24" s="145">
        <v>47.189999</v>
      </c>
      <c r="BN24" s="113">
        <v>48.119999</v>
      </c>
      <c r="BO24" s="113">
        <v>46.610000999999997</v>
      </c>
      <c r="BP24" s="113">
        <v>47.049999</v>
      </c>
      <c r="BQ24" s="113">
        <v>45.006180000000001</v>
      </c>
      <c r="BR24" s="114">
        <v>4663200</v>
      </c>
      <c r="BS24" s="115">
        <v>40713.730000000003</v>
      </c>
      <c r="BT24" s="145">
        <v>198.679993</v>
      </c>
      <c r="BU24" s="113">
        <v>203.08000200000001</v>
      </c>
      <c r="BV24" s="113">
        <v>198.36000100000001</v>
      </c>
      <c r="BW24" s="113">
        <v>200.970001</v>
      </c>
      <c r="BX24" s="113">
        <v>197.46881099999999</v>
      </c>
      <c r="BY24" s="114">
        <v>3075800</v>
      </c>
      <c r="BZ24" s="115">
        <v>69148.94</v>
      </c>
      <c r="CA24" s="145">
        <v>165.770004</v>
      </c>
      <c r="CB24" s="113">
        <v>167.91999799999999</v>
      </c>
      <c r="CC24" s="113">
        <v>163.020004</v>
      </c>
      <c r="CD24" s="113">
        <v>164.61000100000001</v>
      </c>
      <c r="CE24" s="113">
        <v>161.785324</v>
      </c>
      <c r="CF24" s="114">
        <v>2883400</v>
      </c>
      <c r="CG24" s="115">
        <v>158510</v>
      </c>
      <c r="CH24" s="145">
        <v>273.48001099999999</v>
      </c>
      <c r="CI24" s="113">
        <v>279.92001299999998</v>
      </c>
      <c r="CJ24" s="113">
        <v>272.51998900000001</v>
      </c>
      <c r="CK24" s="113">
        <v>277.709991</v>
      </c>
      <c r="CL24" s="113">
        <v>271.67086799999998</v>
      </c>
      <c r="CM24" s="114">
        <v>4778800</v>
      </c>
      <c r="CN24" s="115">
        <v>298942.8</v>
      </c>
      <c r="CO24" s="145">
        <v>51.240001999999997</v>
      </c>
      <c r="CP24" s="113">
        <v>52.380001</v>
      </c>
      <c r="CQ24" s="113">
        <v>51.150002000000001</v>
      </c>
      <c r="CR24" s="113">
        <v>51.779998999999997</v>
      </c>
      <c r="CS24" s="113">
        <v>50.455292</v>
      </c>
      <c r="CT24" s="114">
        <v>27711300</v>
      </c>
      <c r="CU24" s="115">
        <v>212194.4</v>
      </c>
      <c r="CV24" s="145">
        <v>121.379997</v>
      </c>
      <c r="CW24" s="113">
        <v>122.910004</v>
      </c>
      <c r="CX24" s="113">
        <v>120.800003</v>
      </c>
      <c r="CY24" s="113">
        <v>121.66999800000001</v>
      </c>
      <c r="CZ24" s="113">
        <v>115.709587</v>
      </c>
      <c r="DA24" s="114">
        <v>3261100</v>
      </c>
      <c r="DB24" s="115">
        <v>108414.9</v>
      </c>
      <c r="DC24" s="145">
        <v>147.449997</v>
      </c>
      <c r="DD24" s="113">
        <v>149.729996</v>
      </c>
      <c r="DE24" s="113">
        <v>146.83999600000001</v>
      </c>
      <c r="DF24" s="113">
        <v>148.88000500000001</v>
      </c>
      <c r="DG24" s="113">
        <v>145.16270399999999</v>
      </c>
      <c r="DH24" s="114">
        <v>8487700</v>
      </c>
      <c r="DI24" s="115">
        <v>391974.6</v>
      </c>
      <c r="DJ24" s="145">
        <v>95.349997999999999</v>
      </c>
      <c r="DK24" s="113">
        <v>97.199996999999996</v>
      </c>
      <c r="DL24" s="113">
        <v>95.260002</v>
      </c>
      <c r="DM24" s="113">
        <v>96.269997000000004</v>
      </c>
      <c r="DN24" s="113">
        <v>93.048241000000004</v>
      </c>
      <c r="DO24" s="114">
        <v>16400600</v>
      </c>
      <c r="DP24" s="115">
        <v>293450.40000000002</v>
      </c>
      <c r="DQ24" s="145">
        <v>218.86999499999999</v>
      </c>
      <c r="DR24" s="113">
        <v>222.199997</v>
      </c>
      <c r="DS24" s="113">
        <v>218.41000399999999</v>
      </c>
      <c r="DT24" s="113">
        <v>219.490005</v>
      </c>
      <c r="DU24" s="113">
        <v>214.491806</v>
      </c>
      <c r="DV24" s="114">
        <v>3034100</v>
      </c>
      <c r="DW24" s="115">
        <v>163544.4</v>
      </c>
      <c r="DX24" s="145">
        <v>78.492362999999997</v>
      </c>
      <c r="DY24" s="113">
        <v>79.503815000000003</v>
      </c>
      <c r="DZ24" s="113">
        <v>78.263358999999994</v>
      </c>
      <c r="EA24" s="113">
        <v>79.150763999999995</v>
      </c>
      <c r="EB24" s="113">
        <v>76.497642999999997</v>
      </c>
      <c r="EC24" s="114">
        <v>11593605</v>
      </c>
      <c r="ED24" s="115">
        <v>209800.5</v>
      </c>
      <c r="EE24" s="145">
        <v>207.729996</v>
      </c>
      <c r="EF24" s="113">
        <v>211.979996</v>
      </c>
      <c r="EG24" s="113">
        <v>206.53999300000001</v>
      </c>
      <c r="EH24" s="113">
        <v>210.33000200000001</v>
      </c>
      <c r="EI24" s="113">
        <v>208.41755699999999</v>
      </c>
      <c r="EJ24" s="114">
        <v>33829100</v>
      </c>
      <c r="EK24" s="115">
        <v>1591703</v>
      </c>
      <c r="EL24" s="145">
        <v>126.099998</v>
      </c>
      <c r="EM24" s="113">
        <v>127.279999</v>
      </c>
      <c r="EN24" s="113">
        <v>125.160004</v>
      </c>
      <c r="EO24" s="113">
        <v>125.540001</v>
      </c>
      <c r="EP24" s="113">
        <v>124.576363</v>
      </c>
      <c r="EQ24" s="114">
        <v>8699700</v>
      </c>
      <c r="ER24" s="115">
        <v>157528.6</v>
      </c>
      <c r="ES24" s="145">
        <v>138.16000399999999</v>
      </c>
      <c r="ET24" s="113">
        <v>139.85000600000001</v>
      </c>
      <c r="EU24" s="113">
        <v>137.80999800000001</v>
      </c>
      <c r="EV24" s="113">
        <v>138.990005</v>
      </c>
      <c r="EW24" s="113">
        <v>135.667068</v>
      </c>
      <c r="EX24" s="114">
        <v>8727800</v>
      </c>
      <c r="EY24" s="115">
        <v>343229.3</v>
      </c>
      <c r="EZ24" s="145">
        <v>246.64999399999999</v>
      </c>
      <c r="FA24" s="113">
        <v>255.41000399999999</v>
      </c>
      <c r="FB24" s="113">
        <v>246.220001</v>
      </c>
      <c r="FC24" s="113">
        <v>251.320007</v>
      </c>
      <c r="FD24" s="113">
        <v>251.320007</v>
      </c>
      <c r="FE24" s="114">
        <v>8188500</v>
      </c>
      <c r="FF24" s="115">
        <v>238800</v>
      </c>
      <c r="FG24" s="145">
        <v>107.80999799999999</v>
      </c>
      <c r="FH24" s="113">
        <v>109.129997</v>
      </c>
      <c r="FI24" s="113">
        <v>107.220001</v>
      </c>
      <c r="FJ24" s="113">
        <v>108.19000200000001</v>
      </c>
      <c r="FK24" s="113">
        <v>105.736687</v>
      </c>
      <c r="FL24" s="114">
        <v>1595800</v>
      </c>
      <c r="FM24" s="115">
        <v>27392.73</v>
      </c>
      <c r="FN24" s="145">
        <v>304.01998900000001</v>
      </c>
      <c r="FO24" s="113">
        <v>314.51998900000001</v>
      </c>
      <c r="FP24" s="113">
        <v>303.98998999999998</v>
      </c>
      <c r="FQ24" s="113">
        <v>311.76998900000001</v>
      </c>
      <c r="FR24" s="113">
        <v>307.34414700000002</v>
      </c>
      <c r="FS24" s="114">
        <v>3497300</v>
      </c>
      <c r="FT24" s="115">
        <v>296286.09999999998</v>
      </c>
      <c r="FU24" s="145">
        <v>59.459999000000003</v>
      </c>
      <c r="FV24" s="113">
        <v>59.709999000000003</v>
      </c>
      <c r="FW24" s="113">
        <v>59.049999</v>
      </c>
      <c r="FX24" s="113">
        <v>59.490001999999997</v>
      </c>
      <c r="FY24" s="113">
        <v>56.311016000000002</v>
      </c>
      <c r="FZ24" s="114">
        <v>16348400</v>
      </c>
      <c r="GA24" s="115">
        <v>246175.2</v>
      </c>
      <c r="GB24" s="145">
        <v>200.85000600000001</v>
      </c>
      <c r="GC24" s="113">
        <v>202.53999300000001</v>
      </c>
      <c r="GD24" s="113">
        <v>198.88999899999999</v>
      </c>
      <c r="GE24" s="113">
        <v>199.970001</v>
      </c>
      <c r="GF24" s="113">
        <v>198.79948400000001</v>
      </c>
      <c r="GG24" s="114">
        <v>9157600</v>
      </c>
      <c r="GH24" s="115">
        <v>337150.8</v>
      </c>
      <c r="GI24" s="145">
        <v>35.549999</v>
      </c>
      <c r="GJ24" s="113">
        <v>36.299999</v>
      </c>
      <c r="GK24" s="113">
        <v>35.549999</v>
      </c>
      <c r="GL24" s="113">
        <v>35.919998</v>
      </c>
      <c r="GM24" s="113">
        <v>34.522747000000003</v>
      </c>
      <c r="GN24" s="114">
        <v>6679200</v>
      </c>
      <c r="GO24" s="115">
        <v>40260</v>
      </c>
      <c r="GP24" s="145">
        <v>137.38999899999999</v>
      </c>
      <c r="GQ24" s="113">
        <v>141.740005</v>
      </c>
      <c r="GR24" s="113">
        <v>137.199997</v>
      </c>
      <c r="GS24" s="113">
        <v>139.91000399999999</v>
      </c>
      <c r="GT24" s="113">
        <v>137.770813</v>
      </c>
      <c r="GU24" s="114">
        <v>11608800</v>
      </c>
      <c r="GV24" s="115">
        <v>396470.1</v>
      </c>
      <c r="GW24" s="145">
        <v>123.239998</v>
      </c>
      <c r="GX24" s="113">
        <v>125.550003</v>
      </c>
      <c r="GY24" s="113">
        <v>123.239998</v>
      </c>
      <c r="GZ24" s="113">
        <v>124.08000199999999</v>
      </c>
      <c r="HA24" s="113">
        <v>124.08000199999999</v>
      </c>
      <c r="HB24" s="114">
        <v>13642500</v>
      </c>
      <c r="HC24" s="115">
        <v>224220.3</v>
      </c>
      <c r="HD24" s="147">
        <v>27514.639999999999</v>
      </c>
      <c r="HE24" s="148">
        <v>28026.33</v>
      </c>
      <c r="HF24" s="148">
        <v>27511.06</v>
      </c>
      <c r="HG24" s="148">
        <v>27781.7</v>
      </c>
      <c r="HH24" s="148">
        <v>27781.7</v>
      </c>
      <c r="HI24" s="114">
        <v>452550000</v>
      </c>
      <c r="HJ24" s="149">
        <f t="shared" si="0"/>
        <v>8816904.6400000043</v>
      </c>
    </row>
    <row r="25" spans="1:218" x14ac:dyDescent="0.2">
      <c r="A25" s="127">
        <v>44105</v>
      </c>
      <c r="B25" s="112">
        <v>160.66999799999999</v>
      </c>
      <c r="C25" s="113">
        <v>161.89999399999999</v>
      </c>
      <c r="D25" s="113">
        <v>157.720001</v>
      </c>
      <c r="E25" s="113">
        <v>158.78999300000001</v>
      </c>
      <c r="F25" s="113">
        <v>153.826584</v>
      </c>
      <c r="G25" s="114">
        <v>1989100</v>
      </c>
      <c r="H25" s="120">
        <v>91593.5</v>
      </c>
      <c r="I25" s="145">
        <v>100.33000199999999</v>
      </c>
      <c r="J25" s="113">
        <v>101.480003</v>
      </c>
      <c r="K25" s="113">
        <v>99.370002999999997</v>
      </c>
      <c r="L25" s="113">
        <v>101.33000199999999</v>
      </c>
      <c r="M25" s="113">
        <v>99.745734999999996</v>
      </c>
      <c r="N25" s="114">
        <v>4179300</v>
      </c>
      <c r="O25" s="115">
        <v>81586.94</v>
      </c>
      <c r="P25" s="146">
        <v>255.070007</v>
      </c>
      <c r="Q25" s="113">
        <v>258.51001000000002</v>
      </c>
      <c r="R25" s="113">
        <v>254.050003</v>
      </c>
      <c r="S25" s="113">
        <v>255.38999899999999</v>
      </c>
      <c r="T25" s="113">
        <v>248.12056000000001</v>
      </c>
      <c r="U25" s="114">
        <v>2428300</v>
      </c>
      <c r="V25" s="120">
        <v>138600</v>
      </c>
      <c r="W25" s="145">
        <v>117.639999</v>
      </c>
      <c r="X25" s="113">
        <v>117.720001</v>
      </c>
      <c r="Y25" s="113">
        <v>115.83000199999999</v>
      </c>
      <c r="Z25" s="113">
        <v>116.790001</v>
      </c>
      <c r="AA25" s="113">
        <v>116.04362500000001</v>
      </c>
      <c r="AB25" s="114">
        <v>116120400</v>
      </c>
      <c r="AC25" s="115">
        <v>1997405</v>
      </c>
      <c r="AD25" s="145">
        <v>170.14999399999999</v>
      </c>
      <c r="AE25" s="113">
        <v>172.759995</v>
      </c>
      <c r="AF25" s="113">
        <v>165.570007</v>
      </c>
      <c r="AG25" s="113">
        <v>167.86000100000001</v>
      </c>
      <c r="AH25" s="113">
        <v>167.86000100000001</v>
      </c>
      <c r="AI25" s="114">
        <v>30677100</v>
      </c>
      <c r="AJ25" s="115">
        <v>94759.63</v>
      </c>
      <c r="AK25" s="145">
        <v>149.91999799999999</v>
      </c>
      <c r="AL25" s="113">
        <v>150.30999800000001</v>
      </c>
      <c r="AM25" s="113">
        <v>145.64999399999999</v>
      </c>
      <c r="AN25" s="113">
        <v>146.71000699999999</v>
      </c>
      <c r="AO25" s="113">
        <v>143.62416099999999</v>
      </c>
      <c r="AP25" s="114">
        <v>2157400</v>
      </c>
      <c r="AQ25" s="115">
        <v>79701.38</v>
      </c>
      <c r="AR25" s="145">
        <v>71.510002</v>
      </c>
      <c r="AS25" s="113">
        <v>71.879997000000003</v>
      </c>
      <c r="AT25" s="113">
        <v>70.029999000000004</v>
      </c>
      <c r="AU25" s="113">
        <v>70.419998000000007</v>
      </c>
      <c r="AV25" s="113">
        <v>66.704680999999994</v>
      </c>
      <c r="AW25" s="114">
        <v>14930700</v>
      </c>
      <c r="AX25" s="115">
        <v>131496.79999999999</v>
      </c>
      <c r="AY25" s="145">
        <v>39.099997999999999</v>
      </c>
      <c r="AZ25" s="113">
        <v>39.310001</v>
      </c>
      <c r="BA25" s="113">
        <v>38.57</v>
      </c>
      <c r="BB25" s="113">
        <v>38.799999</v>
      </c>
      <c r="BC25" s="113">
        <v>37.694674999999997</v>
      </c>
      <c r="BD25" s="114">
        <v>20763500</v>
      </c>
      <c r="BE25" s="115">
        <v>164256.79999999999</v>
      </c>
      <c r="BF25" s="145">
        <v>49.439999</v>
      </c>
      <c r="BG25" s="113">
        <v>49.66</v>
      </c>
      <c r="BH25" s="113">
        <v>48.59</v>
      </c>
      <c r="BI25" s="113">
        <v>49.18</v>
      </c>
      <c r="BJ25" s="113">
        <v>47.672854999999998</v>
      </c>
      <c r="BK25" s="114">
        <v>17577300</v>
      </c>
      <c r="BL25" s="115">
        <v>211249.5</v>
      </c>
      <c r="BM25" s="145">
        <v>47.209999000000003</v>
      </c>
      <c r="BN25" s="113">
        <v>47.5</v>
      </c>
      <c r="BO25" s="113">
        <v>45.93</v>
      </c>
      <c r="BP25" s="113">
        <v>46.110000999999997</v>
      </c>
      <c r="BQ25" s="113">
        <v>44.107013999999999</v>
      </c>
      <c r="BR25" s="114">
        <v>3407600</v>
      </c>
      <c r="BS25" s="115">
        <v>40016.58</v>
      </c>
      <c r="BT25" s="145">
        <v>201.529999</v>
      </c>
      <c r="BU25" s="113">
        <v>203.13000500000001</v>
      </c>
      <c r="BV25" s="113">
        <v>197.86999499999999</v>
      </c>
      <c r="BW25" s="113">
        <v>198.550003</v>
      </c>
      <c r="BX25" s="113">
        <v>195.09094200000001</v>
      </c>
      <c r="BY25" s="114">
        <v>2288700</v>
      </c>
      <c r="BZ25" s="115">
        <v>68316.25</v>
      </c>
      <c r="CA25" s="145">
        <v>166.199997</v>
      </c>
      <c r="CB25" s="113">
        <v>167.13999899999999</v>
      </c>
      <c r="CC25" s="113">
        <v>162.11999499999999</v>
      </c>
      <c r="CD25" s="113">
        <v>163.679993</v>
      </c>
      <c r="CE25" s="113">
        <v>160.871262</v>
      </c>
      <c r="CF25" s="114">
        <v>2409300</v>
      </c>
      <c r="CG25" s="115">
        <v>160620</v>
      </c>
      <c r="CH25" s="145">
        <v>279.44000199999999</v>
      </c>
      <c r="CI25" s="113">
        <v>280</v>
      </c>
      <c r="CJ25" s="113">
        <v>275.85000600000001</v>
      </c>
      <c r="CK25" s="113">
        <v>277.61999500000002</v>
      </c>
      <c r="CL25" s="113">
        <v>271.58282500000001</v>
      </c>
      <c r="CM25" s="114">
        <v>2696900</v>
      </c>
      <c r="CN25" s="115">
        <v>298846.09999999998</v>
      </c>
      <c r="CO25" s="145">
        <v>52.400002000000001</v>
      </c>
      <c r="CP25" s="113">
        <v>52.720001000000003</v>
      </c>
      <c r="CQ25" s="113">
        <v>51.990001999999997</v>
      </c>
      <c r="CR25" s="113">
        <v>52.240001999999997</v>
      </c>
      <c r="CS25" s="113">
        <v>50.903530000000003</v>
      </c>
      <c r="CT25" s="114">
        <v>22127600</v>
      </c>
      <c r="CU25" s="115">
        <v>214079.4</v>
      </c>
      <c r="CV25" s="145">
        <v>122.360001</v>
      </c>
      <c r="CW25" s="113">
        <v>123.300003</v>
      </c>
      <c r="CX25" s="113">
        <v>120.360001</v>
      </c>
      <c r="CY25" s="113">
        <v>121.089996</v>
      </c>
      <c r="CZ25" s="113">
        <v>115.15799699999999</v>
      </c>
      <c r="DA25" s="114">
        <v>3211700</v>
      </c>
      <c r="DB25" s="115">
        <v>107898.1</v>
      </c>
      <c r="DC25" s="145">
        <v>149.30999800000001</v>
      </c>
      <c r="DD25" s="113">
        <v>149.64999399999999</v>
      </c>
      <c r="DE25" s="113">
        <v>146.46000699999999</v>
      </c>
      <c r="DF25" s="113">
        <v>147.320007</v>
      </c>
      <c r="DG25" s="113">
        <v>143.64167800000001</v>
      </c>
      <c r="DH25" s="114">
        <v>6457800</v>
      </c>
      <c r="DI25" s="115">
        <v>387867.4</v>
      </c>
      <c r="DJ25" s="145">
        <v>97.120002999999997</v>
      </c>
      <c r="DK25" s="113">
        <v>97.769997000000004</v>
      </c>
      <c r="DL25" s="113">
        <v>96.029999000000004</v>
      </c>
      <c r="DM25" s="113">
        <v>96.970000999999996</v>
      </c>
      <c r="DN25" s="113">
        <v>93.724815000000007</v>
      </c>
      <c r="DO25" s="114">
        <v>15778700</v>
      </c>
      <c r="DP25" s="115">
        <v>295584.09999999998</v>
      </c>
      <c r="DQ25" s="145">
        <v>221.58999600000001</v>
      </c>
      <c r="DR25" s="113">
        <v>223</v>
      </c>
      <c r="DS25" s="113">
        <v>217.78999300000001</v>
      </c>
      <c r="DT25" s="113">
        <v>219.58999600000001</v>
      </c>
      <c r="DU25" s="113">
        <v>214.589539</v>
      </c>
      <c r="DV25" s="114">
        <v>2443000</v>
      </c>
      <c r="DW25" s="115">
        <v>163618.9</v>
      </c>
      <c r="DX25" s="145">
        <v>79.370232000000001</v>
      </c>
      <c r="DY25" s="113">
        <v>79.522902999999999</v>
      </c>
      <c r="DZ25" s="113">
        <v>77.528625000000005</v>
      </c>
      <c r="EA25" s="113">
        <v>77.900763999999995</v>
      </c>
      <c r="EB25" s="113">
        <v>75.289551000000003</v>
      </c>
      <c r="EC25" s="114">
        <v>8410305</v>
      </c>
      <c r="ED25" s="115">
        <v>206487.2</v>
      </c>
      <c r="EE25" s="145">
        <v>213.490005</v>
      </c>
      <c r="EF25" s="113">
        <v>213.990005</v>
      </c>
      <c r="EG25" s="113">
        <v>211.320007</v>
      </c>
      <c r="EH25" s="113">
        <v>212.46000699999999</v>
      </c>
      <c r="EI25" s="113">
        <v>210.528198</v>
      </c>
      <c r="EJ25" s="114">
        <v>27158400</v>
      </c>
      <c r="EK25" s="115">
        <v>1607822</v>
      </c>
      <c r="EL25" s="145">
        <v>127.730003</v>
      </c>
      <c r="EM25" s="113">
        <v>127.730003</v>
      </c>
      <c r="EN25" s="113">
        <v>125.30999799999999</v>
      </c>
      <c r="EO25" s="113">
        <v>126.639999</v>
      </c>
      <c r="EP25" s="113">
        <v>125.667923</v>
      </c>
      <c r="EQ25" s="114">
        <v>5637200</v>
      </c>
      <c r="ER25" s="115">
        <v>158908.9</v>
      </c>
      <c r="ES25" s="145">
        <v>139.58000200000001</v>
      </c>
      <c r="ET25" s="113">
        <v>139.990005</v>
      </c>
      <c r="EU25" s="113">
        <v>138.21000699999999</v>
      </c>
      <c r="EV25" s="113">
        <v>139.240005</v>
      </c>
      <c r="EW25" s="113">
        <v>135.911102</v>
      </c>
      <c r="EX25" s="114">
        <v>5713400</v>
      </c>
      <c r="EY25" s="115">
        <v>343846.6</v>
      </c>
      <c r="EZ25" s="145">
        <v>253.179993</v>
      </c>
      <c r="FA25" s="113">
        <v>254.66999799999999</v>
      </c>
      <c r="FB25" s="113">
        <v>250.80999800000001</v>
      </c>
      <c r="FC25" s="113">
        <v>253.449997</v>
      </c>
      <c r="FD25" s="113">
        <v>253.449997</v>
      </c>
      <c r="FE25" s="114">
        <v>4318000</v>
      </c>
      <c r="FF25" s="115">
        <v>235830</v>
      </c>
      <c r="FG25" s="145">
        <v>108.18</v>
      </c>
      <c r="FH25" s="113">
        <v>109</v>
      </c>
      <c r="FI25" s="113">
        <v>106.260002</v>
      </c>
      <c r="FJ25" s="113">
        <v>107.80999799999999</v>
      </c>
      <c r="FK25" s="113">
        <v>105.365295</v>
      </c>
      <c r="FL25" s="114">
        <v>1323600</v>
      </c>
      <c r="FM25" s="115">
        <v>27296.52</v>
      </c>
      <c r="FN25" s="145">
        <v>312.91000400000001</v>
      </c>
      <c r="FO25" s="113">
        <v>315.17001299999998</v>
      </c>
      <c r="FP25" s="113">
        <v>309.14999399999999</v>
      </c>
      <c r="FQ25" s="113">
        <v>313.07000699999998</v>
      </c>
      <c r="FR25" s="113">
        <v>308.62573200000003</v>
      </c>
      <c r="FS25" s="114">
        <v>2731200</v>
      </c>
      <c r="FT25" s="115">
        <v>297521.59999999998</v>
      </c>
      <c r="FU25" s="145">
        <v>59.400002000000001</v>
      </c>
      <c r="FV25" s="113">
        <v>59.599997999999999</v>
      </c>
      <c r="FW25" s="113">
        <v>59.029998999999997</v>
      </c>
      <c r="FX25" s="113">
        <v>59.450001</v>
      </c>
      <c r="FY25" s="113">
        <v>56.273155000000003</v>
      </c>
      <c r="FZ25" s="114">
        <v>14547100</v>
      </c>
      <c r="GA25" s="115">
        <v>246009.60000000001</v>
      </c>
      <c r="GB25" s="145">
        <v>202.21000699999999</v>
      </c>
      <c r="GC25" s="113">
        <v>205.199997</v>
      </c>
      <c r="GD25" s="113">
        <v>201.63999899999999</v>
      </c>
      <c r="GE25" s="113">
        <v>203.35000600000001</v>
      </c>
      <c r="GF25" s="113">
        <v>202.159729</v>
      </c>
      <c r="GG25" s="114">
        <v>7234600</v>
      </c>
      <c r="GH25" s="115">
        <v>342849.4</v>
      </c>
      <c r="GI25" s="145">
        <v>35.840000000000003</v>
      </c>
      <c r="GJ25" s="113">
        <v>36.119999</v>
      </c>
      <c r="GK25" s="113">
        <v>35.540000999999997</v>
      </c>
      <c r="GL25" s="113">
        <v>35.869999</v>
      </c>
      <c r="GM25" s="113">
        <v>34.474696999999999</v>
      </c>
      <c r="GN25" s="114">
        <v>4808900</v>
      </c>
      <c r="GO25" s="115">
        <v>41080</v>
      </c>
      <c r="GP25" s="145">
        <v>140.800003</v>
      </c>
      <c r="GQ25" s="113">
        <v>144.38000500000001</v>
      </c>
      <c r="GR25" s="113">
        <v>140.259995</v>
      </c>
      <c r="GS25" s="113">
        <v>143.08000200000001</v>
      </c>
      <c r="GT25" s="113">
        <v>140.892349</v>
      </c>
      <c r="GU25" s="114">
        <v>14430300</v>
      </c>
      <c r="GV25" s="115">
        <v>405453.1</v>
      </c>
      <c r="GW25" s="145">
        <v>124.94000200000001</v>
      </c>
      <c r="GX25" s="113">
        <v>125.470001</v>
      </c>
      <c r="GY25" s="113">
        <v>122.41999800000001</v>
      </c>
      <c r="GZ25" s="113">
        <v>123.30999799999999</v>
      </c>
      <c r="HA25" s="113">
        <v>123.30999799999999</v>
      </c>
      <c r="HB25" s="114">
        <v>8908300</v>
      </c>
      <c r="HC25" s="115">
        <v>222828.9</v>
      </c>
      <c r="HD25" s="147">
        <v>27940.63</v>
      </c>
      <c r="HE25" s="148">
        <v>28041.46</v>
      </c>
      <c r="HF25" s="148">
        <v>27669.26</v>
      </c>
      <c r="HG25" s="148">
        <v>27816.9</v>
      </c>
      <c r="HH25" s="148">
        <v>27816.9</v>
      </c>
      <c r="HI25" s="114">
        <v>373450000</v>
      </c>
      <c r="HJ25" s="149">
        <f t="shared" si="0"/>
        <v>8863430.1999999993</v>
      </c>
    </row>
    <row r="26" spans="1:218" x14ac:dyDescent="0.2">
      <c r="A26" s="127">
        <v>44106</v>
      </c>
      <c r="B26" s="112">
        <v>156.470001</v>
      </c>
      <c r="C26" s="113">
        <v>161.94000199999999</v>
      </c>
      <c r="D26" s="113">
        <v>156.25</v>
      </c>
      <c r="E26" s="113">
        <v>160.36000100000001</v>
      </c>
      <c r="F26" s="113">
        <v>155.34750399999999</v>
      </c>
      <c r="G26" s="114">
        <v>1768600</v>
      </c>
      <c r="H26" s="120">
        <v>92499.13</v>
      </c>
      <c r="I26" s="145">
        <v>99.779999000000004</v>
      </c>
      <c r="J26" s="113">
        <v>103.139999</v>
      </c>
      <c r="K26" s="113">
        <v>98.629997000000003</v>
      </c>
      <c r="L26" s="113">
        <v>101.610001</v>
      </c>
      <c r="M26" s="113">
        <v>100.021355</v>
      </c>
      <c r="N26" s="114">
        <v>3783300</v>
      </c>
      <c r="O26" s="115">
        <v>81812.38</v>
      </c>
      <c r="P26" s="146">
        <v>252.39999399999999</v>
      </c>
      <c r="Q26" s="113">
        <v>254.66000399999999</v>
      </c>
      <c r="R26" s="113">
        <v>244.009995</v>
      </c>
      <c r="S26" s="113">
        <v>245.41000399999999</v>
      </c>
      <c r="T26" s="113">
        <v>238.42463699999999</v>
      </c>
      <c r="U26" s="114">
        <v>2514100</v>
      </c>
      <c r="V26" s="120">
        <v>136170</v>
      </c>
      <c r="W26" s="145">
        <v>112.889999</v>
      </c>
      <c r="X26" s="113">
        <v>115.370003</v>
      </c>
      <c r="Y26" s="113">
        <v>112.220001</v>
      </c>
      <c r="Z26" s="113">
        <v>113.019997</v>
      </c>
      <c r="AA26" s="113">
        <v>112.29772199999999</v>
      </c>
      <c r="AB26" s="114">
        <v>144712000</v>
      </c>
      <c r="AC26" s="115">
        <v>1932929</v>
      </c>
      <c r="AD26" s="145">
        <v>161.86000100000001</v>
      </c>
      <c r="AE26" s="113">
        <v>169.779999</v>
      </c>
      <c r="AF26" s="113">
        <v>161.800003</v>
      </c>
      <c r="AG26" s="113">
        <v>168.08000200000001</v>
      </c>
      <c r="AH26" s="113">
        <v>168.08000200000001</v>
      </c>
      <c r="AI26" s="114">
        <v>31773800</v>
      </c>
      <c r="AJ26" s="115">
        <v>94883.81</v>
      </c>
      <c r="AK26" s="145">
        <v>144.270004</v>
      </c>
      <c r="AL26" s="113">
        <v>151.25</v>
      </c>
      <c r="AM26" s="113">
        <v>143.75</v>
      </c>
      <c r="AN26" s="113">
        <v>149.94000199999999</v>
      </c>
      <c r="AO26" s="113">
        <v>146.78619399999999</v>
      </c>
      <c r="AP26" s="114">
        <v>3220500</v>
      </c>
      <c r="AQ26" s="115">
        <v>81456.13</v>
      </c>
      <c r="AR26" s="145">
        <v>68.919998000000007</v>
      </c>
      <c r="AS26" s="113">
        <v>71.669998000000007</v>
      </c>
      <c r="AT26" s="113">
        <v>68.819999999999993</v>
      </c>
      <c r="AU26" s="113">
        <v>71.190002000000007</v>
      </c>
      <c r="AV26" s="113">
        <v>67.434059000000005</v>
      </c>
      <c r="AW26" s="114">
        <v>9854800</v>
      </c>
      <c r="AX26" s="115">
        <v>132934.70000000001</v>
      </c>
      <c r="AY26" s="145">
        <v>38.049999</v>
      </c>
      <c r="AZ26" s="113">
        <v>38.549999</v>
      </c>
      <c r="BA26" s="113">
        <v>37.970001000000003</v>
      </c>
      <c r="BB26" s="113">
        <v>38.270000000000003</v>
      </c>
      <c r="BC26" s="113">
        <v>37.179774999999999</v>
      </c>
      <c r="BD26" s="114">
        <v>24493000</v>
      </c>
      <c r="BE26" s="115">
        <v>162013.1</v>
      </c>
      <c r="BF26" s="145">
        <v>48.759998000000003</v>
      </c>
      <c r="BG26" s="113">
        <v>49.580002</v>
      </c>
      <c r="BH26" s="113">
        <v>48.549999</v>
      </c>
      <c r="BI26" s="113">
        <v>49.360000999999997</v>
      </c>
      <c r="BJ26" s="113">
        <v>47.847340000000003</v>
      </c>
      <c r="BK26" s="114">
        <v>13610100</v>
      </c>
      <c r="BL26" s="115">
        <v>212022.7</v>
      </c>
      <c r="BM26" s="145">
        <v>45.369999</v>
      </c>
      <c r="BN26" s="113">
        <v>47.470001000000003</v>
      </c>
      <c r="BO26" s="113">
        <v>45.130001</v>
      </c>
      <c r="BP26" s="113">
        <v>47.310001</v>
      </c>
      <c r="BQ26" s="113">
        <v>45.254883</v>
      </c>
      <c r="BR26" s="114">
        <v>4559000</v>
      </c>
      <c r="BS26" s="115">
        <v>40192.71</v>
      </c>
      <c r="BT26" s="145">
        <v>195.33999600000001</v>
      </c>
      <c r="BU26" s="113">
        <v>200.699997</v>
      </c>
      <c r="BV26" s="113">
        <v>195.28999300000001</v>
      </c>
      <c r="BW26" s="113">
        <v>199.89999399999999</v>
      </c>
      <c r="BX26" s="113">
        <v>196.41743500000001</v>
      </c>
      <c r="BY26" s="114">
        <v>2541200</v>
      </c>
      <c r="BZ26" s="115">
        <v>68780.75</v>
      </c>
      <c r="CA26" s="145">
        <v>161.61999499999999</v>
      </c>
      <c r="CB26" s="113">
        <v>167</v>
      </c>
      <c r="CC26" s="113">
        <v>161.35000600000001</v>
      </c>
      <c r="CD26" s="113">
        <v>165.61000100000001</v>
      </c>
      <c r="CE26" s="113">
        <v>162.768158</v>
      </c>
      <c r="CF26" s="114">
        <v>2339900</v>
      </c>
      <c r="CG26" s="115">
        <v>160460</v>
      </c>
      <c r="CH26" s="145">
        <v>274.94000199999999</v>
      </c>
      <c r="CI26" s="113">
        <v>281.07998700000002</v>
      </c>
      <c r="CJ26" s="113">
        <v>274.10000600000001</v>
      </c>
      <c r="CK26" s="113">
        <v>279.30999800000001</v>
      </c>
      <c r="CL26" s="113">
        <v>273.23608400000001</v>
      </c>
      <c r="CM26" s="114">
        <v>2943600</v>
      </c>
      <c r="CN26" s="115">
        <v>300665.2</v>
      </c>
      <c r="CO26" s="145">
        <v>51.5</v>
      </c>
      <c r="CP26" s="113">
        <v>51.98</v>
      </c>
      <c r="CQ26" s="113">
        <v>50.990001999999997</v>
      </c>
      <c r="CR26" s="113">
        <v>51.009998000000003</v>
      </c>
      <c r="CS26" s="113">
        <v>49.704993999999999</v>
      </c>
      <c r="CT26" s="114">
        <v>25811800</v>
      </c>
      <c r="CU26" s="115">
        <v>209038.9</v>
      </c>
      <c r="CV26" s="145">
        <v>119.040001</v>
      </c>
      <c r="CW26" s="113">
        <v>121.75</v>
      </c>
      <c r="CX26" s="113">
        <v>118.82</v>
      </c>
      <c r="CY26" s="113">
        <v>120.57</v>
      </c>
      <c r="CZ26" s="113">
        <v>114.663467</v>
      </c>
      <c r="DA26" s="114">
        <v>2925200</v>
      </c>
      <c r="DB26" s="115">
        <v>107434.8</v>
      </c>
      <c r="DC26" s="145">
        <v>146.21000699999999</v>
      </c>
      <c r="DD26" s="113">
        <v>148.41000399999999</v>
      </c>
      <c r="DE26" s="113">
        <v>145.83000200000001</v>
      </c>
      <c r="DF26" s="113">
        <v>146.240005</v>
      </c>
      <c r="DG26" s="113">
        <v>142.58862300000001</v>
      </c>
      <c r="DH26" s="114">
        <v>5485600</v>
      </c>
      <c r="DI26" s="115">
        <v>385024</v>
      </c>
      <c r="DJ26" s="145">
        <v>95.25</v>
      </c>
      <c r="DK26" s="113">
        <v>98.589995999999999</v>
      </c>
      <c r="DL26" s="113">
        <v>95.089995999999999</v>
      </c>
      <c r="DM26" s="113">
        <v>97.889999000000003</v>
      </c>
      <c r="DN26" s="113">
        <v>94.614020999999994</v>
      </c>
      <c r="DO26" s="114">
        <v>15149600</v>
      </c>
      <c r="DP26" s="115">
        <v>298388.40000000002</v>
      </c>
      <c r="DQ26" s="145">
        <v>217.509995</v>
      </c>
      <c r="DR26" s="113">
        <v>223.35000600000001</v>
      </c>
      <c r="DS26" s="113">
        <v>217.10000600000001</v>
      </c>
      <c r="DT26" s="113">
        <v>222.66999799999999</v>
      </c>
      <c r="DU26" s="113">
        <v>217.59939600000001</v>
      </c>
      <c r="DV26" s="114">
        <v>3833100</v>
      </c>
      <c r="DW26" s="115">
        <v>165913.79999999999</v>
      </c>
      <c r="DX26" s="145">
        <v>77.099236000000005</v>
      </c>
      <c r="DY26" s="113">
        <v>77.996184999999997</v>
      </c>
      <c r="DZ26" s="113">
        <v>76.765265999999997</v>
      </c>
      <c r="EA26" s="113">
        <v>77.099236000000005</v>
      </c>
      <c r="EB26" s="113">
        <v>74.514885000000007</v>
      </c>
      <c r="EC26" s="114">
        <v>5255406</v>
      </c>
      <c r="ED26" s="115">
        <v>204362.6</v>
      </c>
      <c r="EE26" s="145">
        <v>208</v>
      </c>
      <c r="EF26" s="113">
        <v>210.990005</v>
      </c>
      <c r="EG26" s="113">
        <v>205.53999300000001</v>
      </c>
      <c r="EH26" s="113">
        <v>206.19000199999999</v>
      </c>
      <c r="EI26" s="113">
        <v>204.315201</v>
      </c>
      <c r="EJ26" s="114">
        <v>33154800</v>
      </c>
      <c r="EK26" s="115">
        <v>1560374</v>
      </c>
      <c r="EL26" s="145">
        <v>124.349998</v>
      </c>
      <c r="EM26" s="113">
        <v>126.800003</v>
      </c>
      <c r="EN26" s="113">
        <v>123.589996</v>
      </c>
      <c r="EO26" s="113">
        <v>126.639999</v>
      </c>
      <c r="EP26" s="113">
        <v>125.667923</v>
      </c>
      <c r="EQ26" s="114">
        <v>7491100</v>
      </c>
      <c r="ER26" s="115">
        <v>158908.9</v>
      </c>
      <c r="ES26" s="145">
        <v>137.929993</v>
      </c>
      <c r="ET26" s="113">
        <v>139.11999499999999</v>
      </c>
      <c r="EU26" s="113">
        <v>136.949997</v>
      </c>
      <c r="EV26" s="113">
        <v>138.11999499999999</v>
      </c>
      <c r="EW26" s="113">
        <v>134.817871</v>
      </c>
      <c r="EX26" s="114">
        <v>6077900</v>
      </c>
      <c r="EY26" s="115">
        <v>341080.8</v>
      </c>
      <c r="EZ26" s="145">
        <v>249.75</v>
      </c>
      <c r="FA26" s="113">
        <v>254.949997</v>
      </c>
      <c r="FB26" s="113">
        <v>247.21000699999999</v>
      </c>
      <c r="FC26" s="113">
        <v>247.85000600000001</v>
      </c>
      <c r="FD26" s="113">
        <v>247.85000600000001</v>
      </c>
      <c r="FE26" s="114">
        <v>4494500</v>
      </c>
      <c r="FF26" s="115">
        <v>235560</v>
      </c>
      <c r="FG26" s="145">
        <v>106.69000200000001</v>
      </c>
      <c r="FH26" s="113">
        <v>109.489998</v>
      </c>
      <c r="FI26" s="113">
        <v>106.459999</v>
      </c>
      <c r="FJ26" s="113">
        <v>108.58000199999999</v>
      </c>
      <c r="FK26" s="113">
        <v>106.11784400000001</v>
      </c>
      <c r="FL26" s="114">
        <v>1220300</v>
      </c>
      <c r="FM26" s="115">
        <v>27491.48</v>
      </c>
      <c r="FN26" s="145">
        <v>312.10000600000001</v>
      </c>
      <c r="FO26" s="113">
        <v>317.39001500000001</v>
      </c>
      <c r="FP26" s="113">
        <v>308.35998499999999</v>
      </c>
      <c r="FQ26" s="113">
        <v>311.98001099999999</v>
      </c>
      <c r="FR26" s="113">
        <v>307.55117799999999</v>
      </c>
      <c r="FS26" s="114">
        <v>2338000</v>
      </c>
      <c r="FT26" s="115">
        <v>296485.59999999998</v>
      </c>
      <c r="FU26" s="145">
        <v>59.290000999999997</v>
      </c>
      <c r="FV26" s="113">
        <v>59.549999</v>
      </c>
      <c r="FW26" s="113">
        <v>59.110000999999997</v>
      </c>
      <c r="FX26" s="113">
        <v>59.240001999999997</v>
      </c>
      <c r="FY26" s="113">
        <v>56.074382999999997</v>
      </c>
      <c r="FZ26" s="114">
        <v>10741800</v>
      </c>
      <c r="GA26" s="115">
        <v>245140.6</v>
      </c>
      <c r="GB26" s="145">
        <v>200</v>
      </c>
      <c r="GC26" s="113">
        <v>202.83000200000001</v>
      </c>
      <c r="GD26" s="113">
        <v>199.39999399999999</v>
      </c>
      <c r="GE26" s="113">
        <v>201.46000699999999</v>
      </c>
      <c r="GF26" s="113">
        <v>200.28076200000001</v>
      </c>
      <c r="GG26" s="114">
        <v>6019700</v>
      </c>
      <c r="GH26" s="115">
        <v>339662.9</v>
      </c>
      <c r="GI26" s="145">
        <v>35.32</v>
      </c>
      <c r="GJ26" s="113">
        <v>35.959999000000003</v>
      </c>
      <c r="GK26" s="113">
        <v>35.279998999999997</v>
      </c>
      <c r="GL26" s="113">
        <v>35.770000000000003</v>
      </c>
      <c r="GM26" s="113">
        <v>34.378582000000002</v>
      </c>
      <c r="GN26" s="114">
        <v>5465000</v>
      </c>
      <c r="GO26" s="115">
        <v>40510</v>
      </c>
      <c r="GP26" s="145">
        <v>142.33999600000001</v>
      </c>
      <c r="GQ26" s="113">
        <v>143.10000600000001</v>
      </c>
      <c r="GR26" s="113">
        <v>140.13000500000001</v>
      </c>
      <c r="GS26" s="113">
        <v>140.5</v>
      </c>
      <c r="GT26" s="113">
        <v>138.35179099999999</v>
      </c>
      <c r="GU26" s="114">
        <v>8195000</v>
      </c>
      <c r="GV26" s="115">
        <v>398142</v>
      </c>
      <c r="GW26" s="145">
        <v>121.989998</v>
      </c>
      <c r="GX26" s="113">
        <v>123.68</v>
      </c>
      <c r="GY26" s="113">
        <v>121.69000200000001</v>
      </c>
      <c r="GZ26" s="113">
        <v>122.550003</v>
      </c>
      <c r="HA26" s="113">
        <v>122.550003</v>
      </c>
      <c r="HB26" s="114">
        <v>6490200</v>
      </c>
      <c r="HC26" s="115">
        <v>221455.5</v>
      </c>
      <c r="HD26" s="147">
        <v>27536.39</v>
      </c>
      <c r="HE26" s="148">
        <v>27861.43</v>
      </c>
      <c r="HF26" s="148">
        <v>27382.94</v>
      </c>
      <c r="HG26" s="148">
        <v>27682.81</v>
      </c>
      <c r="HH26" s="148">
        <v>27682.81</v>
      </c>
      <c r="HI26" s="114">
        <v>392770000</v>
      </c>
      <c r="HJ26" s="149">
        <f t="shared" si="0"/>
        <v>8731793.8900000006</v>
      </c>
    </row>
    <row r="27" spans="1:218" x14ac:dyDescent="0.2">
      <c r="A27" s="127">
        <v>44109</v>
      </c>
      <c r="B27" s="112">
        <v>162.25</v>
      </c>
      <c r="C27" s="113">
        <v>163.5</v>
      </c>
      <c r="D27" s="113">
        <v>161.759995</v>
      </c>
      <c r="E27" s="113">
        <v>162.75</v>
      </c>
      <c r="F27" s="113">
        <v>157.662811</v>
      </c>
      <c r="G27" s="114">
        <v>1457000</v>
      </c>
      <c r="H27" s="120">
        <v>93877.69</v>
      </c>
      <c r="I27" s="145">
        <v>103.33000199999999</v>
      </c>
      <c r="J27" s="113">
        <v>104.08000199999999</v>
      </c>
      <c r="K27" s="113">
        <v>102.269997</v>
      </c>
      <c r="L27" s="113">
        <v>103.889999</v>
      </c>
      <c r="M27" s="113">
        <v>102.26570100000001</v>
      </c>
      <c r="N27" s="114">
        <v>2863200</v>
      </c>
      <c r="O27" s="115">
        <v>83648.13</v>
      </c>
      <c r="P27" s="146">
        <v>246.520004</v>
      </c>
      <c r="Q27" s="113">
        <v>256.64999399999999</v>
      </c>
      <c r="R27" s="113">
        <v>246.240005</v>
      </c>
      <c r="S27" s="113">
        <v>256.01001000000002</v>
      </c>
      <c r="T27" s="113">
        <v>248.72293099999999</v>
      </c>
      <c r="U27" s="114">
        <v>2852300</v>
      </c>
      <c r="V27" s="120">
        <v>137160</v>
      </c>
      <c r="W27" s="145">
        <v>113.910004</v>
      </c>
      <c r="X27" s="113">
        <v>116.650002</v>
      </c>
      <c r="Y27" s="113">
        <v>113.550003</v>
      </c>
      <c r="Z27" s="113">
        <v>116.5</v>
      </c>
      <c r="AA27" s="113">
        <v>115.755486</v>
      </c>
      <c r="AB27" s="114">
        <v>106243800</v>
      </c>
      <c r="AC27" s="115">
        <v>1992445</v>
      </c>
      <c r="AD27" s="145">
        <v>169.490005</v>
      </c>
      <c r="AE27" s="113">
        <v>172.08000200000001</v>
      </c>
      <c r="AF27" s="113">
        <v>167.509995</v>
      </c>
      <c r="AG27" s="113">
        <v>171.199997</v>
      </c>
      <c r="AH27" s="113">
        <v>171.199997</v>
      </c>
      <c r="AI27" s="114">
        <v>19082100</v>
      </c>
      <c r="AJ27" s="115">
        <v>96645.13</v>
      </c>
      <c r="AK27" s="145">
        <v>152.16999799999999</v>
      </c>
      <c r="AL27" s="113">
        <v>154.449997</v>
      </c>
      <c r="AM27" s="113">
        <v>151.61999499999999</v>
      </c>
      <c r="AN27" s="113">
        <v>153.490005</v>
      </c>
      <c r="AO27" s="113">
        <v>150.26151999999999</v>
      </c>
      <c r="AP27" s="114">
        <v>2597700</v>
      </c>
      <c r="AQ27" s="115">
        <v>83384.69</v>
      </c>
      <c r="AR27" s="145">
        <v>71.519997000000004</v>
      </c>
      <c r="AS27" s="113">
        <v>72.730002999999996</v>
      </c>
      <c r="AT27" s="113">
        <v>70.709998999999996</v>
      </c>
      <c r="AU27" s="113">
        <v>72.699996999999996</v>
      </c>
      <c r="AV27" s="113">
        <v>68.864388000000005</v>
      </c>
      <c r="AW27" s="114">
        <v>12049800</v>
      </c>
      <c r="AX27" s="115">
        <v>139950.70000000001</v>
      </c>
      <c r="AY27" s="145">
        <v>38.479999999999997</v>
      </c>
      <c r="AZ27" s="113">
        <v>38.790000999999997</v>
      </c>
      <c r="BA27" s="113">
        <v>38.279998999999997</v>
      </c>
      <c r="BB27" s="113">
        <v>38.57</v>
      </c>
      <c r="BC27" s="113">
        <v>37.471229999999998</v>
      </c>
      <c r="BD27" s="114">
        <v>26929100</v>
      </c>
      <c r="BE27" s="115">
        <v>163283.1</v>
      </c>
      <c r="BF27" s="145">
        <v>49.43</v>
      </c>
      <c r="BG27" s="113">
        <v>49.549999</v>
      </c>
      <c r="BH27" s="113">
        <v>49.119999</v>
      </c>
      <c r="BI27" s="113">
        <v>49.380001</v>
      </c>
      <c r="BJ27" s="113">
        <v>47.866726</v>
      </c>
      <c r="BK27" s="114">
        <v>10628700</v>
      </c>
      <c r="BL27" s="115">
        <v>212108.6</v>
      </c>
      <c r="BM27" s="145">
        <v>47.900002000000001</v>
      </c>
      <c r="BN27" s="113">
        <v>48.882998999999998</v>
      </c>
      <c r="BO27" s="113">
        <v>47.700001</v>
      </c>
      <c r="BP27" s="113">
        <v>48.580002</v>
      </c>
      <c r="BQ27" s="113">
        <v>46.469718999999998</v>
      </c>
      <c r="BR27" s="114">
        <v>3913400</v>
      </c>
      <c r="BS27" s="115">
        <v>41154.04</v>
      </c>
      <c r="BT27" s="145">
        <v>201.929993</v>
      </c>
      <c r="BU27" s="113">
        <v>202.83999600000001</v>
      </c>
      <c r="BV27" s="113">
        <v>199.58999600000001</v>
      </c>
      <c r="BW27" s="113">
        <v>201.800003</v>
      </c>
      <c r="BX27" s="113">
        <v>198.28433200000001</v>
      </c>
      <c r="BY27" s="114">
        <v>2551600</v>
      </c>
      <c r="BZ27" s="115">
        <v>69434.5</v>
      </c>
      <c r="CA27" s="145">
        <v>166.990005</v>
      </c>
      <c r="CB27" s="113">
        <v>169.25</v>
      </c>
      <c r="CC27" s="113">
        <v>166.740005</v>
      </c>
      <c r="CD27" s="113">
        <v>168.720001</v>
      </c>
      <c r="CE27" s="113">
        <v>165.824783</v>
      </c>
      <c r="CF27" s="114">
        <v>1750000</v>
      </c>
      <c r="CG27" s="115">
        <v>161410</v>
      </c>
      <c r="CH27" s="145">
        <v>280.92001299999998</v>
      </c>
      <c r="CI27" s="113">
        <v>282.42001299999998</v>
      </c>
      <c r="CJ27" s="113">
        <v>279.70001200000002</v>
      </c>
      <c r="CK27" s="113">
        <v>282.10000600000001</v>
      </c>
      <c r="CL27" s="113">
        <v>275.96542399999998</v>
      </c>
      <c r="CM27" s="114">
        <v>2330700</v>
      </c>
      <c r="CN27" s="115">
        <v>303668.59999999998</v>
      </c>
      <c r="CO27" s="145">
        <v>51.299999</v>
      </c>
      <c r="CP27" s="113">
        <v>51.810001</v>
      </c>
      <c r="CQ27" s="113">
        <v>51.27</v>
      </c>
      <c r="CR27" s="113">
        <v>51.689999</v>
      </c>
      <c r="CS27" s="113">
        <v>50.367595999999999</v>
      </c>
      <c r="CT27" s="114">
        <v>20883200</v>
      </c>
      <c r="CU27" s="115">
        <v>211825.6</v>
      </c>
      <c r="CV27" s="145">
        <v>121.839996</v>
      </c>
      <c r="CW27" s="113">
        <v>122.75</v>
      </c>
      <c r="CX27" s="113">
        <v>121.050003</v>
      </c>
      <c r="CY27" s="113">
        <v>122.010002</v>
      </c>
      <c r="CZ27" s="113">
        <v>116.032928</v>
      </c>
      <c r="DA27" s="114">
        <v>3050500</v>
      </c>
      <c r="DB27" s="115">
        <v>108717.8</v>
      </c>
      <c r="DC27" s="145">
        <v>147</v>
      </c>
      <c r="DD27" s="113">
        <v>148.38000500000001</v>
      </c>
      <c r="DE27" s="113">
        <v>146.41999799999999</v>
      </c>
      <c r="DF27" s="113">
        <v>148.229996</v>
      </c>
      <c r="DG27" s="113">
        <v>144.528931</v>
      </c>
      <c r="DH27" s="114">
        <v>4992800</v>
      </c>
      <c r="DI27" s="115">
        <v>390263.3</v>
      </c>
      <c r="DJ27" s="145">
        <v>98.32</v>
      </c>
      <c r="DK27" s="113">
        <v>99.25</v>
      </c>
      <c r="DL27" s="113">
        <v>97.529999000000004</v>
      </c>
      <c r="DM27" s="113">
        <v>99.040001000000004</v>
      </c>
      <c r="DN27" s="113">
        <v>96.613799999999998</v>
      </c>
      <c r="DO27" s="114">
        <v>13871900</v>
      </c>
      <c r="DP27" s="115">
        <v>301893.90000000002</v>
      </c>
      <c r="DQ27" s="145">
        <v>224.86000100000001</v>
      </c>
      <c r="DR27" s="113">
        <v>226.5</v>
      </c>
      <c r="DS27" s="113">
        <v>224.009995</v>
      </c>
      <c r="DT27" s="113">
        <v>226.070007</v>
      </c>
      <c r="DU27" s="113">
        <v>220.921967</v>
      </c>
      <c r="DV27" s="114">
        <v>2913800</v>
      </c>
      <c r="DW27" s="115">
        <v>168447.2</v>
      </c>
      <c r="DX27" s="145">
        <v>77.509544000000005</v>
      </c>
      <c r="DY27" s="113">
        <v>77.805344000000005</v>
      </c>
      <c r="DZ27" s="113">
        <v>76.927482999999995</v>
      </c>
      <c r="EA27" s="113">
        <v>77.519081</v>
      </c>
      <c r="EB27" s="113">
        <v>74.920661999999993</v>
      </c>
      <c r="EC27" s="114">
        <v>8807182</v>
      </c>
      <c r="ED27" s="115">
        <v>205475.5</v>
      </c>
      <c r="EE27" s="145">
        <v>207.220001</v>
      </c>
      <c r="EF27" s="113">
        <v>210.41000399999999</v>
      </c>
      <c r="EG27" s="113">
        <v>206.979996</v>
      </c>
      <c r="EH27" s="113">
        <v>210.38000500000001</v>
      </c>
      <c r="EI27" s="113">
        <v>208.467117</v>
      </c>
      <c r="EJ27" s="114">
        <v>21331600</v>
      </c>
      <c r="EK27" s="115">
        <v>1592082</v>
      </c>
      <c r="EL27" s="145">
        <v>127.07</v>
      </c>
      <c r="EM27" s="113">
        <v>128.5</v>
      </c>
      <c r="EN27" s="113">
        <v>126.449997</v>
      </c>
      <c r="EO27" s="113">
        <v>127.910004</v>
      </c>
      <c r="EP27" s="113">
        <v>126.928185</v>
      </c>
      <c r="EQ27" s="114">
        <v>8270300</v>
      </c>
      <c r="ER27" s="115">
        <v>160502.6</v>
      </c>
      <c r="ES27" s="145">
        <v>138.720001</v>
      </c>
      <c r="ET27" s="113">
        <v>139.64999399999999</v>
      </c>
      <c r="EU27" s="113">
        <v>138.300003</v>
      </c>
      <c r="EV27" s="113">
        <v>139.38999899999999</v>
      </c>
      <c r="EW27" s="113">
        <v>136.057526</v>
      </c>
      <c r="EX27" s="114">
        <v>6333900</v>
      </c>
      <c r="EY27" s="115">
        <v>344217</v>
      </c>
      <c r="EZ27" s="145">
        <v>250</v>
      </c>
      <c r="FA27" s="113">
        <v>253.279999</v>
      </c>
      <c r="FB27" s="113">
        <v>249</v>
      </c>
      <c r="FC27" s="113">
        <v>251.529999</v>
      </c>
      <c r="FD27" s="113">
        <v>251.529999</v>
      </c>
      <c r="FE27" s="114">
        <v>3403500</v>
      </c>
      <c r="FF27" s="115">
        <v>235040</v>
      </c>
      <c r="FG27" s="145">
        <v>110.550003</v>
      </c>
      <c r="FH27" s="113">
        <v>112.029999</v>
      </c>
      <c r="FI27" s="113">
        <v>109.550003</v>
      </c>
      <c r="FJ27" s="113">
        <v>111.910004</v>
      </c>
      <c r="FK27" s="113">
        <v>109.37233000000001</v>
      </c>
      <c r="FL27" s="114">
        <v>1296300</v>
      </c>
      <c r="FM27" s="115">
        <v>28334.61</v>
      </c>
      <c r="FN27" s="145">
        <v>315.07000699999998</v>
      </c>
      <c r="FO27" s="113">
        <v>318.42001299999998</v>
      </c>
      <c r="FP27" s="113">
        <v>313.11999500000002</v>
      </c>
      <c r="FQ27" s="113">
        <v>318.14999399999999</v>
      </c>
      <c r="FR27" s="113">
        <v>313.63360599999999</v>
      </c>
      <c r="FS27" s="114">
        <v>1638600</v>
      </c>
      <c r="FT27" s="115">
        <v>302349.2</v>
      </c>
      <c r="FU27" s="145">
        <v>59.630001</v>
      </c>
      <c r="FV27" s="113">
        <v>59.84</v>
      </c>
      <c r="FW27" s="113">
        <v>59.259998000000003</v>
      </c>
      <c r="FX27" s="113">
        <v>59.66</v>
      </c>
      <c r="FY27" s="113">
        <v>56.471935000000002</v>
      </c>
      <c r="FZ27" s="114">
        <v>10457400</v>
      </c>
      <c r="GA27" s="115">
        <v>246878.7</v>
      </c>
      <c r="GB27" s="145">
        <v>202.71000699999999</v>
      </c>
      <c r="GC27" s="113">
        <v>203.64999399999999</v>
      </c>
      <c r="GD27" s="113">
        <v>201.050003</v>
      </c>
      <c r="GE27" s="113">
        <v>203.53999300000001</v>
      </c>
      <c r="GF27" s="113">
        <v>202.34858700000001</v>
      </c>
      <c r="GG27" s="114">
        <v>6090500</v>
      </c>
      <c r="GH27" s="115">
        <v>343169.8</v>
      </c>
      <c r="GI27" s="145">
        <v>36.020000000000003</v>
      </c>
      <c r="GJ27" s="113">
        <v>36.669998</v>
      </c>
      <c r="GK27" s="113">
        <v>35.950001</v>
      </c>
      <c r="GL27" s="113">
        <v>36.619999</v>
      </c>
      <c r="GM27" s="113">
        <v>35.195518</v>
      </c>
      <c r="GN27" s="114">
        <v>4774900</v>
      </c>
      <c r="GO27" s="115">
        <v>40780</v>
      </c>
      <c r="GP27" s="145">
        <v>141.28999300000001</v>
      </c>
      <c r="GQ27" s="113">
        <v>142.19000199999999</v>
      </c>
      <c r="GR27" s="113">
        <v>141.070007</v>
      </c>
      <c r="GS27" s="113">
        <v>141.800003</v>
      </c>
      <c r="GT27" s="113">
        <v>139.63192699999999</v>
      </c>
      <c r="GU27" s="114">
        <v>4753000</v>
      </c>
      <c r="GV27" s="115">
        <v>401825.8</v>
      </c>
      <c r="GW27" s="145">
        <v>123.260002</v>
      </c>
      <c r="GX27" s="113">
        <v>123.599998</v>
      </c>
      <c r="GY27" s="113">
        <v>122.33000199999999</v>
      </c>
      <c r="GZ27" s="113">
        <v>123.370003</v>
      </c>
      <c r="HA27" s="113">
        <v>123.370003</v>
      </c>
      <c r="HB27" s="114">
        <v>5919200</v>
      </c>
      <c r="HC27" s="115">
        <v>222937.3</v>
      </c>
      <c r="HD27" s="147">
        <v>27825.42</v>
      </c>
      <c r="HE27" s="148">
        <v>28162.639999999999</v>
      </c>
      <c r="HF27" s="148">
        <v>27825.42</v>
      </c>
      <c r="HG27" s="148">
        <v>28148.639999999999</v>
      </c>
      <c r="HH27" s="148">
        <v>28148.639999999999</v>
      </c>
      <c r="HI27" s="114">
        <v>318210000</v>
      </c>
      <c r="HJ27" s="149">
        <f t="shared" si="0"/>
        <v>8882910.4899999984</v>
      </c>
    </row>
    <row r="28" spans="1:218" x14ac:dyDescent="0.2">
      <c r="A28" s="127">
        <v>44110</v>
      </c>
      <c r="B28" s="112">
        <v>163.44000199999999</v>
      </c>
      <c r="C28" s="113">
        <v>165.699997</v>
      </c>
      <c r="D28" s="113">
        <v>161.83000200000001</v>
      </c>
      <c r="E28" s="113">
        <v>162.229996</v>
      </c>
      <c r="F28" s="113">
        <v>157.15905799999999</v>
      </c>
      <c r="G28" s="114">
        <v>2021900</v>
      </c>
      <c r="H28" s="120">
        <v>93577.75</v>
      </c>
      <c r="I28" s="145">
        <v>105.010002</v>
      </c>
      <c r="J28" s="113">
        <v>105.290001</v>
      </c>
      <c r="K28" s="113">
        <v>101.32</v>
      </c>
      <c r="L28" s="113">
        <v>101.760002</v>
      </c>
      <c r="M28" s="113">
        <v>100.169006</v>
      </c>
      <c r="N28" s="114">
        <v>3309200</v>
      </c>
      <c r="O28" s="115">
        <v>81933.19</v>
      </c>
      <c r="P28" s="146">
        <v>257.39999399999999</v>
      </c>
      <c r="Q28" s="113">
        <v>257.39999399999999</v>
      </c>
      <c r="R28" s="113">
        <v>252.13999899999999</v>
      </c>
      <c r="S28" s="113">
        <v>252.69000199999999</v>
      </c>
      <c r="T28" s="113">
        <v>245.497421</v>
      </c>
      <c r="U28" s="114">
        <v>2431400</v>
      </c>
      <c r="V28" s="120">
        <v>137680</v>
      </c>
      <c r="W28" s="145">
        <v>115.699997</v>
      </c>
      <c r="X28" s="113">
        <v>116.120003</v>
      </c>
      <c r="Y28" s="113">
        <v>112.25</v>
      </c>
      <c r="Z28" s="113">
        <v>113.160004</v>
      </c>
      <c r="AA28" s="113">
        <v>112.436829</v>
      </c>
      <c r="AB28" s="114">
        <v>161498200</v>
      </c>
      <c r="AC28" s="115">
        <v>1935323</v>
      </c>
      <c r="AD28" s="145">
        <v>173.03999300000001</v>
      </c>
      <c r="AE28" s="113">
        <v>175.55999800000001</v>
      </c>
      <c r="AF28" s="113">
        <v>159.33000200000001</v>
      </c>
      <c r="AG28" s="113">
        <v>159.53999300000001</v>
      </c>
      <c r="AH28" s="113">
        <v>159.53999300000001</v>
      </c>
      <c r="AI28" s="114">
        <v>47132500</v>
      </c>
      <c r="AJ28" s="115">
        <v>90062.88</v>
      </c>
      <c r="AK28" s="145">
        <v>154</v>
      </c>
      <c r="AL28" s="113">
        <v>155.449997</v>
      </c>
      <c r="AM28" s="113">
        <v>151.279999</v>
      </c>
      <c r="AN28" s="113">
        <v>151.529999</v>
      </c>
      <c r="AO28" s="113">
        <v>148.34274300000001</v>
      </c>
      <c r="AP28" s="114">
        <v>2559800</v>
      </c>
      <c r="AQ28" s="115">
        <v>82319.88</v>
      </c>
      <c r="AR28" s="145">
        <v>73.839995999999999</v>
      </c>
      <c r="AS28" s="113">
        <v>74.319999999999993</v>
      </c>
      <c r="AT28" s="113">
        <v>72.25</v>
      </c>
      <c r="AU28" s="113">
        <v>72.300003000000004</v>
      </c>
      <c r="AV28" s="113">
        <v>68.485489000000001</v>
      </c>
      <c r="AW28" s="114">
        <v>15294500</v>
      </c>
      <c r="AX28" s="115">
        <v>139180.70000000001</v>
      </c>
      <c r="AY28" s="145">
        <v>38.5</v>
      </c>
      <c r="AZ28" s="113">
        <v>39.349997999999999</v>
      </c>
      <c r="BA28" s="113">
        <v>38.400002000000001</v>
      </c>
      <c r="BB28" s="113">
        <v>38.57</v>
      </c>
      <c r="BC28" s="113">
        <v>37.471229999999998</v>
      </c>
      <c r="BD28" s="114">
        <v>28430800</v>
      </c>
      <c r="BE28" s="115">
        <v>163283.1</v>
      </c>
      <c r="BF28" s="145">
        <v>49.549999</v>
      </c>
      <c r="BG28" s="113">
        <v>49.73</v>
      </c>
      <c r="BH28" s="113">
        <v>48.830002</v>
      </c>
      <c r="BI28" s="113">
        <v>48.939999</v>
      </c>
      <c r="BJ28" s="113">
        <v>47.440207999999998</v>
      </c>
      <c r="BK28" s="114">
        <v>10077400</v>
      </c>
      <c r="BL28" s="115">
        <v>210218.6</v>
      </c>
      <c r="BM28" s="145">
        <v>49.119999</v>
      </c>
      <c r="BN28" s="113">
        <v>49.790000999999997</v>
      </c>
      <c r="BO28" s="113">
        <v>47.860000999999997</v>
      </c>
      <c r="BP28" s="113">
        <v>47.880001</v>
      </c>
      <c r="BQ28" s="113">
        <v>45.800125000000001</v>
      </c>
      <c r="BR28" s="114">
        <v>4474700</v>
      </c>
      <c r="BS28" s="115">
        <v>41198.07</v>
      </c>
      <c r="BT28" s="145">
        <v>204.25</v>
      </c>
      <c r="BU28" s="113">
        <v>206.08999600000001</v>
      </c>
      <c r="BV28" s="113">
        <v>199.89999399999999</v>
      </c>
      <c r="BW28" s="113">
        <v>201.08999600000001</v>
      </c>
      <c r="BX28" s="113">
        <v>197.58668499999999</v>
      </c>
      <c r="BY28" s="114">
        <v>2833100</v>
      </c>
      <c r="BZ28" s="115">
        <v>69190.19</v>
      </c>
      <c r="CA28" s="145">
        <v>169.11000100000001</v>
      </c>
      <c r="CB28" s="113">
        <v>171.41999799999999</v>
      </c>
      <c r="CC28" s="113">
        <v>166.61999499999999</v>
      </c>
      <c r="CD28" s="113">
        <v>166.88999899999999</v>
      </c>
      <c r="CE28" s="113">
        <v>164.026184</v>
      </c>
      <c r="CF28" s="114">
        <v>2345800</v>
      </c>
      <c r="CG28" s="115">
        <v>160780</v>
      </c>
      <c r="CH28" s="145">
        <v>282.5</v>
      </c>
      <c r="CI28" s="113">
        <v>283</v>
      </c>
      <c r="CJ28" s="113">
        <v>275.76998900000001</v>
      </c>
      <c r="CK28" s="113">
        <v>276.47000100000002</v>
      </c>
      <c r="CL28" s="113">
        <v>270.45788599999997</v>
      </c>
      <c r="CM28" s="114">
        <v>2992500</v>
      </c>
      <c r="CN28" s="115">
        <v>297607.90000000002</v>
      </c>
      <c r="CO28" s="145">
        <v>51.709999000000003</v>
      </c>
      <c r="CP28" s="113">
        <v>52.700001</v>
      </c>
      <c r="CQ28" s="113">
        <v>51.23</v>
      </c>
      <c r="CR28" s="113">
        <v>51.369999</v>
      </c>
      <c r="CS28" s="113">
        <v>50.055782000000001</v>
      </c>
      <c r="CT28" s="114">
        <v>25642800</v>
      </c>
      <c r="CU28" s="115">
        <v>210514.2</v>
      </c>
      <c r="CV28" s="145">
        <v>122.58000199999999</v>
      </c>
      <c r="CW28" s="113">
        <v>124.83000199999999</v>
      </c>
      <c r="CX28" s="113">
        <v>121.589996</v>
      </c>
      <c r="CY28" s="113">
        <v>121.970001</v>
      </c>
      <c r="CZ28" s="113">
        <v>115.994888</v>
      </c>
      <c r="DA28" s="114">
        <v>3872300</v>
      </c>
      <c r="DB28" s="115">
        <v>108682.2</v>
      </c>
      <c r="DC28" s="145">
        <v>148.279999</v>
      </c>
      <c r="DD28" s="113">
        <v>148.61000100000001</v>
      </c>
      <c r="DE28" s="113">
        <v>145.86999499999999</v>
      </c>
      <c r="DF28" s="113">
        <v>146.259995</v>
      </c>
      <c r="DG28" s="113">
        <v>142.60810900000001</v>
      </c>
      <c r="DH28" s="114">
        <v>5118200</v>
      </c>
      <c r="DI28" s="115">
        <v>385076.6</v>
      </c>
      <c r="DJ28" s="145">
        <v>100.07</v>
      </c>
      <c r="DK28" s="113">
        <v>100.860001</v>
      </c>
      <c r="DL28" s="113">
        <v>97.510002</v>
      </c>
      <c r="DM28" s="113">
        <v>98.019997000000004</v>
      </c>
      <c r="DN28" s="113">
        <v>95.618790000000004</v>
      </c>
      <c r="DO28" s="114">
        <v>19220400</v>
      </c>
      <c r="DP28" s="115">
        <v>298784.8</v>
      </c>
      <c r="DQ28" s="145">
        <v>226.83000200000001</v>
      </c>
      <c r="DR28" s="113">
        <v>228.66000399999999</v>
      </c>
      <c r="DS28" s="113">
        <v>223.60000600000001</v>
      </c>
      <c r="DT28" s="113">
        <v>224.08999600000001</v>
      </c>
      <c r="DU28" s="113">
        <v>218.98706100000001</v>
      </c>
      <c r="DV28" s="114">
        <v>2453600</v>
      </c>
      <c r="DW28" s="115">
        <v>166971.9</v>
      </c>
      <c r="DX28" s="145">
        <v>77.414124000000001</v>
      </c>
      <c r="DY28" s="113">
        <v>77.423659999999998</v>
      </c>
      <c r="DZ28" s="113">
        <v>75.877860999999996</v>
      </c>
      <c r="EA28" s="113">
        <v>75.982826000000003</v>
      </c>
      <c r="EB28" s="113">
        <v>73.435905000000005</v>
      </c>
      <c r="EC28" s="114">
        <v>10273230</v>
      </c>
      <c r="ED28" s="115">
        <v>201403.4</v>
      </c>
      <c r="EE28" s="145">
        <v>208.820007</v>
      </c>
      <c r="EF28" s="113">
        <v>210.179993</v>
      </c>
      <c r="EG28" s="113">
        <v>204.820007</v>
      </c>
      <c r="EH28" s="113">
        <v>205.91000399999999</v>
      </c>
      <c r="EI28" s="113">
        <v>204.037735</v>
      </c>
      <c r="EJ28" s="114">
        <v>28554300</v>
      </c>
      <c r="EK28" s="115">
        <v>1558254</v>
      </c>
      <c r="EL28" s="145">
        <v>128.83999600000001</v>
      </c>
      <c r="EM28" s="113">
        <v>130.44000199999999</v>
      </c>
      <c r="EN28" s="113">
        <v>127.269997</v>
      </c>
      <c r="EO28" s="113">
        <v>127.650002</v>
      </c>
      <c r="EP28" s="113">
        <v>126.67016599999999</v>
      </c>
      <c r="EQ28" s="114">
        <v>5978000</v>
      </c>
      <c r="ER28" s="115">
        <v>160176.29999999999</v>
      </c>
      <c r="ES28" s="145">
        <v>139.41999799999999</v>
      </c>
      <c r="ET28" s="113">
        <v>140.770004</v>
      </c>
      <c r="EU28" s="113">
        <v>138.80999800000001</v>
      </c>
      <c r="EV28" s="113">
        <v>139.61000100000001</v>
      </c>
      <c r="EW28" s="113">
        <v>136.27226300000001</v>
      </c>
      <c r="EX28" s="114">
        <v>6042900</v>
      </c>
      <c r="EY28" s="115">
        <v>344760.3</v>
      </c>
      <c r="EZ28" s="145">
        <v>252.729996</v>
      </c>
      <c r="FA28" s="113">
        <v>257.290009</v>
      </c>
      <c r="FB28" s="113">
        <v>249</v>
      </c>
      <c r="FC28" s="113">
        <v>250.13999899999999</v>
      </c>
      <c r="FD28" s="113">
        <v>250.13999899999999</v>
      </c>
      <c r="FE28" s="114">
        <v>4448100</v>
      </c>
      <c r="FF28" s="115">
        <v>237090</v>
      </c>
      <c r="FG28" s="145">
        <v>112.550003</v>
      </c>
      <c r="FH28" s="113">
        <v>113.30999799999999</v>
      </c>
      <c r="FI28" s="113">
        <v>110.790001</v>
      </c>
      <c r="FJ28" s="113">
        <v>111.529999</v>
      </c>
      <c r="FK28" s="113">
        <v>109.00095399999999</v>
      </c>
      <c r="FL28" s="114">
        <v>1491800</v>
      </c>
      <c r="FM28" s="115">
        <v>28238.39</v>
      </c>
      <c r="FN28" s="145">
        <v>318.95001200000002</v>
      </c>
      <c r="FO28" s="113">
        <v>320.29998799999998</v>
      </c>
      <c r="FP28" s="113">
        <v>313.48998999999998</v>
      </c>
      <c r="FQ28" s="113">
        <v>314.45001200000002</v>
      </c>
      <c r="FR28" s="113">
        <v>309.98614500000002</v>
      </c>
      <c r="FS28" s="114">
        <v>2434400</v>
      </c>
      <c r="FT28" s="115">
        <v>298832.90000000002</v>
      </c>
      <c r="FU28" s="145">
        <v>59.759998000000003</v>
      </c>
      <c r="FV28" s="113">
        <v>59.970001000000003</v>
      </c>
      <c r="FW28" s="113">
        <v>59.330002</v>
      </c>
      <c r="FX28" s="113">
        <v>59.459999000000003</v>
      </c>
      <c r="FY28" s="113">
        <v>56.282618999999997</v>
      </c>
      <c r="FZ28" s="114">
        <v>12524900</v>
      </c>
      <c r="GA28" s="115">
        <v>246051</v>
      </c>
      <c r="GB28" s="145">
        <v>204.11000100000001</v>
      </c>
      <c r="GC28" s="113">
        <v>205.10000600000001</v>
      </c>
      <c r="GD28" s="113">
        <v>199.71000699999999</v>
      </c>
      <c r="GE28" s="113">
        <v>200.449997</v>
      </c>
      <c r="GF28" s="113">
        <v>199.27667199999999</v>
      </c>
      <c r="GG28" s="114">
        <v>5841100</v>
      </c>
      <c r="GH28" s="115">
        <v>337960</v>
      </c>
      <c r="GI28" s="145">
        <v>36.599997999999999</v>
      </c>
      <c r="GJ28" s="113">
        <v>37.029998999999997</v>
      </c>
      <c r="GK28" s="113">
        <v>35.810001</v>
      </c>
      <c r="GL28" s="113">
        <v>35.950001</v>
      </c>
      <c r="GM28" s="113">
        <v>34.551582000000003</v>
      </c>
      <c r="GN28" s="114">
        <v>5123000</v>
      </c>
      <c r="GO28" s="115">
        <v>40690</v>
      </c>
      <c r="GP28" s="145">
        <v>141.86999499999999</v>
      </c>
      <c r="GQ28" s="113">
        <v>142.94000199999999</v>
      </c>
      <c r="GR28" s="113">
        <v>140.25</v>
      </c>
      <c r="GS28" s="113">
        <v>140.63000500000001</v>
      </c>
      <c r="GT28" s="113">
        <v>138.47981300000001</v>
      </c>
      <c r="GU28" s="114">
        <v>7158500</v>
      </c>
      <c r="GV28" s="115">
        <v>398510.4</v>
      </c>
      <c r="GW28" s="145">
        <v>123.129997</v>
      </c>
      <c r="GX28" s="113">
        <v>124.19000200000001</v>
      </c>
      <c r="GY28" s="113">
        <v>120.610001</v>
      </c>
      <c r="GZ28" s="113">
        <v>120.93</v>
      </c>
      <c r="HA28" s="113">
        <v>120.93</v>
      </c>
      <c r="HB28" s="114">
        <v>9052000</v>
      </c>
      <c r="HC28" s="115">
        <v>218528.1</v>
      </c>
      <c r="HD28" s="147">
        <v>28214.240000000002</v>
      </c>
      <c r="HE28" s="148">
        <v>28354.48</v>
      </c>
      <c r="HF28" s="148">
        <v>27728.03</v>
      </c>
      <c r="HG28" s="148">
        <v>27772.76</v>
      </c>
      <c r="HH28" s="148">
        <v>27772.76</v>
      </c>
      <c r="HI28" s="114">
        <v>435030000</v>
      </c>
      <c r="HJ28" s="149">
        <f t="shared" si="0"/>
        <v>8742879.7499999981</v>
      </c>
    </row>
    <row r="29" spans="1:218" x14ac:dyDescent="0.2">
      <c r="A29" s="127">
        <v>44111</v>
      </c>
      <c r="B29" s="112">
        <v>165.10000600000001</v>
      </c>
      <c r="C29" s="113">
        <v>167.75</v>
      </c>
      <c r="D29" s="113">
        <v>164.41000399999999</v>
      </c>
      <c r="E29" s="113">
        <v>166.490005</v>
      </c>
      <c r="F29" s="113">
        <v>161.28591900000001</v>
      </c>
      <c r="G29" s="114">
        <v>2155400</v>
      </c>
      <c r="H29" s="120">
        <v>96035</v>
      </c>
      <c r="I29" s="145">
        <v>102.80999799999999</v>
      </c>
      <c r="J29" s="113">
        <v>104.150002</v>
      </c>
      <c r="K29" s="113">
        <v>102.389999</v>
      </c>
      <c r="L29" s="113">
        <v>103.379997</v>
      </c>
      <c r="M29" s="113">
        <v>101.76366400000001</v>
      </c>
      <c r="N29" s="114">
        <v>3048400</v>
      </c>
      <c r="O29" s="115">
        <v>83237.5</v>
      </c>
      <c r="P29" s="146">
        <v>253.96000699999999</v>
      </c>
      <c r="Q29" s="113">
        <v>258.39999399999999</v>
      </c>
      <c r="R29" s="113">
        <v>253.10000600000001</v>
      </c>
      <c r="S29" s="113">
        <v>257.67001299999998</v>
      </c>
      <c r="T29" s="113">
        <v>250.33566300000001</v>
      </c>
      <c r="U29" s="114">
        <v>1842800</v>
      </c>
      <c r="V29" s="120">
        <v>139120</v>
      </c>
      <c r="W29" s="145">
        <v>114.620003</v>
      </c>
      <c r="X29" s="113">
        <v>115.550003</v>
      </c>
      <c r="Y29" s="113">
        <v>114.129997</v>
      </c>
      <c r="Z29" s="113">
        <v>115.08000199999999</v>
      </c>
      <c r="AA29" s="113">
        <v>114.344559</v>
      </c>
      <c r="AB29" s="114">
        <v>96849000</v>
      </c>
      <c r="AC29" s="115">
        <v>1968160</v>
      </c>
      <c r="AD29" s="145">
        <v>163.71000699999999</v>
      </c>
      <c r="AE29" s="113">
        <v>166.33999600000001</v>
      </c>
      <c r="AF29" s="113">
        <v>162.38000500000001</v>
      </c>
      <c r="AG29" s="113">
        <v>164.61000100000001</v>
      </c>
      <c r="AH29" s="113">
        <v>164.61000100000001</v>
      </c>
      <c r="AI29" s="114">
        <v>26019100</v>
      </c>
      <c r="AJ29" s="115">
        <v>92924.94</v>
      </c>
      <c r="AK29" s="145">
        <v>153.279999</v>
      </c>
      <c r="AL29" s="113">
        <v>156.05999800000001</v>
      </c>
      <c r="AM29" s="113">
        <v>153.199997</v>
      </c>
      <c r="AN29" s="113">
        <v>154.770004</v>
      </c>
      <c r="AO29" s="113">
        <v>151.51461800000001</v>
      </c>
      <c r="AP29" s="114">
        <v>2334200</v>
      </c>
      <c r="AQ29" s="115">
        <v>84080.06</v>
      </c>
      <c r="AR29" s="145">
        <v>72.169998000000007</v>
      </c>
      <c r="AS29" s="113">
        <v>73.919998000000007</v>
      </c>
      <c r="AT29" s="113">
        <v>71.559997999999993</v>
      </c>
      <c r="AU29" s="113">
        <v>73.779999000000004</v>
      </c>
      <c r="AV29" s="113">
        <v>69.887412999999995</v>
      </c>
      <c r="AW29" s="114">
        <v>15410300</v>
      </c>
      <c r="AX29" s="115">
        <v>142029.79999999999</v>
      </c>
      <c r="AY29" s="145">
        <v>38.979999999999997</v>
      </c>
      <c r="AZ29" s="113">
        <v>39.580002</v>
      </c>
      <c r="BA29" s="113">
        <v>38.779998999999997</v>
      </c>
      <c r="BB29" s="113">
        <v>39.400002000000001</v>
      </c>
      <c r="BC29" s="113">
        <v>38.277588000000002</v>
      </c>
      <c r="BD29" s="114">
        <v>20593700</v>
      </c>
      <c r="BE29" s="115">
        <v>166796.79999999999</v>
      </c>
      <c r="BF29" s="145">
        <v>49.02</v>
      </c>
      <c r="BG29" s="113">
        <v>49.759998000000003</v>
      </c>
      <c r="BH29" s="113">
        <v>48.950001</v>
      </c>
      <c r="BI29" s="113">
        <v>49.560001</v>
      </c>
      <c r="BJ29" s="113">
        <v>48.04121</v>
      </c>
      <c r="BK29" s="114">
        <v>10135600</v>
      </c>
      <c r="BL29" s="115">
        <v>212881.8</v>
      </c>
      <c r="BM29" s="145">
        <v>48.450001</v>
      </c>
      <c r="BN29" s="113">
        <v>49.060001</v>
      </c>
      <c r="BO29" s="113">
        <v>48</v>
      </c>
      <c r="BP29" s="113">
        <v>48.299999</v>
      </c>
      <c r="BQ29" s="113">
        <v>46.201878000000001</v>
      </c>
      <c r="BR29" s="114">
        <v>4506400</v>
      </c>
      <c r="BS29" s="115">
        <v>42313.52</v>
      </c>
      <c r="BT29" s="145">
        <v>203.89999399999999</v>
      </c>
      <c r="BU29" s="113">
        <v>205</v>
      </c>
      <c r="BV29" s="113">
        <v>201.16999799999999</v>
      </c>
      <c r="BW29" s="113">
        <v>203.60000600000001</v>
      </c>
      <c r="BX29" s="113">
        <v>200.05297899999999</v>
      </c>
      <c r="BY29" s="114">
        <v>2326600</v>
      </c>
      <c r="BZ29" s="115">
        <v>70053.88</v>
      </c>
      <c r="CA29" s="145">
        <v>168.990005</v>
      </c>
      <c r="CB29" s="113">
        <v>172.199997</v>
      </c>
      <c r="CC29" s="113">
        <v>168.520004</v>
      </c>
      <c r="CD29" s="113">
        <v>171.550003</v>
      </c>
      <c r="CE29" s="113">
        <v>168.60623200000001</v>
      </c>
      <c r="CF29" s="114">
        <v>2030200</v>
      </c>
      <c r="CG29" s="115">
        <v>159130</v>
      </c>
      <c r="CH29" s="145">
        <v>280.85000600000001</v>
      </c>
      <c r="CI29" s="113">
        <v>284</v>
      </c>
      <c r="CJ29" s="113">
        <v>280</v>
      </c>
      <c r="CK29" s="113">
        <v>282.790009</v>
      </c>
      <c r="CL29" s="113">
        <v>276.64044200000001</v>
      </c>
      <c r="CM29" s="114">
        <v>3423700</v>
      </c>
      <c r="CN29" s="115">
        <v>304411.3</v>
      </c>
      <c r="CO29" s="145">
        <v>51.849997999999999</v>
      </c>
      <c r="CP29" s="113">
        <v>52.900002000000001</v>
      </c>
      <c r="CQ29" s="113">
        <v>51.790000999999997</v>
      </c>
      <c r="CR29" s="113">
        <v>52.669998</v>
      </c>
      <c r="CS29" s="113">
        <v>51.322524999999999</v>
      </c>
      <c r="CT29" s="114">
        <v>21978700</v>
      </c>
      <c r="CU29" s="115">
        <v>215841.6</v>
      </c>
      <c r="CV29" s="145">
        <v>122.66999800000001</v>
      </c>
      <c r="CW29" s="113">
        <v>124.389999</v>
      </c>
      <c r="CX29" s="113">
        <v>122.32</v>
      </c>
      <c r="CY29" s="113">
        <v>124.07</v>
      </c>
      <c r="CZ29" s="113">
        <v>117.992012</v>
      </c>
      <c r="DA29" s="114">
        <v>2815400</v>
      </c>
      <c r="DB29" s="115">
        <v>110553.4</v>
      </c>
      <c r="DC29" s="145">
        <v>146.490005</v>
      </c>
      <c r="DD29" s="113">
        <v>148.229996</v>
      </c>
      <c r="DE29" s="113">
        <v>145.80999800000001</v>
      </c>
      <c r="DF29" s="113">
        <v>147.88000500000001</v>
      </c>
      <c r="DG29" s="113">
        <v>144.18768299999999</v>
      </c>
      <c r="DH29" s="114">
        <v>5603100</v>
      </c>
      <c r="DI29" s="115">
        <v>389341.8</v>
      </c>
      <c r="DJ29" s="145">
        <v>98.959998999999996</v>
      </c>
      <c r="DK29" s="113">
        <v>100.349998</v>
      </c>
      <c r="DL29" s="113">
        <v>98.669998000000007</v>
      </c>
      <c r="DM29" s="113">
        <v>99.730002999999996</v>
      </c>
      <c r="DN29" s="113">
        <v>97.286911000000003</v>
      </c>
      <c r="DO29" s="114">
        <v>16358500</v>
      </c>
      <c r="DP29" s="115">
        <v>303997.09999999998</v>
      </c>
      <c r="DQ29" s="145">
        <v>225.58000200000001</v>
      </c>
      <c r="DR29" s="113">
        <v>228.41000399999999</v>
      </c>
      <c r="DS29" s="113">
        <v>225.13000500000001</v>
      </c>
      <c r="DT29" s="113">
        <v>226.479996</v>
      </c>
      <c r="DU29" s="113">
        <v>221.32264699999999</v>
      </c>
      <c r="DV29" s="114">
        <v>1972500</v>
      </c>
      <c r="DW29" s="115">
        <v>168752.7</v>
      </c>
      <c r="DX29" s="145">
        <v>76.421752999999995</v>
      </c>
      <c r="DY29" s="113">
        <v>76.669846000000007</v>
      </c>
      <c r="DZ29" s="113">
        <v>75.868324000000001</v>
      </c>
      <c r="EA29" s="113">
        <v>76.374046000000007</v>
      </c>
      <c r="EB29" s="113">
        <v>73.814010999999994</v>
      </c>
      <c r="EC29" s="114">
        <v>9845226</v>
      </c>
      <c r="ED29" s="115">
        <v>202440.4</v>
      </c>
      <c r="EE29" s="145">
        <v>207.05999800000001</v>
      </c>
      <c r="EF29" s="113">
        <v>210.11000100000001</v>
      </c>
      <c r="EG29" s="113">
        <v>206.720001</v>
      </c>
      <c r="EH29" s="113">
        <v>209.83000200000001</v>
      </c>
      <c r="EI29" s="113">
        <v>207.92211900000001</v>
      </c>
      <c r="EJ29" s="114">
        <v>25681100</v>
      </c>
      <c r="EK29" s="115">
        <v>1587920</v>
      </c>
      <c r="EL29" s="145">
        <v>128.39999399999999</v>
      </c>
      <c r="EM29" s="113">
        <v>130.41000399999999</v>
      </c>
      <c r="EN29" s="113">
        <v>128.25</v>
      </c>
      <c r="EO29" s="113">
        <v>130.05999800000001</v>
      </c>
      <c r="EP29" s="113">
        <v>129.06166099999999</v>
      </c>
      <c r="EQ29" s="114">
        <v>4390500</v>
      </c>
      <c r="ER29" s="115">
        <v>163200.4</v>
      </c>
      <c r="ES29" s="145">
        <v>140.08000200000001</v>
      </c>
      <c r="ET29" s="113">
        <v>141.38999899999999</v>
      </c>
      <c r="EU29" s="113">
        <v>139.36999499999999</v>
      </c>
      <c r="EV29" s="113">
        <v>140.699997</v>
      </c>
      <c r="EW29" s="113">
        <v>137.33618200000001</v>
      </c>
      <c r="EX29" s="114">
        <v>4640900</v>
      </c>
      <c r="EY29" s="115">
        <v>347452</v>
      </c>
      <c r="EZ29" s="145">
        <v>252.199997</v>
      </c>
      <c r="FA29" s="113">
        <v>260.73998999999998</v>
      </c>
      <c r="FB29" s="113">
        <v>252.199997</v>
      </c>
      <c r="FC29" s="113">
        <v>259.98001099999999</v>
      </c>
      <c r="FD29" s="113">
        <v>259.98001099999999</v>
      </c>
      <c r="FE29" s="114">
        <v>4963200</v>
      </c>
      <c r="FF29" s="115">
        <v>237010</v>
      </c>
      <c r="FG29" s="145">
        <v>112.08000199999999</v>
      </c>
      <c r="FH29" s="113">
        <v>114.339996</v>
      </c>
      <c r="FI29" s="113">
        <v>112.08000199999999</v>
      </c>
      <c r="FJ29" s="113">
        <v>113.800003</v>
      </c>
      <c r="FK29" s="113">
        <v>111.219475</v>
      </c>
      <c r="FL29" s="114">
        <v>1388000</v>
      </c>
      <c r="FM29" s="115">
        <v>28813.14</v>
      </c>
      <c r="FN29" s="145">
        <v>315.82000699999998</v>
      </c>
      <c r="FO29" s="113">
        <v>324.73998999999998</v>
      </c>
      <c r="FP29" s="113">
        <v>315.82000699999998</v>
      </c>
      <c r="FQ29" s="113">
        <v>323.17001299999998</v>
      </c>
      <c r="FR29" s="113">
        <v>318.582336</v>
      </c>
      <c r="FS29" s="114">
        <v>2596600</v>
      </c>
      <c r="FT29" s="115">
        <v>307119.90000000002</v>
      </c>
      <c r="FU29" s="145">
        <v>59.619999</v>
      </c>
      <c r="FV29" s="113">
        <v>59.779998999999997</v>
      </c>
      <c r="FW29" s="113">
        <v>59.200001</v>
      </c>
      <c r="FX29" s="113">
        <v>59.610000999999997</v>
      </c>
      <c r="FY29" s="113">
        <v>56.424605999999997</v>
      </c>
      <c r="FZ29" s="114">
        <v>13674700</v>
      </c>
      <c r="GA29" s="115">
        <v>246671.8</v>
      </c>
      <c r="GB29" s="145">
        <v>202</v>
      </c>
      <c r="GC29" s="113">
        <v>202.78999300000001</v>
      </c>
      <c r="GD29" s="113">
        <v>199.990005</v>
      </c>
      <c r="GE29" s="113">
        <v>202.470001</v>
      </c>
      <c r="GF29" s="113">
        <v>201.284851</v>
      </c>
      <c r="GG29" s="114">
        <v>6713400</v>
      </c>
      <c r="GH29" s="115">
        <v>341365.8</v>
      </c>
      <c r="GI29" s="145">
        <v>36.18</v>
      </c>
      <c r="GJ29" s="113">
        <v>36.75</v>
      </c>
      <c r="GK29" s="113">
        <v>36.020000000000003</v>
      </c>
      <c r="GL29" s="113">
        <v>36.490001999999997</v>
      </c>
      <c r="GM29" s="113">
        <v>35.07058</v>
      </c>
      <c r="GN29" s="114">
        <v>3687100</v>
      </c>
      <c r="GO29" s="115">
        <v>40750</v>
      </c>
      <c r="GP29" s="145">
        <v>141.259995</v>
      </c>
      <c r="GQ29" s="113">
        <v>141.550003</v>
      </c>
      <c r="GR29" s="113">
        <v>140.25</v>
      </c>
      <c r="GS29" s="113">
        <v>140.88999899999999</v>
      </c>
      <c r="GT29" s="113">
        <v>138.73584</v>
      </c>
      <c r="GU29" s="114">
        <v>5649700</v>
      </c>
      <c r="GV29" s="115">
        <v>399247.1</v>
      </c>
      <c r="GW29" s="145">
        <v>121.949997</v>
      </c>
      <c r="GX29" s="113">
        <v>123.30999799999999</v>
      </c>
      <c r="GY29" s="113">
        <v>120.93</v>
      </c>
      <c r="GZ29" s="113">
        <v>122.910004</v>
      </c>
      <c r="HA29" s="113">
        <v>122.910004</v>
      </c>
      <c r="HB29" s="114">
        <v>10187800</v>
      </c>
      <c r="HC29" s="115">
        <v>222106.1</v>
      </c>
      <c r="HD29" s="147">
        <v>27971.360000000001</v>
      </c>
      <c r="HE29" s="148">
        <v>28369.66</v>
      </c>
      <c r="HF29" s="148">
        <v>27971.360000000001</v>
      </c>
      <c r="HG29" s="148">
        <v>28303.46</v>
      </c>
      <c r="HH29" s="148">
        <v>28303.46</v>
      </c>
      <c r="HI29" s="114">
        <v>328750000</v>
      </c>
      <c r="HJ29" s="149">
        <f t="shared" si="0"/>
        <v>8873757.839999998</v>
      </c>
    </row>
    <row r="30" spans="1:218" x14ac:dyDescent="0.2">
      <c r="A30" s="127">
        <v>44112</v>
      </c>
      <c r="B30" s="112">
        <v>167.300003</v>
      </c>
      <c r="C30" s="113">
        <v>168.14999399999999</v>
      </c>
      <c r="D30" s="113">
        <v>166.13000500000001</v>
      </c>
      <c r="E30" s="113">
        <v>167.71000699999999</v>
      </c>
      <c r="F30" s="113">
        <v>162.46778900000001</v>
      </c>
      <c r="G30" s="114">
        <v>1902600</v>
      </c>
      <c r="H30" s="120">
        <v>96738.75</v>
      </c>
      <c r="I30" s="145">
        <v>104.33000199999999</v>
      </c>
      <c r="J30" s="113">
        <v>106.139999</v>
      </c>
      <c r="K30" s="113">
        <v>104.05999799999999</v>
      </c>
      <c r="L30" s="113">
        <v>106.05999799999999</v>
      </c>
      <c r="M30" s="113">
        <v>104.83783</v>
      </c>
      <c r="N30" s="114">
        <v>2922600</v>
      </c>
      <c r="O30" s="115">
        <v>85395.31</v>
      </c>
      <c r="P30" s="146">
        <v>249.270004</v>
      </c>
      <c r="Q30" s="113">
        <v>250.05999800000001</v>
      </c>
      <c r="R30" s="113">
        <v>239</v>
      </c>
      <c r="S30" s="113">
        <v>240.08999600000001</v>
      </c>
      <c r="T30" s="113">
        <v>233.25607299999999</v>
      </c>
      <c r="U30" s="114">
        <v>5592300</v>
      </c>
      <c r="V30" s="120">
        <v>139370</v>
      </c>
      <c r="W30" s="145">
        <v>116.25</v>
      </c>
      <c r="X30" s="113">
        <v>116.400002</v>
      </c>
      <c r="Y30" s="113">
        <v>114.589996</v>
      </c>
      <c r="Z30" s="113">
        <v>114.970001</v>
      </c>
      <c r="AA30" s="113">
        <v>114.23526</v>
      </c>
      <c r="AB30" s="114">
        <v>83477200</v>
      </c>
      <c r="AC30" s="115">
        <v>1966279</v>
      </c>
      <c r="AD30" s="145">
        <v>166.220001</v>
      </c>
      <c r="AE30" s="113">
        <v>168.08999600000001</v>
      </c>
      <c r="AF30" s="113">
        <v>163.53999300000001</v>
      </c>
      <c r="AG30" s="113">
        <v>168</v>
      </c>
      <c r="AH30" s="113">
        <v>168</v>
      </c>
      <c r="AI30" s="114">
        <v>20598600</v>
      </c>
      <c r="AJ30" s="115">
        <v>94838.69</v>
      </c>
      <c r="AK30" s="145">
        <v>155.75</v>
      </c>
      <c r="AL30" s="113">
        <v>156.729996</v>
      </c>
      <c r="AM30" s="113">
        <v>154.240005</v>
      </c>
      <c r="AN30" s="113">
        <v>156.66000399999999</v>
      </c>
      <c r="AO30" s="113">
        <v>153.36485300000001</v>
      </c>
      <c r="AP30" s="114">
        <v>1842900</v>
      </c>
      <c r="AQ30" s="115">
        <v>85106.75</v>
      </c>
      <c r="AR30" s="145">
        <v>74.389999000000003</v>
      </c>
      <c r="AS30" s="113">
        <v>75.550003000000004</v>
      </c>
      <c r="AT30" s="113">
        <v>73.989998</v>
      </c>
      <c r="AU30" s="113">
        <v>75.220000999999996</v>
      </c>
      <c r="AV30" s="113">
        <v>71.251434000000003</v>
      </c>
      <c r="AW30" s="114">
        <v>11590900</v>
      </c>
      <c r="AX30" s="115">
        <v>144801.79999999999</v>
      </c>
      <c r="AY30" s="145">
        <v>39.799999</v>
      </c>
      <c r="AZ30" s="113">
        <v>40.18</v>
      </c>
      <c r="BA30" s="113">
        <v>39.659999999999997</v>
      </c>
      <c r="BB30" s="113">
        <v>39.790000999999997</v>
      </c>
      <c r="BC30" s="113">
        <v>38.656475</v>
      </c>
      <c r="BD30" s="114">
        <v>19031300</v>
      </c>
      <c r="BE30" s="115">
        <v>168447.9</v>
      </c>
      <c r="BF30" s="145">
        <v>49.709999000000003</v>
      </c>
      <c r="BG30" s="113">
        <v>50.540000999999997</v>
      </c>
      <c r="BH30" s="113">
        <v>49.540000999999997</v>
      </c>
      <c r="BI30" s="113">
        <v>50.459999000000003</v>
      </c>
      <c r="BJ30" s="113">
        <v>48.913631000000002</v>
      </c>
      <c r="BK30" s="114">
        <v>12143900</v>
      </c>
      <c r="BL30" s="115">
        <v>216747.7</v>
      </c>
      <c r="BM30" s="145">
        <v>48.619999</v>
      </c>
      <c r="BN30" s="113">
        <v>49.41</v>
      </c>
      <c r="BO30" s="113">
        <v>48.476002000000001</v>
      </c>
      <c r="BP30" s="113">
        <v>49.380001</v>
      </c>
      <c r="BQ30" s="113">
        <v>47.234969999999997</v>
      </c>
      <c r="BR30" s="114">
        <v>2962000</v>
      </c>
      <c r="BS30" s="115">
        <v>43494.97</v>
      </c>
      <c r="BT30" s="145">
        <v>205.14999399999999</v>
      </c>
      <c r="BU30" s="113">
        <v>208.16000399999999</v>
      </c>
      <c r="BV30" s="113">
        <v>204.11000100000001</v>
      </c>
      <c r="BW30" s="113">
        <v>207.979996</v>
      </c>
      <c r="BX30" s="113">
        <v>204.35664399999999</v>
      </c>
      <c r="BY30" s="114">
        <v>2330600</v>
      </c>
      <c r="BZ30" s="115">
        <v>71560.88</v>
      </c>
      <c r="CA30" s="145">
        <v>172.38000500000001</v>
      </c>
      <c r="CB30" s="113">
        <v>173.86999499999999</v>
      </c>
      <c r="CC30" s="113">
        <v>171.479996</v>
      </c>
      <c r="CD30" s="113">
        <v>173.779999</v>
      </c>
      <c r="CE30" s="113">
        <v>170.797943</v>
      </c>
      <c r="CF30" s="114">
        <v>1977900</v>
      </c>
      <c r="CG30" s="115">
        <v>159040</v>
      </c>
      <c r="CH30" s="145">
        <v>283.83999599999999</v>
      </c>
      <c r="CI30" s="113">
        <v>284.95001200000002</v>
      </c>
      <c r="CJ30" s="113">
        <v>281.17001299999998</v>
      </c>
      <c r="CK30" s="113">
        <v>284.51998900000001</v>
      </c>
      <c r="CL30" s="113">
        <v>278.33279399999998</v>
      </c>
      <c r="CM30" s="114">
        <v>2256200</v>
      </c>
      <c r="CN30" s="115">
        <v>306273.5</v>
      </c>
      <c r="CO30" s="145">
        <v>52.91</v>
      </c>
      <c r="CP30" s="113">
        <v>53.580002</v>
      </c>
      <c r="CQ30" s="113">
        <v>52.669998</v>
      </c>
      <c r="CR30" s="113">
        <v>53.369999</v>
      </c>
      <c r="CS30" s="113">
        <v>52.004620000000003</v>
      </c>
      <c r="CT30" s="114">
        <v>22369500</v>
      </c>
      <c r="CU30" s="115">
        <v>218710.1</v>
      </c>
      <c r="CV30" s="145">
        <v>130.86000100000001</v>
      </c>
      <c r="CW30" s="113">
        <v>135.5</v>
      </c>
      <c r="CX30" s="113">
        <v>129.770004</v>
      </c>
      <c r="CY30" s="113">
        <v>131.490005</v>
      </c>
      <c r="CZ30" s="113">
        <v>125.048531</v>
      </c>
      <c r="DA30" s="114">
        <v>25288900</v>
      </c>
      <c r="DB30" s="115">
        <v>117165.1</v>
      </c>
      <c r="DC30" s="145">
        <v>148.5</v>
      </c>
      <c r="DD30" s="113">
        <v>149.85000600000001</v>
      </c>
      <c r="DE30" s="113">
        <v>148.03999300000001</v>
      </c>
      <c r="DF30" s="113">
        <v>148.88999899999999</v>
      </c>
      <c r="DG30" s="113">
        <v>145.17245500000001</v>
      </c>
      <c r="DH30" s="114">
        <v>4413500</v>
      </c>
      <c r="DI30" s="115">
        <v>392000.9</v>
      </c>
      <c r="DJ30" s="145">
        <v>100.510002</v>
      </c>
      <c r="DK30" s="113">
        <v>101.91999800000001</v>
      </c>
      <c r="DL30" s="113">
        <v>99.900002000000001</v>
      </c>
      <c r="DM30" s="113">
        <v>101.779999</v>
      </c>
      <c r="DN30" s="113">
        <v>99.286681999999999</v>
      </c>
      <c r="DO30" s="114">
        <v>15659000</v>
      </c>
      <c r="DP30" s="115">
        <v>310245.90000000002</v>
      </c>
      <c r="DQ30" s="145">
        <v>226.08999600000001</v>
      </c>
      <c r="DR30" s="113">
        <v>227.08000200000001</v>
      </c>
      <c r="DS30" s="113">
        <v>224.28999300000001</v>
      </c>
      <c r="DT30" s="113">
        <v>225.800003</v>
      </c>
      <c r="DU30" s="113">
        <v>220.65812700000001</v>
      </c>
      <c r="DV30" s="114">
        <v>3195800</v>
      </c>
      <c r="DW30" s="115">
        <v>168246.1</v>
      </c>
      <c r="DX30" s="145">
        <v>76.708015000000003</v>
      </c>
      <c r="DY30" s="113">
        <v>78.082061999999993</v>
      </c>
      <c r="DZ30" s="113">
        <v>76.488547999999994</v>
      </c>
      <c r="EA30" s="113">
        <v>76.793892</v>
      </c>
      <c r="EB30" s="113">
        <v>74.21978</v>
      </c>
      <c r="EC30" s="114">
        <v>9217160</v>
      </c>
      <c r="ED30" s="115">
        <v>203553.3</v>
      </c>
      <c r="EE30" s="145">
        <v>210.509995</v>
      </c>
      <c r="EF30" s="113">
        <v>211.19000199999999</v>
      </c>
      <c r="EG30" s="113">
        <v>208.320007</v>
      </c>
      <c r="EH30" s="113">
        <v>210.58000200000001</v>
      </c>
      <c r="EI30" s="113">
        <v>208.66529800000001</v>
      </c>
      <c r="EJ30" s="114">
        <v>19925800</v>
      </c>
      <c r="EK30" s="115">
        <v>1592579</v>
      </c>
      <c r="EL30" s="145">
        <v>130.39999399999999</v>
      </c>
      <c r="EM30" s="113">
        <v>130.929993</v>
      </c>
      <c r="EN30" s="113">
        <v>129.509995</v>
      </c>
      <c r="EO30" s="113">
        <v>129.71000699999999</v>
      </c>
      <c r="EP30" s="113">
        <v>128.71435500000001</v>
      </c>
      <c r="EQ30" s="114">
        <v>3595600</v>
      </c>
      <c r="ER30" s="115">
        <v>162761.29999999999</v>
      </c>
      <c r="ES30" s="145">
        <v>140.55999800000001</v>
      </c>
      <c r="ET30" s="113">
        <v>141.929993</v>
      </c>
      <c r="EU30" s="113">
        <v>140.36000100000001</v>
      </c>
      <c r="EV30" s="113">
        <v>141.64999399999999</v>
      </c>
      <c r="EW30" s="113">
        <v>138.263474</v>
      </c>
      <c r="EX30" s="114">
        <v>4569800</v>
      </c>
      <c r="EY30" s="115">
        <v>349797.9</v>
      </c>
      <c r="EZ30" s="145">
        <v>264.20001200000002</v>
      </c>
      <c r="FA30" s="113">
        <v>264.61999500000002</v>
      </c>
      <c r="FB30" s="113">
        <v>257.07998700000002</v>
      </c>
      <c r="FC30" s="113">
        <v>260.22000100000002</v>
      </c>
      <c r="FD30" s="113">
        <v>260.22000100000002</v>
      </c>
      <c r="FE30" s="114">
        <v>4150400</v>
      </c>
      <c r="FF30" s="115">
        <v>236580</v>
      </c>
      <c r="FG30" s="145">
        <v>114.849998</v>
      </c>
      <c r="FH30" s="113">
        <v>116.949997</v>
      </c>
      <c r="FI30" s="113">
        <v>114.349998</v>
      </c>
      <c r="FJ30" s="113">
        <v>115.620003</v>
      </c>
      <c r="FK30" s="113">
        <v>112.998199</v>
      </c>
      <c r="FL30" s="114">
        <v>734400</v>
      </c>
      <c r="FM30" s="115">
        <v>29273.95</v>
      </c>
      <c r="FN30" s="145">
        <v>323.42999300000002</v>
      </c>
      <c r="FO30" s="113">
        <v>325.35000600000001</v>
      </c>
      <c r="FP30" s="113">
        <v>320.98998999999998</v>
      </c>
      <c r="FQ30" s="113">
        <v>322.41000400000001</v>
      </c>
      <c r="FR30" s="113">
        <v>317.83316000000002</v>
      </c>
      <c r="FS30" s="114">
        <v>2056700</v>
      </c>
      <c r="FT30" s="115">
        <v>306397.59999999998</v>
      </c>
      <c r="FU30" s="145">
        <v>59.119999</v>
      </c>
      <c r="FV30" s="113">
        <v>59.73</v>
      </c>
      <c r="FW30" s="113">
        <v>58.970001000000003</v>
      </c>
      <c r="FX30" s="113">
        <v>59.189999</v>
      </c>
      <c r="FY30" s="113">
        <v>56.623581000000001</v>
      </c>
      <c r="FZ30" s="114">
        <v>14266400</v>
      </c>
      <c r="GA30" s="115">
        <v>244933.8</v>
      </c>
      <c r="GB30" s="145">
        <v>204</v>
      </c>
      <c r="GC30" s="113">
        <v>204.300003</v>
      </c>
      <c r="GD30" s="113">
        <v>202.229996</v>
      </c>
      <c r="GE30" s="113">
        <v>202.979996</v>
      </c>
      <c r="GF30" s="113">
        <v>201.79186999999999</v>
      </c>
      <c r="GG30" s="114">
        <v>3955600</v>
      </c>
      <c r="GH30" s="115">
        <v>342225.6</v>
      </c>
      <c r="GI30" s="145">
        <v>36.650002000000001</v>
      </c>
      <c r="GJ30" s="113">
        <v>37.090000000000003</v>
      </c>
      <c r="GK30" s="113">
        <v>36.590000000000003</v>
      </c>
      <c r="GL30" s="113">
        <v>37.07</v>
      </c>
      <c r="GM30" s="113">
        <v>35.628014</v>
      </c>
      <c r="GN30" s="114">
        <v>3623700</v>
      </c>
      <c r="GO30" s="115">
        <v>40500</v>
      </c>
      <c r="GP30" s="145">
        <v>141.509995</v>
      </c>
      <c r="GQ30" s="113">
        <v>142.08999600000001</v>
      </c>
      <c r="GR30" s="113">
        <v>141.11999499999999</v>
      </c>
      <c r="GS30" s="113">
        <v>141.36000100000001</v>
      </c>
      <c r="GT30" s="113">
        <v>139.19863900000001</v>
      </c>
      <c r="GU30" s="114">
        <v>4892300</v>
      </c>
      <c r="GV30" s="115">
        <v>400579</v>
      </c>
      <c r="GW30" s="145">
        <v>123.58000199999999</v>
      </c>
      <c r="GX30" s="113">
        <v>123.75</v>
      </c>
      <c r="GY30" s="113">
        <v>122.41999800000001</v>
      </c>
      <c r="GZ30" s="113">
        <v>123.089996</v>
      </c>
      <c r="HA30" s="113">
        <v>123.089996</v>
      </c>
      <c r="HB30" s="114">
        <v>7404600</v>
      </c>
      <c r="HC30" s="115">
        <v>222431.3</v>
      </c>
      <c r="HD30" s="147">
        <v>28348.86</v>
      </c>
      <c r="HE30" s="148">
        <v>28459.13</v>
      </c>
      <c r="HF30" s="148">
        <v>28265.56</v>
      </c>
      <c r="HG30" s="148">
        <v>28425.51</v>
      </c>
      <c r="HH30" s="148">
        <v>28425.51</v>
      </c>
      <c r="HI30" s="114">
        <v>314750000</v>
      </c>
      <c r="HJ30" s="149">
        <f t="shared" si="0"/>
        <v>8916076.0999999996</v>
      </c>
    </row>
    <row r="31" spans="1:218" x14ac:dyDescent="0.2">
      <c r="A31" s="127">
        <v>44113</v>
      </c>
      <c r="B31" s="112">
        <v>168.88000500000001</v>
      </c>
      <c r="C31" s="113">
        <v>170.479996</v>
      </c>
      <c r="D31" s="113">
        <v>167.949997</v>
      </c>
      <c r="E31" s="113">
        <v>169.300003</v>
      </c>
      <c r="F31" s="113">
        <v>164.008072</v>
      </c>
      <c r="G31" s="114">
        <v>2015500</v>
      </c>
      <c r="H31" s="120">
        <v>97655.88</v>
      </c>
      <c r="I31" s="145">
        <v>105.989998</v>
      </c>
      <c r="J31" s="113">
        <v>107.209999</v>
      </c>
      <c r="K31" s="113">
        <v>105.239998</v>
      </c>
      <c r="L31" s="113">
        <v>106.339996</v>
      </c>
      <c r="M31" s="113">
        <v>105.11460099999999</v>
      </c>
      <c r="N31" s="114">
        <v>3511300</v>
      </c>
      <c r="O31" s="115">
        <v>85620.81</v>
      </c>
      <c r="P31" s="146">
        <v>238.5</v>
      </c>
      <c r="Q31" s="113">
        <v>239.58000200000001</v>
      </c>
      <c r="R31" s="113">
        <v>234.020004</v>
      </c>
      <c r="S31" s="113">
        <v>236.699997</v>
      </c>
      <c r="T31" s="113">
        <v>229.96255500000001</v>
      </c>
      <c r="U31" s="114">
        <v>4183000</v>
      </c>
      <c r="V31" s="120">
        <v>139600</v>
      </c>
      <c r="W31" s="145">
        <v>115.279999</v>
      </c>
      <c r="X31" s="113">
        <v>117</v>
      </c>
      <c r="Y31" s="113">
        <v>114.91999800000001</v>
      </c>
      <c r="Z31" s="113">
        <v>116.970001</v>
      </c>
      <c r="AA31" s="113">
        <v>116.22247299999999</v>
      </c>
      <c r="AB31" s="114">
        <v>100506900</v>
      </c>
      <c r="AC31" s="115">
        <v>2000484</v>
      </c>
      <c r="AD31" s="145">
        <v>169.929993</v>
      </c>
      <c r="AE31" s="113">
        <v>170</v>
      </c>
      <c r="AF31" s="113">
        <v>166.820007</v>
      </c>
      <c r="AG31" s="113">
        <v>167.33000200000001</v>
      </c>
      <c r="AH31" s="113">
        <v>167.33000200000001</v>
      </c>
      <c r="AI31" s="114">
        <v>17406000</v>
      </c>
      <c r="AJ31" s="115">
        <v>94460.44</v>
      </c>
      <c r="AK31" s="145">
        <v>157.86999499999999</v>
      </c>
      <c r="AL31" s="113">
        <v>159.38999899999999</v>
      </c>
      <c r="AM31" s="113">
        <v>157.39999399999999</v>
      </c>
      <c r="AN31" s="113">
        <v>158.94000199999999</v>
      </c>
      <c r="AO31" s="113">
        <v>155.59690900000001</v>
      </c>
      <c r="AP31" s="114">
        <v>4084200</v>
      </c>
      <c r="AQ31" s="115">
        <v>86345.44</v>
      </c>
      <c r="AR31" s="145">
        <v>75.860000999999997</v>
      </c>
      <c r="AS31" s="113">
        <v>76.089995999999999</v>
      </c>
      <c r="AT31" s="113">
        <v>73.980002999999996</v>
      </c>
      <c r="AU31" s="113">
        <v>74</v>
      </c>
      <c r="AV31" s="113">
        <v>70.09581</v>
      </c>
      <c r="AW31" s="114">
        <v>12260900</v>
      </c>
      <c r="AX31" s="115">
        <v>142453.29999999999</v>
      </c>
      <c r="AY31" s="145">
        <v>40.150002000000001</v>
      </c>
      <c r="AZ31" s="113">
        <v>40.229999999999997</v>
      </c>
      <c r="BA31" s="113">
        <v>39.720001000000003</v>
      </c>
      <c r="BB31" s="113">
        <v>39.849997999999999</v>
      </c>
      <c r="BC31" s="113">
        <v>38.714759999999998</v>
      </c>
      <c r="BD31" s="114">
        <v>16167500</v>
      </c>
      <c r="BE31" s="115">
        <v>168701.9</v>
      </c>
      <c r="BF31" s="145">
        <v>50.669998</v>
      </c>
      <c r="BG31" s="113">
        <v>51.23</v>
      </c>
      <c r="BH31" s="113">
        <v>50.599997999999999</v>
      </c>
      <c r="BI31" s="113">
        <v>50.810001</v>
      </c>
      <c r="BJ31" s="113">
        <v>49.252903000000003</v>
      </c>
      <c r="BK31" s="114">
        <v>11407800</v>
      </c>
      <c r="BL31" s="115">
        <v>218251.1</v>
      </c>
      <c r="BM31" s="145">
        <v>49.799999</v>
      </c>
      <c r="BN31" s="113">
        <v>50.09</v>
      </c>
      <c r="BO31" s="113">
        <v>48.700001</v>
      </c>
      <c r="BP31" s="113">
        <v>49.360000999999997</v>
      </c>
      <c r="BQ31" s="113">
        <v>47.215836000000003</v>
      </c>
      <c r="BR31" s="114">
        <v>4472800</v>
      </c>
      <c r="BS31" s="115">
        <v>43524.34</v>
      </c>
      <c r="BT31" s="145">
        <v>208.759995</v>
      </c>
      <c r="BU31" s="113">
        <v>209.80999800000001</v>
      </c>
      <c r="BV31" s="113">
        <v>206.070007</v>
      </c>
      <c r="BW31" s="113">
        <v>207.53999300000001</v>
      </c>
      <c r="BX31" s="113">
        <v>203.924316</v>
      </c>
      <c r="BY31" s="114">
        <v>3040900</v>
      </c>
      <c r="BZ31" s="115">
        <v>71409.5</v>
      </c>
      <c r="CA31" s="145">
        <v>174.39999399999999</v>
      </c>
      <c r="CB31" s="113">
        <v>176.05999800000001</v>
      </c>
      <c r="CC31" s="113">
        <v>173.270004</v>
      </c>
      <c r="CD31" s="113">
        <v>174.38000500000001</v>
      </c>
      <c r="CE31" s="113">
        <v>171.38767999999999</v>
      </c>
      <c r="CF31" s="114">
        <v>2636900</v>
      </c>
      <c r="CG31" s="115">
        <v>158270</v>
      </c>
      <c r="CH31" s="145">
        <v>285.47000100000002</v>
      </c>
      <c r="CI31" s="113">
        <v>287.27999899999998</v>
      </c>
      <c r="CJ31" s="113">
        <v>284.08999599999999</v>
      </c>
      <c r="CK31" s="113">
        <v>285.92001299999998</v>
      </c>
      <c r="CL31" s="113">
        <v>279.70236199999999</v>
      </c>
      <c r="CM31" s="114">
        <v>2240100</v>
      </c>
      <c r="CN31" s="115">
        <v>307780.40000000002</v>
      </c>
      <c r="CO31" s="145">
        <v>53.549999</v>
      </c>
      <c r="CP31" s="113">
        <v>53.849997999999999</v>
      </c>
      <c r="CQ31" s="113">
        <v>52.669998</v>
      </c>
      <c r="CR31" s="113">
        <v>52.82</v>
      </c>
      <c r="CS31" s="113">
        <v>51.468688999999998</v>
      </c>
      <c r="CT31" s="114">
        <v>24343900</v>
      </c>
      <c r="CU31" s="115">
        <v>216456.3</v>
      </c>
      <c r="CV31" s="145">
        <v>132</v>
      </c>
      <c r="CW31" s="113">
        <v>132</v>
      </c>
      <c r="CX31" s="113">
        <v>127.599998</v>
      </c>
      <c r="CY31" s="113">
        <v>127.790001</v>
      </c>
      <c r="CZ31" s="113">
        <v>121.52977799999999</v>
      </c>
      <c r="DA31" s="114">
        <v>8353700</v>
      </c>
      <c r="DB31" s="115">
        <v>113868.1</v>
      </c>
      <c r="DC31" s="145">
        <v>149.64999399999999</v>
      </c>
      <c r="DD31" s="113">
        <v>151.479996</v>
      </c>
      <c r="DE31" s="113">
        <v>149.449997</v>
      </c>
      <c r="DF31" s="113">
        <v>150.970001</v>
      </c>
      <c r="DG31" s="113">
        <v>147.20053100000001</v>
      </c>
      <c r="DH31" s="114">
        <v>5054100</v>
      </c>
      <c r="DI31" s="115">
        <v>397477.2</v>
      </c>
      <c r="DJ31" s="145">
        <v>102</v>
      </c>
      <c r="DK31" s="113">
        <v>102.110001</v>
      </c>
      <c r="DL31" s="113">
        <v>100.110001</v>
      </c>
      <c r="DM31" s="113">
        <v>101.199997</v>
      </c>
      <c r="DN31" s="113">
        <v>98.720885999999993</v>
      </c>
      <c r="DO31" s="114">
        <v>13689100</v>
      </c>
      <c r="DP31" s="115">
        <v>308478</v>
      </c>
      <c r="DQ31" s="145">
        <v>226.94000199999999</v>
      </c>
      <c r="DR31" s="113">
        <v>227.220001</v>
      </c>
      <c r="DS31" s="113">
        <v>223.11999499999999</v>
      </c>
      <c r="DT31" s="113">
        <v>224.83000200000001</v>
      </c>
      <c r="DU31" s="113">
        <v>219.71021999999999</v>
      </c>
      <c r="DV31" s="114">
        <v>3237700</v>
      </c>
      <c r="DW31" s="115">
        <v>167523.29999999999</v>
      </c>
      <c r="DX31" s="145">
        <v>77.175574999999995</v>
      </c>
      <c r="DY31" s="113">
        <v>77.366409000000004</v>
      </c>
      <c r="DZ31" s="113">
        <v>76.383590999999996</v>
      </c>
      <c r="EA31" s="113">
        <v>76.679389999999998</v>
      </c>
      <c r="EB31" s="113">
        <v>74.109108000000006</v>
      </c>
      <c r="EC31" s="114">
        <v>5956098</v>
      </c>
      <c r="ED31" s="115">
        <v>203249.8</v>
      </c>
      <c r="EE31" s="145">
        <v>211.229996</v>
      </c>
      <c r="EF31" s="113">
        <v>215.86000100000001</v>
      </c>
      <c r="EG31" s="113">
        <v>211.229996</v>
      </c>
      <c r="EH31" s="113">
        <v>215.80999800000001</v>
      </c>
      <c r="EI31" s="113">
        <v>213.84773300000001</v>
      </c>
      <c r="EJ31" s="114">
        <v>26458000</v>
      </c>
      <c r="EK31" s="115">
        <v>1632133</v>
      </c>
      <c r="EL31" s="145">
        <v>129.990005</v>
      </c>
      <c r="EM31" s="113">
        <v>131.19000199999999</v>
      </c>
      <c r="EN31" s="113">
        <v>129.33000200000001</v>
      </c>
      <c r="EO31" s="113">
        <v>130.979996</v>
      </c>
      <c r="EP31" s="113">
        <v>129.97460899999999</v>
      </c>
      <c r="EQ31" s="114">
        <v>4293400</v>
      </c>
      <c r="ER31" s="115">
        <v>164354.79999999999</v>
      </c>
      <c r="ES31" s="145">
        <v>141.83999600000001</v>
      </c>
      <c r="ET31" s="113">
        <v>143.63999899999999</v>
      </c>
      <c r="EU31" s="113">
        <v>141.699997</v>
      </c>
      <c r="EV31" s="113">
        <v>142.91999799999999</v>
      </c>
      <c r="EW31" s="113">
        <v>139.503128</v>
      </c>
      <c r="EX31" s="114">
        <v>6551700</v>
      </c>
      <c r="EY31" s="115">
        <v>352934.1</v>
      </c>
      <c r="EZ31" s="145">
        <v>262.89999399999999</v>
      </c>
      <c r="FA31" s="113">
        <v>266.04998799999998</v>
      </c>
      <c r="FB31" s="113">
        <v>261.5</v>
      </c>
      <c r="FC31" s="113">
        <v>265.98001099999999</v>
      </c>
      <c r="FD31" s="113">
        <v>265.98001099999999</v>
      </c>
      <c r="FE31" s="114">
        <v>4225000</v>
      </c>
      <c r="FF31" s="115">
        <v>240550</v>
      </c>
      <c r="FG31" s="145">
        <v>116.44000200000001</v>
      </c>
      <c r="FH31" s="113">
        <v>116.980003</v>
      </c>
      <c r="FI31" s="113">
        <v>115.230003</v>
      </c>
      <c r="FJ31" s="113">
        <v>115.83000199999999</v>
      </c>
      <c r="FK31" s="113">
        <v>113.20343800000001</v>
      </c>
      <c r="FL31" s="114">
        <v>903800</v>
      </c>
      <c r="FM31" s="115">
        <v>29327.11</v>
      </c>
      <c r="FN31" s="145">
        <v>324.66000400000001</v>
      </c>
      <c r="FO31" s="113">
        <v>328.17001299999998</v>
      </c>
      <c r="FP31" s="113">
        <v>323.92001299999998</v>
      </c>
      <c r="FQ31" s="113">
        <v>327.83999599999999</v>
      </c>
      <c r="FR31" s="113">
        <v>323.18606599999998</v>
      </c>
      <c r="FS31" s="114">
        <v>2028900</v>
      </c>
      <c r="FT31" s="115">
        <v>311558.09999999998</v>
      </c>
      <c r="FU31" s="145">
        <v>59.25</v>
      </c>
      <c r="FV31" s="113">
        <v>59.540000999999997</v>
      </c>
      <c r="FW31" s="113">
        <v>59.080002</v>
      </c>
      <c r="FX31" s="113">
        <v>59.330002</v>
      </c>
      <c r="FY31" s="113">
        <v>56.757519000000002</v>
      </c>
      <c r="FZ31" s="114">
        <v>9846200</v>
      </c>
      <c r="GA31" s="115">
        <v>245513.1</v>
      </c>
      <c r="GB31" s="145">
        <v>204</v>
      </c>
      <c r="GC31" s="113">
        <v>207.08000200000001</v>
      </c>
      <c r="GD31" s="113">
        <v>203.679993</v>
      </c>
      <c r="GE31" s="113">
        <v>206.63999899999999</v>
      </c>
      <c r="GF31" s="113">
        <v>205.43045000000001</v>
      </c>
      <c r="GG31" s="114">
        <v>5562900</v>
      </c>
      <c r="GH31" s="115">
        <v>348396.4</v>
      </c>
      <c r="GI31" s="145">
        <v>37.290000999999997</v>
      </c>
      <c r="GJ31" s="113">
        <v>37.590000000000003</v>
      </c>
      <c r="GK31" s="113">
        <v>36.279998999999997</v>
      </c>
      <c r="GL31" s="113">
        <v>36.340000000000003</v>
      </c>
      <c r="GM31" s="113">
        <v>34.926411000000002</v>
      </c>
      <c r="GN31" s="114">
        <v>7423700</v>
      </c>
      <c r="GO31" s="115">
        <v>40870</v>
      </c>
      <c r="GP31" s="145">
        <v>141.66000399999999</v>
      </c>
      <c r="GQ31" s="113">
        <v>143.33999600000001</v>
      </c>
      <c r="GR31" s="113">
        <v>141.55999800000001</v>
      </c>
      <c r="GS31" s="113">
        <v>142.779999</v>
      </c>
      <c r="GT31" s="113">
        <v>140.59693899999999</v>
      </c>
      <c r="GU31" s="114">
        <v>4831600</v>
      </c>
      <c r="GV31" s="115">
        <v>404602.9</v>
      </c>
      <c r="GW31" s="145">
        <v>123.849998</v>
      </c>
      <c r="GX31" s="113">
        <v>125.550003</v>
      </c>
      <c r="GY31" s="113">
        <v>123.33000199999999</v>
      </c>
      <c r="GZ31" s="113">
        <v>124.980003</v>
      </c>
      <c r="HA31" s="113">
        <v>124.980003</v>
      </c>
      <c r="HB31" s="114">
        <v>11502200</v>
      </c>
      <c r="HC31" s="115">
        <v>225846.6</v>
      </c>
      <c r="HD31" s="147">
        <v>28533.61</v>
      </c>
      <c r="HE31" s="148">
        <v>28676.29</v>
      </c>
      <c r="HF31" s="148">
        <v>28440.63</v>
      </c>
      <c r="HG31" s="148">
        <v>28586.9</v>
      </c>
      <c r="HH31" s="148">
        <v>28586.9</v>
      </c>
      <c r="HI31" s="114">
        <v>324050000</v>
      </c>
      <c r="HJ31" s="149">
        <f t="shared" si="0"/>
        <v>9017695.9200000018</v>
      </c>
    </row>
    <row r="32" spans="1:218" x14ac:dyDescent="0.2">
      <c r="A32" s="127">
        <v>44116</v>
      </c>
      <c r="B32" s="112">
        <v>169.470001</v>
      </c>
      <c r="C32" s="113">
        <v>170.61000100000001</v>
      </c>
      <c r="D32" s="113">
        <v>168.11999499999999</v>
      </c>
      <c r="E32" s="113">
        <v>168.64999399999999</v>
      </c>
      <c r="F32" s="113">
        <v>163.378387</v>
      </c>
      <c r="G32" s="114">
        <v>1533600</v>
      </c>
      <c r="H32" s="120">
        <v>97280.94</v>
      </c>
      <c r="I32" s="145">
        <v>106.459999</v>
      </c>
      <c r="J32" s="113">
        <v>107.010002</v>
      </c>
      <c r="K32" s="113">
        <v>106</v>
      </c>
      <c r="L32" s="113">
        <v>106.610001</v>
      </c>
      <c r="M32" s="113">
        <v>105.38149300000001</v>
      </c>
      <c r="N32" s="114">
        <v>2626700</v>
      </c>
      <c r="O32" s="115">
        <v>85838.19</v>
      </c>
      <c r="P32" s="146">
        <v>237.729996</v>
      </c>
      <c r="Q32" s="113">
        <v>241.91999799999999</v>
      </c>
      <c r="R32" s="113">
        <v>235.759995</v>
      </c>
      <c r="S32" s="113">
        <v>239.509995</v>
      </c>
      <c r="T32" s="113">
        <v>232.692566</v>
      </c>
      <c r="U32" s="114">
        <v>2881600</v>
      </c>
      <c r="V32" s="120">
        <v>141100</v>
      </c>
      <c r="W32" s="145">
        <v>120.05999799999999</v>
      </c>
      <c r="X32" s="113">
        <v>125.18</v>
      </c>
      <c r="Y32" s="113">
        <v>119.279999</v>
      </c>
      <c r="Z32" s="113">
        <v>124.400002</v>
      </c>
      <c r="AA32" s="113">
        <v>123.604996</v>
      </c>
      <c r="AB32" s="114">
        <v>240226800</v>
      </c>
      <c r="AC32" s="115">
        <v>2127556</v>
      </c>
      <c r="AD32" s="145">
        <v>167.75</v>
      </c>
      <c r="AE32" s="113">
        <v>169.199997</v>
      </c>
      <c r="AF32" s="113">
        <v>165.949997</v>
      </c>
      <c r="AG32" s="113">
        <v>167.35000600000001</v>
      </c>
      <c r="AH32" s="113">
        <v>167.35000600000001</v>
      </c>
      <c r="AI32" s="114">
        <v>12176600</v>
      </c>
      <c r="AJ32" s="115">
        <v>94471.75</v>
      </c>
      <c r="AK32" s="145">
        <v>159.970001</v>
      </c>
      <c r="AL32" s="113">
        <v>163.199997</v>
      </c>
      <c r="AM32" s="113">
        <v>159.520004</v>
      </c>
      <c r="AN32" s="113">
        <v>162.61000100000001</v>
      </c>
      <c r="AO32" s="113">
        <v>159.189697</v>
      </c>
      <c r="AP32" s="114">
        <v>4279800</v>
      </c>
      <c r="AQ32" s="115">
        <v>88339.19</v>
      </c>
      <c r="AR32" s="145">
        <v>73.629997000000003</v>
      </c>
      <c r="AS32" s="113">
        <v>74.949996999999996</v>
      </c>
      <c r="AT32" s="113">
        <v>73.199996999999996</v>
      </c>
      <c r="AU32" s="113">
        <v>74.510002</v>
      </c>
      <c r="AV32" s="113">
        <v>70.578896</v>
      </c>
      <c r="AW32" s="114">
        <v>9056900</v>
      </c>
      <c r="AX32" s="115">
        <v>143435.1</v>
      </c>
      <c r="AY32" s="145">
        <v>39.93</v>
      </c>
      <c r="AZ32" s="113">
        <v>40.529998999999997</v>
      </c>
      <c r="BA32" s="113">
        <v>39.630001</v>
      </c>
      <c r="BB32" s="113">
        <v>40.360000999999997</v>
      </c>
      <c r="BC32" s="113">
        <v>39.210239000000001</v>
      </c>
      <c r="BD32" s="114">
        <v>22757200</v>
      </c>
      <c r="BE32" s="115">
        <v>171013.6</v>
      </c>
      <c r="BF32" s="145">
        <v>50.84</v>
      </c>
      <c r="BG32" s="113">
        <v>51.529998999999997</v>
      </c>
      <c r="BH32" s="113">
        <v>50.830002</v>
      </c>
      <c r="BI32" s="113">
        <v>51.09</v>
      </c>
      <c r="BJ32" s="113">
        <v>49.524318999999998</v>
      </c>
      <c r="BK32" s="114">
        <v>11386500</v>
      </c>
      <c r="BL32" s="115">
        <v>219453.8</v>
      </c>
      <c r="BM32" s="145">
        <v>49.400002000000001</v>
      </c>
      <c r="BN32" s="113">
        <v>49.5</v>
      </c>
      <c r="BO32" s="113">
        <v>48.262000999999998</v>
      </c>
      <c r="BP32" s="113">
        <v>48.580002</v>
      </c>
      <c r="BQ32" s="113">
        <v>46.469718999999998</v>
      </c>
      <c r="BR32" s="114">
        <v>3005700</v>
      </c>
      <c r="BS32" s="115">
        <v>42878.57</v>
      </c>
      <c r="BT32" s="145">
        <v>207.41000399999999</v>
      </c>
      <c r="BU32" s="113">
        <v>214.88999899999999</v>
      </c>
      <c r="BV32" s="113">
        <v>207.41000399999999</v>
      </c>
      <c r="BW32" s="113">
        <v>214.11999499999999</v>
      </c>
      <c r="BX32" s="113">
        <v>210.38969399999999</v>
      </c>
      <c r="BY32" s="114">
        <v>3474200</v>
      </c>
      <c r="BZ32" s="115">
        <v>73673.56</v>
      </c>
      <c r="CA32" s="145">
        <v>175.05999800000001</v>
      </c>
      <c r="CB32" s="113">
        <v>176.979996</v>
      </c>
      <c r="CC32" s="113">
        <v>174.11999499999999</v>
      </c>
      <c r="CD32" s="113">
        <v>175.36000100000001</v>
      </c>
      <c r="CE32" s="113">
        <v>172.35084499999999</v>
      </c>
      <c r="CF32" s="114">
        <v>3396300</v>
      </c>
      <c r="CG32" s="115">
        <v>158320</v>
      </c>
      <c r="CH32" s="145">
        <v>287.39001500000001</v>
      </c>
      <c r="CI32" s="113">
        <v>288.32998700000002</v>
      </c>
      <c r="CJ32" s="113">
        <v>286.05999800000001</v>
      </c>
      <c r="CK32" s="113">
        <v>286.91000400000001</v>
      </c>
      <c r="CL32" s="113">
        <v>280.67083700000001</v>
      </c>
      <c r="CM32" s="114">
        <v>2411900</v>
      </c>
      <c r="CN32" s="115">
        <v>308846.09999999998</v>
      </c>
      <c r="CO32" s="145">
        <v>53.549999</v>
      </c>
      <c r="CP32" s="113">
        <v>54.200001</v>
      </c>
      <c r="CQ32" s="113">
        <v>53.209999000000003</v>
      </c>
      <c r="CR32" s="113">
        <v>53.880001</v>
      </c>
      <c r="CS32" s="113">
        <v>52.501572000000003</v>
      </c>
      <c r="CT32" s="114">
        <v>27303500</v>
      </c>
      <c r="CU32" s="115">
        <v>220800.2</v>
      </c>
      <c r="CV32" s="145">
        <v>128.070007</v>
      </c>
      <c r="CW32" s="113">
        <v>128.25</v>
      </c>
      <c r="CX32" s="113">
        <v>126.44000200000001</v>
      </c>
      <c r="CY32" s="113">
        <v>127.209999</v>
      </c>
      <c r="CZ32" s="113">
        <v>120.978188</v>
      </c>
      <c r="DA32" s="114">
        <v>4635100</v>
      </c>
      <c r="DB32" s="115">
        <v>113351.3</v>
      </c>
      <c r="DC32" s="145">
        <v>151.60000600000001</v>
      </c>
      <c r="DD32" s="113">
        <v>153.13999899999999</v>
      </c>
      <c r="DE32" s="113">
        <v>151.020004</v>
      </c>
      <c r="DF32" s="113">
        <v>151.83999600000001</v>
      </c>
      <c r="DG32" s="113">
        <v>148.04879800000001</v>
      </c>
      <c r="DH32" s="114">
        <v>7273200</v>
      </c>
      <c r="DI32" s="115">
        <v>399767.8</v>
      </c>
      <c r="DJ32" s="145">
        <v>101.099998</v>
      </c>
      <c r="DK32" s="113">
        <v>103</v>
      </c>
      <c r="DL32" s="113">
        <v>100.849998</v>
      </c>
      <c r="DM32" s="113">
        <v>102.44000200000001</v>
      </c>
      <c r="DN32" s="113">
        <v>99.930519000000004</v>
      </c>
      <c r="DO32" s="114">
        <v>16058000</v>
      </c>
      <c r="DP32" s="115">
        <v>312257.8</v>
      </c>
      <c r="DQ32" s="145">
        <v>224.80999800000001</v>
      </c>
      <c r="DR32" s="113">
        <v>226.509995</v>
      </c>
      <c r="DS32" s="113">
        <v>223.11999499999999</v>
      </c>
      <c r="DT32" s="113">
        <v>226.11000100000001</v>
      </c>
      <c r="DU32" s="113">
        <v>220.96106</v>
      </c>
      <c r="DV32" s="114">
        <v>2412400</v>
      </c>
      <c r="DW32" s="115">
        <v>168477</v>
      </c>
      <c r="DX32" s="145">
        <v>76.822517000000005</v>
      </c>
      <c r="DY32" s="113">
        <v>77.022902999999999</v>
      </c>
      <c r="DZ32" s="113">
        <v>76.25</v>
      </c>
      <c r="EA32" s="113">
        <v>76.679389999999998</v>
      </c>
      <c r="EB32" s="113">
        <v>74.109108000000006</v>
      </c>
      <c r="EC32" s="114">
        <v>8276370</v>
      </c>
      <c r="ED32" s="115">
        <v>203249.8</v>
      </c>
      <c r="EE32" s="145">
        <v>218.78999300000001</v>
      </c>
      <c r="EF32" s="113">
        <v>223.86000100000001</v>
      </c>
      <c r="EG32" s="113">
        <v>216.80999800000001</v>
      </c>
      <c r="EH32" s="113">
        <v>221.39999399999999</v>
      </c>
      <c r="EI32" s="113">
        <v>219.38690199999999</v>
      </c>
      <c r="EJ32" s="114">
        <v>40461400</v>
      </c>
      <c r="EK32" s="115">
        <v>1674409</v>
      </c>
      <c r="EL32" s="145">
        <v>131.19000199999999</v>
      </c>
      <c r="EM32" s="113">
        <v>131.33999600000001</v>
      </c>
      <c r="EN32" s="113">
        <v>129.259995</v>
      </c>
      <c r="EO32" s="113">
        <v>129.46000699999999</v>
      </c>
      <c r="EP32" s="113">
        <v>128.46627799999999</v>
      </c>
      <c r="EQ32" s="114">
        <v>5136500</v>
      </c>
      <c r="ER32" s="115">
        <v>162447.6</v>
      </c>
      <c r="ES32" s="145">
        <v>143.33000200000001</v>
      </c>
      <c r="ET32" s="113">
        <v>145.33000200000001</v>
      </c>
      <c r="EU32" s="113">
        <v>143.33000200000001</v>
      </c>
      <c r="EV32" s="113">
        <v>144.490005</v>
      </c>
      <c r="EW32" s="113">
        <v>141.035583</v>
      </c>
      <c r="EX32" s="114">
        <v>5791500</v>
      </c>
      <c r="EY32" s="115">
        <v>356811.2</v>
      </c>
      <c r="EZ32" s="145">
        <v>270</v>
      </c>
      <c r="FA32" s="113">
        <v>270</v>
      </c>
      <c r="FB32" s="113">
        <v>265.290009</v>
      </c>
      <c r="FC32" s="113">
        <v>267.07000699999998</v>
      </c>
      <c r="FD32" s="113">
        <v>267.07000699999998</v>
      </c>
      <c r="FE32" s="114">
        <v>4317000</v>
      </c>
      <c r="FF32" s="115">
        <v>241180</v>
      </c>
      <c r="FG32" s="145">
        <v>114.349998</v>
      </c>
      <c r="FH32" s="113">
        <v>116.91999800000001</v>
      </c>
      <c r="FI32" s="113">
        <v>114.05999799999999</v>
      </c>
      <c r="FJ32" s="113">
        <v>116.540001</v>
      </c>
      <c r="FK32" s="113">
        <v>113.897339</v>
      </c>
      <c r="FL32" s="114">
        <v>1370800</v>
      </c>
      <c r="FM32" s="115">
        <v>29506.880000000001</v>
      </c>
      <c r="FN32" s="145">
        <v>329.11999500000002</v>
      </c>
      <c r="FO32" s="113">
        <v>333.55999800000001</v>
      </c>
      <c r="FP32" s="113">
        <v>329.01001000000002</v>
      </c>
      <c r="FQ32" s="113">
        <v>329.97000100000002</v>
      </c>
      <c r="FR32" s="113">
        <v>325.285797</v>
      </c>
      <c r="FS32" s="114">
        <v>2424200</v>
      </c>
      <c r="FT32" s="115">
        <v>313582.2</v>
      </c>
      <c r="FU32" s="145">
        <v>59.330002</v>
      </c>
      <c r="FV32" s="113">
        <v>59.68</v>
      </c>
      <c r="FW32" s="113">
        <v>59.150002000000001</v>
      </c>
      <c r="FX32" s="113">
        <v>59.549999</v>
      </c>
      <c r="FY32" s="113">
        <v>56.967976</v>
      </c>
      <c r="FZ32" s="114">
        <v>20211200</v>
      </c>
      <c r="GA32" s="115">
        <v>246423.5</v>
      </c>
      <c r="GB32" s="145">
        <v>206.94000199999999</v>
      </c>
      <c r="GC32" s="113">
        <v>207.970001</v>
      </c>
      <c r="GD32" s="113">
        <v>205.729996</v>
      </c>
      <c r="GE32" s="113">
        <v>206.39999399999999</v>
      </c>
      <c r="GF32" s="113">
        <v>205.19184899999999</v>
      </c>
      <c r="GG32" s="114">
        <v>6622700</v>
      </c>
      <c r="GH32" s="115">
        <v>347991.8</v>
      </c>
      <c r="GI32" s="145">
        <v>36.619999</v>
      </c>
      <c r="GJ32" s="113">
        <v>37.709999000000003</v>
      </c>
      <c r="GK32" s="113">
        <v>36.419998</v>
      </c>
      <c r="GL32" s="113">
        <v>36.93</v>
      </c>
      <c r="GM32" s="113">
        <v>35.493462000000001</v>
      </c>
      <c r="GN32" s="114">
        <v>8686600</v>
      </c>
      <c r="GO32" s="115">
        <v>40250</v>
      </c>
      <c r="GP32" s="145">
        <v>143.020004</v>
      </c>
      <c r="GQ32" s="113">
        <v>145.38999899999999</v>
      </c>
      <c r="GR32" s="113">
        <v>143.020004</v>
      </c>
      <c r="GS32" s="113">
        <v>144.25</v>
      </c>
      <c r="GT32" s="113">
        <v>142.044464</v>
      </c>
      <c r="GU32" s="114">
        <v>6134100</v>
      </c>
      <c r="GV32" s="115">
        <v>408768.5</v>
      </c>
      <c r="GW32" s="145">
        <v>124.900002</v>
      </c>
      <c r="GX32" s="113">
        <v>125.94000200000001</v>
      </c>
      <c r="GY32" s="113">
        <v>123.730003</v>
      </c>
      <c r="GZ32" s="113">
        <v>124.970001</v>
      </c>
      <c r="HA32" s="113">
        <v>124.970001</v>
      </c>
      <c r="HB32" s="114">
        <v>10958200</v>
      </c>
      <c r="HC32" s="115">
        <v>225828.6</v>
      </c>
      <c r="HD32" s="147">
        <v>28671.119999999999</v>
      </c>
      <c r="HE32" s="148">
        <v>28957.9</v>
      </c>
      <c r="HF32" s="148">
        <v>28659.67</v>
      </c>
      <c r="HG32" s="148">
        <v>28837.52</v>
      </c>
      <c r="HH32" s="148">
        <v>28837.52</v>
      </c>
      <c r="HI32" s="114">
        <v>493680000</v>
      </c>
      <c r="HJ32" s="149">
        <f t="shared" si="0"/>
        <v>9217309.9799999967</v>
      </c>
    </row>
    <row r="33" spans="1:218" x14ac:dyDescent="0.2">
      <c r="A33" s="127">
        <v>44117</v>
      </c>
      <c r="B33" s="112">
        <v>168.300003</v>
      </c>
      <c r="C33" s="113">
        <v>169.449997</v>
      </c>
      <c r="D33" s="113">
        <v>166</v>
      </c>
      <c r="E33" s="113">
        <v>166.63000500000001</v>
      </c>
      <c r="F33" s="113">
        <v>161.42152400000001</v>
      </c>
      <c r="G33" s="114">
        <v>1575300</v>
      </c>
      <c r="H33" s="120">
        <v>96115.81</v>
      </c>
      <c r="I33" s="145">
        <v>105.889999</v>
      </c>
      <c r="J33" s="113">
        <v>106.589996</v>
      </c>
      <c r="K33" s="113">
        <v>104.760002</v>
      </c>
      <c r="L33" s="113">
        <v>105.010002</v>
      </c>
      <c r="M33" s="113">
        <v>103.79993399999999</v>
      </c>
      <c r="N33" s="114">
        <v>2602600</v>
      </c>
      <c r="O33" s="115">
        <v>84549.94</v>
      </c>
      <c r="P33" s="146">
        <v>239.199997</v>
      </c>
      <c r="Q33" s="113">
        <v>241.86999499999999</v>
      </c>
      <c r="R33" s="113">
        <v>238.86999499999999</v>
      </c>
      <c r="S33" s="113">
        <v>239.33999600000001</v>
      </c>
      <c r="T33" s="113">
        <v>232.527435</v>
      </c>
      <c r="U33" s="114">
        <v>2065600</v>
      </c>
      <c r="V33" s="120">
        <v>139400</v>
      </c>
      <c r="W33" s="145">
        <v>125.269997</v>
      </c>
      <c r="X33" s="113">
        <v>125.389999</v>
      </c>
      <c r="Y33" s="113">
        <v>119.650002</v>
      </c>
      <c r="Z33" s="113">
        <v>121.099998</v>
      </c>
      <c r="AA33" s="113">
        <v>120.32608</v>
      </c>
      <c r="AB33" s="114">
        <v>262330500</v>
      </c>
      <c r="AC33" s="115">
        <v>2071117</v>
      </c>
      <c r="AD33" s="145">
        <v>165.36000100000001</v>
      </c>
      <c r="AE33" s="113">
        <v>165.529999</v>
      </c>
      <c r="AF33" s="113">
        <v>162.08999600000001</v>
      </c>
      <c r="AG33" s="113">
        <v>162.13999899999999</v>
      </c>
      <c r="AH33" s="113">
        <v>162.13999899999999</v>
      </c>
      <c r="AI33" s="114">
        <v>15182600</v>
      </c>
      <c r="AJ33" s="115">
        <v>91530.63</v>
      </c>
      <c r="AK33" s="145">
        <v>161.720001</v>
      </c>
      <c r="AL33" s="113">
        <v>163.179993</v>
      </c>
      <c r="AM33" s="113">
        <v>161.11999499999999</v>
      </c>
      <c r="AN33" s="113">
        <v>162.11999499999999</v>
      </c>
      <c r="AO33" s="113">
        <v>158.709991</v>
      </c>
      <c r="AP33" s="114">
        <v>3319000</v>
      </c>
      <c r="AQ33" s="115">
        <v>88073</v>
      </c>
      <c r="AR33" s="145">
        <v>74.739998</v>
      </c>
      <c r="AS33" s="113">
        <v>74.739998</v>
      </c>
      <c r="AT33" s="113">
        <v>72.779999000000004</v>
      </c>
      <c r="AU33" s="113">
        <v>73.400002000000001</v>
      </c>
      <c r="AV33" s="113">
        <v>69.527457999999996</v>
      </c>
      <c r="AW33" s="114">
        <v>10440300</v>
      </c>
      <c r="AX33" s="115">
        <v>141298.29999999999</v>
      </c>
      <c r="AY33" s="145">
        <v>40.540000999999997</v>
      </c>
      <c r="AZ33" s="113">
        <v>40.610000999999997</v>
      </c>
      <c r="BA33" s="113">
        <v>39.709999000000003</v>
      </c>
      <c r="BB33" s="113">
        <v>39.810001</v>
      </c>
      <c r="BC33" s="113">
        <v>38.675907000000002</v>
      </c>
      <c r="BD33" s="114">
        <v>23438300</v>
      </c>
      <c r="BE33" s="115">
        <v>168683.2</v>
      </c>
      <c r="BF33" s="145">
        <v>50.990001999999997</v>
      </c>
      <c r="BG33" s="113">
        <v>50.990001999999997</v>
      </c>
      <c r="BH33" s="113">
        <v>49.900002000000001</v>
      </c>
      <c r="BI33" s="113">
        <v>50.220001000000003</v>
      </c>
      <c r="BJ33" s="113">
        <v>48.680984000000002</v>
      </c>
      <c r="BK33" s="114">
        <v>14365300</v>
      </c>
      <c r="BL33" s="115">
        <v>215716.8</v>
      </c>
      <c r="BM33" s="145">
        <v>48.48</v>
      </c>
      <c r="BN33" s="113">
        <v>48.98</v>
      </c>
      <c r="BO33" s="113">
        <v>47.799999</v>
      </c>
      <c r="BP33" s="113">
        <v>47.880001</v>
      </c>
      <c r="BQ33" s="113">
        <v>45.800125000000001</v>
      </c>
      <c r="BR33" s="114">
        <v>6832200</v>
      </c>
      <c r="BS33" s="115">
        <v>42797.86</v>
      </c>
      <c r="BT33" s="145">
        <v>214.009995</v>
      </c>
      <c r="BU33" s="113">
        <v>214.11000100000001</v>
      </c>
      <c r="BV33" s="113">
        <v>209.179993</v>
      </c>
      <c r="BW33" s="113">
        <v>210.80999800000001</v>
      </c>
      <c r="BX33" s="113">
        <v>207.13736</v>
      </c>
      <c r="BY33" s="114">
        <v>3317300</v>
      </c>
      <c r="BZ33" s="115">
        <v>72534.63</v>
      </c>
      <c r="CA33" s="145">
        <v>173.929993</v>
      </c>
      <c r="CB33" s="113">
        <v>174.94000199999999</v>
      </c>
      <c r="CC33" s="113">
        <v>170.520004</v>
      </c>
      <c r="CD33" s="113">
        <v>171.550003</v>
      </c>
      <c r="CE33" s="113">
        <v>168.60623200000001</v>
      </c>
      <c r="CF33" s="114">
        <v>2315300</v>
      </c>
      <c r="CG33" s="115">
        <v>160680</v>
      </c>
      <c r="CH33" s="145">
        <v>285.70001200000002</v>
      </c>
      <c r="CI33" s="113">
        <v>290.76998900000001</v>
      </c>
      <c r="CJ33" s="113">
        <v>285.70001200000002</v>
      </c>
      <c r="CK33" s="113">
        <v>290.35998499999999</v>
      </c>
      <c r="CL33" s="113">
        <v>284.04577599999999</v>
      </c>
      <c r="CM33" s="114">
        <v>2699900</v>
      </c>
      <c r="CN33" s="115">
        <v>312560.09999999998</v>
      </c>
      <c r="CO33" s="145">
        <v>54.27</v>
      </c>
      <c r="CP33" s="113">
        <v>54.290000999999997</v>
      </c>
      <c r="CQ33" s="113">
        <v>53.619999</v>
      </c>
      <c r="CR33" s="113">
        <v>53.830002</v>
      </c>
      <c r="CS33" s="113">
        <v>52.452849999999998</v>
      </c>
      <c r="CT33" s="114">
        <v>20005800</v>
      </c>
      <c r="CU33" s="115">
        <v>220595.3</v>
      </c>
      <c r="CV33" s="145">
        <v>126.57</v>
      </c>
      <c r="CW33" s="113">
        <v>127.150002</v>
      </c>
      <c r="CX33" s="113">
        <v>124.459999</v>
      </c>
      <c r="CY33" s="113">
        <v>125.099998</v>
      </c>
      <c r="CZ33" s="113">
        <v>118.971542</v>
      </c>
      <c r="DA33" s="114">
        <v>5406100</v>
      </c>
      <c r="DB33" s="115">
        <v>111471.2</v>
      </c>
      <c r="DC33" s="145">
        <v>149</v>
      </c>
      <c r="DD33" s="113">
        <v>150.11999499999999</v>
      </c>
      <c r="DE33" s="113">
        <v>147.770004</v>
      </c>
      <c r="DF33" s="113">
        <v>148.36000100000001</v>
      </c>
      <c r="DG33" s="113">
        <v>144.65568500000001</v>
      </c>
      <c r="DH33" s="114">
        <v>11057600</v>
      </c>
      <c r="DI33" s="115">
        <v>390605.6</v>
      </c>
      <c r="DJ33" s="145">
        <v>103</v>
      </c>
      <c r="DK33" s="113">
        <v>103.220001</v>
      </c>
      <c r="DL33" s="113">
        <v>100.260002</v>
      </c>
      <c r="DM33" s="113">
        <v>100.779999</v>
      </c>
      <c r="DN33" s="113">
        <v>98.311171999999999</v>
      </c>
      <c r="DO33" s="114">
        <v>21697300</v>
      </c>
      <c r="DP33" s="115">
        <v>307197.8</v>
      </c>
      <c r="DQ33" s="145">
        <v>225.699997</v>
      </c>
      <c r="DR33" s="113">
        <v>228.58000200000001</v>
      </c>
      <c r="DS33" s="113">
        <v>224.929993</v>
      </c>
      <c r="DT33" s="113">
        <v>227.35000600000001</v>
      </c>
      <c r="DU33" s="113">
        <v>222.17283599999999</v>
      </c>
      <c r="DV33" s="114">
        <v>2098900</v>
      </c>
      <c r="DW33" s="115">
        <v>169400.9</v>
      </c>
      <c r="DX33" s="145">
        <v>76.622139000000004</v>
      </c>
      <c r="DY33" s="113">
        <v>77.223281999999998</v>
      </c>
      <c r="DZ33" s="113">
        <v>76.374046000000007</v>
      </c>
      <c r="EA33" s="113">
        <v>77.013358999999994</v>
      </c>
      <c r="EB33" s="113">
        <v>74.431877</v>
      </c>
      <c r="EC33" s="114">
        <v>9125774</v>
      </c>
      <c r="ED33" s="115">
        <v>204135</v>
      </c>
      <c r="EE33" s="145">
        <v>222.720001</v>
      </c>
      <c r="EF33" s="113">
        <v>225.21000699999999</v>
      </c>
      <c r="EG33" s="113">
        <v>220.429993</v>
      </c>
      <c r="EH33" s="113">
        <v>222.86000100000001</v>
      </c>
      <c r="EI33" s="113">
        <v>220.833618</v>
      </c>
      <c r="EJ33" s="114">
        <v>28950800</v>
      </c>
      <c r="EK33" s="115">
        <v>1685450</v>
      </c>
      <c r="EL33" s="145">
        <v>128.050003</v>
      </c>
      <c r="EM33" s="113">
        <v>129.86999499999999</v>
      </c>
      <c r="EN33" s="113">
        <v>127.959999</v>
      </c>
      <c r="EO33" s="113">
        <v>129.199997</v>
      </c>
      <c r="EP33" s="113">
        <v>128.20826700000001</v>
      </c>
      <c r="EQ33" s="114">
        <v>4245000</v>
      </c>
      <c r="ER33" s="115">
        <v>162121.29999999999</v>
      </c>
      <c r="ES33" s="145">
        <v>143.820007</v>
      </c>
      <c r="ET33" s="113">
        <v>144.83999600000001</v>
      </c>
      <c r="EU33" s="113">
        <v>143.46000699999999</v>
      </c>
      <c r="EV33" s="113">
        <v>144.21000699999999</v>
      </c>
      <c r="EW33" s="113">
        <v>140.76229900000001</v>
      </c>
      <c r="EX33" s="114">
        <v>4509400</v>
      </c>
      <c r="EY33" s="115">
        <v>356119.8</v>
      </c>
      <c r="EZ33" s="145">
        <v>266.42001299999998</v>
      </c>
      <c r="FA33" s="113">
        <v>268.790009</v>
      </c>
      <c r="FB33" s="113">
        <v>264.23001099999999</v>
      </c>
      <c r="FC33" s="113">
        <v>266.82998700000002</v>
      </c>
      <c r="FD33" s="113">
        <v>266.82998700000002</v>
      </c>
      <c r="FE33" s="114">
        <v>3713200</v>
      </c>
      <c r="FF33" s="115">
        <v>241210</v>
      </c>
      <c r="FG33" s="145">
        <v>115.510002</v>
      </c>
      <c r="FH33" s="113">
        <v>116.16999800000001</v>
      </c>
      <c r="FI33" s="113">
        <v>112.32</v>
      </c>
      <c r="FJ33" s="113">
        <v>112.889999</v>
      </c>
      <c r="FK33" s="113">
        <v>110.330101</v>
      </c>
      <c r="FL33" s="114">
        <v>1230200</v>
      </c>
      <c r="FM33" s="115">
        <v>28582.73</v>
      </c>
      <c r="FN33" s="145">
        <v>328.5</v>
      </c>
      <c r="FO33" s="113">
        <v>333.70001200000002</v>
      </c>
      <c r="FP33" s="113">
        <v>327.709991</v>
      </c>
      <c r="FQ33" s="113">
        <v>331.42001299999998</v>
      </c>
      <c r="FR33" s="113">
        <v>326.71523999999999</v>
      </c>
      <c r="FS33" s="114">
        <v>2713500</v>
      </c>
      <c r="FT33" s="115">
        <v>314960.09999999998</v>
      </c>
      <c r="FU33" s="145">
        <v>59.700001</v>
      </c>
      <c r="FV33" s="113">
        <v>59.720001000000003</v>
      </c>
      <c r="FW33" s="113">
        <v>58.849997999999999</v>
      </c>
      <c r="FX33" s="113">
        <v>59.360000999999997</v>
      </c>
      <c r="FY33" s="113">
        <v>56.786220999999998</v>
      </c>
      <c r="FZ33" s="114">
        <v>22109600</v>
      </c>
      <c r="GA33" s="115">
        <v>245637.2</v>
      </c>
      <c r="GB33" s="145">
        <v>203.38000500000001</v>
      </c>
      <c r="GC33" s="113">
        <v>205.21000699999999</v>
      </c>
      <c r="GD33" s="113">
        <v>203.029999</v>
      </c>
      <c r="GE33" s="113">
        <v>204.320007</v>
      </c>
      <c r="GF33" s="113">
        <v>203.124008</v>
      </c>
      <c r="GG33" s="114">
        <v>5621700</v>
      </c>
      <c r="GH33" s="115">
        <v>344484.9</v>
      </c>
      <c r="GI33" s="145">
        <v>36.900002000000001</v>
      </c>
      <c r="GJ33" s="113">
        <v>37.090000000000003</v>
      </c>
      <c r="GK33" s="113">
        <v>35.700001</v>
      </c>
      <c r="GL33" s="113">
        <v>36.18</v>
      </c>
      <c r="GM33" s="113">
        <v>34.772635999999999</v>
      </c>
      <c r="GN33" s="114">
        <v>8021100</v>
      </c>
      <c r="GO33" s="115">
        <v>40210</v>
      </c>
      <c r="GP33" s="145">
        <v>144.679993</v>
      </c>
      <c r="GQ33" s="113">
        <v>146.60000600000001</v>
      </c>
      <c r="GR33" s="113">
        <v>144.36000100000001</v>
      </c>
      <c r="GS33" s="113">
        <v>146.229996</v>
      </c>
      <c r="GT33" s="113">
        <v>143.99418600000001</v>
      </c>
      <c r="GU33" s="114">
        <v>7933400</v>
      </c>
      <c r="GV33" s="115">
        <v>414379.4</v>
      </c>
      <c r="GW33" s="145">
        <v>129.800003</v>
      </c>
      <c r="GX33" s="113">
        <v>131.36000100000001</v>
      </c>
      <c r="GY33" s="113">
        <v>127.900002</v>
      </c>
      <c r="GZ33" s="113">
        <v>128.96000699999999</v>
      </c>
      <c r="HA33" s="113">
        <v>128.96000699999999</v>
      </c>
      <c r="HB33" s="114">
        <v>22389000</v>
      </c>
      <c r="HC33" s="115">
        <v>233038.8</v>
      </c>
      <c r="HD33" s="147">
        <v>28764.95</v>
      </c>
      <c r="HE33" s="148">
        <v>28808.84</v>
      </c>
      <c r="HF33" s="148">
        <v>28604.35</v>
      </c>
      <c r="HG33" s="148">
        <v>28679.81</v>
      </c>
      <c r="HH33" s="148">
        <v>28679.81</v>
      </c>
      <c r="HI33" s="114">
        <v>526110000</v>
      </c>
      <c r="HJ33" s="149">
        <f t="shared" si="0"/>
        <v>9154657.2999999989</v>
      </c>
    </row>
    <row r="34" spans="1:218" x14ac:dyDescent="0.2">
      <c r="A34" s="127">
        <v>44118</v>
      </c>
      <c r="B34" s="112">
        <v>167.009995</v>
      </c>
      <c r="C34" s="113">
        <v>169.53999300000001</v>
      </c>
      <c r="D34" s="113">
        <v>166.78999300000001</v>
      </c>
      <c r="E34" s="113">
        <v>168.39999399999999</v>
      </c>
      <c r="F34" s="113">
        <v>163.1362</v>
      </c>
      <c r="G34" s="114">
        <v>1435300</v>
      </c>
      <c r="H34" s="120">
        <v>97136.75</v>
      </c>
      <c r="I34" s="145">
        <v>105.379997</v>
      </c>
      <c r="J34" s="113">
        <v>106.269997</v>
      </c>
      <c r="K34" s="113">
        <v>104.760002</v>
      </c>
      <c r="L34" s="113">
        <v>104.80999799999999</v>
      </c>
      <c r="M34" s="113">
        <v>103.602234</v>
      </c>
      <c r="N34" s="114">
        <v>2826300</v>
      </c>
      <c r="O34" s="115">
        <v>84388.88</v>
      </c>
      <c r="P34" s="146">
        <v>240.39999399999999</v>
      </c>
      <c r="Q34" s="113">
        <v>242.270004</v>
      </c>
      <c r="R34" s="113">
        <v>237.199997</v>
      </c>
      <c r="S34" s="113">
        <v>237.64999399999999</v>
      </c>
      <c r="T34" s="113">
        <v>230.885513</v>
      </c>
      <c r="U34" s="114">
        <v>2693600</v>
      </c>
      <c r="V34" s="120">
        <v>139470</v>
      </c>
      <c r="W34" s="145">
        <v>121</v>
      </c>
      <c r="X34" s="113">
        <v>123.029999</v>
      </c>
      <c r="Y34" s="113">
        <v>119.620003</v>
      </c>
      <c r="Z34" s="113">
        <v>121.19000200000001</v>
      </c>
      <c r="AA34" s="113">
        <v>120.41551200000001</v>
      </c>
      <c r="AB34" s="114">
        <v>150712000</v>
      </c>
      <c r="AC34" s="115">
        <v>2072657</v>
      </c>
      <c r="AD34" s="145">
        <v>162.699997</v>
      </c>
      <c r="AE34" s="113">
        <v>165.16999799999999</v>
      </c>
      <c r="AF34" s="113">
        <v>162.490005</v>
      </c>
      <c r="AG34" s="113">
        <v>163.240005</v>
      </c>
      <c r="AH34" s="113">
        <v>163.240005</v>
      </c>
      <c r="AI34" s="114">
        <v>10505500</v>
      </c>
      <c r="AJ34" s="115">
        <v>92151.56</v>
      </c>
      <c r="AK34" s="145">
        <v>162.66000399999999</v>
      </c>
      <c r="AL34" s="113">
        <v>164.820007</v>
      </c>
      <c r="AM34" s="113">
        <v>162.5</v>
      </c>
      <c r="AN34" s="113">
        <v>163.61000100000001</v>
      </c>
      <c r="AO34" s="113">
        <v>160.16867099999999</v>
      </c>
      <c r="AP34" s="114">
        <v>4087100</v>
      </c>
      <c r="AQ34" s="115">
        <v>88882.44</v>
      </c>
      <c r="AR34" s="145">
        <v>73.279999000000004</v>
      </c>
      <c r="AS34" s="113">
        <v>74.430000000000007</v>
      </c>
      <c r="AT34" s="113">
        <v>72.910004000000001</v>
      </c>
      <c r="AU34" s="113">
        <v>72.949996999999996</v>
      </c>
      <c r="AV34" s="113">
        <v>69.101196000000002</v>
      </c>
      <c r="AW34" s="114">
        <v>7057500</v>
      </c>
      <c r="AX34" s="115">
        <v>140432</v>
      </c>
      <c r="AY34" s="145">
        <v>39.849997999999999</v>
      </c>
      <c r="AZ34" s="113">
        <v>40.419998</v>
      </c>
      <c r="BA34" s="113">
        <v>39.759998000000003</v>
      </c>
      <c r="BB34" s="113">
        <v>39.889999000000003</v>
      </c>
      <c r="BC34" s="113">
        <v>38.753627999999999</v>
      </c>
      <c r="BD34" s="114">
        <v>16439100</v>
      </c>
      <c r="BE34" s="115">
        <v>169022.1</v>
      </c>
      <c r="BF34" s="145">
        <v>50.049999</v>
      </c>
      <c r="BG34" s="113">
        <v>50.490001999999997</v>
      </c>
      <c r="BH34" s="113">
        <v>49.650002000000001</v>
      </c>
      <c r="BI34" s="113">
        <v>50.119999</v>
      </c>
      <c r="BJ34" s="113">
        <v>48.584049</v>
      </c>
      <c r="BK34" s="114">
        <v>10582100</v>
      </c>
      <c r="BL34" s="115">
        <v>215287.2</v>
      </c>
      <c r="BM34" s="145">
        <v>47.84</v>
      </c>
      <c r="BN34" s="113">
        <v>48.970001000000003</v>
      </c>
      <c r="BO34" s="113">
        <v>47.419998</v>
      </c>
      <c r="BP34" s="113">
        <v>48.830002</v>
      </c>
      <c r="BQ34" s="113">
        <v>46.708862000000003</v>
      </c>
      <c r="BR34" s="114">
        <v>5322100</v>
      </c>
      <c r="BS34" s="115">
        <v>43128.05</v>
      </c>
      <c r="BT34" s="145">
        <v>213.88000500000001</v>
      </c>
      <c r="BU34" s="113">
        <v>214.449997</v>
      </c>
      <c r="BV34" s="113">
        <v>210.270004</v>
      </c>
      <c r="BW34" s="113">
        <v>211.229996</v>
      </c>
      <c r="BX34" s="113">
        <v>207.55003400000001</v>
      </c>
      <c r="BY34" s="114">
        <v>7550100</v>
      </c>
      <c r="BZ34" s="115">
        <v>72679.13</v>
      </c>
      <c r="CA34" s="145">
        <v>173.08999600000001</v>
      </c>
      <c r="CB34" s="113">
        <v>174.96000699999999</v>
      </c>
      <c r="CC34" s="113">
        <v>172.800003</v>
      </c>
      <c r="CD34" s="113">
        <v>173.470001</v>
      </c>
      <c r="CE34" s="113">
        <v>170.49328600000001</v>
      </c>
      <c r="CF34" s="114">
        <v>2384600</v>
      </c>
      <c r="CG34" s="115">
        <v>160070</v>
      </c>
      <c r="CH34" s="145">
        <v>289.51001000000002</v>
      </c>
      <c r="CI34" s="113">
        <v>290.29998799999998</v>
      </c>
      <c r="CJ34" s="113">
        <v>285.14999399999999</v>
      </c>
      <c r="CK34" s="113">
        <v>287.08999599999999</v>
      </c>
      <c r="CL34" s="113">
        <v>280.84689300000002</v>
      </c>
      <c r="CM34" s="114">
        <v>2221000</v>
      </c>
      <c r="CN34" s="115">
        <v>309040.09999999998</v>
      </c>
      <c r="CO34" s="145">
        <v>54.009998000000003</v>
      </c>
      <c r="CP34" s="113">
        <v>54.400002000000001</v>
      </c>
      <c r="CQ34" s="113">
        <v>53.509998000000003</v>
      </c>
      <c r="CR34" s="113">
        <v>53.549999</v>
      </c>
      <c r="CS34" s="113">
        <v>52.180011999999998</v>
      </c>
      <c r="CT34" s="114">
        <v>21874200</v>
      </c>
      <c r="CU34" s="115">
        <v>219447.8</v>
      </c>
      <c r="CV34" s="145">
        <v>125.129997</v>
      </c>
      <c r="CW34" s="113">
        <v>126.94000200000001</v>
      </c>
      <c r="CX34" s="113">
        <v>125.129997</v>
      </c>
      <c r="CY34" s="113">
        <v>125.94000200000001</v>
      </c>
      <c r="CZ34" s="113">
        <v>119.770409</v>
      </c>
      <c r="DA34" s="114">
        <v>3728100</v>
      </c>
      <c r="DB34" s="115">
        <v>112219.7</v>
      </c>
      <c r="DC34" s="145">
        <v>148.820007</v>
      </c>
      <c r="DD34" s="113">
        <v>149.029999</v>
      </c>
      <c r="DE34" s="113">
        <v>147.38999899999999</v>
      </c>
      <c r="DF34" s="113">
        <v>148.10000600000001</v>
      </c>
      <c r="DG34" s="113">
        <v>144.40219099999999</v>
      </c>
      <c r="DH34" s="114">
        <v>7706400</v>
      </c>
      <c r="DI34" s="115">
        <v>389921</v>
      </c>
      <c r="DJ34" s="145">
        <v>101.029999</v>
      </c>
      <c r="DK34" s="113">
        <v>101.93</v>
      </c>
      <c r="DL34" s="113">
        <v>100.099998</v>
      </c>
      <c r="DM34" s="113">
        <v>100.220001</v>
      </c>
      <c r="DN34" s="113">
        <v>97.764899999999997</v>
      </c>
      <c r="DO34" s="114">
        <v>15204100</v>
      </c>
      <c r="DP34" s="115">
        <v>305490.8</v>
      </c>
      <c r="DQ34" s="145">
        <v>228.41000399999999</v>
      </c>
      <c r="DR34" s="113">
        <v>229.479996</v>
      </c>
      <c r="DS34" s="113">
        <v>227.35000600000001</v>
      </c>
      <c r="DT34" s="113">
        <v>227.61999499999999</v>
      </c>
      <c r="DU34" s="113">
        <v>222.43667600000001</v>
      </c>
      <c r="DV34" s="114">
        <v>1862600</v>
      </c>
      <c r="DW34" s="115">
        <v>169602.1</v>
      </c>
      <c r="DX34" s="145">
        <v>77.146950000000004</v>
      </c>
      <c r="DY34" s="113">
        <v>77.223281999999998</v>
      </c>
      <c r="DZ34" s="113">
        <v>76.402671999999995</v>
      </c>
      <c r="EA34" s="113">
        <v>76.822517000000005</v>
      </c>
      <c r="EB34" s="113">
        <v>74.247444000000002</v>
      </c>
      <c r="EC34" s="114">
        <v>9166122</v>
      </c>
      <c r="ED34" s="115">
        <v>203629.1</v>
      </c>
      <c r="EE34" s="145">
        <v>223</v>
      </c>
      <c r="EF34" s="113">
        <v>224.220001</v>
      </c>
      <c r="EG34" s="113">
        <v>219.13000500000001</v>
      </c>
      <c r="EH34" s="113">
        <v>220.86000100000001</v>
      </c>
      <c r="EI34" s="113">
        <v>218.85180700000001</v>
      </c>
      <c r="EJ34" s="114">
        <v>23421700</v>
      </c>
      <c r="EK34" s="115">
        <v>1670325</v>
      </c>
      <c r="EL34" s="145">
        <v>129.529999</v>
      </c>
      <c r="EM34" s="113">
        <v>129.60000600000001</v>
      </c>
      <c r="EN34" s="113">
        <v>127.010002</v>
      </c>
      <c r="EO34" s="113">
        <v>127.660004</v>
      </c>
      <c r="EP34" s="113">
        <v>126.680092</v>
      </c>
      <c r="EQ34" s="114">
        <v>3586600</v>
      </c>
      <c r="ER34" s="115">
        <v>160188.9</v>
      </c>
      <c r="ES34" s="145">
        <v>144.179993</v>
      </c>
      <c r="ET34" s="113">
        <v>145.10000600000001</v>
      </c>
      <c r="EU34" s="113">
        <v>143.08000200000001</v>
      </c>
      <c r="EV34" s="113">
        <v>144.03999300000001</v>
      </c>
      <c r="EW34" s="113">
        <v>140.596329</v>
      </c>
      <c r="EX34" s="114">
        <v>3860700</v>
      </c>
      <c r="EY34" s="115">
        <v>355699.9</v>
      </c>
      <c r="EZ34" s="145">
        <v>270</v>
      </c>
      <c r="FA34" s="113">
        <v>270.16000400000001</v>
      </c>
      <c r="FB34" s="113">
        <v>258.75</v>
      </c>
      <c r="FC34" s="113">
        <v>261.82998700000002</v>
      </c>
      <c r="FD34" s="113">
        <v>261.82998700000002</v>
      </c>
      <c r="FE34" s="114">
        <v>5129500</v>
      </c>
      <c r="FF34" s="115">
        <v>235220</v>
      </c>
      <c r="FG34" s="145">
        <v>112.760002</v>
      </c>
      <c r="FH34" s="113">
        <v>114.459999</v>
      </c>
      <c r="FI34" s="113">
        <v>112</v>
      </c>
      <c r="FJ34" s="113">
        <v>112.029999</v>
      </c>
      <c r="FK34" s="113">
        <v>109.48960099999999</v>
      </c>
      <c r="FL34" s="114">
        <v>1070100</v>
      </c>
      <c r="FM34" s="115">
        <v>28364.99</v>
      </c>
      <c r="FN34" s="145">
        <v>322.07000699999998</v>
      </c>
      <c r="FO34" s="113">
        <v>330.57000699999998</v>
      </c>
      <c r="FP34" s="113">
        <v>320.20001200000002</v>
      </c>
      <c r="FQ34" s="113">
        <v>321.85000600000001</v>
      </c>
      <c r="FR34" s="113">
        <v>317.28106700000001</v>
      </c>
      <c r="FS34" s="114">
        <v>4455400</v>
      </c>
      <c r="FT34" s="115">
        <v>305865.59999999998</v>
      </c>
      <c r="FU34" s="145">
        <v>59.459999000000003</v>
      </c>
      <c r="FV34" s="113">
        <v>59.52</v>
      </c>
      <c r="FW34" s="113">
        <v>58.389999000000003</v>
      </c>
      <c r="FX34" s="113">
        <v>58.43</v>
      </c>
      <c r="FY34" s="113">
        <v>55.896538</v>
      </c>
      <c r="FZ34" s="114">
        <v>16591900</v>
      </c>
      <c r="GA34" s="115">
        <v>241788.79999999999</v>
      </c>
      <c r="GB34" s="145">
        <v>204.71000699999999</v>
      </c>
      <c r="GC34" s="113">
        <v>204.970001</v>
      </c>
      <c r="GD34" s="113">
        <v>201.13000500000001</v>
      </c>
      <c r="GE34" s="113">
        <v>202.199997</v>
      </c>
      <c r="GF34" s="113">
        <v>201.016434</v>
      </c>
      <c r="GG34" s="114">
        <v>5320000</v>
      </c>
      <c r="GH34" s="115">
        <v>340910.6</v>
      </c>
      <c r="GI34" s="145">
        <v>36.32</v>
      </c>
      <c r="GJ34" s="113">
        <v>36.810001</v>
      </c>
      <c r="GK34" s="113">
        <v>35.650002000000001</v>
      </c>
      <c r="GL34" s="113">
        <v>35.909999999999997</v>
      </c>
      <c r="GM34" s="113">
        <v>34.513142000000002</v>
      </c>
      <c r="GN34" s="114">
        <v>8360200</v>
      </c>
      <c r="GO34" s="115">
        <v>40370</v>
      </c>
      <c r="GP34" s="145">
        <v>146.39999399999999</v>
      </c>
      <c r="GQ34" s="113">
        <v>146.529999</v>
      </c>
      <c r="GR34" s="113">
        <v>143.759995</v>
      </c>
      <c r="GS34" s="113">
        <v>143.94000199999999</v>
      </c>
      <c r="GT34" s="113">
        <v>141.73919699999999</v>
      </c>
      <c r="GU34" s="114">
        <v>6570300</v>
      </c>
      <c r="GV34" s="115">
        <v>407890.1</v>
      </c>
      <c r="GW34" s="145">
        <v>129.13999899999999</v>
      </c>
      <c r="GX34" s="113">
        <v>129.5</v>
      </c>
      <c r="GY34" s="113">
        <v>125.290001</v>
      </c>
      <c r="GZ34" s="113">
        <v>126.589996</v>
      </c>
      <c r="HA34" s="113">
        <v>126.589996</v>
      </c>
      <c r="HB34" s="114">
        <v>11531500</v>
      </c>
      <c r="HC34" s="115">
        <v>228756.1</v>
      </c>
      <c r="HD34" s="147">
        <v>28731.3</v>
      </c>
      <c r="HE34" s="148">
        <v>28792.560000000001</v>
      </c>
      <c r="HF34" s="148">
        <v>28461.73</v>
      </c>
      <c r="HG34" s="148">
        <v>28514</v>
      </c>
      <c r="HH34" s="148">
        <v>28514</v>
      </c>
      <c r="HI34" s="114">
        <v>370800000</v>
      </c>
      <c r="HJ34" s="149">
        <f t="shared" si="0"/>
        <v>9100035.6999999993</v>
      </c>
    </row>
    <row r="35" spans="1:218" x14ac:dyDescent="0.2">
      <c r="A35" s="127">
        <v>44119</v>
      </c>
      <c r="B35" s="112">
        <v>166.050003</v>
      </c>
      <c r="C35" s="113">
        <v>169.679993</v>
      </c>
      <c r="D35" s="113">
        <v>165.800003</v>
      </c>
      <c r="E35" s="113">
        <v>169.08000200000001</v>
      </c>
      <c r="F35" s="113">
        <v>163.794937</v>
      </c>
      <c r="G35" s="114">
        <v>1638100</v>
      </c>
      <c r="H35" s="120">
        <v>97529</v>
      </c>
      <c r="I35" s="145">
        <v>103.44000200000001</v>
      </c>
      <c r="J35" s="113">
        <v>104.889999</v>
      </c>
      <c r="K35" s="113">
        <v>103.019997</v>
      </c>
      <c r="L35" s="113">
        <v>104.43</v>
      </c>
      <c r="M35" s="113">
        <v>103.226608</v>
      </c>
      <c r="N35" s="114">
        <v>2699300</v>
      </c>
      <c r="O35" s="115">
        <v>84082.880000000005</v>
      </c>
      <c r="P35" s="146">
        <v>236</v>
      </c>
      <c r="Q35" s="113">
        <v>236.990005</v>
      </c>
      <c r="R35" s="113">
        <v>232.86999499999999</v>
      </c>
      <c r="S35" s="113">
        <v>235.009995</v>
      </c>
      <c r="T35" s="113">
        <v>228.320663</v>
      </c>
      <c r="U35" s="114">
        <v>2531000</v>
      </c>
      <c r="V35" s="120">
        <v>140630</v>
      </c>
      <c r="W35" s="145">
        <v>118.720001</v>
      </c>
      <c r="X35" s="113">
        <v>121.199997</v>
      </c>
      <c r="Y35" s="113">
        <v>118.150002</v>
      </c>
      <c r="Z35" s="113">
        <v>120.709999</v>
      </c>
      <c r="AA35" s="113">
        <v>119.938576</v>
      </c>
      <c r="AB35" s="114">
        <v>112559200</v>
      </c>
      <c r="AC35" s="115">
        <v>2064447</v>
      </c>
      <c r="AD35" s="145">
        <v>161.009995</v>
      </c>
      <c r="AE35" s="113">
        <v>164.53999300000001</v>
      </c>
      <c r="AF35" s="113">
        <v>158.729996</v>
      </c>
      <c r="AG35" s="113">
        <v>164.240005</v>
      </c>
      <c r="AH35" s="113">
        <v>164.240005</v>
      </c>
      <c r="AI35" s="114">
        <v>13226800</v>
      </c>
      <c r="AJ35" s="115">
        <v>92716.06</v>
      </c>
      <c r="AK35" s="145">
        <v>160.270004</v>
      </c>
      <c r="AL35" s="113">
        <v>165.779999</v>
      </c>
      <c r="AM35" s="113">
        <v>160.14999399999999</v>
      </c>
      <c r="AN35" s="113">
        <v>165.03999300000001</v>
      </c>
      <c r="AO35" s="113">
        <v>161.56857299999999</v>
      </c>
      <c r="AP35" s="114">
        <v>2958500</v>
      </c>
      <c r="AQ35" s="115">
        <v>89659.25</v>
      </c>
      <c r="AR35" s="145">
        <v>71.819999999999993</v>
      </c>
      <c r="AS35" s="113">
        <v>73.720000999999996</v>
      </c>
      <c r="AT35" s="113">
        <v>71.389999000000003</v>
      </c>
      <c r="AU35" s="113">
        <v>73.510002</v>
      </c>
      <c r="AV35" s="113">
        <v>69.631653</v>
      </c>
      <c r="AW35" s="114">
        <v>10052100</v>
      </c>
      <c r="AX35" s="115">
        <v>141510</v>
      </c>
      <c r="AY35" s="145">
        <v>39.470001000000003</v>
      </c>
      <c r="AZ35" s="113">
        <v>40</v>
      </c>
      <c r="BA35" s="113">
        <v>39.349997999999999</v>
      </c>
      <c r="BB35" s="113">
        <v>39.970001000000003</v>
      </c>
      <c r="BC35" s="113">
        <v>38.831344999999999</v>
      </c>
      <c r="BD35" s="114">
        <v>15451400</v>
      </c>
      <c r="BE35" s="115">
        <v>169361.1</v>
      </c>
      <c r="BF35" s="145">
        <v>49.400002000000001</v>
      </c>
      <c r="BG35" s="113">
        <v>50.130001</v>
      </c>
      <c r="BH35" s="113">
        <v>49.299999</v>
      </c>
      <c r="BI35" s="113">
        <v>49.990001999999997</v>
      </c>
      <c r="BJ35" s="113">
        <v>48.458035000000002</v>
      </c>
      <c r="BK35" s="114">
        <v>9961700</v>
      </c>
      <c r="BL35" s="115">
        <v>214728.9</v>
      </c>
      <c r="BM35" s="145">
        <v>47.880001</v>
      </c>
      <c r="BN35" s="113">
        <v>49.075001</v>
      </c>
      <c r="BO35" s="113">
        <v>47.84</v>
      </c>
      <c r="BP35" s="113">
        <v>49.009998000000003</v>
      </c>
      <c r="BQ35" s="113">
        <v>46.881039000000001</v>
      </c>
      <c r="BR35" s="114">
        <v>2793200</v>
      </c>
      <c r="BS35" s="115">
        <v>43502.34</v>
      </c>
      <c r="BT35" s="145">
        <v>209.58000200000001</v>
      </c>
      <c r="BU35" s="113">
        <v>210.729996</v>
      </c>
      <c r="BV35" s="113">
        <v>206.89999399999999</v>
      </c>
      <c r="BW35" s="113">
        <v>208.60000600000001</v>
      </c>
      <c r="BX35" s="113">
        <v>204.96586600000001</v>
      </c>
      <c r="BY35" s="114">
        <v>4325700</v>
      </c>
      <c r="BZ35" s="115">
        <v>71774.19</v>
      </c>
      <c r="CA35" s="145">
        <v>171.05999800000001</v>
      </c>
      <c r="CB35" s="113">
        <v>173.53999300000001</v>
      </c>
      <c r="CC35" s="113">
        <v>170.33000200000001</v>
      </c>
      <c r="CD35" s="113">
        <v>172.61000100000001</v>
      </c>
      <c r="CE35" s="113">
        <v>169.64804100000001</v>
      </c>
      <c r="CF35" s="114">
        <v>2436600</v>
      </c>
      <c r="CG35" s="115">
        <v>158560</v>
      </c>
      <c r="CH35" s="145">
        <v>284.11999500000002</v>
      </c>
      <c r="CI35" s="113">
        <v>290.25</v>
      </c>
      <c r="CJ35" s="113">
        <v>283.11999500000002</v>
      </c>
      <c r="CK35" s="113">
        <v>287.540009</v>
      </c>
      <c r="CL35" s="113">
        <v>281.28710899999999</v>
      </c>
      <c r="CM35" s="114">
        <v>2699400</v>
      </c>
      <c r="CN35" s="115">
        <v>309524.40000000002</v>
      </c>
      <c r="CO35" s="145">
        <v>52.75</v>
      </c>
      <c r="CP35" s="113">
        <v>53.98</v>
      </c>
      <c r="CQ35" s="113">
        <v>52.619999</v>
      </c>
      <c r="CR35" s="113">
        <v>53.849997999999999</v>
      </c>
      <c r="CS35" s="113">
        <v>52.472335999999999</v>
      </c>
      <c r="CT35" s="114">
        <v>18272900</v>
      </c>
      <c r="CU35" s="115">
        <v>220677.3</v>
      </c>
      <c r="CV35" s="145">
        <v>124.08000199999999</v>
      </c>
      <c r="CW35" s="113">
        <v>125.220001</v>
      </c>
      <c r="CX35" s="113">
        <v>123.849998</v>
      </c>
      <c r="CY35" s="113">
        <v>124.889999</v>
      </c>
      <c r="CZ35" s="113">
        <v>118.771835</v>
      </c>
      <c r="DA35" s="114">
        <v>3385300</v>
      </c>
      <c r="DB35" s="115">
        <v>111284.1</v>
      </c>
      <c r="DC35" s="145">
        <v>147.479996</v>
      </c>
      <c r="DD35" s="113">
        <v>147.89999399999999</v>
      </c>
      <c r="DE35" s="113">
        <v>146.33000200000001</v>
      </c>
      <c r="DF35" s="113">
        <v>147.19000199999999</v>
      </c>
      <c r="DG35" s="113">
        <v>143.514893</v>
      </c>
      <c r="DH35" s="114">
        <v>5978600</v>
      </c>
      <c r="DI35" s="115">
        <v>387525.1</v>
      </c>
      <c r="DJ35" s="145">
        <v>99.099997999999999</v>
      </c>
      <c r="DK35" s="113">
        <v>101.779999</v>
      </c>
      <c r="DL35" s="113">
        <v>99.040001000000004</v>
      </c>
      <c r="DM35" s="113">
        <v>101.720001</v>
      </c>
      <c r="DN35" s="113">
        <v>99.228156999999996</v>
      </c>
      <c r="DO35" s="114">
        <v>17171200</v>
      </c>
      <c r="DP35" s="115">
        <v>310063.09999999998</v>
      </c>
      <c r="DQ35" s="145">
        <v>226.14999399999999</v>
      </c>
      <c r="DR35" s="113">
        <v>230</v>
      </c>
      <c r="DS35" s="113">
        <v>225.58999600000001</v>
      </c>
      <c r="DT35" s="113">
        <v>229.63999899999999</v>
      </c>
      <c r="DU35" s="113">
        <v>224.410675</v>
      </c>
      <c r="DV35" s="114">
        <v>2177300</v>
      </c>
      <c r="DW35" s="115">
        <v>171107.3</v>
      </c>
      <c r="DX35" s="145">
        <v>76.145034999999993</v>
      </c>
      <c r="DY35" s="113">
        <v>76.278625000000005</v>
      </c>
      <c r="DZ35" s="113">
        <v>75.171752999999995</v>
      </c>
      <c r="EA35" s="113">
        <v>75.438934000000003</v>
      </c>
      <c r="EB35" s="113">
        <v>72.910233000000005</v>
      </c>
      <c r="EC35" s="114">
        <v>9151974</v>
      </c>
      <c r="ED35" s="115">
        <v>199961.8</v>
      </c>
      <c r="EE35" s="145">
        <v>217.10000600000001</v>
      </c>
      <c r="EF35" s="113">
        <v>220.36000100000001</v>
      </c>
      <c r="EG35" s="113">
        <v>216.009995</v>
      </c>
      <c r="EH35" s="113">
        <v>219.66000399999999</v>
      </c>
      <c r="EI35" s="113">
        <v>217.662735</v>
      </c>
      <c r="EJ35" s="114">
        <v>22733100</v>
      </c>
      <c r="EK35" s="115">
        <v>1661250</v>
      </c>
      <c r="EL35" s="145">
        <v>126.480003</v>
      </c>
      <c r="EM35" s="113">
        <v>129.10000600000001</v>
      </c>
      <c r="EN35" s="113">
        <v>126.110001</v>
      </c>
      <c r="EO35" s="113">
        <v>129</v>
      </c>
      <c r="EP35" s="113">
        <v>128.00981100000001</v>
      </c>
      <c r="EQ35" s="114">
        <v>4235800</v>
      </c>
      <c r="ER35" s="115">
        <v>161870.29999999999</v>
      </c>
      <c r="ES35" s="145">
        <v>143.05999800000001</v>
      </c>
      <c r="ET35" s="113">
        <v>144.38999899999999</v>
      </c>
      <c r="EU35" s="113">
        <v>142.88999899999999</v>
      </c>
      <c r="EV35" s="113">
        <v>143.83000200000001</v>
      </c>
      <c r="EW35" s="113">
        <v>140.391357</v>
      </c>
      <c r="EX35" s="114">
        <v>4997100</v>
      </c>
      <c r="EY35" s="115">
        <v>355181.4</v>
      </c>
      <c r="EZ35" s="145">
        <v>258.10998499999999</v>
      </c>
      <c r="FA35" s="113">
        <v>260.51998900000001</v>
      </c>
      <c r="FB35" s="113">
        <v>254.020004</v>
      </c>
      <c r="FC35" s="113">
        <v>257.72000100000002</v>
      </c>
      <c r="FD35" s="113">
        <v>257.72000100000002</v>
      </c>
      <c r="FE35" s="114">
        <v>5256800</v>
      </c>
      <c r="FF35" s="115">
        <v>222340</v>
      </c>
      <c r="FG35" s="145">
        <v>110.58000199999999</v>
      </c>
      <c r="FH35" s="113">
        <v>113.05999799999999</v>
      </c>
      <c r="FI35" s="113">
        <v>109.620003</v>
      </c>
      <c r="FJ35" s="113">
        <v>112.639999</v>
      </c>
      <c r="FK35" s="113">
        <v>110.08577699999999</v>
      </c>
      <c r="FL35" s="114">
        <v>1238900</v>
      </c>
      <c r="FM35" s="115">
        <v>28519.43</v>
      </c>
      <c r="FN35" s="145">
        <v>318.85000600000001</v>
      </c>
      <c r="FO35" s="113">
        <v>326.97000100000002</v>
      </c>
      <c r="FP35" s="113">
        <v>316.32998700000002</v>
      </c>
      <c r="FQ35" s="113">
        <v>324.57000699999998</v>
      </c>
      <c r="FR35" s="113">
        <v>319.96249399999999</v>
      </c>
      <c r="FS35" s="114">
        <v>3172200</v>
      </c>
      <c r="FT35" s="115">
        <v>308450.5</v>
      </c>
      <c r="FU35" s="145">
        <v>58.110000999999997</v>
      </c>
      <c r="FV35" s="113">
        <v>58.279998999999997</v>
      </c>
      <c r="FW35" s="113">
        <v>57.720001000000003</v>
      </c>
      <c r="FX35" s="113">
        <v>58.16</v>
      </c>
      <c r="FY35" s="113">
        <v>55.638241000000001</v>
      </c>
      <c r="FZ35" s="114">
        <v>13644500</v>
      </c>
      <c r="GA35" s="115">
        <v>240671.5</v>
      </c>
      <c r="GB35" s="145">
        <v>201.009995</v>
      </c>
      <c r="GC35" s="113">
        <v>204.699997</v>
      </c>
      <c r="GD35" s="113">
        <v>197.60000600000001</v>
      </c>
      <c r="GE35" s="113">
        <v>199.550003</v>
      </c>
      <c r="GF35" s="113">
        <v>198.38194300000001</v>
      </c>
      <c r="GG35" s="114">
        <v>8885500</v>
      </c>
      <c r="GH35" s="115">
        <v>336442.6</v>
      </c>
      <c r="GI35" s="145">
        <v>36.349997999999999</v>
      </c>
      <c r="GJ35" s="113">
        <v>38.220001000000003</v>
      </c>
      <c r="GK35" s="113">
        <v>36.310001</v>
      </c>
      <c r="GL35" s="113">
        <v>37.639999000000003</v>
      </c>
      <c r="GM35" s="113">
        <v>36.175846</v>
      </c>
      <c r="GN35" s="114">
        <v>16168300</v>
      </c>
      <c r="GO35" s="115">
        <v>39840</v>
      </c>
      <c r="GP35" s="145">
        <v>143.08999600000001</v>
      </c>
      <c r="GQ35" s="113">
        <v>144.96000699999999</v>
      </c>
      <c r="GR35" s="113">
        <v>142.83999600000001</v>
      </c>
      <c r="GS35" s="113">
        <v>144.529999</v>
      </c>
      <c r="GT35" s="113">
        <v>142.32017500000001</v>
      </c>
      <c r="GU35" s="114">
        <v>4564200</v>
      </c>
      <c r="GV35" s="115">
        <v>409562</v>
      </c>
      <c r="GW35" s="145">
        <v>125</v>
      </c>
      <c r="GX35" s="113">
        <v>127.400002</v>
      </c>
      <c r="GY35" s="113">
        <v>124.43</v>
      </c>
      <c r="GZ35" s="113">
        <v>127.360001</v>
      </c>
      <c r="HA35" s="113">
        <v>127.360001</v>
      </c>
      <c r="HB35" s="114">
        <v>7744000</v>
      </c>
      <c r="HC35" s="115">
        <v>230147.5</v>
      </c>
      <c r="HD35" s="147">
        <v>28323.4</v>
      </c>
      <c r="HE35" s="148">
        <v>28535.85</v>
      </c>
      <c r="HF35" s="148">
        <v>28181.54</v>
      </c>
      <c r="HG35" s="148">
        <v>28494.2</v>
      </c>
      <c r="HH35" s="148">
        <v>28494.2</v>
      </c>
      <c r="HI35" s="114">
        <v>328940000</v>
      </c>
      <c r="HJ35" s="149">
        <f t="shared" si="0"/>
        <v>9072919.0499999989</v>
      </c>
    </row>
    <row r="36" spans="1:218" x14ac:dyDescent="0.2">
      <c r="A36" s="127">
        <v>44120</v>
      </c>
      <c r="B36" s="112">
        <v>169.94000199999999</v>
      </c>
      <c r="C36" s="113">
        <v>172.070007</v>
      </c>
      <c r="D36" s="113">
        <v>169.220001</v>
      </c>
      <c r="E36" s="113">
        <v>170.970001</v>
      </c>
      <c r="F36" s="113">
        <v>165.62588500000001</v>
      </c>
      <c r="G36" s="114">
        <v>2478600</v>
      </c>
      <c r="H36" s="120">
        <v>98619.19</v>
      </c>
      <c r="I36" s="145">
        <v>104.650002</v>
      </c>
      <c r="J36" s="113">
        <v>105.68</v>
      </c>
      <c r="K36" s="113">
        <v>104.199997</v>
      </c>
      <c r="L36" s="113">
        <v>104.910004</v>
      </c>
      <c r="M36" s="113">
        <v>103.701088</v>
      </c>
      <c r="N36" s="114">
        <v>2394300</v>
      </c>
      <c r="O36" s="115">
        <v>84469.38</v>
      </c>
      <c r="P36" s="146">
        <v>235.35000600000001</v>
      </c>
      <c r="Q36" s="113">
        <v>239.16000399999999</v>
      </c>
      <c r="R36" s="113">
        <v>233.800003</v>
      </c>
      <c r="S36" s="113">
        <v>235.720001</v>
      </c>
      <c r="T36" s="113">
        <v>229.010437</v>
      </c>
      <c r="U36" s="114">
        <v>2059300</v>
      </c>
      <c r="V36" s="120">
        <v>140540</v>
      </c>
      <c r="W36" s="145">
        <v>121.279999</v>
      </c>
      <c r="X36" s="113">
        <v>121.550003</v>
      </c>
      <c r="Y36" s="113">
        <v>118.80999799999999</v>
      </c>
      <c r="Z36" s="113">
        <v>119.019997</v>
      </c>
      <c r="AA36" s="113">
        <v>118.25936900000001</v>
      </c>
      <c r="AB36" s="114">
        <v>115393800</v>
      </c>
      <c r="AC36" s="115">
        <v>2023555</v>
      </c>
      <c r="AD36" s="145">
        <v>171.220001</v>
      </c>
      <c r="AE36" s="113">
        <v>173.41999799999999</v>
      </c>
      <c r="AF36" s="113">
        <v>167.270004</v>
      </c>
      <c r="AG36" s="113">
        <v>167.35000600000001</v>
      </c>
      <c r="AH36" s="113">
        <v>167.35000600000001</v>
      </c>
      <c r="AI36" s="114">
        <v>31780600</v>
      </c>
      <c r="AJ36" s="115">
        <v>94471.75</v>
      </c>
      <c r="AK36" s="145">
        <v>167.25</v>
      </c>
      <c r="AL36" s="113">
        <v>170.509995</v>
      </c>
      <c r="AM36" s="113">
        <v>166.61999499999999</v>
      </c>
      <c r="AN36" s="113">
        <v>168.75</v>
      </c>
      <c r="AO36" s="113">
        <v>165.200546</v>
      </c>
      <c r="AP36" s="114">
        <v>5569000</v>
      </c>
      <c r="AQ36" s="115">
        <v>91674.75</v>
      </c>
      <c r="AR36" s="145">
        <v>73.519997000000004</v>
      </c>
      <c r="AS36" s="113">
        <v>74.029999000000004</v>
      </c>
      <c r="AT36" s="113">
        <v>72.269997000000004</v>
      </c>
      <c r="AU36" s="113">
        <v>72.889999000000003</v>
      </c>
      <c r="AV36" s="113">
        <v>69.044364999999999</v>
      </c>
      <c r="AW36" s="114">
        <v>9305600</v>
      </c>
      <c r="AX36" s="115">
        <v>140316.5</v>
      </c>
      <c r="AY36" s="145">
        <v>39.880001</v>
      </c>
      <c r="AZ36" s="113">
        <v>40.299999</v>
      </c>
      <c r="BA36" s="113">
        <v>39.549999</v>
      </c>
      <c r="BB36" s="113">
        <v>40.159999999999997</v>
      </c>
      <c r="BC36" s="113">
        <v>39.015934000000001</v>
      </c>
      <c r="BD36" s="114">
        <v>21292500</v>
      </c>
      <c r="BE36" s="115">
        <v>170166.2</v>
      </c>
      <c r="BF36" s="145">
        <v>49.990001999999997</v>
      </c>
      <c r="BG36" s="113">
        <v>50.349997999999999</v>
      </c>
      <c r="BH36" s="113">
        <v>49.869999</v>
      </c>
      <c r="BI36" s="113">
        <v>50.029998999999997</v>
      </c>
      <c r="BJ36" s="113">
        <v>48.496803</v>
      </c>
      <c r="BK36" s="114">
        <v>13569800</v>
      </c>
      <c r="BL36" s="115">
        <v>214900.7</v>
      </c>
      <c r="BM36" s="145">
        <v>49.369999</v>
      </c>
      <c r="BN36" s="113">
        <v>49.994999</v>
      </c>
      <c r="BO36" s="113">
        <v>49.130001</v>
      </c>
      <c r="BP36" s="113">
        <v>49.299999</v>
      </c>
      <c r="BQ36" s="113">
        <v>47.158442999999998</v>
      </c>
      <c r="BR36" s="114">
        <v>2754300</v>
      </c>
      <c r="BS36" s="115">
        <v>43421.61</v>
      </c>
      <c r="BT36" s="145">
        <v>208.320007</v>
      </c>
      <c r="BU36" s="113">
        <v>210</v>
      </c>
      <c r="BV36" s="113">
        <v>205.80999800000001</v>
      </c>
      <c r="BW36" s="113">
        <v>206.21000699999999</v>
      </c>
      <c r="BX36" s="113">
        <v>202.61750799999999</v>
      </c>
      <c r="BY36" s="114">
        <v>3244500</v>
      </c>
      <c r="BZ36" s="115">
        <v>70950.13</v>
      </c>
      <c r="CA36" s="145">
        <v>173.300003</v>
      </c>
      <c r="CB36" s="113">
        <v>176.39999399999999</v>
      </c>
      <c r="CC36" s="113">
        <v>172.800003</v>
      </c>
      <c r="CD36" s="113">
        <v>174.86000100000001</v>
      </c>
      <c r="CE36" s="113">
        <v>171.859421</v>
      </c>
      <c r="CF36" s="114">
        <v>3628800</v>
      </c>
      <c r="CG36" s="115">
        <v>152340</v>
      </c>
      <c r="CH36" s="145">
        <v>288.25</v>
      </c>
      <c r="CI36" s="113">
        <v>292.64999399999999</v>
      </c>
      <c r="CJ36" s="113">
        <v>287.25</v>
      </c>
      <c r="CK36" s="113">
        <v>287.66000400000001</v>
      </c>
      <c r="CL36" s="113">
        <v>281.40451000000002</v>
      </c>
      <c r="CM36" s="114">
        <v>3108600</v>
      </c>
      <c r="CN36" s="115">
        <v>309653.5</v>
      </c>
      <c r="CO36" s="145">
        <v>53.900002000000001</v>
      </c>
      <c r="CP36" s="113">
        <v>54.700001</v>
      </c>
      <c r="CQ36" s="113">
        <v>53.900002000000001</v>
      </c>
      <c r="CR36" s="113">
        <v>54.16</v>
      </c>
      <c r="CS36" s="113">
        <v>52.774405999999999</v>
      </c>
      <c r="CT36" s="114">
        <v>23414400</v>
      </c>
      <c r="CU36" s="115">
        <v>221947.6</v>
      </c>
      <c r="CV36" s="145">
        <v>125.16999800000001</v>
      </c>
      <c r="CW36" s="113">
        <v>126.43</v>
      </c>
      <c r="CX36" s="113">
        <v>124.660004</v>
      </c>
      <c r="CY36" s="113">
        <v>125.93</v>
      </c>
      <c r="CZ36" s="113">
        <v>119.760895</v>
      </c>
      <c r="DA36" s="114">
        <v>4710400</v>
      </c>
      <c r="DB36" s="115">
        <v>112210.8</v>
      </c>
      <c r="DC36" s="145">
        <v>147.60000600000001</v>
      </c>
      <c r="DD36" s="113">
        <v>148.759995</v>
      </c>
      <c r="DE36" s="113">
        <v>147.009995</v>
      </c>
      <c r="DF36" s="113">
        <v>148.10000600000001</v>
      </c>
      <c r="DG36" s="113">
        <v>144.40219099999999</v>
      </c>
      <c r="DH36" s="114">
        <v>6097000</v>
      </c>
      <c r="DI36" s="115">
        <v>389921</v>
      </c>
      <c r="DJ36" s="145">
        <v>101.410004</v>
      </c>
      <c r="DK36" s="113">
        <v>102.33000199999999</v>
      </c>
      <c r="DL36" s="113">
        <v>100.720001</v>
      </c>
      <c r="DM36" s="113">
        <v>101.510002</v>
      </c>
      <c r="DN36" s="113">
        <v>99.023300000000006</v>
      </c>
      <c r="DO36" s="114">
        <v>13275000</v>
      </c>
      <c r="DP36" s="115">
        <v>309422.90000000002</v>
      </c>
      <c r="DQ36" s="145">
        <v>229.770004</v>
      </c>
      <c r="DR36" s="113">
        <v>231.91000399999999</v>
      </c>
      <c r="DS36" s="113">
        <v>229.14999399999999</v>
      </c>
      <c r="DT36" s="113">
        <v>229.36999499999999</v>
      </c>
      <c r="DU36" s="113">
        <v>224.14681999999999</v>
      </c>
      <c r="DV36" s="114">
        <v>2162800</v>
      </c>
      <c r="DW36" s="115">
        <v>170906.1</v>
      </c>
      <c r="DX36" s="145">
        <v>75.667938000000007</v>
      </c>
      <c r="DY36" s="113">
        <v>76.622139000000004</v>
      </c>
      <c r="DZ36" s="113">
        <v>75.486641000000006</v>
      </c>
      <c r="EA36" s="113">
        <v>76.173659999999998</v>
      </c>
      <c r="EB36" s="113">
        <v>73.620338000000004</v>
      </c>
      <c r="EC36" s="114">
        <v>7903492</v>
      </c>
      <c r="ED36" s="115">
        <v>201909.3</v>
      </c>
      <c r="EE36" s="145">
        <v>220.14999399999999</v>
      </c>
      <c r="EF36" s="113">
        <v>222.28999300000001</v>
      </c>
      <c r="EG36" s="113">
        <v>219.320007</v>
      </c>
      <c r="EH36" s="113">
        <v>219.66000399999999</v>
      </c>
      <c r="EI36" s="113">
        <v>217.662735</v>
      </c>
      <c r="EJ36" s="114">
        <v>26057900</v>
      </c>
      <c r="EK36" s="115">
        <v>1661250</v>
      </c>
      <c r="EL36" s="145">
        <v>129.509995</v>
      </c>
      <c r="EM36" s="113">
        <v>130.19000199999999</v>
      </c>
      <c r="EN36" s="113">
        <v>127.550003</v>
      </c>
      <c r="EO36" s="113">
        <v>128</v>
      </c>
      <c r="EP36" s="113">
        <v>127.017487</v>
      </c>
      <c r="EQ36" s="114">
        <v>6010900</v>
      </c>
      <c r="ER36" s="115">
        <v>160615.5</v>
      </c>
      <c r="ES36" s="145">
        <v>144.41999799999999</v>
      </c>
      <c r="ET36" s="113">
        <v>145.86999499999999</v>
      </c>
      <c r="EU36" s="113">
        <v>143.91999799999999</v>
      </c>
      <c r="EV36" s="113">
        <v>144.38999899999999</v>
      </c>
      <c r="EW36" s="113">
        <v>140.937973</v>
      </c>
      <c r="EX36" s="114">
        <v>6806100</v>
      </c>
      <c r="EY36" s="115">
        <v>356564.3</v>
      </c>
      <c r="EZ36" s="145">
        <v>259.23998999999998</v>
      </c>
      <c r="FA36" s="113">
        <v>262.51998900000001</v>
      </c>
      <c r="FB36" s="113">
        <v>258.48998999999998</v>
      </c>
      <c r="FC36" s="113">
        <v>258.54998799999998</v>
      </c>
      <c r="FD36" s="113">
        <v>258.54998799999998</v>
      </c>
      <c r="FE36" s="114">
        <v>3092300</v>
      </c>
      <c r="FF36" s="115">
        <v>219970</v>
      </c>
      <c r="FG36" s="145">
        <v>112.790001</v>
      </c>
      <c r="FH36" s="113">
        <v>114.260002</v>
      </c>
      <c r="FI36" s="113">
        <v>111.69000200000001</v>
      </c>
      <c r="FJ36" s="113">
        <v>113.32</v>
      </c>
      <c r="FK36" s="113">
        <v>110.75035099999999</v>
      </c>
      <c r="FL36" s="114">
        <v>1641100</v>
      </c>
      <c r="FM36" s="115">
        <v>28704.95</v>
      </c>
      <c r="FN36" s="145">
        <v>325.459991</v>
      </c>
      <c r="FO36" s="113">
        <v>332.35000600000001</v>
      </c>
      <c r="FP36" s="113">
        <v>324.73001099999999</v>
      </c>
      <c r="FQ36" s="113">
        <v>329.89999399999999</v>
      </c>
      <c r="FR36" s="113">
        <v>325.21676600000001</v>
      </c>
      <c r="FS36" s="114">
        <v>3293300</v>
      </c>
      <c r="FT36" s="115">
        <v>313515.59999999998</v>
      </c>
      <c r="FU36" s="145">
        <v>58.080002</v>
      </c>
      <c r="FV36" s="113">
        <v>58.43</v>
      </c>
      <c r="FW36" s="113">
        <v>58.009998000000003</v>
      </c>
      <c r="FX36" s="113">
        <v>58.049999</v>
      </c>
      <c r="FY36" s="113">
        <v>55.533016000000003</v>
      </c>
      <c r="FZ36" s="114">
        <v>13364200</v>
      </c>
      <c r="GA36" s="115">
        <v>240216.3</v>
      </c>
      <c r="GB36" s="145">
        <v>199.990005</v>
      </c>
      <c r="GC36" s="113">
        <v>202.64999399999999</v>
      </c>
      <c r="GD36" s="113">
        <v>199.41000399999999</v>
      </c>
      <c r="GE36" s="113">
        <v>200.259995</v>
      </c>
      <c r="GF36" s="113">
        <v>199.08776900000001</v>
      </c>
      <c r="GG36" s="114">
        <v>6385900</v>
      </c>
      <c r="GH36" s="115">
        <v>337639.7</v>
      </c>
      <c r="GI36" s="145">
        <v>37.479999999999997</v>
      </c>
      <c r="GJ36" s="113">
        <v>37.909999999999997</v>
      </c>
      <c r="GK36" s="113">
        <v>36.900002000000001</v>
      </c>
      <c r="GL36" s="113">
        <v>37.409999999999997</v>
      </c>
      <c r="GM36" s="113">
        <v>35.954788000000001</v>
      </c>
      <c r="GN36" s="114">
        <v>8562000</v>
      </c>
      <c r="GO36" s="115">
        <v>39430</v>
      </c>
      <c r="GP36" s="145">
        <v>145.39999399999999</v>
      </c>
      <c r="GQ36" s="113">
        <v>146.14999399999999</v>
      </c>
      <c r="GR36" s="113">
        <v>144.470001</v>
      </c>
      <c r="GS36" s="113">
        <v>144.71000699999999</v>
      </c>
      <c r="GT36" s="113">
        <v>142.49743699999999</v>
      </c>
      <c r="GU36" s="114">
        <v>5645000</v>
      </c>
      <c r="GV36" s="115">
        <v>410072.1</v>
      </c>
      <c r="GW36" s="145">
        <v>127.80999799999999</v>
      </c>
      <c r="GX36" s="113">
        <v>128.11999499999999</v>
      </c>
      <c r="GY36" s="113">
        <v>126.33000199999999</v>
      </c>
      <c r="GZ36" s="113">
        <v>126.80999799999999</v>
      </c>
      <c r="HA36" s="113">
        <v>126.80999799999999</v>
      </c>
      <c r="HB36" s="114">
        <v>6291700</v>
      </c>
      <c r="HC36" s="115">
        <v>229153.6</v>
      </c>
      <c r="HD36" s="147">
        <v>28570.720000000001</v>
      </c>
      <c r="HE36" s="148">
        <v>28842.9</v>
      </c>
      <c r="HF36" s="148">
        <v>28570.720000000001</v>
      </c>
      <c r="HG36" s="148">
        <v>28606.31</v>
      </c>
      <c r="HH36" s="148">
        <v>28606.31</v>
      </c>
      <c r="HI36" s="114">
        <v>356140000</v>
      </c>
      <c r="HJ36" s="149">
        <f t="shared" si="0"/>
        <v>9038528.4600000009</v>
      </c>
    </row>
    <row r="37" spans="1:218" x14ac:dyDescent="0.2">
      <c r="A37" s="127">
        <v>44123</v>
      </c>
      <c r="B37" s="112">
        <v>171.020004</v>
      </c>
      <c r="C37" s="113">
        <v>172.35000600000001</v>
      </c>
      <c r="D37" s="113">
        <v>168.86999499999999</v>
      </c>
      <c r="E37" s="113">
        <v>169.550003</v>
      </c>
      <c r="F37" s="113">
        <v>164.25027499999999</v>
      </c>
      <c r="G37" s="114">
        <v>1909900</v>
      </c>
      <c r="H37" s="120">
        <v>97800.13</v>
      </c>
      <c r="I37" s="145">
        <v>105.129997</v>
      </c>
      <c r="J37" s="113">
        <v>105.220001</v>
      </c>
      <c r="K37" s="113">
        <v>102.25</v>
      </c>
      <c r="L37" s="113">
        <v>102.470001</v>
      </c>
      <c r="M37" s="113">
        <v>101.28919999999999</v>
      </c>
      <c r="N37" s="114">
        <v>3196500</v>
      </c>
      <c r="O37" s="115">
        <v>82509</v>
      </c>
      <c r="P37" s="146">
        <v>236.21000699999999</v>
      </c>
      <c r="Q37" s="113">
        <v>237.44000199999999</v>
      </c>
      <c r="R37" s="113">
        <v>230.009995</v>
      </c>
      <c r="S37" s="113">
        <v>230.71000699999999</v>
      </c>
      <c r="T37" s="113">
        <v>224.143066</v>
      </c>
      <c r="U37" s="114">
        <v>2749800</v>
      </c>
      <c r="V37" s="120">
        <v>141240</v>
      </c>
      <c r="W37" s="145">
        <v>119.959999</v>
      </c>
      <c r="X37" s="113">
        <v>120.41999800000001</v>
      </c>
      <c r="Y37" s="113">
        <v>115.660004</v>
      </c>
      <c r="Z37" s="113">
        <v>115.980003</v>
      </c>
      <c r="AA37" s="113">
        <v>115.23880800000001</v>
      </c>
      <c r="AB37" s="114">
        <v>120639300</v>
      </c>
      <c r="AC37" s="115">
        <v>1971869</v>
      </c>
      <c r="AD37" s="145">
        <v>169.08999600000001</v>
      </c>
      <c r="AE37" s="113">
        <v>170.83999600000001</v>
      </c>
      <c r="AF37" s="113">
        <v>166.11000100000001</v>
      </c>
      <c r="AG37" s="113">
        <v>167.11000100000001</v>
      </c>
      <c r="AH37" s="113">
        <v>167.11000100000001</v>
      </c>
      <c r="AI37" s="114">
        <v>16519600</v>
      </c>
      <c r="AJ37" s="115">
        <v>94336.25</v>
      </c>
      <c r="AK37" s="145">
        <v>168.740005</v>
      </c>
      <c r="AL37" s="113">
        <v>170.020004</v>
      </c>
      <c r="AM37" s="113">
        <v>166.800003</v>
      </c>
      <c r="AN37" s="113">
        <v>167.529999</v>
      </c>
      <c r="AO37" s="113">
        <v>164.00621000000001</v>
      </c>
      <c r="AP37" s="114">
        <v>2757700</v>
      </c>
      <c r="AQ37" s="115">
        <v>91012</v>
      </c>
      <c r="AR37" s="145">
        <v>73.110000999999997</v>
      </c>
      <c r="AS37" s="113">
        <v>73.339995999999999</v>
      </c>
      <c r="AT37" s="113">
        <v>71.190002000000007</v>
      </c>
      <c r="AU37" s="113">
        <v>71.279999000000004</v>
      </c>
      <c r="AV37" s="113">
        <v>67.519301999999996</v>
      </c>
      <c r="AW37" s="114">
        <v>8357100</v>
      </c>
      <c r="AX37" s="115">
        <v>137217.20000000001</v>
      </c>
      <c r="AY37" s="145">
        <v>40.150002000000001</v>
      </c>
      <c r="AZ37" s="113">
        <v>40.380001</v>
      </c>
      <c r="BA37" s="113">
        <v>39.159999999999997</v>
      </c>
      <c r="BB37" s="113">
        <v>39.299999</v>
      </c>
      <c r="BC37" s="113">
        <v>38.180427999999999</v>
      </c>
      <c r="BD37" s="114">
        <v>19600500</v>
      </c>
      <c r="BE37" s="115">
        <v>166522.20000000001</v>
      </c>
      <c r="BF37" s="145">
        <v>50.029998999999997</v>
      </c>
      <c r="BG37" s="113">
        <v>50.48</v>
      </c>
      <c r="BH37" s="113">
        <v>49.459999000000003</v>
      </c>
      <c r="BI37" s="113">
        <v>49.619999</v>
      </c>
      <c r="BJ37" s="113">
        <v>48.099369000000003</v>
      </c>
      <c r="BK37" s="114">
        <v>9930400</v>
      </c>
      <c r="BL37" s="115">
        <v>213238.6</v>
      </c>
      <c r="BM37" s="145">
        <v>49.330002</v>
      </c>
      <c r="BN37" s="113">
        <v>50.330002</v>
      </c>
      <c r="BO37" s="113">
        <v>48.740001999999997</v>
      </c>
      <c r="BP37" s="113">
        <v>48.84</v>
      </c>
      <c r="BQ37" s="113">
        <v>46.718421999999997</v>
      </c>
      <c r="BR37" s="114">
        <v>2903500</v>
      </c>
      <c r="BS37" s="115">
        <v>42885.919999999998</v>
      </c>
      <c r="BT37" s="145">
        <v>207.38999899999999</v>
      </c>
      <c r="BU37" s="113">
        <v>207.91000399999999</v>
      </c>
      <c r="BV37" s="113">
        <v>204.58999600000001</v>
      </c>
      <c r="BW37" s="113">
        <v>205.69000199999999</v>
      </c>
      <c r="BX37" s="113">
        <v>202.10655199999999</v>
      </c>
      <c r="BY37" s="114">
        <v>3235300</v>
      </c>
      <c r="BZ37" s="115">
        <v>70771.25</v>
      </c>
      <c r="CA37" s="145">
        <v>174.58999600000001</v>
      </c>
      <c r="CB37" s="113">
        <v>175.16000399999999</v>
      </c>
      <c r="CC37" s="113">
        <v>171.050003</v>
      </c>
      <c r="CD37" s="113">
        <v>171.58999600000001</v>
      </c>
      <c r="CE37" s="113">
        <v>168.64553799999999</v>
      </c>
      <c r="CF37" s="114">
        <v>2103500</v>
      </c>
      <c r="CG37" s="115">
        <v>159020</v>
      </c>
      <c r="CH37" s="145">
        <v>289.76001000000002</v>
      </c>
      <c r="CI37" s="113">
        <v>290.10998499999999</v>
      </c>
      <c r="CJ37" s="113">
        <v>283.38000499999998</v>
      </c>
      <c r="CK37" s="113">
        <v>283.73001099999999</v>
      </c>
      <c r="CL37" s="113">
        <v>277.55999800000001</v>
      </c>
      <c r="CM37" s="114">
        <v>2428100</v>
      </c>
      <c r="CN37" s="115">
        <v>305423.09999999998</v>
      </c>
      <c r="CO37" s="145">
        <v>54.470001000000003</v>
      </c>
      <c r="CP37" s="113">
        <v>56.23</v>
      </c>
      <c r="CQ37" s="113">
        <v>53.84</v>
      </c>
      <c r="CR37" s="113">
        <v>54.580002</v>
      </c>
      <c r="CS37" s="113">
        <v>53.183658999999999</v>
      </c>
      <c r="CT37" s="114">
        <v>43537200</v>
      </c>
      <c r="CU37" s="115">
        <v>223668.8</v>
      </c>
      <c r="CV37" s="145">
        <v>126.800003</v>
      </c>
      <c r="CW37" s="113">
        <v>127.349998</v>
      </c>
      <c r="CX37" s="113">
        <v>125.08000199999999</v>
      </c>
      <c r="CY37" s="113">
        <v>125.519997</v>
      </c>
      <c r="CZ37" s="113">
        <v>119.37097900000001</v>
      </c>
      <c r="DA37" s="114">
        <v>7478700</v>
      </c>
      <c r="DB37" s="115">
        <v>111845.4</v>
      </c>
      <c r="DC37" s="145">
        <v>148.529999</v>
      </c>
      <c r="DD37" s="113">
        <v>148.89999399999999</v>
      </c>
      <c r="DE37" s="113">
        <v>144.13000500000001</v>
      </c>
      <c r="DF37" s="113">
        <v>144.320007</v>
      </c>
      <c r="DG37" s="113">
        <v>140.716568</v>
      </c>
      <c r="DH37" s="114">
        <v>7250800</v>
      </c>
      <c r="DI37" s="115">
        <v>379928.6</v>
      </c>
      <c r="DJ37" s="145">
        <v>101.599998</v>
      </c>
      <c r="DK37" s="113">
        <v>101.870003</v>
      </c>
      <c r="DL37" s="113">
        <v>99.559997999999993</v>
      </c>
      <c r="DM37" s="113">
        <v>99.800003000000004</v>
      </c>
      <c r="DN37" s="113">
        <v>97.355186000000003</v>
      </c>
      <c r="DO37" s="114">
        <v>11725700</v>
      </c>
      <c r="DP37" s="115">
        <v>304210.59999999998</v>
      </c>
      <c r="DQ37" s="145">
        <v>229.550003</v>
      </c>
      <c r="DR37" s="113">
        <v>231.020004</v>
      </c>
      <c r="DS37" s="113">
        <v>225.16999799999999</v>
      </c>
      <c r="DT37" s="113">
        <v>226</v>
      </c>
      <c r="DU37" s="113">
        <v>220.853577</v>
      </c>
      <c r="DV37" s="114">
        <v>2009500</v>
      </c>
      <c r="DW37" s="115">
        <v>168395.1</v>
      </c>
      <c r="DX37" s="145">
        <v>76.450378000000001</v>
      </c>
      <c r="DY37" s="113">
        <v>76.803436000000005</v>
      </c>
      <c r="DZ37" s="113">
        <v>74.742362999999997</v>
      </c>
      <c r="EA37" s="113">
        <v>75.066794999999999</v>
      </c>
      <c r="EB37" s="113">
        <v>72.550567999999998</v>
      </c>
      <c r="EC37" s="114">
        <v>8614455</v>
      </c>
      <c r="ED37" s="115">
        <v>198975.3</v>
      </c>
      <c r="EE37" s="145">
        <v>220.41999799999999</v>
      </c>
      <c r="EF37" s="113">
        <v>222.300003</v>
      </c>
      <c r="EG37" s="113">
        <v>213.720001</v>
      </c>
      <c r="EH37" s="113">
        <v>214.220001</v>
      </c>
      <c r="EI37" s="113">
        <v>212.27220199999999</v>
      </c>
      <c r="EJ37" s="114">
        <v>27625800</v>
      </c>
      <c r="EK37" s="115">
        <v>1620108</v>
      </c>
      <c r="EL37" s="145">
        <v>129.10000600000001</v>
      </c>
      <c r="EM37" s="113">
        <v>129.779999</v>
      </c>
      <c r="EN37" s="113">
        <v>127.050003</v>
      </c>
      <c r="EO37" s="113">
        <v>127.43</v>
      </c>
      <c r="EP37" s="113">
        <v>126.451859</v>
      </c>
      <c r="EQ37" s="114">
        <v>5160800</v>
      </c>
      <c r="ER37" s="115">
        <v>159900.29999999999</v>
      </c>
      <c r="ES37" s="145">
        <v>144.470001</v>
      </c>
      <c r="ET37" s="113">
        <v>145.38999899999999</v>
      </c>
      <c r="EU37" s="113">
        <v>141.13000500000001</v>
      </c>
      <c r="EV37" s="113">
        <v>141.91000399999999</v>
      </c>
      <c r="EW37" s="113">
        <v>138.51727299999999</v>
      </c>
      <c r="EX37" s="114">
        <v>6427600</v>
      </c>
      <c r="EY37" s="115">
        <v>350440</v>
      </c>
      <c r="EZ37" s="145">
        <v>259.76001000000002</v>
      </c>
      <c r="FA37" s="113">
        <v>261.48001099999999</v>
      </c>
      <c r="FB37" s="113">
        <v>254.5</v>
      </c>
      <c r="FC37" s="113">
        <v>255.009995</v>
      </c>
      <c r="FD37" s="113">
        <v>255.009995</v>
      </c>
      <c r="FE37" s="114">
        <v>3242300</v>
      </c>
      <c r="FF37" s="115">
        <v>220790</v>
      </c>
      <c r="FG37" s="145">
        <v>113.510002</v>
      </c>
      <c r="FH37" s="113">
        <v>114.370003</v>
      </c>
      <c r="FI37" s="113">
        <v>111.69000200000001</v>
      </c>
      <c r="FJ37" s="113">
        <v>111.839996</v>
      </c>
      <c r="FK37" s="113">
        <v>109.303909</v>
      </c>
      <c r="FL37" s="114">
        <v>1191400</v>
      </c>
      <c r="FM37" s="115">
        <v>28330.05</v>
      </c>
      <c r="FN37" s="145">
        <v>328.540009</v>
      </c>
      <c r="FO37" s="113">
        <v>330.77999899999998</v>
      </c>
      <c r="FP37" s="113">
        <v>322.05999800000001</v>
      </c>
      <c r="FQ37" s="113">
        <v>324.22000100000002</v>
      </c>
      <c r="FR37" s="113">
        <v>319.61743200000001</v>
      </c>
      <c r="FS37" s="114">
        <v>2482100</v>
      </c>
      <c r="FT37" s="115">
        <v>308117.8</v>
      </c>
      <c r="FU37" s="145">
        <v>58.150002000000001</v>
      </c>
      <c r="FV37" s="113">
        <v>58.290000999999997</v>
      </c>
      <c r="FW37" s="113">
        <v>57.080002</v>
      </c>
      <c r="FX37" s="113">
        <v>57.299999</v>
      </c>
      <c r="FY37" s="113">
        <v>54.815536000000002</v>
      </c>
      <c r="FZ37" s="114">
        <v>16075100</v>
      </c>
      <c r="GA37" s="115">
        <v>237112.8</v>
      </c>
      <c r="GB37" s="145">
        <v>200.85000600000001</v>
      </c>
      <c r="GC37" s="113">
        <v>201.070007</v>
      </c>
      <c r="GD37" s="113">
        <v>196.5</v>
      </c>
      <c r="GE37" s="113">
        <v>196.970001</v>
      </c>
      <c r="GF37" s="113">
        <v>195.817047</v>
      </c>
      <c r="GG37" s="114">
        <v>7449600</v>
      </c>
      <c r="GH37" s="115">
        <v>332092.7</v>
      </c>
      <c r="GI37" s="145">
        <v>37.459999000000003</v>
      </c>
      <c r="GJ37" s="113">
        <v>37.799999</v>
      </c>
      <c r="GK37" s="113">
        <v>36.830002</v>
      </c>
      <c r="GL37" s="113">
        <v>36.970001000000003</v>
      </c>
      <c r="GM37" s="113">
        <v>35.531905999999999</v>
      </c>
      <c r="GN37" s="114">
        <v>4865300</v>
      </c>
      <c r="GO37" s="115">
        <v>39810</v>
      </c>
      <c r="GP37" s="145">
        <v>145.10000600000001</v>
      </c>
      <c r="GQ37" s="113">
        <v>145.36999499999999</v>
      </c>
      <c r="GR37" s="113">
        <v>142.75</v>
      </c>
      <c r="GS37" s="113">
        <v>142.949997</v>
      </c>
      <c r="GT37" s="113">
        <v>140.764343</v>
      </c>
      <c r="GU37" s="114">
        <v>4881100</v>
      </c>
      <c r="GV37" s="115">
        <v>405084.7</v>
      </c>
      <c r="GW37" s="145">
        <v>127.370003</v>
      </c>
      <c r="GX37" s="113">
        <v>127.400002</v>
      </c>
      <c r="GY37" s="113">
        <v>123.709999</v>
      </c>
      <c r="GZ37" s="113">
        <v>124.230003</v>
      </c>
      <c r="HA37" s="113">
        <v>124.230003</v>
      </c>
      <c r="HB37" s="114">
        <v>6576900</v>
      </c>
      <c r="HC37" s="115">
        <v>224491.4</v>
      </c>
      <c r="HD37" s="147">
        <v>28633.55</v>
      </c>
      <c r="HE37" s="148">
        <v>28711.93</v>
      </c>
      <c r="HF37" s="148">
        <v>28139.4</v>
      </c>
      <c r="HG37" s="148">
        <v>28195.42</v>
      </c>
      <c r="HH37" s="148">
        <v>28195.42</v>
      </c>
      <c r="HI37" s="114">
        <v>358700000</v>
      </c>
      <c r="HJ37" s="149">
        <f t="shared" si="0"/>
        <v>8887146.1999999993</v>
      </c>
    </row>
    <row r="38" spans="1:218" x14ac:dyDescent="0.2">
      <c r="A38" s="127">
        <v>44124</v>
      </c>
      <c r="B38" s="112">
        <v>170.5</v>
      </c>
      <c r="C38" s="113">
        <v>173.19000199999999</v>
      </c>
      <c r="D38" s="113">
        <v>169.990005</v>
      </c>
      <c r="E38" s="113">
        <v>170.949997</v>
      </c>
      <c r="F38" s="113">
        <v>165.606506</v>
      </c>
      <c r="G38" s="114">
        <v>1813000</v>
      </c>
      <c r="H38" s="120">
        <v>98607.63</v>
      </c>
      <c r="I38" s="145">
        <v>102.94000200000001</v>
      </c>
      <c r="J38" s="113">
        <v>104.610001</v>
      </c>
      <c r="K38" s="113">
        <v>102.83000199999999</v>
      </c>
      <c r="L38" s="113">
        <v>103.139999</v>
      </c>
      <c r="M38" s="113">
        <v>101.951477</v>
      </c>
      <c r="N38" s="114">
        <v>2954700</v>
      </c>
      <c r="O38" s="115">
        <v>83048.44</v>
      </c>
      <c r="P38" s="146">
        <v>231.05999800000001</v>
      </c>
      <c r="Q38" s="113">
        <v>232.89999399999999</v>
      </c>
      <c r="R38" s="113">
        <v>229.36000100000001</v>
      </c>
      <c r="S38" s="113">
        <v>231.10000600000001</v>
      </c>
      <c r="T38" s="113">
        <v>224.52198799999999</v>
      </c>
      <c r="U38" s="114">
        <v>1950100</v>
      </c>
      <c r="V38" s="120">
        <v>140480</v>
      </c>
      <c r="W38" s="145">
        <v>116.199997</v>
      </c>
      <c r="X38" s="113">
        <v>118.980003</v>
      </c>
      <c r="Y38" s="113">
        <v>115.629997</v>
      </c>
      <c r="Z38" s="113">
        <v>117.510002</v>
      </c>
      <c r="AA38" s="113">
        <v>116.75902600000001</v>
      </c>
      <c r="AB38" s="114">
        <v>124423700</v>
      </c>
      <c r="AC38" s="115">
        <v>1997881</v>
      </c>
      <c r="AD38" s="145">
        <v>168.28999300000001</v>
      </c>
      <c r="AE38" s="113">
        <v>169.28999300000001</v>
      </c>
      <c r="AF38" s="113">
        <v>166.179993</v>
      </c>
      <c r="AG38" s="113">
        <v>167.240005</v>
      </c>
      <c r="AH38" s="113">
        <v>167.240005</v>
      </c>
      <c r="AI38" s="114">
        <v>12319900</v>
      </c>
      <c r="AJ38" s="115">
        <v>94409.63</v>
      </c>
      <c r="AK38" s="145">
        <v>168.199997</v>
      </c>
      <c r="AL38" s="113">
        <v>171.259995</v>
      </c>
      <c r="AM38" s="113">
        <v>167.91000399999999</v>
      </c>
      <c r="AN38" s="113">
        <v>168.990005</v>
      </c>
      <c r="AO38" s="113">
        <v>165.43551600000001</v>
      </c>
      <c r="AP38" s="114">
        <v>3007100</v>
      </c>
      <c r="AQ38" s="115">
        <v>91805.19</v>
      </c>
      <c r="AR38" s="145">
        <v>71.910004000000001</v>
      </c>
      <c r="AS38" s="113">
        <v>72.290001000000004</v>
      </c>
      <c r="AT38" s="113">
        <v>71.040001000000004</v>
      </c>
      <c r="AU38" s="113">
        <v>71.680000000000007</v>
      </c>
      <c r="AV38" s="113">
        <v>67.898193000000006</v>
      </c>
      <c r="AW38" s="114">
        <v>7753200</v>
      </c>
      <c r="AX38" s="115">
        <v>137987.20000000001</v>
      </c>
      <c r="AY38" s="145">
        <v>39.439999</v>
      </c>
      <c r="AZ38" s="113">
        <v>39.509998000000003</v>
      </c>
      <c r="BA38" s="113">
        <v>39.029998999999997</v>
      </c>
      <c r="BB38" s="113">
        <v>39.200001</v>
      </c>
      <c r="BC38" s="113">
        <v>38.083281999999997</v>
      </c>
      <c r="BD38" s="114">
        <v>16564900</v>
      </c>
      <c r="BE38" s="115">
        <v>166098.4</v>
      </c>
      <c r="BF38" s="145">
        <v>49.889999000000003</v>
      </c>
      <c r="BG38" s="113">
        <v>50.619999</v>
      </c>
      <c r="BH38" s="113">
        <v>49.790000999999997</v>
      </c>
      <c r="BI38" s="113">
        <v>50.25</v>
      </c>
      <c r="BJ38" s="113">
        <v>48.710064000000003</v>
      </c>
      <c r="BK38" s="114">
        <v>10970700</v>
      </c>
      <c r="BL38" s="115">
        <v>215946</v>
      </c>
      <c r="BM38" s="145">
        <v>49.349997999999999</v>
      </c>
      <c r="BN38" s="113">
        <v>50.150002000000001</v>
      </c>
      <c r="BO38" s="113">
        <v>49.209999000000003</v>
      </c>
      <c r="BP38" s="113">
        <v>49.34</v>
      </c>
      <c r="BQ38" s="113">
        <v>47.196705000000001</v>
      </c>
      <c r="BR38" s="114">
        <v>2503600</v>
      </c>
      <c r="BS38" s="115">
        <v>43649.11</v>
      </c>
      <c r="BT38" s="145">
        <v>206.699997</v>
      </c>
      <c r="BU38" s="113">
        <v>211.38000500000001</v>
      </c>
      <c r="BV38" s="113">
        <v>206.470001</v>
      </c>
      <c r="BW38" s="113">
        <v>208.029999</v>
      </c>
      <c r="BX38" s="113">
        <v>204.40579199999999</v>
      </c>
      <c r="BY38" s="114">
        <v>3335500</v>
      </c>
      <c r="BZ38" s="115">
        <v>71576.31</v>
      </c>
      <c r="CA38" s="145">
        <v>172.470001</v>
      </c>
      <c r="CB38" s="113">
        <v>175.720001</v>
      </c>
      <c r="CC38" s="113">
        <v>172.470001</v>
      </c>
      <c r="CD38" s="113">
        <v>173.259995</v>
      </c>
      <c r="CE38" s="113">
        <v>170.28686500000001</v>
      </c>
      <c r="CF38" s="114">
        <v>1580300</v>
      </c>
      <c r="CG38" s="115">
        <v>160730</v>
      </c>
      <c r="CH38" s="145">
        <v>285.14001500000001</v>
      </c>
      <c r="CI38" s="113">
        <v>289.790009</v>
      </c>
      <c r="CJ38" s="113">
        <v>284.13000499999998</v>
      </c>
      <c r="CK38" s="113">
        <v>286.040009</v>
      </c>
      <c r="CL38" s="113">
        <v>279.81976300000002</v>
      </c>
      <c r="CM38" s="114">
        <v>2281500</v>
      </c>
      <c r="CN38" s="115">
        <v>307909.8</v>
      </c>
      <c r="CO38" s="145">
        <v>54.599997999999999</v>
      </c>
      <c r="CP38" s="113">
        <v>54.700001</v>
      </c>
      <c r="CQ38" s="113">
        <v>53.27</v>
      </c>
      <c r="CR38" s="113">
        <v>53.43</v>
      </c>
      <c r="CS38" s="113">
        <v>52.063079999999999</v>
      </c>
      <c r="CT38" s="114">
        <v>27224900</v>
      </c>
      <c r="CU38" s="115">
        <v>218956.1</v>
      </c>
      <c r="CV38" s="145">
        <v>119.800003</v>
      </c>
      <c r="CW38" s="113">
        <v>120.150002</v>
      </c>
      <c r="CX38" s="113">
        <v>116.839996</v>
      </c>
      <c r="CY38" s="113">
        <v>117.370003</v>
      </c>
      <c r="CZ38" s="113">
        <v>111.620239</v>
      </c>
      <c r="DA38" s="114">
        <v>21501100</v>
      </c>
      <c r="DB38" s="115">
        <v>104583.3</v>
      </c>
      <c r="DC38" s="145">
        <v>144.66000399999999</v>
      </c>
      <c r="DD38" s="113">
        <v>145.75</v>
      </c>
      <c r="DE38" s="113">
        <v>144.11999499999999</v>
      </c>
      <c r="DF38" s="113">
        <v>144.550003</v>
      </c>
      <c r="DG38" s="113">
        <v>140.94082599999999</v>
      </c>
      <c r="DH38" s="114">
        <v>5325400</v>
      </c>
      <c r="DI38" s="115">
        <v>380534</v>
      </c>
      <c r="DJ38" s="145">
        <v>100.30999799999999</v>
      </c>
      <c r="DK38" s="113">
        <v>101.769997</v>
      </c>
      <c r="DL38" s="113">
        <v>100.120003</v>
      </c>
      <c r="DM38" s="113">
        <v>100.370003</v>
      </c>
      <c r="DN38" s="113">
        <v>97.911231999999998</v>
      </c>
      <c r="DO38" s="114">
        <v>11257100</v>
      </c>
      <c r="DP38" s="115">
        <v>305948</v>
      </c>
      <c r="DQ38" s="145">
        <v>226.740005</v>
      </c>
      <c r="DR38" s="113">
        <v>230</v>
      </c>
      <c r="DS38" s="113">
        <v>226.429993</v>
      </c>
      <c r="DT38" s="113">
        <v>227.449997</v>
      </c>
      <c r="DU38" s="113">
        <v>222.270554</v>
      </c>
      <c r="DV38" s="114">
        <v>1883200</v>
      </c>
      <c r="DW38" s="115">
        <v>169475.4</v>
      </c>
      <c r="DX38" s="145">
        <v>75.353049999999996</v>
      </c>
      <c r="DY38" s="113">
        <v>75.353049999999996</v>
      </c>
      <c r="DZ38" s="113">
        <v>74.503815000000003</v>
      </c>
      <c r="EA38" s="113">
        <v>74.685112000000004</v>
      </c>
      <c r="EB38" s="113">
        <v>72.181679000000003</v>
      </c>
      <c r="EC38" s="114">
        <v>11144746</v>
      </c>
      <c r="ED38" s="115">
        <v>197963.7</v>
      </c>
      <c r="EE38" s="145">
        <v>215.800003</v>
      </c>
      <c r="EF38" s="113">
        <v>217.36999499999999</v>
      </c>
      <c r="EG38" s="113">
        <v>213.08999600000001</v>
      </c>
      <c r="EH38" s="113">
        <v>214.64999399999999</v>
      </c>
      <c r="EI38" s="113">
        <v>212.69825700000001</v>
      </c>
      <c r="EJ38" s="114">
        <v>22753500</v>
      </c>
      <c r="EK38" s="115">
        <v>1623360</v>
      </c>
      <c r="EL38" s="145">
        <v>128</v>
      </c>
      <c r="EM38" s="113">
        <v>129.89999399999999</v>
      </c>
      <c r="EN38" s="113">
        <v>127.720001</v>
      </c>
      <c r="EO38" s="113">
        <v>128.490005</v>
      </c>
      <c r="EP38" s="113">
        <v>127.503731</v>
      </c>
      <c r="EQ38" s="114">
        <v>3799200</v>
      </c>
      <c r="ER38" s="115">
        <v>161230.39999999999</v>
      </c>
      <c r="ES38" s="145">
        <v>145.61000100000001</v>
      </c>
      <c r="ET38" s="113">
        <v>145.69000199999999</v>
      </c>
      <c r="EU38" s="113">
        <v>141.89999399999999</v>
      </c>
      <c r="EV38" s="113">
        <v>142.479996</v>
      </c>
      <c r="EW38" s="113">
        <v>139.07363900000001</v>
      </c>
      <c r="EX38" s="114">
        <v>7582100</v>
      </c>
      <c r="EY38" s="115">
        <v>351847.6</v>
      </c>
      <c r="EZ38" s="145">
        <v>256.11999500000002</v>
      </c>
      <c r="FA38" s="113">
        <v>259.17999300000002</v>
      </c>
      <c r="FB38" s="113">
        <v>254.050003</v>
      </c>
      <c r="FC38" s="113">
        <v>255.970001</v>
      </c>
      <c r="FD38" s="113">
        <v>255.970001</v>
      </c>
      <c r="FE38" s="114">
        <v>2989300</v>
      </c>
      <c r="FF38" s="115">
        <v>220000</v>
      </c>
      <c r="FG38" s="145">
        <v>115.58000199999999</v>
      </c>
      <c r="FH38" s="113">
        <v>118.449997</v>
      </c>
      <c r="FI38" s="113">
        <v>114.199997</v>
      </c>
      <c r="FJ38" s="113">
        <v>118.110001</v>
      </c>
      <c r="FK38" s="113">
        <v>115.431732</v>
      </c>
      <c r="FL38" s="114">
        <v>2300800</v>
      </c>
      <c r="FM38" s="115">
        <v>29918.3</v>
      </c>
      <c r="FN38" s="145">
        <v>326.61999500000002</v>
      </c>
      <c r="FO38" s="113">
        <v>328.61999500000002</v>
      </c>
      <c r="FP38" s="113">
        <v>323.27999899999998</v>
      </c>
      <c r="FQ38" s="113">
        <v>323.41000400000001</v>
      </c>
      <c r="FR38" s="113">
        <v>318.81896999999998</v>
      </c>
      <c r="FS38" s="114">
        <v>1988600</v>
      </c>
      <c r="FT38" s="115">
        <v>307347.90000000002</v>
      </c>
      <c r="FU38" s="145">
        <v>57.540000999999997</v>
      </c>
      <c r="FV38" s="113">
        <v>57.669998</v>
      </c>
      <c r="FW38" s="113">
        <v>56.759998000000003</v>
      </c>
      <c r="FX38" s="113">
        <v>57.25</v>
      </c>
      <c r="FY38" s="113">
        <v>54.767699999999998</v>
      </c>
      <c r="FZ38" s="114">
        <v>18696200</v>
      </c>
      <c r="GA38" s="115">
        <v>236905.9</v>
      </c>
      <c r="GB38" s="145">
        <v>197.550003</v>
      </c>
      <c r="GC38" s="113">
        <v>199.66000399999999</v>
      </c>
      <c r="GD38" s="113">
        <v>196.71000699999999</v>
      </c>
      <c r="GE38" s="113">
        <v>197.699997</v>
      </c>
      <c r="GF38" s="113">
        <v>196.54276999999999</v>
      </c>
      <c r="GG38" s="114">
        <v>7427000</v>
      </c>
      <c r="GH38" s="115">
        <v>333323.5</v>
      </c>
      <c r="GI38" s="145">
        <v>37.150002000000001</v>
      </c>
      <c r="GJ38" s="113">
        <v>37.770000000000003</v>
      </c>
      <c r="GK38" s="113">
        <v>36.720001000000003</v>
      </c>
      <c r="GL38" s="113">
        <v>37.490001999999997</v>
      </c>
      <c r="GM38" s="113">
        <v>36.031677000000002</v>
      </c>
      <c r="GN38" s="114">
        <v>6033700</v>
      </c>
      <c r="GO38" s="115">
        <v>40010</v>
      </c>
      <c r="GP38" s="145">
        <v>144.11000100000001</v>
      </c>
      <c r="GQ38" s="113">
        <v>145.529999</v>
      </c>
      <c r="GR38" s="113">
        <v>143.61999499999999</v>
      </c>
      <c r="GS38" s="113">
        <v>143.89999399999999</v>
      </c>
      <c r="GT38" s="113">
        <v>141.699814</v>
      </c>
      <c r="GU38" s="114">
        <v>4841000</v>
      </c>
      <c r="GV38" s="115">
        <v>407776.7</v>
      </c>
      <c r="GW38" s="145">
        <v>124.58000199999999</v>
      </c>
      <c r="GX38" s="113">
        <v>125.730003</v>
      </c>
      <c r="GY38" s="113">
        <v>123.639999</v>
      </c>
      <c r="GZ38" s="113">
        <v>124.949997</v>
      </c>
      <c r="HA38" s="113">
        <v>124.949997</v>
      </c>
      <c r="HB38" s="114">
        <v>6161200</v>
      </c>
      <c r="HC38" s="115">
        <v>225792.4</v>
      </c>
      <c r="HD38" s="147">
        <v>28245.85</v>
      </c>
      <c r="HE38" s="148">
        <v>28575.03</v>
      </c>
      <c r="HF38" s="148">
        <v>28243.040000000001</v>
      </c>
      <c r="HG38" s="148">
        <v>28308.79</v>
      </c>
      <c r="HH38" s="148">
        <v>28308.79</v>
      </c>
      <c r="HI38" s="114">
        <v>350220000</v>
      </c>
      <c r="HJ38" s="149">
        <f t="shared" si="0"/>
        <v>8925101.9100000001</v>
      </c>
    </row>
    <row r="39" spans="1:218" x14ac:dyDescent="0.2">
      <c r="A39" s="127">
        <v>44125</v>
      </c>
      <c r="B39" s="112">
        <v>170.33999600000001</v>
      </c>
      <c r="C39" s="113">
        <v>172.11000100000001</v>
      </c>
      <c r="D39" s="113">
        <v>169.070007</v>
      </c>
      <c r="E39" s="113">
        <v>169.16999799999999</v>
      </c>
      <c r="F39" s="113">
        <v>163.882126</v>
      </c>
      <c r="G39" s="114">
        <v>1511100</v>
      </c>
      <c r="H39" s="120">
        <v>97580.88</v>
      </c>
      <c r="I39" s="145">
        <v>103.16999800000001</v>
      </c>
      <c r="J39" s="113">
        <v>103.389999</v>
      </c>
      <c r="K39" s="113">
        <v>101.360001</v>
      </c>
      <c r="L39" s="113">
        <v>101.43</v>
      </c>
      <c r="M39" s="113">
        <v>100.261185</v>
      </c>
      <c r="N39" s="114">
        <v>2588400</v>
      </c>
      <c r="O39" s="115">
        <v>81671.56</v>
      </c>
      <c r="P39" s="146">
        <v>229.46000699999999</v>
      </c>
      <c r="Q39" s="113">
        <v>231.11000100000001</v>
      </c>
      <c r="R39" s="113">
        <v>227.53999300000001</v>
      </c>
      <c r="S39" s="113">
        <v>228.970001</v>
      </c>
      <c r="T39" s="113">
        <v>222.45257599999999</v>
      </c>
      <c r="U39" s="114">
        <v>1978700</v>
      </c>
      <c r="V39" s="120">
        <v>139380</v>
      </c>
      <c r="W39" s="145">
        <v>116.66999800000001</v>
      </c>
      <c r="X39" s="113">
        <v>118.709999</v>
      </c>
      <c r="Y39" s="113">
        <v>116.449997</v>
      </c>
      <c r="Z39" s="113">
        <v>116.870003</v>
      </c>
      <c r="AA39" s="113">
        <v>116.123116</v>
      </c>
      <c r="AB39" s="114">
        <v>89946000</v>
      </c>
      <c r="AC39" s="115">
        <v>1987001</v>
      </c>
      <c r="AD39" s="145">
        <v>166.44000199999999</v>
      </c>
      <c r="AE39" s="113">
        <v>167.63000500000001</v>
      </c>
      <c r="AF39" s="113">
        <v>163.820007</v>
      </c>
      <c r="AG39" s="113">
        <v>163.86000100000001</v>
      </c>
      <c r="AH39" s="113">
        <v>163.86000100000001</v>
      </c>
      <c r="AI39" s="114">
        <v>11450600</v>
      </c>
      <c r="AJ39" s="115">
        <v>92503.81</v>
      </c>
      <c r="AK39" s="145">
        <v>169.80999800000001</v>
      </c>
      <c r="AL39" s="113">
        <v>170.520004</v>
      </c>
      <c r="AM39" s="113">
        <v>166.740005</v>
      </c>
      <c r="AN39" s="113">
        <v>167.39999399999999</v>
      </c>
      <c r="AO39" s="113">
        <v>163.87893700000001</v>
      </c>
      <c r="AP39" s="114">
        <v>2502000</v>
      </c>
      <c r="AQ39" s="115">
        <v>90941.38</v>
      </c>
      <c r="AR39" s="145">
        <v>71.129997000000003</v>
      </c>
      <c r="AS39" s="113">
        <v>71.580001999999993</v>
      </c>
      <c r="AT39" s="113">
        <v>70.730002999999996</v>
      </c>
      <c r="AU39" s="113">
        <v>70.870002999999997</v>
      </c>
      <c r="AV39" s="113">
        <v>67.130936000000005</v>
      </c>
      <c r="AW39" s="114">
        <v>9800600</v>
      </c>
      <c r="AX39" s="115">
        <v>136427.9</v>
      </c>
      <c r="AY39" s="145">
        <v>39.310001</v>
      </c>
      <c r="AZ39" s="113">
        <v>39.57</v>
      </c>
      <c r="BA39" s="113">
        <v>38.979999999999997</v>
      </c>
      <c r="BB39" s="113">
        <v>39.060001</v>
      </c>
      <c r="BC39" s="113">
        <v>37.947273000000003</v>
      </c>
      <c r="BD39" s="114">
        <v>17016300</v>
      </c>
      <c r="BE39" s="115">
        <v>165505.29999999999</v>
      </c>
      <c r="BF39" s="145">
        <v>49.959999000000003</v>
      </c>
      <c r="BG39" s="113">
        <v>50.43</v>
      </c>
      <c r="BH39" s="113">
        <v>49.77</v>
      </c>
      <c r="BI39" s="113">
        <v>49.990001999999997</v>
      </c>
      <c r="BJ39" s="113">
        <v>48.458035000000002</v>
      </c>
      <c r="BK39" s="114">
        <v>12517400</v>
      </c>
      <c r="BL39" s="115">
        <v>214828.7</v>
      </c>
      <c r="BM39" s="145">
        <v>49.380001</v>
      </c>
      <c r="BN39" s="113">
        <v>49.715000000000003</v>
      </c>
      <c r="BO39" s="113">
        <v>48.549999</v>
      </c>
      <c r="BP39" s="113">
        <v>48.549999</v>
      </c>
      <c r="BQ39" s="113">
        <v>46.441020999999999</v>
      </c>
      <c r="BR39" s="114">
        <v>4092500</v>
      </c>
      <c r="BS39" s="115">
        <v>43047.360000000001</v>
      </c>
      <c r="BT39" s="145">
        <v>207.38999899999999</v>
      </c>
      <c r="BU39" s="113">
        <v>207.949997</v>
      </c>
      <c r="BV39" s="113">
        <v>202.009995</v>
      </c>
      <c r="BW39" s="113">
        <v>202.91000399999999</v>
      </c>
      <c r="BX39" s="113">
        <v>199.37498500000001</v>
      </c>
      <c r="BY39" s="114">
        <v>3083600</v>
      </c>
      <c r="BZ39" s="115">
        <v>69814.75</v>
      </c>
      <c r="CA39" s="145">
        <v>172.58999600000001</v>
      </c>
      <c r="CB39" s="113">
        <v>175.220001</v>
      </c>
      <c r="CC39" s="113">
        <v>172.550003</v>
      </c>
      <c r="CD39" s="113">
        <v>172.86999499999999</v>
      </c>
      <c r="CE39" s="113">
        <v>169.90356399999999</v>
      </c>
      <c r="CF39" s="114">
        <v>1827000</v>
      </c>
      <c r="CG39" s="115">
        <v>157250</v>
      </c>
      <c r="CH39" s="145">
        <v>285.39001500000001</v>
      </c>
      <c r="CI39" s="113">
        <v>288.01998900000001</v>
      </c>
      <c r="CJ39" s="113">
        <v>283.27999899999998</v>
      </c>
      <c r="CK39" s="113">
        <v>284.51001000000002</v>
      </c>
      <c r="CL39" s="113">
        <v>278.32299799999998</v>
      </c>
      <c r="CM39" s="114">
        <v>2304500</v>
      </c>
      <c r="CN39" s="115">
        <v>306262.8</v>
      </c>
      <c r="CO39" s="145">
        <v>53.139999000000003</v>
      </c>
      <c r="CP39" s="113">
        <v>54.07</v>
      </c>
      <c r="CQ39" s="113">
        <v>52.82</v>
      </c>
      <c r="CR39" s="113">
        <v>53.5</v>
      </c>
      <c r="CS39" s="113">
        <v>52.13129</v>
      </c>
      <c r="CT39" s="114">
        <v>21866000</v>
      </c>
      <c r="CU39" s="115">
        <v>219242.9</v>
      </c>
      <c r="CV39" s="145">
        <v>116.660004</v>
      </c>
      <c r="CW39" s="113">
        <v>117.69000200000001</v>
      </c>
      <c r="CX39" s="113">
        <v>114.790001</v>
      </c>
      <c r="CY39" s="113">
        <v>115.05999799999999</v>
      </c>
      <c r="CZ39" s="113">
        <v>109.423393</v>
      </c>
      <c r="DA39" s="114">
        <v>9755300</v>
      </c>
      <c r="DB39" s="115">
        <v>102525</v>
      </c>
      <c r="DC39" s="145">
        <v>144.11999499999999</v>
      </c>
      <c r="DD39" s="113">
        <v>145.33999600000001</v>
      </c>
      <c r="DE39" s="113">
        <v>143.91000399999999</v>
      </c>
      <c r="DF39" s="113">
        <v>143.929993</v>
      </c>
      <c r="DG39" s="113">
        <v>140.336288</v>
      </c>
      <c r="DH39" s="114">
        <v>5221300</v>
      </c>
      <c r="DI39" s="115">
        <v>378901.8</v>
      </c>
      <c r="DJ39" s="145">
        <v>100.360001</v>
      </c>
      <c r="DK39" s="113">
        <v>100.989998</v>
      </c>
      <c r="DL39" s="113">
        <v>99.330001999999993</v>
      </c>
      <c r="DM39" s="113">
        <v>99.370002999999997</v>
      </c>
      <c r="DN39" s="113">
        <v>96.935721999999998</v>
      </c>
      <c r="DO39" s="114">
        <v>10730500</v>
      </c>
      <c r="DP39" s="115">
        <v>302899.8</v>
      </c>
      <c r="DQ39" s="145">
        <v>227.229996</v>
      </c>
      <c r="DR39" s="113">
        <v>229.490005</v>
      </c>
      <c r="DS39" s="113">
        <v>227.21000699999999</v>
      </c>
      <c r="DT39" s="113">
        <v>228.19000199999999</v>
      </c>
      <c r="DU39" s="113">
        <v>222.99369799999999</v>
      </c>
      <c r="DV39" s="114">
        <v>1518200</v>
      </c>
      <c r="DW39" s="115">
        <v>170026.9</v>
      </c>
      <c r="DX39" s="145">
        <v>74.675574999999995</v>
      </c>
      <c r="DY39" s="113">
        <v>75.238547999999994</v>
      </c>
      <c r="DZ39" s="113">
        <v>74.456108</v>
      </c>
      <c r="EA39" s="113">
        <v>74.494277999999994</v>
      </c>
      <c r="EB39" s="113">
        <v>71.997246000000004</v>
      </c>
      <c r="EC39" s="114">
        <v>9689808</v>
      </c>
      <c r="ED39" s="115">
        <v>197457.8</v>
      </c>
      <c r="EE39" s="145">
        <v>213.11999499999999</v>
      </c>
      <c r="EF39" s="113">
        <v>216.91999799999999</v>
      </c>
      <c r="EG39" s="113">
        <v>213.11999499999999</v>
      </c>
      <c r="EH39" s="113">
        <v>214.800003</v>
      </c>
      <c r="EI39" s="113">
        <v>212.846924</v>
      </c>
      <c r="EJ39" s="114">
        <v>22724900</v>
      </c>
      <c r="EK39" s="115">
        <v>1624494</v>
      </c>
      <c r="EL39" s="145">
        <v>128.5</v>
      </c>
      <c r="EM39" s="113">
        <v>131.38000500000001</v>
      </c>
      <c r="EN39" s="113">
        <v>128.449997</v>
      </c>
      <c r="EO39" s="113">
        <v>129.429993</v>
      </c>
      <c r="EP39" s="113">
        <v>128.43649300000001</v>
      </c>
      <c r="EQ39" s="114">
        <v>4916300</v>
      </c>
      <c r="ER39" s="115">
        <v>162409.9</v>
      </c>
      <c r="ES39" s="145">
        <v>142.490005</v>
      </c>
      <c r="ET39" s="113">
        <v>144.33999600000001</v>
      </c>
      <c r="EU39" s="113">
        <v>142.470001</v>
      </c>
      <c r="EV39" s="113">
        <v>143.25</v>
      </c>
      <c r="EW39" s="113">
        <v>139.82524100000001</v>
      </c>
      <c r="EX39" s="114">
        <v>5649700</v>
      </c>
      <c r="EY39" s="115">
        <v>353749.1</v>
      </c>
      <c r="EZ39" s="145">
        <v>256.45001200000002</v>
      </c>
      <c r="FA39" s="113">
        <v>258.30999800000001</v>
      </c>
      <c r="FB39" s="113">
        <v>251.85000600000001</v>
      </c>
      <c r="FC39" s="113">
        <v>254.229996</v>
      </c>
      <c r="FD39" s="113">
        <v>254.229996</v>
      </c>
      <c r="FE39" s="114">
        <v>2794000</v>
      </c>
      <c r="FF39" s="115">
        <v>224490</v>
      </c>
      <c r="FG39" s="145">
        <v>118.5</v>
      </c>
      <c r="FH39" s="113">
        <v>125.18</v>
      </c>
      <c r="FI39" s="113">
        <v>118.120003</v>
      </c>
      <c r="FJ39" s="113">
        <v>125</v>
      </c>
      <c r="FK39" s="113">
        <v>122.165504</v>
      </c>
      <c r="FL39" s="114">
        <v>2965200</v>
      </c>
      <c r="FM39" s="115">
        <v>31663.599999999999</v>
      </c>
      <c r="FN39" s="145">
        <v>323.41000400000001</v>
      </c>
      <c r="FO39" s="113">
        <v>326.48998999999998</v>
      </c>
      <c r="FP39" s="113">
        <v>322.17999300000002</v>
      </c>
      <c r="FQ39" s="113">
        <v>322.790009</v>
      </c>
      <c r="FR39" s="113">
        <v>318.207764</v>
      </c>
      <c r="FS39" s="114">
        <v>2139000</v>
      </c>
      <c r="FT39" s="115">
        <v>306758.8</v>
      </c>
      <c r="FU39" s="145">
        <v>57.110000999999997</v>
      </c>
      <c r="FV39" s="113">
        <v>57.709999000000003</v>
      </c>
      <c r="FW39" s="113">
        <v>56.689999</v>
      </c>
      <c r="FX39" s="113">
        <v>56.75</v>
      </c>
      <c r="FY39" s="113">
        <v>54.289383000000001</v>
      </c>
      <c r="FZ39" s="114">
        <v>21498300</v>
      </c>
      <c r="GA39" s="115">
        <v>234836.8</v>
      </c>
      <c r="GB39" s="145">
        <v>197.83000200000001</v>
      </c>
      <c r="GC39" s="113">
        <v>200.41999799999999</v>
      </c>
      <c r="GD39" s="113">
        <v>197.83000200000001</v>
      </c>
      <c r="GE39" s="113">
        <v>198.429993</v>
      </c>
      <c r="GF39" s="113">
        <v>197.26847799999999</v>
      </c>
      <c r="GG39" s="114">
        <v>6067200</v>
      </c>
      <c r="GH39" s="115">
        <v>334554.3</v>
      </c>
      <c r="GI39" s="145">
        <v>37.369999</v>
      </c>
      <c r="GJ39" s="113">
        <v>37.869999</v>
      </c>
      <c r="GK39" s="113">
        <v>36.970001000000003</v>
      </c>
      <c r="GL39" s="113">
        <v>37.389999000000003</v>
      </c>
      <c r="GM39" s="113">
        <v>35.935566000000001</v>
      </c>
      <c r="GN39" s="114">
        <v>3708500</v>
      </c>
      <c r="GO39" s="115">
        <v>40550</v>
      </c>
      <c r="GP39" s="145">
        <v>143.83999600000001</v>
      </c>
      <c r="GQ39" s="113">
        <v>145.729996</v>
      </c>
      <c r="GR39" s="113">
        <v>143.83999600000001</v>
      </c>
      <c r="GS39" s="113">
        <v>144.39999399999999</v>
      </c>
      <c r="GT39" s="113">
        <v>142.19216900000001</v>
      </c>
      <c r="GU39" s="114">
        <v>4371400</v>
      </c>
      <c r="GV39" s="115">
        <v>409193.6</v>
      </c>
      <c r="GW39" s="145">
        <v>124.360001</v>
      </c>
      <c r="GX39" s="113">
        <v>127.55999799999999</v>
      </c>
      <c r="GY39" s="113">
        <v>123.839996</v>
      </c>
      <c r="GZ39" s="113">
        <v>126.629997</v>
      </c>
      <c r="HA39" s="113">
        <v>126.629997</v>
      </c>
      <c r="HB39" s="114">
        <v>6591500</v>
      </c>
      <c r="HC39" s="115">
        <v>228828.3</v>
      </c>
      <c r="HD39" s="147">
        <v>28270.66</v>
      </c>
      <c r="HE39" s="148">
        <v>28450.639999999999</v>
      </c>
      <c r="HF39" s="148">
        <v>28196.39</v>
      </c>
      <c r="HG39" s="148">
        <v>28210.82</v>
      </c>
      <c r="HH39" s="148">
        <v>28210.82</v>
      </c>
      <c r="HI39" s="114">
        <v>299420000</v>
      </c>
      <c r="HJ39" s="149">
        <f t="shared" si="0"/>
        <v>8904798.040000001</v>
      </c>
    </row>
    <row r="40" spans="1:218" x14ac:dyDescent="0.2">
      <c r="A40" s="127">
        <v>44126</v>
      </c>
      <c r="B40" s="112">
        <v>169.63999899999999</v>
      </c>
      <c r="C40" s="113">
        <v>170.990005</v>
      </c>
      <c r="D40" s="113">
        <v>168.38999899999999</v>
      </c>
      <c r="E40" s="113">
        <v>170.71000699999999</v>
      </c>
      <c r="F40" s="113">
        <v>165.37402299999999</v>
      </c>
      <c r="G40" s="114">
        <v>1663200</v>
      </c>
      <c r="H40" s="120">
        <v>98469.25</v>
      </c>
      <c r="I40" s="145">
        <v>101.699997</v>
      </c>
      <c r="J40" s="113">
        <v>104.860001</v>
      </c>
      <c r="K40" s="113">
        <v>101.57</v>
      </c>
      <c r="L40" s="113">
        <v>104.790001</v>
      </c>
      <c r="M40" s="113">
        <v>103.582466</v>
      </c>
      <c r="N40" s="114">
        <v>3748800</v>
      </c>
      <c r="O40" s="115">
        <v>84377.06</v>
      </c>
      <c r="P40" s="146">
        <v>228.10000600000001</v>
      </c>
      <c r="Q40" s="113">
        <v>229.929993</v>
      </c>
      <c r="R40" s="113">
        <v>226.16000399999999</v>
      </c>
      <c r="S40" s="113">
        <v>227.979996</v>
      </c>
      <c r="T40" s="113">
        <v>221.49075300000001</v>
      </c>
      <c r="U40" s="114">
        <v>2172900</v>
      </c>
      <c r="V40" s="120">
        <v>139460</v>
      </c>
      <c r="W40" s="145">
        <v>117.449997</v>
      </c>
      <c r="X40" s="113">
        <v>118.040001</v>
      </c>
      <c r="Y40" s="113">
        <v>114.589996</v>
      </c>
      <c r="Z40" s="113">
        <v>115.75</v>
      </c>
      <c r="AA40" s="113">
        <v>115.010277</v>
      </c>
      <c r="AB40" s="114">
        <v>101988000</v>
      </c>
      <c r="AC40" s="115">
        <v>1967958</v>
      </c>
      <c r="AD40" s="145">
        <v>164.699997</v>
      </c>
      <c r="AE40" s="113">
        <v>169.63000500000001</v>
      </c>
      <c r="AF40" s="113">
        <v>164.10000600000001</v>
      </c>
      <c r="AG40" s="113">
        <v>169.070007</v>
      </c>
      <c r="AH40" s="113">
        <v>169.070007</v>
      </c>
      <c r="AI40" s="114">
        <v>14238200</v>
      </c>
      <c r="AJ40" s="115">
        <v>95444.94</v>
      </c>
      <c r="AK40" s="145">
        <v>167.979996</v>
      </c>
      <c r="AL40" s="113">
        <v>169.85000600000001</v>
      </c>
      <c r="AM40" s="113">
        <v>166.88999899999999</v>
      </c>
      <c r="AN40" s="113">
        <v>169.66000399999999</v>
      </c>
      <c r="AO40" s="113">
        <v>166.091431</v>
      </c>
      <c r="AP40" s="114">
        <v>2356800</v>
      </c>
      <c r="AQ40" s="115">
        <v>92169.13</v>
      </c>
      <c r="AR40" s="145">
        <v>70.879997000000003</v>
      </c>
      <c r="AS40" s="113">
        <v>73.489998</v>
      </c>
      <c r="AT40" s="113">
        <v>70.569999999999993</v>
      </c>
      <c r="AU40" s="113">
        <v>73.400002000000001</v>
      </c>
      <c r="AV40" s="113">
        <v>69.527457999999996</v>
      </c>
      <c r="AW40" s="114">
        <v>9810100</v>
      </c>
      <c r="AX40" s="115">
        <v>141298.29999999999</v>
      </c>
      <c r="AY40" s="145">
        <v>38.849997999999999</v>
      </c>
      <c r="AZ40" s="113">
        <v>38.959999000000003</v>
      </c>
      <c r="BA40" s="113">
        <v>38.380001</v>
      </c>
      <c r="BB40" s="113">
        <v>38.82</v>
      </c>
      <c r="BC40" s="113">
        <v>37.714108000000003</v>
      </c>
      <c r="BD40" s="114">
        <v>20399000</v>
      </c>
      <c r="BE40" s="115">
        <v>164488.4</v>
      </c>
      <c r="BF40" s="145">
        <v>51.169998</v>
      </c>
      <c r="BG40" s="113">
        <v>51.200001</v>
      </c>
      <c r="BH40" s="113">
        <v>50.380001</v>
      </c>
      <c r="BI40" s="113">
        <v>50.68</v>
      </c>
      <c r="BJ40" s="113">
        <v>49.126888000000001</v>
      </c>
      <c r="BK40" s="114">
        <v>20189200</v>
      </c>
      <c r="BL40" s="115">
        <v>217793.8</v>
      </c>
      <c r="BM40" s="145">
        <v>49.810001</v>
      </c>
      <c r="BN40" s="113">
        <v>50.16</v>
      </c>
      <c r="BO40" s="113">
        <v>47.150002000000001</v>
      </c>
      <c r="BP40" s="113">
        <v>48.82</v>
      </c>
      <c r="BQ40" s="113">
        <v>46.699294999999999</v>
      </c>
      <c r="BR40" s="114">
        <v>5244000</v>
      </c>
      <c r="BS40" s="115">
        <v>43649.11</v>
      </c>
      <c r="BT40" s="145">
        <v>203.199997</v>
      </c>
      <c r="BU40" s="113">
        <v>206.36999499999999</v>
      </c>
      <c r="BV40" s="113">
        <v>202.199997</v>
      </c>
      <c r="BW40" s="113">
        <v>205.39999399999999</v>
      </c>
      <c r="BX40" s="113">
        <v>201.821609</v>
      </c>
      <c r="BY40" s="114">
        <v>2136900</v>
      </c>
      <c r="BZ40" s="115">
        <v>70671.44</v>
      </c>
      <c r="CA40" s="145">
        <v>173.61000100000001</v>
      </c>
      <c r="CB40" s="113">
        <v>177.25</v>
      </c>
      <c r="CC40" s="113">
        <v>173.03999300000001</v>
      </c>
      <c r="CD40" s="113">
        <v>176.85000600000001</v>
      </c>
      <c r="CE40" s="113">
        <v>173.815292</v>
      </c>
      <c r="CF40" s="114">
        <v>1882100</v>
      </c>
      <c r="CG40" s="115">
        <v>154700</v>
      </c>
      <c r="CH40" s="145">
        <v>283.92999300000002</v>
      </c>
      <c r="CI40" s="113">
        <v>285.67999300000002</v>
      </c>
      <c r="CJ40" s="113">
        <v>280.64999399999999</v>
      </c>
      <c r="CK40" s="113">
        <v>281.16000400000001</v>
      </c>
      <c r="CL40" s="113">
        <v>275.04586799999998</v>
      </c>
      <c r="CM40" s="114">
        <v>2787000</v>
      </c>
      <c r="CN40" s="115">
        <v>302656.5</v>
      </c>
      <c r="CO40" s="145">
        <v>53.119999</v>
      </c>
      <c r="CP40" s="113">
        <v>54.220001000000003</v>
      </c>
      <c r="CQ40" s="113">
        <v>53.07</v>
      </c>
      <c r="CR40" s="113">
        <v>53.900002000000001</v>
      </c>
      <c r="CS40" s="113">
        <v>52.521061000000003</v>
      </c>
      <c r="CT40" s="114">
        <v>41522700</v>
      </c>
      <c r="CU40" s="115">
        <v>220882.1</v>
      </c>
      <c r="CV40" s="145">
        <v>115</v>
      </c>
      <c r="CW40" s="113">
        <v>116.05999799999999</v>
      </c>
      <c r="CX40" s="113">
        <v>112.980003</v>
      </c>
      <c r="CY40" s="113">
        <v>115.760002</v>
      </c>
      <c r="CZ40" s="113">
        <v>110.08910400000001</v>
      </c>
      <c r="DA40" s="114">
        <v>7855800</v>
      </c>
      <c r="DB40" s="115">
        <v>103148.7</v>
      </c>
      <c r="DC40" s="145">
        <v>144.16000399999999</v>
      </c>
      <c r="DD40" s="113">
        <v>145.69000199999999</v>
      </c>
      <c r="DE40" s="113">
        <v>143.83999600000001</v>
      </c>
      <c r="DF40" s="113">
        <v>145.08000200000001</v>
      </c>
      <c r="DG40" s="113">
        <v>141.457581</v>
      </c>
      <c r="DH40" s="114">
        <v>5279700</v>
      </c>
      <c r="DI40" s="115">
        <v>381929.3</v>
      </c>
      <c r="DJ40" s="145">
        <v>99.32</v>
      </c>
      <c r="DK40" s="113">
        <v>103.239998</v>
      </c>
      <c r="DL40" s="113">
        <v>99.309997999999993</v>
      </c>
      <c r="DM40" s="113">
        <v>102.879997</v>
      </c>
      <c r="DN40" s="113">
        <v>100.359734</v>
      </c>
      <c r="DO40" s="114">
        <v>14837200</v>
      </c>
      <c r="DP40" s="115">
        <v>313599</v>
      </c>
      <c r="DQ40" s="145">
        <v>227.759995</v>
      </c>
      <c r="DR40" s="113">
        <v>229.39999399999999</v>
      </c>
      <c r="DS40" s="113">
        <v>226.88000500000001</v>
      </c>
      <c r="DT40" s="113">
        <v>229.14999399999999</v>
      </c>
      <c r="DU40" s="113">
        <v>223.931839</v>
      </c>
      <c r="DV40" s="114">
        <v>1961300</v>
      </c>
      <c r="DW40" s="115">
        <v>170742.1</v>
      </c>
      <c r="DX40" s="145">
        <v>74.522902999999999</v>
      </c>
      <c r="DY40" s="113">
        <v>75.811065999999997</v>
      </c>
      <c r="DZ40" s="113">
        <v>74.522902999999999</v>
      </c>
      <c r="EA40" s="113">
        <v>75.582061999999993</v>
      </c>
      <c r="EB40" s="113">
        <v>73.048569000000001</v>
      </c>
      <c r="EC40" s="114">
        <v>6075990</v>
      </c>
      <c r="ED40" s="115">
        <v>200341.1</v>
      </c>
      <c r="EE40" s="145">
        <v>213.929993</v>
      </c>
      <c r="EF40" s="113">
        <v>216.05999800000001</v>
      </c>
      <c r="EG40" s="113">
        <v>211.699997</v>
      </c>
      <c r="EH40" s="113">
        <v>214.88999899999999</v>
      </c>
      <c r="EI40" s="113">
        <v>212.936081</v>
      </c>
      <c r="EJ40" s="114">
        <v>22351500</v>
      </c>
      <c r="EK40" s="115">
        <v>1624674</v>
      </c>
      <c r="EL40" s="145">
        <v>129.60000600000001</v>
      </c>
      <c r="EM40" s="113">
        <v>130.259995</v>
      </c>
      <c r="EN40" s="113">
        <v>128.86000100000001</v>
      </c>
      <c r="EO40" s="113">
        <v>130.020004</v>
      </c>
      <c r="EP40" s="113">
        <v>129.02198799999999</v>
      </c>
      <c r="EQ40" s="114">
        <v>2869900</v>
      </c>
      <c r="ER40" s="115">
        <v>163150.20000000001</v>
      </c>
      <c r="ES40" s="145">
        <v>141.490005</v>
      </c>
      <c r="ET40" s="113">
        <v>142.75</v>
      </c>
      <c r="EU40" s="113">
        <v>141.08000200000001</v>
      </c>
      <c r="EV40" s="113">
        <v>141.449997</v>
      </c>
      <c r="EW40" s="113">
        <v>138.83488500000001</v>
      </c>
      <c r="EX40" s="114">
        <v>4502900</v>
      </c>
      <c r="EY40" s="115">
        <v>349304.1</v>
      </c>
      <c r="EZ40" s="145">
        <v>253.88999899999999</v>
      </c>
      <c r="FA40" s="113">
        <v>255.220001</v>
      </c>
      <c r="FB40" s="113">
        <v>246.13000500000001</v>
      </c>
      <c r="FC40" s="113">
        <v>249.66999799999999</v>
      </c>
      <c r="FD40" s="113">
        <v>249.66999799999999</v>
      </c>
      <c r="FE40" s="114">
        <v>3685700</v>
      </c>
      <c r="FF40" s="115">
        <v>225960</v>
      </c>
      <c r="FG40" s="145">
        <v>123.32</v>
      </c>
      <c r="FH40" s="113">
        <v>126.860001</v>
      </c>
      <c r="FI40" s="113">
        <v>122.879997</v>
      </c>
      <c r="FJ40" s="113">
        <v>126.139999</v>
      </c>
      <c r="FK40" s="113">
        <v>123.27964799999999</v>
      </c>
      <c r="FL40" s="114">
        <v>2267000</v>
      </c>
      <c r="FM40" s="115">
        <v>31952.37</v>
      </c>
      <c r="FN40" s="145">
        <v>322.32000699999998</v>
      </c>
      <c r="FO40" s="113">
        <v>328.05999800000001</v>
      </c>
      <c r="FP40" s="113">
        <v>322.25</v>
      </c>
      <c r="FQ40" s="113">
        <v>325.73001099999999</v>
      </c>
      <c r="FR40" s="113">
        <v>321.10601800000001</v>
      </c>
      <c r="FS40" s="114">
        <v>2100600</v>
      </c>
      <c r="FT40" s="115">
        <v>309552.8</v>
      </c>
      <c r="FU40" s="145">
        <v>56.93</v>
      </c>
      <c r="FV40" s="113">
        <v>57.66</v>
      </c>
      <c r="FW40" s="113">
        <v>56.509998000000003</v>
      </c>
      <c r="FX40" s="113">
        <v>57.330002</v>
      </c>
      <c r="FY40" s="113">
        <v>54.844234</v>
      </c>
      <c r="FZ40" s="114">
        <v>16636100</v>
      </c>
      <c r="GA40" s="115">
        <v>237236.9</v>
      </c>
      <c r="GB40" s="145">
        <v>199.33999600000001</v>
      </c>
      <c r="GC40" s="113">
        <v>199.770004</v>
      </c>
      <c r="GD40" s="113">
        <v>195.759995</v>
      </c>
      <c r="GE40" s="113">
        <v>197.990005</v>
      </c>
      <c r="GF40" s="113">
        <v>196.831085</v>
      </c>
      <c r="GG40" s="114">
        <v>4908200</v>
      </c>
      <c r="GH40" s="115">
        <v>333812.40000000002</v>
      </c>
      <c r="GI40" s="145">
        <v>37.529998999999997</v>
      </c>
      <c r="GJ40" s="113">
        <v>37.669998</v>
      </c>
      <c r="GK40" s="113">
        <v>37.159999999999997</v>
      </c>
      <c r="GL40" s="113">
        <v>37.509998000000003</v>
      </c>
      <c r="GM40" s="113">
        <v>36.050899999999999</v>
      </c>
      <c r="GN40" s="114">
        <v>4082200</v>
      </c>
      <c r="GO40" s="115">
        <v>40930</v>
      </c>
      <c r="GP40" s="145">
        <v>144.19000199999999</v>
      </c>
      <c r="GQ40" s="113">
        <v>144.55999800000001</v>
      </c>
      <c r="GR40" s="113">
        <v>142.69000199999999</v>
      </c>
      <c r="GS40" s="113">
        <v>143.550003</v>
      </c>
      <c r="GT40" s="113">
        <v>141.355164</v>
      </c>
      <c r="GU40" s="114">
        <v>4448000</v>
      </c>
      <c r="GV40" s="115">
        <v>406784.9</v>
      </c>
      <c r="GW40" s="145">
        <v>126.66999800000001</v>
      </c>
      <c r="GX40" s="113">
        <v>128.10000600000001</v>
      </c>
      <c r="GY40" s="113">
        <v>125.970001</v>
      </c>
      <c r="GZ40" s="113">
        <v>127.55999799999999</v>
      </c>
      <c r="HA40" s="113">
        <v>127.55999799999999</v>
      </c>
      <c r="HB40" s="114">
        <v>5177700</v>
      </c>
      <c r="HC40" s="115">
        <v>230508.9</v>
      </c>
      <c r="HD40" s="147">
        <v>28197.42</v>
      </c>
      <c r="HE40" s="148">
        <v>28421.31</v>
      </c>
      <c r="HF40" s="148">
        <v>28040.18</v>
      </c>
      <c r="HG40" s="148">
        <v>28363.66</v>
      </c>
      <c r="HH40" s="148">
        <v>28363.66</v>
      </c>
      <c r="HI40" s="114">
        <v>330320000</v>
      </c>
      <c r="HJ40" s="149">
        <f t="shared" si="0"/>
        <v>8917644.8000000026</v>
      </c>
    </row>
    <row r="41" spans="1:218" x14ac:dyDescent="0.2">
      <c r="A41" s="127">
        <v>44127</v>
      </c>
      <c r="B41" s="112">
        <v>171.91999799999999</v>
      </c>
      <c r="C41" s="113">
        <v>172.179993</v>
      </c>
      <c r="D41" s="113">
        <v>169.020004</v>
      </c>
      <c r="E41" s="113">
        <v>169.800003</v>
      </c>
      <c r="F41" s="113">
        <v>164.49246199999999</v>
      </c>
      <c r="G41" s="114">
        <v>2137500</v>
      </c>
      <c r="H41" s="120">
        <v>97944.31</v>
      </c>
      <c r="I41" s="145">
        <v>100.629997</v>
      </c>
      <c r="J41" s="113">
        <v>103.639999</v>
      </c>
      <c r="K41" s="113">
        <v>100</v>
      </c>
      <c r="L41" s="113">
        <v>100.980003</v>
      </c>
      <c r="M41" s="113">
        <v>99.816367999999997</v>
      </c>
      <c r="N41" s="114">
        <v>8921200</v>
      </c>
      <c r="O41" s="115">
        <v>81309.25</v>
      </c>
      <c r="P41" s="146">
        <v>228.720001</v>
      </c>
      <c r="Q41" s="113">
        <v>230.070007</v>
      </c>
      <c r="R41" s="113">
        <v>226.300003</v>
      </c>
      <c r="S41" s="113">
        <v>227.16000399999999</v>
      </c>
      <c r="T41" s="113">
        <v>220.694107</v>
      </c>
      <c r="U41" s="114">
        <v>2104200</v>
      </c>
      <c r="V41" s="120">
        <v>139190</v>
      </c>
      <c r="W41" s="145">
        <v>116.389999</v>
      </c>
      <c r="X41" s="113">
        <v>116.550003</v>
      </c>
      <c r="Y41" s="113">
        <v>114.279999</v>
      </c>
      <c r="Z41" s="113">
        <v>115.040001</v>
      </c>
      <c r="AA41" s="113">
        <v>114.304817</v>
      </c>
      <c r="AB41" s="114">
        <v>82572600</v>
      </c>
      <c r="AC41" s="115">
        <v>1955887</v>
      </c>
      <c r="AD41" s="145">
        <v>169.990005</v>
      </c>
      <c r="AE41" s="113">
        <v>170.259995</v>
      </c>
      <c r="AF41" s="113">
        <v>166.050003</v>
      </c>
      <c r="AG41" s="113">
        <v>167.36000100000001</v>
      </c>
      <c r="AH41" s="113">
        <v>167.36000100000001</v>
      </c>
      <c r="AI41" s="114">
        <v>10024200</v>
      </c>
      <c r="AJ41" s="115">
        <v>94479.63</v>
      </c>
      <c r="AK41" s="145">
        <v>169.36999499999999</v>
      </c>
      <c r="AL41" s="113">
        <v>170.64999399999999</v>
      </c>
      <c r="AM41" s="113">
        <v>167.55999800000001</v>
      </c>
      <c r="AN41" s="113">
        <v>168.58999600000001</v>
      </c>
      <c r="AO41" s="113">
        <v>166.05200199999999</v>
      </c>
      <c r="AP41" s="114">
        <v>2857300</v>
      </c>
      <c r="AQ41" s="115">
        <v>91587.81</v>
      </c>
      <c r="AR41" s="145">
        <v>73.930000000000007</v>
      </c>
      <c r="AS41" s="113">
        <v>74.360000999999997</v>
      </c>
      <c r="AT41" s="113">
        <v>71.830001999999993</v>
      </c>
      <c r="AU41" s="113">
        <v>72.569999999999993</v>
      </c>
      <c r="AV41" s="113">
        <v>68.741248999999996</v>
      </c>
      <c r="AW41" s="114">
        <v>8727200</v>
      </c>
      <c r="AX41" s="115">
        <v>139700.5</v>
      </c>
      <c r="AY41" s="145">
        <v>38.93</v>
      </c>
      <c r="AZ41" s="113">
        <v>38.970001000000003</v>
      </c>
      <c r="BA41" s="113">
        <v>38.650002000000001</v>
      </c>
      <c r="BB41" s="113">
        <v>38.82</v>
      </c>
      <c r="BC41" s="113">
        <v>37.714108000000003</v>
      </c>
      <c r="BD41" s="114">
        <v>15556100</v>
      </c>
      <c r="BE41" s="115">
        <v>164488.4</v>
      </c>
      <c r="BF41" s="145">
        <v>51</v>
      </c>
      <c r="BG41" s="113">
        <v>51.18</v>
      </c>
      <c r="BH41" s="113">
        <v>50.470001000000003</v>
      </c>
      <c r="BI41" s="113">
        <v>50.52</v>
      </c>
      <c r="BJ41" s="113">
        <v>48.971794000000003</v>
      </c>
      <c r="BK41" s="114">
        <v>13491300</v>
      </c>
      <c r="BL41" s="115">
        <v>217106.3</v>
      </c>
      <c r="BM41" s="145">
        <v>49.52</v>
      </c>
      <c r="BN41" s="113">
        <v>49.950001</v>
      </c>
      <c r="BO41" s="113">
        <v>48.41</v>
      </c>
      <c r="BP41" s="113">
        <v>48.529998999999997</v>
      </c>
      <c r="BQ41" s="113">
        <v>46.421886000000001</v>
      </c>
      <c r="BR41" s="114">
        <v>3123400</v>
      </c>
      <c r="BS41" s="115">
        <v>43898.59</v>
      </c>
      <c r="BT41" s="145">
        <v>206.759995</v>
      </c>
      <c r="BU41" s="113">
        <v>208.21000699999999</v>
      </c>
      <c r="BV41" s="113">
        <v>204.020004</v>
      </c>
      <c r="BW41" s="113">
        <v>205.03999300000001</v>
      </c>
      <c r="BX41" s="113">
        <v>201.46786499999999</v>
      </c>
      <c r="BY41" s="114">
        <v>2110200</v>
      </c>
      <c r="BZ41" s="115">
        <v>70547.56</v>
      </c>
      <c r="CA41" s="145">
        <v>178</v>
      </c>
      <c r="CB41" s="113">
        <v>178.63999899999999</v>
      </c>
      <c r="CC41" s="113">
        <v>173.66000399999999</v>
      </c>
      <c r="CD41" s="113">
        <v>175.53999300000001</v>
      </c>
      <c r="CE41" s="113">
        <v>172.52775600000001</v>
      </c>
      <c r="CF41" s="114">
        <v>1987900</v>
      </c>
      <c r="CG41" s="115">
        <v>155350</v>
      </c>
      <c r="CH41" s="145">
        <v>282.38000499999998</v>
      </c>
      <c r="CI41" s="113">
        <v>283.19000199999999</v>
      </c>
      <c r="CJ41" s="113">
        <v>279.54998799999998</v>
      </c>
      <c r="CK41" s="113">
        <v>283</v>
      </c>
      <c r="CL41" s="113">
        <v>276.84582499999999</v>
      </c>
      <c r="CM41" s="114">
        <v>1750600</v>
      </c>
      <c r="CN41" s="115">
        <v>304637.3</v>
      </c>
      <c r="CO41" s="145">
        <v>48.349997999999999</v>
      </c>
      <c r="CP41" s="113">
        <v>48.669998</v>
      </c>
      <c r="CQ41" s="113">
        <v>47.66</v>
      </c>
      <c r="CR41" s="113">
        <v>48.200001</v>
      </c>
      <c r="CS41" s="113">
        <v>46.966884999999998</v>
      </c>
      <c r="CT41" s="114">
        <v>97322500</v>
      </c>
      <c r="CU41" s="115">
        <v>197523.5</v>
      </c>
      <c r="CV41" s="145">
        <v>116.5</v>
      </c>
      <c r="CW41" s="113">
        <v>116.620003</v>
      </c>
      <c r="CX41" s="113">
        <v>115.529999</v>
      </c>
      <c r="CY41" s="113">
        <v>116</v>
      </c>
      <c r="CZ41" s="113">
        <v>110.317352</v>
      </c>
      <c r="DA41" s="114">
        <v>3893400</v>
      </c>
      <c r="DB41" s="115">
        <v>103362.6</v>
      </c>
      <c r="DC41" s="145">
        <v>145.88000500000001</v>
      </c>
      <c r="DD41" s="113">
        <v>147.470001</v>
      </c>
      <c r="DE41" s="113">
        <v>144.35000600000001</v>
      </c>
      <c r="DF41" s="113">
        <v>145.240005</v>
      </c>
      <c r="DG41" s="113">
        <v>141.613586</v>
      </c>
      <c r="DH41" s="114">
        <v>4154400</v>
      </c>
      <c r="DI41" s="115">
        <v>382350.5</v>
      </c>
      <c r="DJ41" s="145">
        <v>103.5</v>
      </c>
      <c r="DK41" s="113">
        <v>104.449997</v>
      </c>
      <c r="DL41" s="113">
        <v>102.93</v>
      </c>
      <c r="DM41" s="113">
        <v>103.80999799999999</v>
      </c>
      <c r="DN41" s="113">
        <v>101.266953</v>
      </c>
      <c r="DO41" s="114">
        <v>15087600</v>
      </c>
      <c r="DP41" s="115">
        <v>316433.8</v>
      </c>
      <c r="DQ41" s="145">
        <v>230.41000399999999</v>
      </c>
      <c r="DR41" s="113">
        <v>230.41000399999999</v>
      </c>
      <c r="DS41" s="113">
        <v>227.800003</v>
      </c>
      <c r="DT41" s="113">
        <v>228.71000699999999</v>
      </c>
      <c r="DU41" s="113">
        <v>223.501846</v>
      </c>
      <c r="DV41" s="114">
        <v>2278100</v>
      </c>
      <c r="DW41" s="115">
        <v>170414.3</v>
      </c>
      <c r="DX41" s="145">
        <v>75.629767999999999</v>
      </c>
      <c r="DY41" s="113">
        <v>76.927482999999995</v>
      </c>
      <c r="DZ41" s="113">
        <v>75.629767999999999</v>
      </c>
      <c r="EA41" s="113">
        <v>76.173659999999998</v>
      </c>
      <c r="EB41" s="113">
        <v>73.620338000000004</v>
      </c>
      <c r="EC41" s="114">
        <v>7309381</v>
      </c>
      <c r="ED41" s="115">
        <v>201909.3</v>
      </c>
      <c r="EE41" s="145">
        <v>215.029999</v>
      </c>
      <c r="EF41" s="113">
        <v>216.279999</v>
      </c>
      <c r="EG41" s="113">
        <v>213.16000399999999</v>
      </c>
      <c r="EH41" s="113">
        <v>216.229996</v>
      </c>
      <c r="EI41" s="113">
        <v>214.26391599999999</v>
      </c>
      <c r="EJ41" s="114">
        <v>18879600</v>
      </c>
      <c r="EK41" s="115">
        <v>1634806</v>
      </c>
      <c r="EL41" s="145">
        <v>130</v>
      </c>
      <c r="EM41" s="113">
        <v>130.60000600000001</v>
      </c>
      <c r="EN41" s="113">
        <v>128.64999399999999</v>
      </c>
      <c r="EO41" s="113">
        <v>129.990005</v>
      </c>
      <c r="EP41" s="113">
        <v>128.99221800000001</v>
      </c>
      <c r="EQ41" s="114">
        <v>4046300</v>
      </c>
      <c r="ER41" s="115">
        <v>163112.6</v>
      </c>
      <c r="ES41" s="145">
        <v>141.759995</v>
      </c>
      <c r="ET41" s="113">
        <v>142.88000500000001</v>
      </c>
      <c r="EU41" s="113">
        <v>141.759995</v>
      </c>
      <c r="EV41" s="113">
        <v>142.38000500000001</v>
      </c>
      <c r="EW41" s="113">
        <v>139.74769599999999</v>
      </c>
      <c r="EX41" s="114">
        <v>4278100</v>
      </c>
      <c r="EY41" s="115">
        <v>351600.7</v>
      </c>
      <c r="EZ41" s="145">
        <v>250.10000600000001</v>
      </c>
      <c r="FA41" s="113">
        <v>250.570007</v>
      </c>
      <c r="FB41" s="113">
        <v>246.80999800000001</v>
      </c>
      <c r="FC41" s="113">
        <v>250.520004</v>
      </c>
      <c r="FD41" s="113">
        <v>250.520004</v>
      </c>
      <c r="FE41" s="114">
        <v>3159600</v>
      </c>
      <c r="FF41" s="115">
        <v>224930</v>
      </c>
      <c r="FG41" s="145">
        <v>127.43</v>
      </c>
      <c r="FH41" s="113">
        <v>127.550003</v>
      </c>
      <c r="FI41" s="113">
        <v>123.82</v>
      </c>
      <c r="FJ41" s="113">
        <v>125.970001</v>
      </c>
      <c r="FK41" s="113">
        <v>123.11351000000001</v>
      </c>
      <c r="FL41" s="114">
        <v>1375900</v>
      </c>
      <c r="FM41" s="115">
        <v>31909.31</v>
      </c>
      <c r="FN41" s="145">
        <v>329.16000400000001</v>
      </c>
      <c r="FO41" s="113">
        <v>335.64999399999999</v>
      </c>
      <c r="FP41" s="113">
        <v>328.13000499999998</v>
      </c>
      <c r="FQ41" s="113">
        <v>330.60000600000001</v>
      </c>
      <c r="FR41" s="113">
        <v>325.90689099999997</v>
      </c>
      <c r="FS41" s="114">
        <v>2349500</v>
      </c>
      <c r="FT41" s="115">
        <v>314181</v>
      </c>
      <c r="FU41" s="145">
        <v>57.75</v>
      </c>
      <c r="FV41" s="113">
        <v>57.970001000000003</v>
      </c>
      <c r="FW41" s="113">
        <v>57.459999000000003</v>
      </c>
      <c r="FX41" s="113">
        <v>57.959999000000003</v>
      </c>
      <c r="FY41" s="113">
        <v>55.446917999999997</v>
      </c>
      <c r="FZ41" s="114">
        <v>12879600</v>
      </c>
      <c r="GA41" s="115">
        <v>239843.9</v>
      </c>
      <c r="GB41" s="145">
        <v>199.75</v>
      </c>
      <c r="GC41" s="113">
        <v>199.88000500000001</v>
      </c>
      <c r="GD41" s="113">
        <v>196.020004</v>
      </c>
      <c r="GE41" s="113">
        <v>198.009995</v>
      </c>
      <c r="GF41" s="113">
        <v>196.85095200000001</v>
      </c>
      <c r="GG41" s="114">
        <v>5877200</v>
      </c>
      <c r="GH41" s="115">
        <v>333846.2</v>
      </c>
      <c r="GI41" s="145">
        <v>37.700001</v>
      </c>
      <c r="GJ41" s="113">
        <v>38.080002</v>
      </c>
      <c r="GK41" s="113">
        <v>37.57</v>
      </c>
      <c r="GL41" s="113">
        <v>38.040000999999997</v>
      </c>
      <c r="GM41" s="113">
        <v>36.560284000000003</v>
      </c>
      <c r="GN41" s="114">
        <v>3875100</v>
      </c>
      <c r="GO41" s="115">
        <v>41130</v>
      </c>
      <c r="GP41" s="145">
        <v>143.970001</v>
      </c>
      <c r="GQ41" s="113">
        <v>144.13999899999999</v>
      </c>
      <c r="GR41" s="113">
        <v>142.85000600000001</v>
      </c>
      <c r="GS41" s="113">
        <v>143.85000600000001</v>
      </c>
      <c r="GT41" s="113">
        <v>141.650589</v>
      </c>
      <c r="GU41" s="114">
        <v>3513500</v>
      </c>
      <c r="GV41" s="115">
        <v>407635.1</v>
      </c>
      <c r="GW41" s="145">
        <v>128.10000600000001</v>
      </c>
      <c r="GX41" s="113">
        <v>128.5</v>
      </c>
      <c r="GY41" s="113">
        <v>126.349998</v>
      </c>
      <c r="GZ41" s="113">
        <v>128.35000600000001</v>
      </c>
      <c r="HA41" s="113">
        <v>128.35000600000001</v>
      </c>
      <c r="HB41" s="114">
        <v>5439900</v>
      </c>
      <c r="HC41" s="115">
        <v>231936.4</v>
      </c>
      <c r="HD41" s="147">
        <v>28409.65</v>
      </c>
      <c r="HE41" s="148">
        <v>28436.52</v>
      </c>
      <c r="HF41" s="148">
        <v>28149.82</v>
      </c>
      <c r="HG41" s="148">
        <v>28335.57</v>
      </c>
      <c r="HH41" s="148">
        <v>28335.57</v>
      </c>
      <c r="HI41" s="114">
        <v>347300000</v>
      </c>
      <c r="HJ41" s="149">
        <f t="shared" si="0"/>
        <v>8903051.8599999975</v>
      </c>
    </row>
    <row r="42" spans="1:218" x14ac:dyDescent="0.2">
      <c r="A42" s="127">
        <v>44130</v>
      </c>
      <c r="B42" s="112">
        <v>167.679993</v>
      </c>
      <c r="C42" s="113">
        <v>168.08999600000001</v>
      </c>
      <c r="D42" s="113">
        <v>164.38999899999999</v>
      </c>
      <c r="E42" s="113">
        <v>166.16000399999999</v>
      </c>
      <c r="F42" s="113">
        <v>160.966217</v>
      </c>
      <c r="G42" s="114">
        <v>3338800</v>
      </c>
      <c r="H42" s="120">
        <v>95844.69</v>
      </c>
      <c r="I42" s="145">
        <v>99.769997000000004</v>
      </c>
      <c r="J42" s="113">
        <v>100.099998</v>
      </c>
      <c r="K42" s="113">
        <v>95.779999000000004</v>
      </c>
      <c r="L42" s="113">
        <v>96.879997000000003</v>
      </c>
      <c r="M42" s="113">
        <v>95.763610999999997</v>
      </c>
      <c r="N42" s="114">
        <v>5731500</v>
      </c>
      <c r="O42" s="115">
        <v>78007.94</v>
      </c>
      <c r="P42" s="146">
        <v>226.020004</v>
      </c>
      <c r="Q42" s="113">
        <v>228.229996</v>
      </c>
      <c r="R42" s="113">
        <v>221.78999300000001</v>
      </c>
      <c r="S42" s="113">
        <v>224.88999899999999</v>
      </c>
      <c r="T42" s="113">
        <v>218.488708</v>
      </c>
      <c r="U42" s="114">
        <v>3087100</v>
      </c>
      <c r="V42" s="120">
        <v>139670</v>
      </c>
      <c r="W42" s="145">
        <v>114.010002</v>
      </c>
      <c r="X42" s="113">
        <v>116.550003</v>
      </c>
      <c r="Y42" s="113">
        <v>112.879997</v>
      </c>
      <c r="Z42" s="113">
        <v>115.050003</v>
      </c>
      <c r="AA42" s="113">
        <v>114.314751</v>
      </c>
      <c r="AB42" s="114">
        <v>111850700</v>
      </c>
      <c r="AC42" s="115">
        <v>1956057</v>
      </c>
      <c r="AD42" s="145">
        <v>164.949997</v>
      </c>
      <c r="AE42" s="113">
        <v>165.5</v>
      </c>
      <c r="AF42" s="113">
        <v>159.050003</v>
      </c>
      <c r="AG42" s="113">
        <v>160.83000200000001</v>
      </c>
      <c r="AH42" s="113">
        <v>160.83000200000001</v>
      </c>
      <c r="AI42" s="114">
        <v>16151100</v>
      </c>
      <c r="AJ42" s="115">
        <v>90793.25</v>
      </c>
      <c r="AK42" s="145">
        <v>166.63999899999999</v>
      </c>
      <c r="AL42" s="113">
        <v>166.63999899999999</v>
      </c>
      <c r="AM42" s="113">
        <v>160.83000200000001</v>
      </c>
      <c r="AN42" s="113">
        <v>163.199997</v>
      </c>
      <c r="AO42" s="113">
        <v>160.74314899999999</v>
      </c>
      <c r="AP42" s="114">
        <v>4506600</v>
      </c>
      <c r="AQ42" s="115">
        <v>88659.69</v>
      </c>
      <c r="AR42" s="145">
        <v>71.730002999999996</v>
      </c>
      <c r="AS42" s="113">
        <v>71.889999000000003</v>
      </c>
      <c r="AT42" s="113">
        <v>70.239998</v>
      </c>
      <c r="AU42" s="113">
        <v>70.940002000000007</v>
      </c>
      <c r="AV42" s="113">
        <v>67.197249999999997</v>
      </c>
      <c r="AW42" s="114">
        <v>9710900</v>
      </c>
      <c r="AX42" s="115">
        <v>136562.70000000001</v>
      </c>
      <c r="AY42" s="145">
        <v>38.400002000000001</v>
      </c>
      <c r="AZ42" s="113">
        <v>38.43</v>
      </c>
      <c r="BA42" s="113">
        <v>37.150002000000001</v>
      </c>
      <c r="BB42" s="113">
        <v>37.669998</v>
      </c>
      <c r="BC42" s="113">
        <v>36.596867000000003</v>
      </c>
      <c r="BD42" s="114">
        <v>29146500</v>
      </c>
      <c r="BE42" s="115">
        <v>159615.5</v>
      </c>
      <c r="BF42" s="145">
        <v>50.34</v>
      </c>
      <c r="BG42" s="113">
        <v>50.509998000000003</v>
      </c>
      <c r="BH42" s="113">
        <v>49.200001</v>
      </c>
      <c r="BI42" s="113">
        <v>49.799999</v>
      </c>
      <c r="BJ42" s="113">
        <v>48.273853000000003</v>
      </c>
      <c r="BK42" s="114">
        <v>14696400</v>
      </c>
      <c r="BL42" s="115">
        <v>214012.2</v>
      </c>
      <c r="BM42" s="145">
        <v>47.939999</v>
      </c>
      <c r="BN42" s="113">
        <v>48.139999000000003</v>
      </c>
      <c r="BO42" s="113">
        <v>46.817000999999998</v>
      </c>
      <c r="BP42" s="113">
        <v>47.150002000000001</v>
      </c>
      <c r="BQ42" s="113">
        <v>45.101832999999999</v>
      </c>
      <c r="BR42" s="114">
        <v>4026400</v>
      </c>
      <c r="BS42" s="115">
        <v>42929.95</v>
      </c>
      <c r="BT42" s="145">
        <v>202.490005</v>
      </c>
      <c r="BU42" s="113">
        <v>202.80999800000001</v>
      </c>
      <c r="BV42" s="113">
        <v>198.509995</v>
      </c>
      <c r="BW42" s="113">
        <v>201.13999899999999</v>
      </c>
      <c r="BX42" s="113">
        <v>197.63583399999999</v>
      </c>
      <c r="BY42" s="114">
        <v>3249700</v>
      </c>
      <c r="BZ42" s="115">
        <v>69205.75</v>
      </c>
      <c r="CA42" s="145">
        <v>173.199997</v>
      </c>
      <c r="CB42" s="113">
        <v>173.199997</v>
      </c>
      <c r="CC42" s="113">
        <v>167.60000600000001</v>
      </c>
      <c r="CD42" s="113">
        <v>170.16999799999999</v>
      </c>
      <c r="CE42" s="113">
        <v>167.24989299999999</v>
      </c>
      <c r="CF42" s="114">
        <v>2323700</v>
      </c>
      <c r="CG42" s="115">
        <v>154880</v>
      </c>
      <c r="CH42" s="145">
        <v>279.64001500000001</v>
      </c>
      <c r="CI42" s="113">
        <v>281.52999899999998</v>
      </c>
      <c r="CJ42" s="113">
        <v>272</v>
      </c>
      <c r="CK42" s="113">
        <v>276.040009</v>
      </c>
      <c r="CL42" s="113">
        <v>270.03720099999998</v>
      </c>
      <c r="CM42" s="114">
        <v>2911900</v>
      </c>
      <c r="CN42" s="115">
        <v>297145.2</v>
      </c>
      <c r="CO42" s="145">
        <v>47.849997999999999</v>
      </c>
      <c r="CP42" s="113">
        <v>47.860000999999997</v>
      </c>
      <c r="CQ42" s="113">
        <v>46.25</v>
      </c>
      <c r="CR42" s="113">
        <v>46.720001000000003</v>
      </c>
      <c r="CS42" s="113">
        <v>45.524746</v>
      </c>
      <c r="CT42" s="114">
        <v>54161300</v>
      </c>
      <c r="CU42" s="115">
        <v>191458.5</v>
      </c>
      <c r="CV42" s="145">
        <v>114.449997</v>
      </c>
      <c r="CW42" s="113">
        <v>114.900002</v>
      </c>
      <c r="CX42" s="113">
        <v>111.839996</v>
      </c>
      <c r="CY42" s="113">
        <v>112.220001</v>
      </c>
      <c r="CZ42" s="113">
        <v>106.722527</v>
      </c>
      <c r="DA42" s="114">
        <v>7203400</v>
      </c>
      <c r="DB42" s="115">
        <v>99994.38</v>
      </c>
      <c r="DC42" s="145">
        <v>144.429993</v>
      </c>
      <c r="DD42" s="113">
        <v>144.770004</v>
      </c>
      <c r="DE42" s="113">
        <v>142.75</v>
      </c>
      <c r="DF42" s="113">
        <v>143.970001</v>
      </c>
      <c r="DG42" s="113">
        <v>140.375305</v>
      </c>
      <c r="DH42" s="114">
        <v>6929500</v>
      </c>
      <c r="DI42" s="115">
        <v>379007.1</v>
      </c>
      <c r="DJ42" s="145">
        <v>102.650002</v>
      </c>
      <c r="DK42" s="113">
        <v>102.699997</v>
      </c>
      <c r="DL42" s="113">
        <v>100.25</v>
      </c>
      <c r="DM42" s="113">
        <v>101.239998</v>
      </c>
      <c r="DN42" s="113">
        <v>98.759902999999994</v>
      </c>
      <c r="DO42" s="114">
        <v>12410700</v>
      </c>
      <c r="DP42" s="115">
        <v>308599.90000000002</v>
      </c>
      <c r="DQ42" s="145">
        <v>226.779999</v>
      </c>
      <c r="DR42" s="113">
        <v>227.25</v>
      </c>
      <c r="DS42" s="113">
        <v>220.970001</v>
      </c>
      <c r="DT42" s="113">
        <v>224.270004</v>
      </c>
      <c r="DU42" s="113">
        <v>219.16296399999999</v>
      </c>
      <c r="DV42" s="114">
        <v>2537800</v>
      </c>
      <c r="DW42" s="115">
        <v>167106</v>
      </c>
      <c r="DX42" s="145">
        <v>75.696563999999995</v>
      </c>
      <c r="DY42" s="113">
        <v>76.145034999999993</v>
      </c>
      <c r="DZ42" s="113">
        <v>74.675574999999995</v>
      </c>
      <c r="EA42" s="113">
        <v>75.229011999999997</v>
      </c>
      <c r="EB42" s="113">
        <v>72.707352</v>
      </c>
      <c r="EC42" s="114">
        <v>9122840</v>
      </c>
      <c r="ED42" s="115">
        <v>199405.3</v>
      </c>
      <c r="EE42" s="145">
        <v>213.85000600000001</v>
      </c>
      <c r="EF42" s="113">
        <v>216.33999600000001</v>
      </c>
      <c r="EG42" s="113">
        <v>208.10000600000001</v>
      </c>
      <c r="EH42" s="113">
        <v>210.08000200000001</v>
      </c>
      <c r="EI42" s="113">
        <v>208.16982999999999</v>
      </c>
      <c r="EJ42" s="114">
        <v>37111600</v>
      </c>
      <c r="EK42" s="115">
        <v>1588308</v>
      </c>
      <c r="EL42" s="145">
        <v>129.05999800000001</v>
      </c>
      <c r="EM42" s="113">
        <v>129.61999499999999</v>
      </c>
      <c r="EN42" s="113">
        <v>126.68</v>
      </c>
      <c r="EO42" s="113">
        <v>128.36999499999999</v>
      </c>
      <c r="EP42" s="113">
        <v>127.384636</v>
      </c>
      <c r="EQ42" s="114">
        <v>5422500</v>
      </c>
      <c r="ER42" s="115">
        <v>161079.79999999999</v>
      </c>
      <c r="ES42" s="145">
        <v>141.5</v>
      </c>
      <c r="ET42" s="113">
        <v>142.050003</v>
      </c>
      <c r="EU42" s="113">
        <v>140.009995</v>
      </c>
      <c r="EV42" s="113">
        <v>141.300003</v>
      </c>
      <c r="EW42" s="113">
        <v>138.68765300000001</v>
      </c>
      <c r="EX42" s="114">
        <v>5315500</v>
      </c>
      <c r="EY42" s="115">
        <v>348933.7</v>
      </c>
      <c r="EZ42" s="145">
        <v>245.300003</v>
      </c>
      <c r="FA42" s="113">
        <v>248.11000100000001</v>
      </c>
      <c r="FB42" s="113">
        <v>237.38000500000001</v>
      </c>
      <c r="FC42" s="113">
        <v>241.979996</v>
      </c>
      <c r="FD42" s="113">
        <v>241.979996</v>
      </c>
      <c r="FE42" s="114">
        <v>5864100</v>
      </c>
      <c r="FF42" s="115">
        <v>226930</v>
      </c>
      <c r="FG42" s="145">
        <v>123.849998</v>
      </c>
      <c r="FH42" s="113">
        <v>124.019997</v>
      </c>
      <c r="FI42" s="113">
        <v>120.510002</v>
      </c>
      <c r="FJ42" s="113">
        <v>121.540001</v>
      </c>
      <c r="FK42" s="113">
        <v>118.783958</v>
      </c>
      <c r="FL42" s="114">
        <v>1331800</v>
      </c>
      <c r="FM42" s="115">
        <v>30787.15</v>
      </c>
      <c r="FN42" s="145">
        <v>326.32000699999998</v>
      </c>
      <c r="FO42" s="113">
        <v>327.75</v>
      </c>
      <c r="FP42" s="113">
        <v>318.540009</v>
      </c>
      <c r="FQ42" s="113">
        <v>323.05999800000001</v>
      </c>
      <c r="FR42" s="113">
        <v>318.473907</v>
      </c>
      <c r="FS42" s="114">
        <v>2408500</v>
      </c>
      <c r="FT42" s="115">
        <v>307015.40000000002</v>
      </c>
      <c r="FU42" s="145">
        <v>57.52</v>
      </c>
      <c r="FV42" s="113">
        <v>57.849997999999999</v>
      </c>
      <c r="FW42" s="113">
        <v>56.970001000000003</v>
      </c>
      <c r="FX42" s="113">
        <v>57.810001</v>
      </c>
      <c r="FY42" s="113">
        <v>55.303429000000001</v>
      </c>
      <c r="FZ42" s="114">
        <v>15196800</v>
      </c>
      <c r="GA42" s="115">
        <v>239223.2</v>
      </c>
      <c r="GB42" s="145">
        <v>196</v>
      </c>
      <c r="GC42" s="113">
        <v>196.41999799999999</v>
      </c>
      <c r="GD42" s="113">
        <v>190.720001</v>
      </c>
      <c r="GE42" s="113">
        <v>193.070007</v>
      </c>
      <c r="GF42" s="113">
        <v>191.93987999999999</v>
      </c>
      <c r="GG42" s="114">
        <v>12608700</v>
      </c>
      <c r="GH42" s="115">
        <v>325517.3</v>
      </c>
      <c r="GI42" s="145">
        <v>37.889999000000003</v>
      </c>
      <c r="GJ42" s="113">
        <v>38.029998999999997</v>
      </c>
      <c r="GK42" s="113">
        <v>37</v>
      </c>
      <c r="GL42" s="113">
        <v>37.209999000000003</v>
      </c>
      <c r="GM42" s="113">
        <v>35.762566</v>
      </c>
      <c r="GN42" s="114">
        <v>7692900</v>
      </c>
      <c r="GO42" s="115">
        <v>41010</v>
      </c>
      <c r="GP42" s="145">
        <v>142.83999600000001</v>
      </c>
      <c r="GQ42" s="113">
        <v>143.11999499999999</v>
      </c>
      <c r="GR42" s="113">
        <v>140.94000199999999</v>
      </c>
      <c r="GS42" s="113">
        <v>142.16000399999999</v>
      </c>
      <c r="GT42" s="113">
        <v>139.98642000000001</v>
      </c>
      <c r="GU42" s="114">
        <v>5370600</v>
      </c>
      <c r="GV42" s="115">
        <v>402846</v>
      </c>
      <c r="GW42" s="145">
        <v>127.110001</v>
      </c>
      <c r="GX42" s="113">
        <v>127.110001</v>
      </c>
      <c r="GY42" s="113">
        <v>122.949997</v>
      </c>
      <c r="GZ42" s="113">
        <v>124.05999799999999</v>
      </c>
      <c r="HA42" s="113">
        <v>124.05999799999999</v>
      </c>
      <c r="HB42" s="114">
        <v>8578900</v>
      </c>
      <c r="HC42" s="115">
        <v>224184.2</v>
      </c>
      <c r="HD42" s="147">
        <v>28185.82</v>
      </c>
      <c r="HE42" s="148">
        <v>28185.82</v>
      </c>
      <c r="HF42" s="148">
        <v>27370.16</v>
      </c>
      <c r="HG42" s="148">
        <v>27685.38</v>
      </c>
      <c r="HH42" s="148">
        <v>27685.38</v>
      </c>
      <c r="HI42" s="114">
        <v>404150000</v>
      </c>
      <c r="HJ42" s="149">
        <f t="shared" si="0"/>
        <v>8764789.8000000007</v>
      </c>
    </row>
    <row r="43" spans="1:218" x14ac:dyDescent="0.2">
      <c r="A43" s="127">
        <v>44131</v>
      </c>
      <c r="B43" s="112">
        <v>164.5</v>
      </c>
      <c r="C43" s="113">
        <v>164.979996</v>
      </c>
      <c r="D43" s="113">
        <v>160.64999399999999</v>
      </c>
      <c r="E43" s="113">
        <v>161.029999</v>
      </c>
      <c r="F43" s="113">
        <v>155.996567</v>
      </c>
      <c r="G43" s="114">
        <v>3894400</v>
      </c>
      <c r="H43" s="120">
        <v>92885.56</v>
      </c>
      <c r="I43" s="145">
        <v>97.620002999999997</v>
      </c>
      <c r="J43" s="113">
        <v>97.699996999999996</v>
      </c>
      <c r="K43" s="113">
        <v>94.900002000000001</v>
      </c>
      <c r="L43" s="113">
        <v>94.93</v>
      </c>
      <c r="M43" s="113">
        <v>93.836089999999999</v>
      </c>
      <c r="N43" s="114">
        <v>3780300</v>
      </c>
      <c r="O43" s="115">
        <v>76437.75</v>
      </c>
      <c r="P43" s="146">
        <v>225.05999800000001</v>
      </c>
      <c r="Q43" s="113">
        <v>225.949997</v>
      </c>
      <c r="R43" s="113">
        <v>223.13999899999999</v>
      </c>
      <c r="S43" s="113">
        <v>223.46000699999999</v>
      </c>
      <c r="T43" s="113">
        <v>217.09942599999999</v>
      </c>
      <c r="U43" s="114">
        <v>1934400</v>
      </c>
      <c r="V43" s="120">
        <v>139140</v>
      </c>
      <c r="W43" s="145">
        <v>115.489998</v>
      </c>
      <c r="X43" s="113">
        <v>117.279999</v>
      </c>
      <c r="Y43" s="113">
        <v>114.540001</v>
      </c>
      <c r="Z43" s="113">
        <v>116.599998</v>
      </c>
      <c r="AA43" s="113">
        <v>115.854843</v>
      </c>
      <c r="AB43" s="114">
        <v>92276800</v>
      </c>
      <c r="AC43" s="115">
        <v>1982410</v>
      </c>
      <c r="AD43" s="145">
        <v>159.16000399999999</v>
      </c>
      <c r="AE43" s="113">
        <v>160.25</v>
      </c>
      <c r="AF43" s="113">
        <v>155</v>
      </c>
      <c r="AG43" s="113">
        <v>155.240005</v>
      </c>
      <c r="AH43" s="113">
        <v>155.240005</v>
      </c>
      <c r="AI43" s="114">
        <v>15491900</v>
      </c>
      <c r="AJ43" s="115">
        <v>87637.56</v>
      </c>
      <c r="AK43" s="145">
        <v>160.96000699999999</v>
      </c>
      <c r="AL43" s="113">
        <v>161.85000600000001</v>
      </c>
      <c r="AM43" s="113">
        <v>157.009995</v>
      </c>
      <c r="AN43" s="113">
        <v>157.91000399999999</v>
      </c>
      <c r="AO43" s="113">
        <v>155.532791</v>
      </c>
      <c r="AP43" s="114">
        <v>4857900</v>
      </c>
      <c r="AQ43" s="115">
        <v>85785.88</v>
      </c>
      <c r="AR43" s="145">
        <v>70.419998000000007</v>
      </c>
      <c r="AS43" s="113">
        <v>70.599997999999999</v>
      </c>
      <c r="AT43" s="113">
        <v>69.489998</v>
      </c>
      <c r="AU43" s="113">
        <v>69.510002</v>
      </c>
      <c r="AV43" s="113">
        <v>65.842690000000005</v>
      </c>
      <c r="AW43" s="114">
        <v>14251700</v>
      </c>
      <c r="AX43" s="115">
        <v>133809.79999999999</v>
      </c>
      <c r="AY43" s="145">
        <v>37.380001</v>
      </c>
      <c r="AZ43" s="113">
        <v>37.5</v>
      </c>
      <c r="BA43" s="113">
        <v>36.590000000000003</v>
      </c>
      <c r="BB43" s="113">
        <v>36.869999</v>
      </c>
      <c r="BC43" s="113">
        <v>35.819656000000002</v>
      </c>
      <c r="BD43" s="114">
        <v>37911500</v>
      </c>
      <c r="BE43" s="115">
        <v>156225.79999999999</v>
      </c>
      <c r="BF43" s="145">
        <v>49.810001</v>
      </c>
      <c r="BG43" s="113">
        <v>50.290000999999997</v>
      </c>
      <c r="BH43" s="113">
        <v>49.549999</v>
      </c>
      <c r="BI43" s="113">
        <v>49.900002000000001</v>
      </c>
      <c r="BJ43" s="113">
        <v>48.370792000000002</v>
      </c>
      <c r="BK43" s="114">
        <v>13892100</v>
      </c>
      <c r="BL43" s="115">
        <v>214441.9</v>
      </c>
      <c r="BM43" s="145">
        <v>46.919998</v>
      </c>
      <c r="BN43" s="113">
        <v>47.189999</v>
      </c>
      <c r="BO43" s="113">
        <v>46.389999000000003</v>
      </c>
      <c r="BP43" s="113">
        <v>46.57</v>
      </c>
      <c r="BQ43" s="113">
        <v>44.547030999999997</v>
      </c>
      <c r="BR43" s="114">
        <v>4141200</v>
      </c>
      <c r="BS43" s="115">
        <v>42086.03</v>
      </c>
      <c r="BT43" s="145">
        <v>200</v>
      </c>
      <c r="BU43" s="113">
        <v>200.58999600000001</v>
      </c>
      <c r="BV43" s="113">
        <v>195.41000399999999</v>
      </c>
      <c r="BW43" s="113">
        <v>195.679993</v>
      </c>
      <c r="BX43" s="113">
        <v>192.27093500000001</v>
      </c>
      <c r="BY43" s="114">
        <v>3430400</v>
      </c>
      <c r="BZ43" s="115">
        <v>67327.13</v>
      </c>
      <c r="CA43" s="145">
        <v>169.03999300000001</v>
      </c>
      <c r="CB43" s="113">
        <v>169.85000600000001</v>
      </c>
      <c r="CC43" s="113">
        <v>166.66000399999999</v>
      </c>
      <c r="CD43" s="113">
        <v>166.75</v>
      </c>
      <c r="CE43" s="113">
        <v>163.88859600000001</v>
      </c>
      <c r="CF43" s="114">
        <v>2009300</v>
      </c>
      <c r="CG43" s="115">
        <v>151420</v>
      </c>
      <c r="CH43" s="145">
        <v>276.98998999999998</v>
      </c>
      <c r="CI43" s="113">
        <v>279.73001099999999</v>
      </c>
      <c r="CJ43" s="113">
        <v>276.11999500000002</v>
      </c>
      <c r="CK43" s="113">
        <v>276.83999599999999</v>
      </c>
      <c r="CL43" s="113">
        <v>270.819794</v>
      </c>
      <c r="CM43" s="114">
        <v>3014100</v>
      </c>
      <c r="CN43" s="115">
        <v>298006.40000000002</v>
      </c>
      <c r="CO43" s="145">
        <v>45.98</v>
      </c>
      <c r="CP43" s="113">
        <v>46.41</v>
      </c>
      <c r="CQ43" s="113">
        <v>45.360000999999997</v>
      </c>
      <c r="CR43" s="113">
        <v>45.639999000000003</v>
      </c>
      <c r="CS43" s="113">
        <v>44.472374000000002</v>
      </c>
      <c r="CT43" s="114">
        <v>50130500</v>
      </c>
      <c r="CU43" s="115">
        <v>187032.6</v>
      </c>
      <c r="CV43" s="145">
        <v>112.150002</v>
      </c>
      <c r="CW43" s="113">
        <v>112.220001</v>
      </c>
      <c r="CX43" s="113">
        <v>110.029999</v>
      </c>
      <c r="CY43" s="113">
        <v>110.55999799999999</v>
      </c>
      <c r="CZ43" s="113">
        <v>105.143845</v>
      </c>
      <c r="DA43" s="114">
        <v>5936100</v>
      </c>
      <c r="DB43" s="115">
        <v>98515.25</v>
      </c>
      <c r="DC43" s="145">
        <v>143.740005</v>
      </c>
      <c r="DD43" s="113">
        <v>144.28999300000001</v>
      </c>
      <c r="DE43" s="113">
        <v>142.91999799999999</v>
      </c>
      <c r="DF43" s="113">
        <v>143.14999399999999</v>
      </c>
      <c r="DG43" s="113">
        <v>139.57577499999999</v>
      </c>
      <c r="DH43" s="114">
        <v>4890100</v>
      </c>
      <c r="DI43" s="115">
        <v>376848.4</v>
      </c>
      <c r="DJ43" s="145">
        <v>100.510002</v>
      </c>
      <c r="DK43" s="113">
        <v>100.91999800000001</v>
      </c>
      <c r="DL43" s="113">
        <v>99.160004000000001</v>
      </c>
      <c r="DM43" s="113">
        <v>99.330001999999993</v>
      </c>
      <c r="DN43" s="113">
        <v>96.896705999999995</v>
      </c>
      <c r="DO43" s="114">
        <v>10391700</v>
      </c>
      <c r="DP43" s="115">
        <v>302777.90000000002</v>
      </c>
      <c r="DQ43" s="145">
        <v>224.470001</v>
      </c>
      <c r="DR43" s="113">
        <v>225.229996</v>
      </c>
      <c r="DS43" s="113">
        <v>222.720001</v>
      </c>
      <c r="DT43" s="113">
        <v>222.970001</v>
      </c>
      <c r="DU43" s="113">
        <v>217.892563</v>
      </c>
      <c r="DV43" s="114">
        <v>1801900</v>
      </c>
      <c r="DW43" s="115">
        <v>166137.4</v>
      </c>
      <c r="DX43" s="145">
        <v>75.314887999999996</v>
      </c>
      <c r="DY43" s="113">
        <v>76.555344000000005</v>
      </c>
      <c r="DZ43" s="113">
        <v>74.417938000000007</v>
      </c>
      <c r="EA43" s="113">
        <v>74.417938000000007</v>
      </c>
      <c r="EB43" s="113">
        <v>71.923469999999995</v>
      </c>
      <c r="EC43" s="114">
        <v>12241374</v>
      </c>
      <c r="ED43" s="115">
        <v>197255.4</v>
      </c>
      <c r="EE43" s="145">
        <v>211.58999600000001</v>
      </c>
      <c r="EF43" s="113">
        <v>214.66999799999999</v>
      </c>
      <c r="EG43" s="113">
        <v>210.33000200000001</v>
      </c>
      <c r="EH43" s="113">
        <v>213.25</v>
      </c>
      <c r="EI43" s="113">
        <v>211.31100499999999</v>
      </c>
      <c r="EJ43" s="114">
        <v>36700300</v>
      </c>
      <c r="EK43" s="115">
        <v>1612275</v>
      </c>
      <c r="EL43" s="145">
        <v>128.779999</v>
      </c>
      <c r="EM43" s="113">
        <v>129.490005</v>
      </c>
      <c r="EN43" s="113">
        <v>127.900002</v>
      </c>
      <c r="EO43" s="113">
        <v>127.989998</v>
      </c>
      <c r="EP43" s="113">
        <v>127.007553</v>
      </c>
      <c r="EQ43" s="114">
        <v>2985700</v>
      </c>
      <c r="ER43" s="115">
        <v>160602.9</v>
      </c>
      <c r="ES43" s="145">
        <v>141.94000199999999</v>
      </c>
      <c r="ET43" s="113">
        <v>143.33999600000001</v>
      </c>
      <c r="EU43" s="113">
        <v>141.64999399999999</v>
      </c>
      <c r="EV43" s="113">
        <v>142.36000100000001</v>
      </c>
      <c r="EW43" s="113">
        <v>139.728058</v>
      </c>
      <c r="EX43" s="114">
        <v>6806700</v>
      </c>
      <c r="EY43" s="115">
        <v>351551.3</v>
      </c>
      <c r="EZ43" s="145">
        <v>248</v>
      </c>
      <c r="FA43" s="113">
        <v>251.75</v>
      </c>
      <c r="FB43" s="113">
        <v>245.770004</v>
      </c>
      <c r="FC43" s="113">
        <v>250.300003</v>
      </c>
      <c r="FD43" s="113">
        <v>250.300003</v>
      </c>
      <c r="FE43" s="114">
        <v>4285600</v>
      </c>
      <c r="FF43" s="115">
        <v>227610</v>
      </c>
      <c r="FG43" s="145">
        <v>121.019997</v>
      </c>
      <c r="FH43" s="113">
        <v>122.449997</v>
      </c>
      <c r="FI43" s="113">
        <v>119.029999</v>
      </c>
      <c r="FJ43" s="113">
        <v>119.089996</v>
      </c>
      <c r="FK43" s="113">
        <v>116.389511</v>
      </c>
      <c r="FL43" s="114">
        <v>1159000</v>
      </c>
      <c r="FM43" s="115">
        <v>30166.54</v>
      </c>
      <c r="FN43" s="145">
        <v>323.05999800000001</v>
      </c>
      <c r="FO43" s="113">
        <v>323.5</v>
      </c>
      <c r="FP43" s="113">
        <v>319.42999300000002</v>
      </c>
      <c r="FQ43" s="113">
        <v>320.51001000000002</v>
      </c>
      <c r="FR43" s="113">
        <v>315.96011399999998</v>
      </c>
      <c r="FS43" s="114">
        <v>2427700</v>
      </c>
      <c r="FT43" s="115">
        <v>304592.09999999998</v>
      </c>
      <c r="FU43" s="145">
        <v>57.700001</v>
      </c>
      <c r="FV43" s="113">
        <v>57.849997999999999</v>
      </c>
      <c r="FW43" s="113">
        <v>57.310001</v>
      </c>
      <c r="FX43" s="113">
        <v>57.380001</v>
      </c>
      <c r="FY43" s="113">
        <v>54.892066999999997</v>
      </c>
      <c r="FZ43" s="114">
        <v>12253000</v>
      </c>
      <c r="GA43" s="115">
        <v>237443.8</v>
      </c>
      <c r="GB43" s="145">
        <v>193</v>
      </c>
      <c r="GC43" s="113">
        <v>193.699997</v>
      </c>
      <c r="GD43" s="113">
        <v>189.220001</v>
      </c>
      <c r="GE43" s="113">
        <v>190.05999800000001</v>
      </c>
      <c r="GF43" s="113">
        <v>188.947495</v>
      </c>
      <c r="GG43" s="114">
        <v>8690400</v>
      </c>
      <c r="GH43" s="115">
        <v>320442.40000000002</v>
      </c>
      <c r="GI43" s="145">
        <v>37</v>
      </c>
      <c r="GJ43" s="113">
        <v>37.290000999999997</v>
      </c>
      <c r="GK43" s="113">
        <v>35.919998</v>
      </c>
      <c r="GL43" s="113">
        <v>36</v>
      </c>
      <c r="GM43" s="113">
        <v>34.599635999999997</v>
      </c>
      <c r="GN43" s="114">
        <v>5661100</v>
      </c>
      <c r="GO43" s="115">
        <v>40410</v>
      </c>
      <c r="GP43" s="145">
        <v>142.050003</v>
      </c>
      <c r="GQ43" s="113">
        <v>143.699997</v>
      </c>
      <c r="GR43" s="113">
        <v>141.970001</v>
      </c>
      <c r="GS43" s="113">
        <v>142.86999499999999</v>
      </c>
      <c r="GT43" s="113">
        <v>140.685562</v>
      </c>
      <c r="GU43" s="114">
        <v>3943700</v>
      </c>
      <c r="GV43" s="115">
        <v>404857.9</v>
      </c>
      <c r="GW43" s="145">
        <v>124.029999</v>
      </c>
      <c r="GX43" s="113">
        <v>124.610001</v>
      </c>
      <c r="GY43" s="113">
        <v>123.029999</v>
      </c>
      <c r="GZ43" s="113">
        <v>123.30999799999999</v>
      </c>
      <c r="HA43" s="113">
        <v>123.30999799999999</v>
      </c>
      <c r="HB43" s="114">
        <v>6813800</v>
      </c>
      <c r="HC43" s="115">
        <v>222828.9</v>
      </c>
      <c r="HD43" s="147">
        <v>27651.18</v>
      </c>
      <c r="HE43" s="148">
        <v>27707.69</v>
      </c>
      <c r="HF43" s="148">
        <v>27457.96</v>
      </c>
      <c r="HG43" s="148">
        <v>27463.19</v>
      </c>
      <c r="HH43" s="148">
        <v>27463.19</v>
      </c>
      <c r="HI43" s="114">
        <v>366400000</v>
      </c>
      <c r="HJ43" s="149">
        <f t="shared" si="0"/>
        <v>8768961.5999999996</v>
      </c>
    </row>
    <row r="44" spans="1:218" x14ac:dyDescent="0.2">
      <c r="A44" s="127">
        <v>44132</v>
      </c>
      <c r="B44" s="112">
        <v>159.80999800000001</v>
      </c>
      <c r="C44" s="113">
        <v>162.85000600000001</v>
      </c>
      <c r="D44" s="113">
        <v>158.11999499999999</v>
      </c>
      <c r="E44" s="113">
        <v>158.529999</v>
      </c>
      <c r="F44" s="113">
        <v>153.57472200000001</v>
      </c>
      <c r="G44" s="114">
        <v>3065100</v>
      </c>
      <c r="H44" s="120">
        <v>91443.56</v>
      </c>
      <c r="I44" s="145">
        <v>91.959998999999996</v>
      </c>
      <c r="J44" s="113">
        <v>93.57</v>
      </c>
      <c r="K44" s="113">
        <v>91</v>
      </c>
      <c r="L44" s="113">
        <v>91.599997999999999</v>
      </c>
      <c r="M44" s="113">
        <v>90.544455999999997</v>
      </c>
      <c r="N44" s="114">
        <v>7037800</v>
      </c>
      <c r="O44" s="115">
        <v>73756.44</v>
      </c>
      <c r="P44" s="146">
        <v>219.020004</v>
      </c>
      <c r="Q44" s="113">
        <v>221.05999800000001</v>
      </c>
      <c r="R44" s="113">
        <v>215.929993</v>
      </c>
      <c r="S44" s="113">
        <v>216.38000500000001</v>
      </c>
      <c r="T44" s="113">
        <v>210.220947</v>
      </c>
      <c r="U44" s="114">
        <v>2874000</v>
      </c>
      <c r="V44" s="120">
        <v>138540</v>
      </c>
      <c r="W44" s="145">
        <v>115.050003</v>
      </c>
      <c r="X44" s="113">
        <v>115.43</v>
      </c>
      <c r="Y44" s="113">
        <v>111.099998</v>
      </c>
      <c r="Z44" s="113">
        <v>111.199997</v>
      </c>
      <c r="AA44" s="113">
        <v>110.489357</v>
      </c>
      <c r="AB44" s="114">
        <v>143937800</v>
      </c>
      <c r="AC44" s="115">
        <v>1890600</v>
      </c>
      <c r="AD44" s="145">
        <v>153</v>
      </c>
      <c r="AE44" s="113">
        <v>153.949997</v>
      </c>
      <c r="AF44" s="113">
        <v>148</v>
      </c>
      <c r="AG44" s="113">
        <v>148.13999899999999</v>
      </c>
      <c r="AH44" s="113">
        <v>148.13999899999999</v>
      </c>
      <c r="AI44" s="114">
        <v>20279800</v>
      </c>
      <c r="AJ44" s="115">
        <v>83629.38</v>
      </c>
      <c r="AK44" s="145">
        <v>153.800003</v>
      </c>
      <c r="AL44" s="113">
        <v>155.429993</v>
      </c>
      <c r="AM44" s="113">
        <v>150.520004</v>
      </c>
      <c r="AN44" s="113">
        <v>151.16000399999999</v>
      </c>
      <c r="AO44" s="113">
        <v>148.88441499999999</v>
      </c>
      <c r="AP44" s="114">
        <v>5645100</v>
      </c>
      <c r="AQ44" s="115">
        <v>82118.880000000005</v>
      </c>
      <c r="AR44" s="145">
        <v>67.690002000000007</v>
      </c>
      <c r="AS44" s="113">
        <v>68.080001999999993</v>
      </c>
      <c r="AT44" s="113">
        <v>66.330001999999993</v>
      </c>
      <c r="AU44" s="113">
        <v>66.879997000000003</v>
      </c>
      <c r="AV44" s="113">
        <v>63.351444000000001</v>
      </c>
      <c r="AW44" s="114">
        <v>15961900</v>
      </c>
      <c r="AX44" s="115">
        <v>128746.9</v>
      </c>
      <c r="AY44" s="145">
        <v>36.32</v>
      </c>
      <c r="AZ44" s="113">
        <v>36.509998000000003</v>
      </c>
      <c r="BA44" s="113">
        <v>35.68</v>
      </c>
      <c r="BB44" s="113">
        <v>35.709999000000003</v>
      </c>
      <c r="BC44" s="113">
        <v>34.692703000000002</v>
      </c>
      <c r="BD44" s="114">
        <v>34561500</v>
      </c>
      <c r="BE44" s="115">
        <v>151310.6</v>
      </c>
      <c r="BF44" s="145">
        <v>49</v>
      </c>
      <c r="BG44" s="113">
        <v>49.150002000000001</v>
      </c>
      <c r="BH44" s="113">
        <v>47.779998999999997</v>
      </c>
      <c r="BI44" s="113">
        <v>47.959999000000003</v>
      </c>
      <c r="BJ44" s="113">
        <v>46.490242000000002</v>
      </c>
      <c r="BK44" s="114">
        <v>19886200</v>
      </c>
      <c r="BL44" s="115">
        <v>206104.9</v>
      </c>
      <c r="BM44" s="145">
        <v>44.939999</v>
      </c>
      <c r="BN44" s="113">
        <v>45.700001</v>
      </c>
      <c r="BO44" s="113">
        <v>44.330002</v>
      </c>
      <c r="BP44" s="113">
        <v>45.18</v>
      </c>
      <c r="BQ44" s="113">
        <v>43.217407000000001</v>
      </c>
      <c r="BR44" s="114">
        <v>6157100</v>
      </c>
      <c r="BS44" s="115">
        <v>41029.53</v>
      </c>
      <c r="BT44" s="145">
        <v>191.30999800000001</v>
      </c>
      <c r="BU44" s="113">
        <v>193.36999499999999</v>
      </c>
      <c r="BV44" s="113">
        <v>188.94000199999999</v>
      </c>
      <c r="BW44" s="113">
        <v>189.770004</v>
      </c>
      <c r="BX44" s="113">
        <v>186.46391299999999</v>
      </c>
      <c r="BY44" s="114">
        <v>4214600</v>
      </c>
      <c r="BZ44" s="115">
        <v>65293.72</v>
      </c>
      <c r="CA44" s="145">
        <v>162.520004</v>
      </c>
      <c r="CB44" s="113">
        <v>165.509995</v>
      </c>
      <c r="CC44" s="113">
        <v>160.970001</v>
      </c>
      <c r="CD44" s="113">
        <v>161.16000399999999</v>
      </c>
      <c r="CE44" s="113">
        <v>158.39451600000001</v>
      </c>
      <c r="CF44" s="114">
        <v>3233500</v>
      </c>
      <c r="CG44" s="115">
        <v>152400</v>
      </c>
      <c r="CH44" s="145">
        <v>270.25</v>
      </c>
      <c r="CI44" s="113">
        <v>273.67001299999998</v>
      </c>
      <c r="CJ44" s="113">
        <v>268.69000199999999</v>
      </c>
      <c r="CK44" s="113">
        <v>269.72000100000002</v>
      </c>
      <c r="CL44" s="113">
        <v>263.85461400000003</v>
      </c>
      <c r="CM44" s="114">
        <v>3255900</v>
      </c>
      <c r="CN44" s="115">
        <v>290341.90000000002</v>
      </c>
      <c r="CO44" s="145">
        <v>44.889999000000003</v>
      </c>
      <c r="CP44" s="113">
        <v>45.290000999999997</v>
      </c>
      <c r="CQ44" s="113">
        <v>44.200001</v>
      </c>
      <c r="CR44" s="113">
        <v>44.25</v>
      </c>
      <c r="CS44" s="113">
        <v>43.117939</v>
      </c>
      <c r="CT44" s="114">
        <v>45066000</v>
      </c>
      <c r="CU44" s="115">
        <v>181336.4</v>
      </c>
      <c r="CV44" s="145">
        <v>108.660004</v>
      </c>
      <c r="CW44" s="113">
        <v>109.730003</v>
      </c>
      <c r="CX44" s="113">
        <v>105.91999800000001</v>
      </c>
      <c r="CY44" s="113">
        <v>106.650002</v>
      </c>
      <c r="CZ44" s="113">
        <v>101.425392</v>
      </c>
      <c r="DA44" s="114">
        <v>9427300</v>
      </c>
      <c r="DB44" s="115">
        <v>95031.19</v>
      </c>
      <c r="DC44" s="145">
        <v>141.429993</v>
      </c>
      <c r="DD44" s="113">
        <v>141.979996</v>
      </c>
      <c r="DE44" s="113">
        <v>138.179993</v>
      </c>
      <c r="DF44" s="113">
        <v>138.36000100000001</v>
      </c>
      <c r="DG44" s="113">
        <v>134.90536499999999</v>
      </c>
      <c r="DH44" s="114">
        <v>8426100</v>
      </c>
      <c r="DI44" s="115">
        <v>364238.6</v>
      </c>
      <c r="DJ44" s="145">
        <v>97.5</v>
      </c>
      <c r="DK44" s="113">
        <v>98.300003000000004</v>
      </c>
      <c r="DL44" s="113">
        <v>96.07</v>
      </c>
      <c r="DM44" s="113">
        <v>96.540001000000004</v>
      </c>
      <c r="DN44" s="113">
        <v>94.175049000000001</v>
      </c>
      <c r="DO44" s="114">
        <v>16389500</v>
      </c>
      <c r="DP44" s="115">
        <v>294273.40000000002</v>
      </c>
      <c r="DQ44" s="145">
        <v>218.38999899999999</v>
      </c>
      <c r="DR44" s="113">
        <v>220.58999600000001</v>
      </c>
      <c r="DS44" s="113">
        <v>214.46000699999999</v>
      </c>
      <c r="DT44" s="113">
        <v>214.69000199999999</v>
      </c>
      <c r="DU44" s="113">
        <v>209.801132</v>
      </c>
      <c r="DV44" s="114">
        <v>3272900</v>
      </c>
      <c r="DW44" s="115">
        <v>159967.9</v>
      </c>
      <c r="DX44" s="145">
        <v>73.597328000000005</v>
      </c>
      <c r="DY44" s="113">
        <v>74.169846000000007</v>
      </c>
      <c r="DZ44" s="113">
        <v>72.538169999999994</v>
      </c>
      <c r="EA44" s="113">
        <v>72.690842000000004</v>
      </c>
      <c r="EB44" s="113">
        <v>70.254249999999999</v>
      </c>
      <c r="EC44" s="114">
        <v>8989954</v>
      </c>
      <c r="ED44" s="115">
        <v>192677.5</v>
      </c>
      <c r="EE44" s="145">
        <v>207.66999799999999</v>
      </c>
      <c r="EF44" s="113">
        <v>208.83999600000001</v>
      </c>
      <c r="EG44" s="113">
        <v>202.10000600000001</v>
      </c>
      <c r="EH44" s="113">
        <v>202.679993</v>
      </c>
      <c r="EI44" s="113">
        <v>200.83712800000001</v>
      </c>
      <c r="EJ44" s="114">
        <v>51195600</v>
      </c>
      <c r="EK44" s="115">
        <v>1532360</v>
      </c>
      <c r="EL44" s="145">
        <v>125.279999</v>
      </c>
      <c r="EM44" s="113">
        <v>126.400002</v>
      </c>
      <c r="EN44" s="113">
        <v>121.040001</v>
      </c>
      <c r="EO44" s="113">
        <v>122.08000199999999</v>
      </c>
      <c r="EP44" s="113">
        <v>121.142929</v>
      </c>
      <c r="EQ44" s="114">
        <v>8618300</v>
      </c>
      <c r="ER44" s="115">
        <v>153187</v>
      </c>
      <c r="ES44" s="145">
        <v>140.449997</v>
      </c>
      <c r="ET44" s="113">
        <v>140.94000199999999</v>
      </c>
      <c r="EU44" s="113">
        <v>137.30999800000001</v>
      </c>
      <c r="EV44" s="113">
        <v>137.66000399999999</v>
      </c>
      <c r="EW44" s="113">
        <v>135.11496</v>
      </c>
      <c r="EX44" s="114">
        <v>8192200</v>
      </c>
      <c r="EY44" s="115">
        <v>339944.9</v>
      </c>
      <c r="EZ44" s="145">
        <v>244.60000600000001</v>
      </c>
      <c r="FA44" s="113">
        <v>245.449997</v>
      </c>
      <c r="FB44" s="113">
        <v>238.009995</v>
      </c>
      <c r="FC44" s="113">
        <v>238.429993</v>
      </c>
      <c r="FD44" s="113">
        <v>238.429993</v>
      </c>
      <c r="FE44" s="114">
        <v>4425400</v>
      </c>
      <c r="FF44" s="115">
        <v>230060</v>
      </c>
      <c r="FG44" s="145">
        <v>117.18</v>
      </c>
      <c r="FH44" s="113">
        <v>122.32</v>
      </c>
      <c r="FI44" s="113">
        <v>116.709999</v>
      </c>
      <c r="FJ44" s="113">
        <v>121.5</v>
      </c>
      <c r="FK44" s="113">
        <v>118.744865</v>
      </c>
      <c r="FL44" s="114">
        <v>2899800</v>
      </c>
      <c r="FM44" s="115">
        <v>30777.02</v>
      </c>
      <c r="FN44" s="145">
        <v>313.32998700000002</v>
      </c>
      <c r="FO44" s="113">
        <v>317.80999800000001</v>
      </c>
      <c r="FP44" s="113">
        <v>307.44000199999999</v>
      </c>
      <c r="FQ44" s="113">
        <v>308</v>
      </c>
      <c r="FR44" s="113">
        <v>303.62768599999998</v>
      </c>
      <c r="FS44" s="114">
        <v>3301400</v>
      </c>
      <c r="FT44" s="115">
        <v>292703.3</v>
      </c>
      <c r="FU44" s="145">
        <v>56.919998</v>
      </c>
      <c r="FV44" s="113">
        <v>57.349997999999999</v>
      </c>
      <c r="FW44" s="113">
        <v>56.119999</v>
      </c>
      <c r="FX44" s="113">
        <v>56.310001</v>
      </c>
      <c r="FY44" s="113">
        <v>53.868462000000001</v>
      </c>
      <c r="FZ44" s="114">
        <v>18720200</v>
      </c>
      <c r="GA44" s="115">
        <v>233016</v>
      </c>
      <c r="GB44" s="145">
        <v>183.979996</v>
      </c>
      <c r="GC44" s="113">
        <v>184.699997</v>
      </c>
      <c r="GD44" s="113">
        <v>179.33999600000001</v>
      </c>
      <c r="GE44" s="113">
        <v>180.86999499999999</v>
      </c>
      <c r="GF44" s="113">
        <v>179.81126399999999</v>
      </c>
      <c r="GG44" s="114">
        <v>17809500</v>
      </c>
      <c r="GH44" s="115">
        <v>304948</v>
      </c>
      <c r="GI44" s="145">
        <v>35.240001999999997</v>
      </c>
      <c r="GJ44" s="113">
        <v>35.830002</v>
      </c>
      <c r="GK44" s="113">
        <v>34.540000999999997</v>
      </c>
      <c r="GL44" s="113">
        <v>34.590000000000003</v>
      </c>
      <c r="GM44" s="113">
        <v>33.244487999999997</v>
      </c>
      <c r="GN44" s="114">
        <v>7287000</v>
      </c>
      <c r="GO44" s="115">
        <v>41080</v>
      </c>
      <c r="GP44" s="145">
        <v>140.96000699999999</v>
      </c>
      <c r="GQ44" s="113">
        <v>142.13000500000001</v>
      </c>
      <c r="GR44" s="113">
        <v>139.88000500000001</v>
      </c>
      <c r="GS44" s="113">
        <v>140.03999300000001</v>
      </c>
      <c r="GT44" s="113">
        <v>137.89883399999999</v>
      </c>
      <c r="GU44" s="114">
        <v>5616400</v>
      </c>
      <c r="GV44" s="115">
        <v>396838.40000000002</v>
      </c>
      <c r="GW44" s="145">
        <v>121.010002</v>
      </c>
      <c r="GX44" s="113">
        <v>121.529999</v>
      </c>
      <c r="GY44" s="113">
        <v>118.32</v>
      </c>
      <c r="GZ44" s="113">
        <v>118.470001</v>
      </c>
      <c r="HA44" s="113">
        <v>118.470001</v>
      </c>
      <c r="HB44" s="114">
        <v>11654700</v>
      </c>
      <c r="HC44" s="115">
        <v>214082.7</v>
      </c>
      <c r="HD44" s="147">
        <v>27102.14</v>
      </c>
      <c r="HE44" s="148">
        <v>27102.14</v>
      </c>
      <c r="HF44" s="148">
        <v>26497.39</v>
      </c>
      <c r="HG44" s="148">
        <v>26519.95</v>
      </c>
      <c r="HH44" s="148">
        <v>26519.95</v>
      </c>
      <c r="HI44" s="114">
        <v>496150000</v>
      </c>
      <c r="HJ44" s="149">
        <f t="shared" si="0"/>
        <v>8451838.120000001</v>
      </c>
    </row>
    <row r="45" spans="1:218" x14ac:dyDescent="0.2">
      <c r="A45" s="127">
        <v>44133</v>
      </c>
      <c r="B45" s="112">
        <v>158.11000100000001</v>
      </c>
      <c r="C45" s="113">
        <v>160.179993</v>
      </c>
      <c r="D45" s="113">
        <v>156.13000500000001</v>
      </c>
      <c r="E45" s="113">
        <v>158.479996</v>
      </c>
      <c r="F45" s="113">
        <v>153.52629099999999</v>
      </c>
      <c r="G45" s="114">
        <v>2680900</v>
      </c>
      <c r="H45" s="120">
        <v>91414.69</v>
      </c>
      <c r="I45" s="145">
        <v>91.410004000000001</v>
      </c>
      <c r="J45" s="113">
        <v>92.230002999999996</v>
      </c>
      <c r="K45" s="113">
        <v>90.129997000000003</v>
      </c>
      <c r="L45" s="113">
        <v>91.07</v>
      </c>
      <c r="M45" s="113">
        <v>90.020561000000001</v>
      </c>
      <c r="N45" s="114">
        <v>5419500</v>
      </c>
      <c r="O45" s="115">
        <v>73329.69</v>
      </c>
      <c r="P45" s="146">
        <v>213.63000500000001</v>
      </c>
      <c r="Q45" s="113">
        <v>220.33000200000001</v>
      </c>
      <c r="R45" s="113">
        <v>210.279999</v>
      </c>
      <c r="S45" s="113">
        <v>217.820007</v>
      </c>
      <c r="T45" s="113">
        <v>211.61998</v>
      </c>
      <c r="U45" s="114">
        <v>2994100</v>
      </c>
      <c r="V45" s="120">
        <v>138780</v>
      </c>
      <c r="W45" s="145">
        <v>112.370003</v>
      </c>
      <c r="X45" s="113">
        <v>116.93</v>
      </c>
      <c r="Y45" s="113">
        <v>112.199997</v>
      </c>
      <c r="Z45" s="113">
        <v>115.32</v>
      </c>
      <c r="AA45" s="113">
        <v>114.583015</v>
      </c>
      <c r="AB45" s="114">
        <v>146129200</v>
      </c>
      <c r="AC45" s="115">
        <v>1960648</v>
      </c>
      <c r="AD45" s="145">
        <v>148.029999</v>
      </c>
      <c r="AE45" s="113">
        <v>150.10000600000001</v>
      </c>
      <c r="AF45" s="113">
        <v>146.60000600000001</v>
      </c>
      <c r="AG45" s="113">
        <v>148.28999300000001</v>
      </c>
      <c r="AH45" s="113">
        <v>148.28999300000001</v>
      </c>
      <c r="AI45" s="114">
        <v>14554300</v>
      </c>
      <c r="AJ45" s="115">
        <v>83714.06</v>
      </c>
      <c r="AK45" s="145">
        <v>150.60000600000001</v>
      </c>
      <c r="AL45" s="113">
        <v>155.509995</v>
      </c>
      <c r="AM45" s="113">
        <v>149.63000500000001</v>
      </c>
      <c r="AN45" s="113">
        <v>154.66999799999999</v>
      </c>
      <c r="AO45" s="113">
        <v>152.341568</v>
      </c>
      <c r="AP45" s="114">
        <v>3867200</v>
      </c>
      <c r="AQ45" s="115">
        <v>84025.69</v>
      </c>
      <c r="AR45" s="145">
        <v>66.129997000000003</v>
      </c>
      <c r="AS45" s="113">
        <v>69.139999000000003</v>
      </c>
      <c r="AT45" s="113">
        <v>65.160004000000001</v>
      </c>
      <c r="AU45" s="113">
        <v>68.800003000000004</v>
      </c>
      <c r="AV45" s="113">
        <v>65.170151000000004</v>
      </c>
      <c r="AW45" s="114">
        <v>12292200</v>
      </c>
      <c r="AX45" s="115">
        <v>132443.1</v>
      </c>
      <c r="AY45" s="145">
        <v>35.509998000000003</v>
      </c>
      <c r="AZ45" s="113">
        <v>36.07</v>
      </c>
      <c r="BA45" s="113">
        <v>35.279998999999997</v>
      </c>
      <c r="BB45" s="113">
        <v>35.689999</v>
      </c>
      <c r="BC45" s="113">
        <v>34.673274999999997</v>
      </c>
      <c r="BD45" s="114">
        <v>35332000</v>
      </c>
      <c r="BE45" s="115">
        <v>151225.9</v>
      </c>
      <c r="BF45" s="145">
        <v>47.73</v>
      </c>
      <c r="BG45" s="113">
        <v>48.48</v>
      </c>
      <c r="BH45" s="113">
        <v>47.299999</v>
      </c>
      <c r="BI45" s="113">
        <v>48.02</v>
      </c>
      <c r="BJ45" s="113">
        <v>46.548400999999998</v>
      </c>
      <c r="BK45" s="114">
        <v>15369900</v>
      </c>
      <c r="BL45" s="115">
        <v>206362.7</v>
      </c>
      <c r="BM45" s="145">
        <v>44.630001</v>
      </c>
      <c r="BN45" s="113">
        <v>46.66</v>
      </c>
      <c r="BO45" s="113">
        <v>44.57</v>
      </c>
      <c r="BP45" s="113">
        <v>46.25</v>
      </c>
      <c r="BQ45" s="113">
        <v>44.240932000000001</v>
      </c>
      <c r="BR45" s="114">
        <v>4300100</v>
      </c>
      <c r="BS45" s="115">
        <v>42533.93</v>
      </c>
      <c r="BT45" s="145">
        <v>189.800003</v>
      </c>
      <c r="BU45" s="113">
        <v>192.35000600000001</v>
      </c>
      <c r="BV45" s="113">
        <v>186.89999399999999</v>
      </c>
      <c r="BW45" s="113">
        <v>189.94000199999999</v>
      </c>
      <c r="BX45" s="113">
        <v>186.63095100000001</v>
      </c>
      <c r="BY45" s="114">
        <v>3581200</v>
      </c>
      <c r="BZ45" s="115">
        <v>65352.21</v>
      </c>
      <c r="CA45" s="145">
        <v>160.41000399999999</v>
      </c>
      <c r="CB45" s="113">
        <v>165.740005</v>
      </c>
      <c r="CC45" s="113">
        <v>159.41999799999999</v>
      </c>
      <c r="CD45" s="113">
        <v>164.60000600000001</v>
      </c>
      <c r="CE45" s="113">
        <v>161.775497</v>
      </c>
      <c r="CF45" s="114">
        <v>3113600</v>
      </c>
      <c r="CG45" s="115">
        <v>150890</v>
      </c>
      <c r="CH45" s="145">
        <v>269.69000199999999</v>
      </c>
      <c r="CI45" s="113">
        <v>273.70001200000002</v>
      </c>
      <c r="CJ45" s="113">
        <v>267.30999800000001</v>
      </c>
      <c r="CK45" s="113">
        <v>269.63000499999998</v>
      </c>
      <c r="CL45" s="113">
        <v>263.76660199999998</v>
      </c>
      <c r="CM45" s="114">
        <v>2872500</v>
      </c>
      <c r="CN45" s="115">
        <v>290244.90000000002</v>
      </c>
      <c r="CO45" s="145">
        <v>44.240001999999997</v>
      </c>
      <c r="CP45" s="113">
        <v>44.470001000000003</v>
      </c>
      <c r="CQ45" s="113">
        <v>43.919998</v>
      </c>
      <c r="CR45" s="113">
        <v>44.110000999999997</v>
      </c>
      <c r="CS45" s="113">
        <v>42.981521999999998</v>
      </c>
      <c r="CT45" s="114">
        <v>36796800</v>
      </c>
      <c r="CU45" s="115">
        <v>180762.7</v>
      </c>
      <c r="CV45" s="145">
        <v>107.25</v>
      </c>
      <c r="CW45" s="113">
        <v>109.639999</v>
      </c>
      <c r="CX45" s="113">
        <v>106.550003</v>
      </c>
      <c r="CY45" s="113">
        <v>108.910004</v>
      </c>
      <c r="CZ45" s="113">
        <v>103.57467699999999</v>
      </c>
      <c r="DA45" s="114">
        <v>6760200</v>
      </c>
      <c r="DB45" s="115">
        <v>97045</v>
      </c>
      <c r="DC45" s="145">
        <v>138</v>
      </c>
      <c r="DD45" s="113">
        <v>138.699997</v>
      </c>
      <c r="DE45" s="113">
        <v>136.050003</v>
      </c>
      <c r="DF45" s="113">
        <v>137.19000199999999</v>
      </c>
      <c r="DG45" s="113">
        <v>133.76460299999999</v>
      </c>
      <c r="DH45" s="114">
        <v>7205400</v>
      </c>
      <c r="DI45" s="115">
        <v>361158.5</v>
      </c>
      <c r="DJ45" s="145">
        <v>96.120002999999997</v>
      </c>
      <c r="DK45" s="113">
        <v>97.980002999999996</v>
      </c>
      <c r="DL45" s="113">
        <v>95.239998</v>
      </c>
      <c r="DM45" s="113">
        <v>97.169998000000007</v>
      </c>
      <c r="DN45" s="113">
        <v>94.789612000000005</v>
      </c>
      <c r="DO45" s="114">
        <v>14208800</v>
      </c>
      <c r="DP45" s="115">
        <v>296193.8</v>
      </c>
      <c r="DQ45" s="145">
        <v>214.69000199999999</v>
      </c>
      <c r="DR45" s="113">
        <v>217.64999399999999</v>
      </c>
      <c r="DS45" s="113">
        <v>213.070007</v>
      </c>
      <c r="DT45" s="113">
        <v>214.949997</v>
      </c>
      <c r="DU45" s="113">
        <v>210.05517599999999</v>
      </c>
      <c r="DV45" s="114">
        <v>2477600</v>
      </c>
      <c r="DW45" s="115">
        <v>160161.60000000001</v>
      </c>
      <c r="DX45" s="145">
        <v>72.681297000000001</v>
      </c>
      <c r="DY45" s="113">
        <v>73.082061999999993</v>
      </c>
      <c r="DZ45" s="113">
        <v>71.25</v>
      </c>
      <c r="EA45" s="113">
        <v>72.414124000000001</v>
      </c>
      <c r="EB45" s="113">
        <v>69.986816000000005</v>
      </c>
      <c r="EC45" s="114">
        <v>9314310</v>
      </c>
      <c r="ED45" s="115">
        <v>191944.1</v>
      </c>
      <c r="EE45" s="145">
        <v>204.070007</v>
      </c>
      <c r="EF45" s="113">
        <v>207.36000100000001</v>
      </c>
      <c r="EG45" s="113">
        <v>203.36999499999999</v>
      </c>
      <c r="EH45" s="113">
        <v>204.720001</v>
      </c>
      <c r="EI45" s="113">
        <v>202.85855100000001</v>
      </c>
      <c r="EJ45" s="114">
        <v>31432600</v>
      </c>
      <c r="EK45" s="115">
        <v>1547784</v>
      </c>
      <c r="EL45" s="145">
        <v>122.279999</v>
      </c>
      <c r="EM45" s="113">
        <v>124.19000200000001</v>
      </c>
      <c r="EN45" s="113">
        <v>121.150002</v>
      </c>
      <c r="EO45" s="113">
        <v>122.860001</v>
      </c>
      <c r="EP45" s="113">
        <v>121.916939</v>
      </c>
      <c r="EQ45" s="114">
        <v>4947000</v>
      </c>
      <c r="ER45" s="115">
        <v>154165.79999999999</v>
      </c>
      <c r="ES45" s="145">
        <v>137.35000600000001</v>
      </c>
      <c r="ET45" s="113">
        <v>139.08999600000001</v>
      </c>
      <c r="EU45" s="113">
        <v>135.800003</v>
      </c>
      <c r="EV45" s="113">
        <v>137.570007</v>
      </c>
      <c r="EW45" s="113">
        <v>135.02664200000001</v>
      </c>
      <c r="EX45" s="114">
        <v>5476900</v>
      </c>
      <c r="EY45" s="115">
        <v>339722.6</v>
      </c>
      <c r="EZ45" s="145">
        <v>242.520004</v>
      </c>
      <c r="FA45" s="113">
        <v>242.520004</v>
      </c>
      <c r="FB45" s="113">
        <v>237.13000500000001</v>
      </c>
      <c r="FC45" s="113">
        <v>237.13999899999999</v>
      </c>
      <c r="FD45" s="113">
        <v>237.13999899999999</v>
      </c>
      <c r="FE45" s="114">
        <v>4589000</v>
      </c>
      <c r="FF45" s="115">
        <v>231730</v>
      </c>
      <c r="FG45" s="145">
        <v>121.040001</v>
      </c>
      <c r="FH45" s="113">
        <v>123.739998</v>
      </c>
      <c r="FI45" s="113">
        <v>118.91999800000001</v>
      </c>
      <c r="FJ45" s="113">
        <v>122.459999</v>
      </c>
      <c r="FK45" s="113">
        <v>119.683098</v>
      </c>
      <c r="FL45" s="114">
        <v>2595800</v>
      </c>
      <c r="FM45" s="115">
        <v>31020.2</v>
      </c>
      <c r="FN45" s="145">
        <v>306.58999599999999</v>
      </c>
      <c r="FO45" s="113">
        <v>309.48001099999999</v>
      </c>
      <c r="FP45" s="113">
        <v>301.459991</v>
      </c>
      <c r="FQ45" s="113">
        <v>303.67999300000002</v>
      </c>
      <c r="FR45" s="113">
        <v>299.368988</v>
      </c>
      <c r="FS45" s="114">
        <v>3279200</v>
      </c>
      <c r="FT45" s="115">
        <v>288597.8</v>
      </c>
      <c r="FU45" s="145">
        <v>56.16</v>
      </c>
      <c r="FV45" s="113">
        <v>57.310001</v>
      </c>
      <c r="FW45" s="113">
        <v>56.02</v>
      </c>
      <c r="FX45" s="113">
        <v>56.759998000000003</v>
      </c>
      <c r="FY45" s="113">
        <v>54.298946000000001</v>
      </c>
      <c r="FZ45" s="114">
        <v>19146100</v>
      </c>
      <c r="GA45" s="115">
        <v>234878.1</v>
      </c>
      <c r="GB45" s="145">
        <v>183</v>
      </c>
      <c r="GC45" s="113">
        <v>187</v>
      </c>
      <c r="GD45" s="113">
        <v>179.33999600000001</v>
      </c>
      <c r="GE45" s="113">
        <v>184.86999499999999</v>
      </c>
      <c r="GF45" s="113">
        <v>183.787857</v>
      </c>
      <c r="GG45" s="114">
        <v>16820900</v>
      </c>
      <c r="GH45" s="115">
        <v>311692.09999999998</v>
      </c>
      <c r="GI45" s="145">
        <v>34.369999</v>
      </c>
      <c r="GJ45" s="113">
        <v>34.479999999999997</v>
      </c>
      <c r="GK45" s="113">
        <v>33.459999000000003</v>
      </c>
      <c r="GL45" s="113">
        <v>33.520000000000003</v>
      </c>
      <c r="GM45" s="113">
        <v>32.216106000000003</v>
      </c>
      <c r="GN45" s="114">
        <v>9205300</v>
      </c>
      <c r="GO45" s="115">
        <v>41260</v>
      </c>
      <c r="GP45" s="145">
        <v>140</v>
      </c>
      <c r="GQ45" s="113">
        <v>141.11000100000001</v>
      </c>
      <c r="GR45" s="113">
        <v>138.699997</v>
      </c>
      <c r="GS45" s="113">
        <v>139.91999799999999</v>
      </c>
      <c r="GT45" s="113">
        <v>137.780655</v>
      </c>
      <c r="GU45" s="114">
        <v>5051300</v>
      </c>
      <c r="GV45" s="115">
        <v>396498.4</v>
      </c>
      <c r="GW45" s="145">
        <v>118.160004</v>
      </c>
      <c r="GX45" s="113">
        <v>122.629997</v>
      </c>
      <c r="GY45" s="113">
        <v>117.230003</v>
      </c>
      <c r="GZ45" s="113">
        <v>121.540001</v>
      </c>
      <c r="HA45" s="113">
        <v>121.540001</v>
      </c>
      <c r="HB45" s="114">
        <v>9583700</v>
      </c>
      <c r="HC45" s="115">
        <v>219630.4</v>
      </c>
      <c r="HD45" s="147">
        <v>26480.98</v>
      </c>
      <c r="HE45" s="148">
        <v>26891.89</v>
      </c>
      <c r="HF45" s="148">
        <v>26290.78</v>
      </c>
      <c r="HG45" s="148">
        <v>26659.11</v>
      </c>
      <c r="HH45" s="148">
        <v>26659.11</v>
      </c>
      <c r="HI45" s="114">
        <v>419770000</v>
      </c>
      <c r="HJ45" s="149">
        <f t="shared" si="0"/>
        <v>8555209.9699999988</v>
      </c>
    </row>
    <row r="46" spans="1:218" x14ac:dyDescent="0.2">
      <c r="A46" s="127">
        <v>44134</v>
      </c>
      <c r="B46" s="112">
        <v>158.33000200000001</v>
      </c>
      <c r="C46" s="113">
        <v>159.96000699999999</v>
      </c>
      <c r="D46" s="113">
        <v>157</v>
      </c>
      <c r="E46" s="113">
        <v>159.96000699999999</v>
      </c>
      <c r="F46" s="113">
        <v>154.960037</v>
      </c>
      <c r="G46" s="114">
        <v>2234500</v>
      </c>
      <c r="H46" s="120">
        <v>92268.38</v>
      </c>
      <c r="I46" s="145">
        <v>90.800003000000004</v>
      </c>
      <c r="J46" s="113">
        <v>91.32</v>
      </c>
      <c r="K46" s="113">
        <v>89.110000999999997</v>
      </c>
      <c r="L46" s="113">
        <v>91.239998</v>
      </c>
      <c r="M46" s="113">
        <v>90.188598999999996</v>
      </c>
      <c r="N46" s="114">
        <v>4736300</v>
      </c>
      <c r="O46" s="115">
        <v>73466.559999999998</v>
      </c>
      <c r="P46" s="146">
        <v>216.220001</v>
      </c>
      <c r="Q46" s="113">
        <v>217.270004</v>
      </c>
      <c r="R46" s="113">
        <v>213.96000699999999</v>
      </c>
      <c r="S46" s="113">
        <v>216.94000199999999</v>
      </c>
      <c r="T46" s="113">
        <v>210.76501500000001</v>
      </c>
      <c r="U46" s="114">
        <v>3262500</v>
      </c>
      <c r="V46" s="120">
        <v>141660</v>
      </c>
      <c r="W46" s="145">
        <v>111.05999799999999</v>
      </c>
      <c r="X46" s="113">
        <v>111.989998</v>
      </c>
      <c r="Y46" s="113">
        <v>107.720001</v>
      </c>
      <c r="Z46" s="113">
        <v>108.860001</v>
      </c>
      <c r="AA46" s="113">
        <v>108.16430699999999</v>
      </c>
      <c r="AB46" s="114">
        <v>190272600</v>
      </c>
      <c r="AC46" s="115">
        <v>1850816</v>
      </c>
      <c r="AD46" s="145">
        <v>147.199997</v>
      </c>
      <c r="AE46" s="113">
        <v>149.16999799999999</v>
      </c>
      <c r="AF46" s="113">
        <v>141.58000200000001</v>
      </c>
      <c r="AG46" s="113">
        <v>144.38999899999999</v>
      </c>
      <c r="AH46" s="113">
        <v>144.38999899999999</v>
      </c>
      <c r="AI46" s="114">
        <v>15374700</v>
      </c>
      <c r="AJ46" s="115">
        <v>81512.38</v>
      </c>
      <c r="AK46" s="145">
        <v>153.96000699999999</v>
      </c>
      <c r="AL46" s="113">
        <v>157.28999300000001</v>
      </c>
      <c r="AM46" s="113">
        <v>153.03999300000001</v>
      </c>
      <c r="AN46" s="113">
        <v>157.050003</v>
      </c>
      <c r="AO46" s="113">
        <v>154.68573000000001</v>
      </c>
      <c r="AP46" s="114">
        <v>4373500</v>
      </c>
      <c r="AQ46" s="115">
        <v>85318.69</v>
      </c>
      <c r="AR46" s="145">
        <v>69.900002000000001</v>
      </c>
      <c r="AS46" s="113">
        <v>70.110000999999997</v>
      </c>
      <c r="AT46" s="113">
        <v>68.080001999999993</v>
      </c>
      <c r="AU46" s="113">
        <v>69.5</v>
      </c>
      <c r="AV46" s="113">
        <v>65.833229000000003</v>
      </c>
      <c r="AW46" s="114">
        <v>17191600</v>
      </c>
      <c r="AX46" s="115">
        <v>133790.6</v>
      </c>
      <c r="AY46" s="145">
        <v>35.599997999999999</v>
      </c>
      <c r="AZ46" s="113">
        <v>35.93</v>
      </c>
      <c r="BA46" s="113">
        <v>35.490001999999997</v>
      </c>
      <c r="BB46" s="113">
        <v>35.900002000000001</v>
      </c>
      <c r="BC46" s="113">
        <v>34.877293000000002</v>
      </c>
      <c r="BD46" s="114">
        <v>29151200</v>
      </c>
      <c r="BE46" s="115">
        <v>152115.70000000001</v>
      </c>
      <c r="BF46" s="145">
        <v>47.810001</v>
      </c>
      <c r="BG46" s="113">
        <v>48.119999</v>
      </c>
      <c r="BH46" s="113">
        <v>47.369999</v>
      </c>
      <c r="BI46" s="113">
        <v>48.060001</v>
      </c>
      <c r="BJ46" s="113">
        <v>46.587181000000001</v>
      </c>
      <c r="BK46" s="114">
        <v>15804000</v>
      </c>
      <c r="BL46" s="115">
        <v>206534.6</v>
      </c>
      <c r="BM46" s="145">
        <v>45.860000999999997</v>
      </c>
      <c r="BN46" s="113">
        <v>46.189999</v>
      </c>
      <c r="BO46" s="113">
        <v>44.73</v>
      </c>
      <c r="BP46" s="113">
        <v>45.490001999999997</v>
      </c>
      <c r="BQ46" s="113">
        <v>43.513947000000002</v>
      </c>
      <c r="BR46" s="114">
        <v>5165900</v>
      </c>
      <c r="BS46" s="115">
        <v>41741.370000000003</v>
      </c>
      <c r="BT46" s="145">
        <v>189.509995</v>
      </c>
      <c r="BU46" s="113">
        <v>190.39999399999999</v>
      </c>
      <c r="BV46" s="113">
        <v>185.520004</v>
      </c>
      <c r="BW46" s="113">
        <v>189.03999300000001</v>
      </c>
      <c r="BX46" s="113">
        <v>185.74662799999999</v>
      </c>
      <c r="BY46" s="114">
        <v>3658800</v>
      </c>
      <c r="BZ46" s="115">
        <v>65042.51</v>
      </c>
      <c r="CA46" s="145">
        <v>161.53999300000001</v>
      </c>
      <c r="CB46" s="113">
        <v>165.759995</v>
      </c>
      <c r="CC46" s="113">
        <v>161.050003</v>
      </c>
      <c r="CD46" s="113">
        <v>164.949997</v>
      </c>
      <c r="CE46" s="113">
        <v>162.11947599999999</v>
      </c>
      <c r="CF46" s="114">
        <v>4389500</v>
      </c>
      <c r="CG46" s="115">
        <v>152800</v>
      </c>
      <c r="CH46" s="145">
        <v>268.82000699999998</v>
      </c>
      <c r="CI46" s="113">
        <v>269.61999500000002</v>
      </c>
      <c r="CJ46" s="113">
        <v>262.02999899999998</v>
      </c>
      <c r="CK46" s="113">
        <v>266.709991</v>
      </c>
      <c r="CL46" s="113">
        <v>260.91009500000001</v>
      </c>
      <c r="CM46" s="114">
        <v>3872800</v>
      </c>
      <c r="CN46" s="115">
        <v>287101.8</v>
      </c>
      <c r="CO46" s="145">
        <v>44.099997999999999</v>
      </c>
      <c r="CP46" s="113">
        <v>44.799999</v>
      </c>
      <c r="CQ46" s="113">
        <v>43.610000999999997</v>
      </c>
      <c r="CR46" s="113">
        <v>44.279998999999997</v>
      </c>
      <c r="CS46" s="113">
        <v>43.147171</v>
      </c>
      <c r="CT46" s="114">
        <v>46781300</v>
      </c>
      <c r="CU46" s="115">
        <v>181459.4</v>
      </c>
      <c r="CV46" s="145">
        <v>107.900002</v>
      </c>
      <c r="CW46" s="113">
        <v>111.800003</v>
      </c>
      <c r="CX46" s="113">
        <v>107.75</v>
      </c>
      <c r="CY46" s="113">
        <v>111.660004</v>
      </c>
      <c r="CZ46" s="113">
        <v>106.18995700000001</v>
      </c>
      <c r="DA46" s="114">
        <v>7921500</v>
      </c>
      <c r="DB46" s="115">
        <v>99495.38</v>
      </c>
      <c r="DC46" s="145">
        <v>136.679993</v>
      </c>
      <c r="DD46" s="113">
        <v>137.53999300000001</v>
      </c>
      <c r="DE46" s="113">
        <v>133.64999399999999</v>
      </c>
      <c r="DF46" s="113">
        <v>137.11000100000001</v>
      </c>
      <c r="DG46" s="113">
        <v>133.68656899999999</v>
      </c>
      <c r="DH46" s="114">
        <v>7364100</v>
      </c>
      <c r="DI46" s="115">
        <v>360947.9</v>
      </c>
      <c r="DJ46" s="145">
        <v>97.910004000000001</v>
      </c>
      <c r="DK46" s="113">
        <v>98.419998000000007</v>
      </c>
      <c r="DL46" s="113">
        <v>96.230002999999996</v>
      </c>
      <c r="DM46" s="113">
        <v>98.040001000000004</v>
      </c>
      <c r="DN46" s="113">
        <v>95.638298000000006</v>
      </c>
      <c r="DO46" s="114">
        <v>15194500</v>
      </c>
      <c r="DP46" s="115">
        <v>298845.7</v>
      </c>
      <c r="DQ46" s="145">
        <v>213.60000600000001</v>
      </c>
      <c r="DR46" s="113">
        <v>215.220001</v>
      </c>
      <c r="DS46" s="113">
        <v>209.91000399999999</v>
      </c>
      <c r="DT46" s="113">
        <v>213</v>
      </c>
      <c r="DU46" s="113">
        <v>208.149597</v>
      </c>
      <c r="DV46" s="114">
        <v>3450900</v>
      </c>
      <c r="DW46" s="115">
        <v>158708.6</v>
      </c>
      <c r="DX46" s="145">
        <v>71.927482999999995</v>
      </c>
      <c r="DY46" s="113">
        <v>72.414124000000001</v>
      </c>
      <c r="DZ46" s="113">
        <v>70.553436000000005</v>
      </c>
      <c r="EA46" s="113">
        <v>71.765265999999997</v>
      </c>
      <c r="EB46" s="113">
        <v>69.359711000000004</v>
      </c>
      <c r="EC46" s="114">
        <v>11096748</v>
      </c>
      <c r="ED46" s="115">
        <v>190224.2</v>
      </c>
      <c r="EE46" s="145">
        <v>203.5</v>
      </c>
      <c r="EF46" s="113">
        <v>204.28999300000001</v>
      </c>
      <c r="EG46" s="113">
        <v>199.61999499999999</v>
      </c>
      <c r="EH46" s="113">
        <v>202.470001</v>
      </c>
      <c r="EI46" s="113">
        <v>200.62902800000001</v>
      </c>
      <c r="EJ46" s="114">
        <v>36953700</v>
      </c>
      <c r="EK46" s="115">
        <v>1530773</v>
      </c>
      <c r="EL46" s="145">
        <v>123.660004</v>
      </c>
      <c r="EM46" s="113">
        <v>123.660004</v>
      </c>
      <c r="EN46" s="113">
        <v>118.800003</v>
      </c>
      <c r="EO46" s="113">
        <v>120.08000199999999</v>
      </c>
      <c r="EP46" s="113">
        <v>119.15827899999999</v>
      </c>
      <c r="EQ46" s="114">
        <v>7791600</v>
      </c>
      <c r="ER46" s="115">
        <v>150677.4</v>
      </c>
      <c r="ES46" s="145">
        <v>137.179993</v>
      </c>
      <c r="ET46" s="113">
        <v>137.990005</v>
      </c>
      <c r="EU46" s="113">
        <v>134.679993</v>
      </c>
      <c r="EV46" s="113">
        <v>137.10000600000001</v>
      </c>
      <c r="EW46" s="113">
        <v>134.56532300000001</v>
      </c>
      <c r="EX46" s="114">
        <v>6422000</v>
      </c>
      <c r="EY46" s="115">
        <v>338562</v>
      </c>
      <c r="EZ46" s="145">
        <v>235.820007</v>
      </c>
      <c r="FA46" s="113">
        <v>237.75</v>
      </c>
      <c r="FB46" s="113">
        <v>228.66000399999999</v>
      </c>
      <c r="FC46" s="113">
        <v>232.270004</v>
      </c>
      <c r="FD46" s="113">
        <v>232.270004</v>
      </c>
      <c r="FE46" s="114">
        <v>5741200</v>
      </c>
      <c r="FF46" s="115">
        <v>229830</v>
      </c>
      <c r="FG46" s="145">
        <v>121.66999800000001</v>
      </c>
      <c r="FH46" s="113">
        <v>122.790001</v>
      </c>
      <c r="FI46" s="113">
        <v>118.849998</v>
      </c>
      <c r="FJ46" s="113">
        <v>120.709999</v>
      </c>
      <c r="FK46" s="113">
        <v>117.972786</v>
      </c>
      <c r="FL46" s="114">
        <v>2630300</v>
      </c>
      <c r="FM46" s="115">
        <v>30576.9</v>
      </c>
      <c r="FN46" s="145">
        <v>303.23001099999999</v>
      </c>
      <c r="FO46" s="113">
        <v>307.17001299999998</v>
      </c>
      <c r="FP46" s="113">
        <v>299.60000600000001</v>
      </c>
      <c r="FQ46" s="113">
        <v>305.14001500000001</v>
      </c>
      <c r="FR46" s="113">
        <v>300.80831899999998</v>
      </c>
      <c r="FS46" s="114">
        <v>3556800</v>
      </c>
      <c r="FT46" s="115">
        <v>289523</v>
      </c>
      <c r="FU46" s="145">
        <v>56.599997999999999</v>
      </c>
      <c r="FV46" s="113">
        <v>57.07</v>
      </c>
      <c r="FW46" s="113">
        <v>56.369999</v>
      </c>
      <c r="FX46" s="113">
        <v>56.990001999999997</v>
      </c>
      <c r="FY46" s="113">
        <v>54.518977999999997</v>
      </c>
      <c r="FZ46" s="114">
        <v>17632800</v>
      </c>
      <c r="GA46" s="115">
        <v>235829.9</v>
      </c>
      <c r="GB46" s="145">
        <v>182.66000399999999</v>
      </c>
      <c r="GC46" s="113">
        <v>184.220001</v>
      </c>
      <c r="GD46" s="113">
        <v>179.229996</v>
      </c>
      <c r="GE46" s="113">
        <v>181.71000699999999</v>
      </c>
      <c r="GF46" s="113">
        <v>180.646378</v>
      </c>
      <c r="GG46" s="114">
        <v>10252900</v>
      </c>
      <c r="GH46" s="115">
        <v>306364.3</v>
      </c>
      <c r="GI46" s="145">
        <v>33.369999</v>
      </c>
      <c r="GJ46" s="113">
        <v>34.049999</v>
      </c>
      <c r="GK46" s="113">
        <v>33.360000999999997</v>
      </c>
      <c r="GL46" s="113">
        <v>34.040000999999997</v>
      </c>
      <c r="GM46" s="113">
        <v>32.715881000000003</v>
      </c>
      <c r="GN46" s="114">
        <v>10511600</v>
      </c>
      <c r="GO46" s="115">
        <v>41670</v>
      </c>
      <c r="GP46" s="145">
        <v>139.179993</v>
      </c>
      <c r="GQ46" s="113">
        <v>140.08999600000001</v>
      </c>
      <c r="GR46" s="113">
        <v>137.36999499999999</v>
      </c>
      <c r="GS46" s="113">
        <v>138.75</v>
      </c>
      <c r="GT46" s="113">
        <v>136.62853999999999</v>
      </c>
      <c r="GU46" s="114">
        <v>6200600</v>
      </c>
      <c r="GV46" s="115">
        <v>393182.9</v>
      </c>
      <c r="GW46" s="145">
        <v>120.639999</v>
      </c>
      <c r="GX46" s="113">
        <v>121.75</v>
      </c>
      <c r="GY46" s="113">
        <v>119.089996</v>
      </c>
      <c r="GZ46" s="113">
        <v>121.25</v>
      </c>
      <c r="HA46" s="113">
        <v>121.25</v>
      </c>
      <c r="HB46" s="114">
        <v>8090200</v>
      </c>
      <c r="HC46" s="115">
        <v>219106.3</v>
      </c>
      <c r="HD46" s="147">
        <v>26572.27</v>
      </c>
      <c r="HE46" s="148">
        <v>26639.18</v>
      </c>
      <c r="HF46" s="148">
        <v>26143.77</v>
      </c>
      <c r="HG46" s="148">
        <v>26501.599999999999</v>
      </c>
      <c r="HH46" s="148">
        <v>26501.599999999999</v>
      </c>
      <c r="HI46" s="114">
        <v>504820000</v>
      </c>
      <c r="HJ46" s="149">
        <f t="shared" si="0"/>
        <v>8419945.4700000007</v>
      </c>
    </row>
    <row r="47" spans="1:218" x14ac:dyDescent="0.2">
      <c r="A47" s="127">
        <v>44137</v>
      </c>
      <c r="B47" s="112">
        <v>162.19000199999999</v>
      </c>
      <c r="C47" s="113">
        <v>163.41999799999999</v>
      </c>
      <c r="D47" s="113">
        <v>160.929993</v>
      </c>
      <c r="E47" s="113">
        <v>162.94000199999999</v>
      </c>
      <c r="F47" s="113">
        <v>157.84689299999999</v>
      </c>
      <c r="G47" s="114">
        <v>2116600</v>
      </c>
      <c r="H47" s="120">
        <v>93987.31</v>
      </c>
      <c r="I47" s="145">
        <v>92.959998999999996</v>
      </c>
      <c r="J47" s="113">
        <v>94.129997000000003</v>
      </c>
      <c r="K47" s="113">
        <v>92.269997000000004</v>
      </c>
      <c r="L47" s="113">
        <v>93.400002000000001</v>
      </c>
      <c r="M47" s="113">
        <v>92.323715000000007</v>
      </c>
      <c r="N47" s="114">
        <v>3572900</v>
      </c>
      <c r="O47" s="115">
        <v>75205.81</v>
      </c>
      <c r="P47" s="146">
        <v>221.55999800000001</v>
      </c>
      <c r="Q47" s="113">
        <v>222.36999499999999</v>
      </c>
      <c r="R47" s="113">
        <v>217.199997</v>
      </c>
      <c r="S47" s="113">
        <v>220.21000699999999</v>
      </c>
      <c r="T47" s="113">
        <v>213.94193999999999</v>
      </c>
      <c r="U47" s="114">
        <v>2029000</v>
      </c>
      <c r="V47" s="120">
        <v>140630</v>
      </c>
      <c r="W47" s="145">
        <v>109.110001</v>
      </c>
      <c r="X47" s="113">
        <v>110.68</v>
      </c>
      <c r="Y47" s="113">
        <v>107.32</v>
      </c>
      <c r="Z47" s="113">
        <v>108.769997</v>
      </c>
      <c r="AA47" s="113">
        <v>108.074883</v>
      </c>
      <c r="AB47" s="114">
        <v>122866900</v>
      </c>
      <c r="AC47" s="115">
        <v>1849286</v>
      </c>
      <c r="AD47" s="145">
        <v>145.75</v>
      </c>
      <c r="AE47" s="113">
        <v>149.58999600000001</v>
      </c>
      <c r="AF47" s="113">
        <v>143.38000500000001</v>
      </c>
      <c r="AG47" s="113">
        <v>148.60000600000001</v>
      </c>
      <c r="AH47" s="113">
        <v>148.60000600000001</v>
      </c>
      <c r="AI47" s="114">
        <v>13854600</v>
      </c>
      <c r="AJ47" s="115">
        <v>83889.06</v>
      </c>
      <c r="AK47" s="145">
        <v>159.199997</v>
      </c>
      <c r="AL47" s="113">
        <v>163.85000600000001</v>
      </c>
      <c r="AM47" s="113">
        <v>157.64999399999999</v>
      </c>
      <c r="AN47" s="113">
        <v>163.270004</v>
      </c>
      <c r="AO47" s="113">
        <v>160.81210300000001</v>
      </c>
      <c r="AP47" s="114">
        <v>4072400</v>
      </c>
      <c r="AQ47" s="115">
        <v>88697.75</v>
      </c>
      <c r="AR47" s="145">
        <v>70.699996999999996</v>
      </c>
      <c r="AS47" s="113">
        <v>73.080001999999993</v>
      </c>
      <c r="AT47" s="113">
        <v>69.400002000000001</v>
      </c>
      <c r="AU47" s="113">
        <v>72.150002000000001</v>
      </c>
      <c r="AV47" s="113">
        <v>68.343399000000005</v>
      </c>
      <c r="AW47" s="114">
        <v>11475500</v>
      </c>
      <c r="AX47" s="115">
        <v>138891.9</v>
      </c>
      <c r="AY47" s="145">
        <v>36.189999</v>
      </c>
      <c r="AZ47" s="113">
        <v>36.349997999999999</v>
      </c>
      <c r="BA47" s="113">
        <v>35.669998</v>
      </c>
      <c r="BB47" s="113">
        <v>35.900002000000001</v>
      </c>
      <c r="BC47" s="113">
        <v>34.877293000000002</v>
      </c>
      <c r="BD47" s="114">
        <v>23483100</v>
      </c>
      <c r="BE47" s="115">
        <v>152115.70000000001</v>
      </c>
      <c r="BF47" s="145">
        <v>48.75</v>
      </c>
      <c r="BG47" s="113">
        <v>48.950001</v>
      </c>
      <c r="BH47" s="113">
        <v>48.240001999999997</v>
      </c>
      <c r="BI47" s="113">
        <v>48.619999</v>
      </c>
      <c r="BJ47" s="113">
        <v>47.130015999999998</v>
      </c>
      <c r="BK47" s="114">
        <v>15156100</v>
      </c>
      <c r="BL47" s="115">
        <v>208941.1</v>
      </c>
      <c r="BM47" s="145">
        <v>46.25</v>
      </c>
      <c r="BN47" s="113">
        <v>48.060001</v>
      </c>
      <c r="BO47" s="113">
        <v>45.880001</v>
      </c>
      <c r="BP47" s="113">
        <v>47.82</v>
      </c>
      <c r="BQ47" s="113">
        <v>45.742728999999997</v>
      </c>
      <c r="BR47" s="114">
        <v>3675800</v>
      </c>
      <c r="BS47" s="115">
        <v>43150.34</v>
      </c>
      <c r="BT47" s="145">
        <v>192</v>
      </c>
      <c r="BU47" s="113">
        <v>192.699997</v>
      </c>
      <c r="BV47" s="113">
        <v>188.229996</v>
      </c>
      <c r="BW47" s="113">
        <v>190.199997</v>
      </c>
      <c r="BX47" s="113">
        <v>186.886414</v>
      </c>
      <c r="BY47" s="114">
        <v>2459600</v>
      </c>
      <c r="BZ47" s="115">
        <v>65441.67</v>
      </c>
      <c r="CA47" s="145">
        <v>169.199997</v>
      </c>
      <c r="CB47" s="113">
        <v>174.5</v>
      </c>
      <c r="CC47" s="113">
        <v>168.11000100000001</v>
      </c>
      <c r="CD47" s="113">
        <v>173.61000100000001</v>
      </c>
      <c r="CE47" s="113">
        <v>170.630875</v>
      </c>
      <c r="CF47" s="114">
        <v>4198300</v>
      </c>
      <c r="CG47" s="115">
        <v>152320</v>
      </c>
      <c r="CH47" s="145">
        <v>270.14999399999999</v>
      </c>
      <c r="CI47" s="113">
        <v>274.77999899999998</v>
      </c>
      <c r="CJ47" s="113">
        <v>268.51998900000001</v>
      </c>
      <c r="CK47" s="113">
        <v>270.73998999999998</v>
      </c>
      <c r="CL47" s="113">
        <v>264.852417</v>
      </c>
      <c r="CM47" s="114">
        <v>2956400</v>
      </c>
      <c r="CN47" s="115">
        <v>291439.90000000002</v>
      </c>
      <c r="CO47" s="145">
        <v>44.959999000000003</v>
      </c>
      <c r="CP47" s="113">
        <v>45.060001</v>
      </c>
      <c r="CQ47" s="113">
        <v>44.240001999999997</v>
      </c>
      <c r="CR47" s="113">
        <v>44.459999000000003</v>
      </c>
      <c r="CS47" s="113">
        <v>43.322566999999999</v>
      </c>
      <c r="CT47" s="114">
        <v>33856700</v>
      </c>
      <c r="CU47" s="115">
        <v>182197</v>
      </c>
      <c r="CV47" s="145">
        <v>112.650002</v>
      </c>
      <c r="CW47" s="113">
        <v>113.83000199999999</v>
      </c>
      <c r="CX47" s="113">
        <v>112.25</v>
      </c>
      <c r="CY47" s="113">
        <v>112.910004</v>
      </c>
      <c r="CZ47" s="113">
        <v>107.378731</v>
      </c>
      <c r="DA47" s="114">
        <v>5311500</v>
      </c>
      <c r="DB47" s="115">
        <v>100609.2</v>
      </c>
      <c r="DC47" s="145">
        <v>138.979996</v>
      </c>
      <c r="DD47" s="113">
        <v>139.009995</v>
      </c>
      <c r="DE47" s="113">
        <v>137.490005</v>
      </c>
      <c r="DF47" s="113">
        <v>138.69000199999999</v>
      </c>
      <c r="DG47" s="113">
        <v>135.22714199999999</v>
      </c>
      <c r="DH47" s="114">
        <v>7088000</v>
      </c>
      <c r="DI47" s="115">
        <v>365107.3</v>
      </c>
      <c r="DJ47" s="145">
        <v>99.389999000000003</v>
      </c>
      <c r="DK47" s="113">
        <v>100.879997</v>
      </c>
      <c r="DL47" s="113">
        <v>97.860000999999997</v>
      </c>
      <c r="DM47" s="113">
        <v>100.25</v>
      </c>
      <c r="DN47" s="113">
        <v>97.794167000000002</v>
      </c>
      <c r="DO47" s="114">
        <v>15011600</v>
      </c>
      <c r="DP47" s="115">
        <v>305582.2</v>
      </c>
      <c r="DQ47" s="145">
        <v>215.88000500000001</v>
      </c>
      <c r="DR47" s="113">
        <v>216.320007</v>
      </c>
      <c r="DS47" s="113">
        <v>210.78999300000001</v>
      </c>
      <c r="DT47" s="113">
        <v>212.55999800000001</v>
      </c>
      <c r="DU47" s="113">
        <v>207.71961999999999</v>
      </c>
      <c r="DV47" s="114">
        <v>2983200</v>
      </c>
      <c r="DW47" s="115">
        <v>158380.79999999999</v>
      </c>
      <c r="DX47" s="145">
        <v>72.948470999999998</v>
      </c>
      <c r="DY47" s="113">
        <v>73.339698999999996</v>
      </c>
      <c r="DZ47" s="113">
        <v>72.175574999999995</v>
      </c>
      <c r="EA47" s="113">
        <v>73.196563999999995</v>
      </c>
      <c r="EB47" s="113">
        <v>70.743033999999994</v>
      </c>
      <c r="EC47" s="114">
        <v>8145475</v>
      </c>
      <c r="ED47" s="115">
        <v>194078.9</v>
      </c>
      <c r="EE47" s="145">
        <v>204.28999300000001</v>
      </c>
      <c r="EF47" s="113">
        <v>205.279999</v>
      </c>
      <c r="EG47" s="113">
        <v>200.11999499999999</v>
      </c>
      <c r="EH47" s="113">
        <v>202.33000200000001</v>
      </c>
      <c r="EI47" s="113">
        <v>200.49031099999999</v>
      </c>
      <c r="EJ47" s="114">
        <v>30842200</v>
      </c>
      <c r="EK47" s="115">
        <v>1529715</v>
      </c>
      <c r="EL47" s="145">
        <v>122.370003</v>
      </c>
      <c r="EM47" s="113">
        <v>124.099998</v>
      </c>
      <c r="EN47" s="113">
        <v>121.099998</v>
      </c>
      <c r="EO47" s="113">
        <v>122.389999</v>
      </c>
      <c r="EP47" s="113">
        <v>121.450546</v>
      </c>
      <c r="EQ47" s="114">
        <v>4740400</v>
      </c>
      <c r="ER47" s="115">
        <v>153576</v>
      </c>
      <c r="ES47" s="145">
        <v>138.509995</v>
      </c>
      <c r="ET47" s="113">
        <v>140</v>
      </c>
      <c r="EU47" s="113">
        <v>137.44000199999999</v>
      </c>
      <c r="EV47" s="113">
        <v>138.5</v>
      </c>
      <c r="EW47" s="113">
        <v>135.93942300000001</v>
      </c>
      <c r="EX47" s="114">
        <v>6682800</v>
      </c>
      <c r="EY47" s="115">
        <v>342019.2</v>
      </c>
      <c r="EZ47" s="145">
        <v>235.11999499999999</v>
      </c>
      <c r="FA47" s="113">
        <v>238.5</v>
      </c>
      <c r="FB47" s="113">
        <v>228.990005</v>
      </c>
      <c r="FC47" s="113">
        <v>232.449997</v>
      </c>
      <c r="FD47" s="113">
        <v>232.449997</v>
      </c>
      <c r="FE47" s="114">
        <v>3953400</v>
      </c>
      <c r="FF47" s="115">
        <v>226850</v>
      </c>
      <c r="FG47" s="145">
        <v>123.07</v>
      </c>
      <c r="FH47" s="113">
        <v>124.30999799999999</v>
      </c>
      <c r="FI47" s="113">
        <v>120.41999800000001</v>
      </c>
      <c r="FJ47" s="113">
        <v>123.91999800000001</v>
      </c>
      <c r="FK47" s="113">
        <v>121.109993</v>
      </c>
      <c r="FL47" s="114">
        <v>1765700</v>
      </c>
      <c r="FM47" s="115">
        <v>31390.02</v>
      </c>
      <c r="FN47" s="145">
        <v>312.64001500000001</v>
      </c>
      <c r="FO47" s="113">
        <v>312.64001500000001</v>
      </c>
      <c r="FP47" s="113">
        <v>307.35998499999999</v>
      </c>
      <c r="FQ47" s="113">
        <v>312.10000600000001</v>
      </c>
      <c r="FR47" s="113">
        <v>307.66949499999998</v>
      </c>
      <c r="FS47" s="114">
        <v>4519000</v>
      </c>
      <c r="FT47" s="115">
        <v>296126.90000000002</v>
      </c>
      <c r="FU47" s="145">
        <v>57.669998</v>
      </c>
      <c r="FV47" s="113">
        <v>58.209999000000003</v>
      </c>
      <c r="FW47" s="113">
        <v>57</v>
      </c>
      <c r="FX47" s="113">
        <v>57.700001</v>
      </c>
      <c r="FY47" s="113">
        <v>55.198193000000003</v>
      </c>
      <c r="FZ47" s="114">
        <v>16086400</v>
      </c>
      <c r="GA47" s="115">
        <v>238768</v>
      </c>
      <c r="GB47" s="145">
        <v>184.509995</v>
      </c>
      <c r="GC47" s="113">
        <v>186.91999799999999</v>
      </c>
      <c r="GD47" s="113">
        <v>183.88999899999999</v>
      </c>
      <c r="GE47" s="113">
        <v>184.740005</v>
      </c>
      <c r="GF47" s="113">
        <v>183.658646</v>
      </c>
      <c r="GG47" s="114">
        <v>8057100</v>
      </c>
      <c r="GH47" s="115">
        <v>311472.90000000002</v>
      </c>
      <c r="GI47" s="145">
        <v>34.529998999999997</v>
      </c>
      <c r="GJ47" s="113">
        <v>35.810001</v>
      </c>
      <c r="GK47" s="113">
        <v>34.369999</v>
      </c>
      <c r="GL47" s="113">
        <v>35.790000999999997</v>
      </c>
      <c r="GM47" s="113">
        <v>34.397804000000001</v>
      </c>
      <c r="GN47" s="114">
        <v>7448100</v>
      </c>
      <c r="GO47" s="115">
        <v>42130</v>
      </c>
      <c r="GP47" s="145">
        <v>140.58999600000001</v>
      </c>
      <c r="GQ47" s="113">
        <v>140.80999800000001</v>
      </c>
      <c r="GR47" s="113">
        <v>139.029999</v>
      </c>
      <c r="GS47" s="113">
        <v>140.39999399999999</v>
      </c>
      <c r="GT47" s="113">
        <v>138.25332599999999</v>
      </c>
      <c r="GU47" s="114">
        <v>5525200</v>
      </c>
      <c r="GV47" s="115">
        <v>397858.6</v>
      </c>
      <c r="GW47" s="145">
        <v>122.239998</v>
      </c>
      <c r="GX47" s="113">
        <v>122.93</v>
      </c>
      <c r="GY47" s="113">
        <v>119.80999799999999</v>
      </c>
      <c r="GZ47" s="113">
        <v>120.129997</v>
      </c>
      <c r="HA47" s="113">
        <v>120.129997</v>
      </c>
      <c r="HB47" s="114">
        <v>9186000</v>
      </c>
      <c r="HC47" s="115">
        <v>217082.4</v>
      </c>
      <c r="HD47" s="147">
        <v>26691.279999999999</v>
      </c>
      <c r="HE47" s="148">
        <v>27043.48</v>
      </c>
      <c r="HF47" s="148">
        <v>26691.279999999999</v>
      </c>
      <c r="HG47" s="148">
        <v>26925.05</v>
      </c>
      <c r="HH47" s="148">
        <v>26925.05</v>
      </c>
      <c r="HI47" s="114">
        <v>379990000</v>
      </c>
      <c r="HJ47" s="149">
        <f t="shared" si="0"/>
        <v>8476940.959999999</v>
      </c>
    </row>
    <row r="48" spans="1:218" x14ac:dyDescent="0.2">
      <c r="A48" s="127">
        <v>44138</v>
      </c>
      <c r="B48" s="112">
        <v>164.86000100000001</v>
      </c>
      <c r="C48" s="113">
        <v>166.83000200000001</v>
      </c>
      <c r="D48" s="113">
        <v>163.740005</v>
      </c>
      <c r="E48" s="113">
        <v>165.509995</v>
      </c>
      <c r="F48" s="113">
        <v>160.336533</v>
      </c>
      <c r="G48" s="114">
        <v>1896900</v>
      </c>
      <c r="H48" s="120">
        <v>95469.75</v>
      </c>
      <c r="I48" s="145">
        <v>94.75</v>
      </c>
      <c r="J48" s="113">
        <v>96.849997999999999</v>
      </c>
      <c r="K48" s="113">
        <v>94.400002000000001</v>
      </c>
      <c r="L48" s="113">
        <v>96.290001000000004</v>
      </c>
      <c r="M48" s="113">
        <v>95.180419999999998</v>
      </c>
      <c r="N48" s="114">
        <v>4004300</v>
      </c>
      <c r="O48" s="115">
        <v>77532.81</v>
      </c>
      <c r="P48" s="146">
        <v>221.759995</v>
      </c>
      <c r="Q48" s="113">
        <v>223.08000200000001</v>
      </c>
      <c r="R48" s="113">
        <v>218.46000699999999</v>
      </c>
      <c r="S48" s="113">
        <v>220.05999800000001</v>
      </c>
      <c r="T48" s="113">
        <v>213.79620399999999</v>
      </c>
      <c r="U48" s="114">
        <v>2533600</v>
      </c>
      <c r="V48" s="120">
        <v>138840</v>
      </c>
      <c r="W48" s="145">
        <v>109.660004</v>
      </c>
      <c r="X48" s="113">
        <v>111.489998</v>
      </c>
      <c r="Y48" s="113">
        <v>108.730003</v>
      </c>
      <c r="Z48" s="113">
        <v>110.44000200000001</v>
      </c>
      <c r="AA48" s="113">
        <v>109.734207</v>
      </c>
      <c r="AB48" s="114">
        <v>107624400</v>
      </c>
      <c r="AC48" s="115">
        <v>1877679</v>
      </c>
      <c r="AD48" s="145">
        <v>151.83000200000001</v>
      </c>
      <c r="AE48" s="113">
        <v>154.820007</v>
      </c>
      <c r="AF48" s="113">
        <v>150.63999899999999</v>
      </c>
      <c r="AG48" s="113">
        <v>153.64999399999999</v>
      </c>
      <c r="AH48" s="113">
        <v>153.64999399999999</v>
      </c>
      <c r="AI48" s="114">
        <v>12249800</v>
      </c>
      <c r="AJ48" s="115">
        <v>86739.94</v>
      </c>
      <c r="AK48" s="145">
        <v>165</v>
      </c>
      <c r="AL48" s="113">
        <v>169</v>
      </c>
      <c r="AM48" s="113">
        <v>163.070007</v>
      </c>
      <c r="AN48" s="113">
        <v>167.69000199999999</v>
      </c>
      <c r="AO48" s="113">
        <v>165.16557299999999</v>
      </c>
      <c r="AP48" s="114">
        <v>4843600</v>
      </c>
      <c r="AQ48" s="115">
        <v>91098.94</v>
      </c>
      <c r="AR48" s="145">
        <v>73.160004000000001</v>
      </c>
      <c r="AS48" s="113">
        <v>73.300003000000004</v>
      </c>
      <c r="AT48" s="113">
        <v>71.050003000000004</v>
      </c>
      <c r="AU48" s="113">
        <v>71.739998</v>
      </c>
      <c r="AV48" s="113">
        <v>67.955039999999997</v>
      </c>
      <c r="AW48" s="114">
        <v>8608000</v>
      </c>
      <c r="AX48" s="115">
        <v>138102.70000000001</v>
      </c>
      <c r="AY48" s="145">
        <v>36.360000999999997</v>
      </c>
      <c r="AZ48" s="113">
        <v>37.330002</v>
      </c>
      <c r="BA48" s="113">
        <v>36.299999</v>
      </c>
      <c r="BB48" s="113">
        <v>36.68</v>
      </c>
      <c r="BC48" s="113">
        <v>35.635075000000001</v>
      </c>
      <c r="BD48" s="114">
        <v>27342900</v>
      </c>
      <c r="BE48" s="115">
        <v>155420.70000000001</v>
      </c>
      <c r="BF48" s="145">
        <v>49.220001000000003</v>
      </c>
      <c r="BG48" s="113">
        <v>49.959999000000003</v>
      </c>
      <c r="BH48" s="113">
        <v>49</v>
      </c>
      <c r="BI48" s="113">
        <v>49.349997999999999</v>
      </c>
      <c r="BJ48" s="113">
        <v>47.837643</v>
      </c>
      <c r="BK48" s="114">
        <v>15285100</v>
      </c>
      <c r="BL48" s="115">
        <v>212078.3</v>
      </c>
      <c r="BM48" s="145">
        <v>48.25</v>
      </c>
      <c r="BN48" s="113">
        <v>49.029998999999997</v>
      </c>
      <c r="BO48" s="113">
        <v>47.66</v>
      </c>
      <c r="BP48" s="113">
        <v>48.73</v>
      </c>
      <c r="BQ48" s="113">
        <v>46.613197</v>
      </c>
      <c r="BR48" s="114">
        <v>3293500</v>
      </c>
      <c r="BS48" s="115">
        <v>43744.75</v>
      </c>
      <c r="BT48" s="145">
        <v>193.94000199999999</v>
      </c>
      <c r="BU48" s="113">
        <v>199</v>
      </c>
      <c r="BV48" s="113">
        <v>193.220001</v>
      </c>
      <c r="BW48" s="113">
        <v>197.929993</v>
      </c>
      <c r="BX48" s="113">
        <v>194.48173499999999</v>
      </c>
      <c r="BY48" s="114">
        <v>4545500</v>
      </c>
      <c r="BZ48" s="115">
        <v>68101.25</v>
      </c>
      <c r="CA48" s="145">
        <v>175.529999</v>
      </c>
      <c r="CB48" s="113">
        <v>180.38999899999999</v>
      </c>
      <c r="CC48" s="113">
        <v>174.25</v>
      </c>
      <c r="CD48" s="113">
        <v>179.21000699999999</v>
      </c>
      <c r="CE48" s="113">
        <v>176.134781</v>
      </c>
      <c r="CF48" s="114">
        <v>3719800</v>
      </c>
      <c r="CG48" s="115">
        <v>151440</v>
      </c>
      <c r="CH48" s="145">
        <v>274.85000600000001</v>
      </c>
      <c r="CI48" s="113">
        <v>279.52999899999998</v>
      </c>
      <c r="CJ48" s="113">
        <v>273.72000100000002</v>
      </c>
      <c r="CK48" s="113">
        <v>277.36999500000002</v>
      </c>
      <c r="CL48" s="113">
        <v>271.33828699999998</v>
      </c>
      <c r="CM48" s="114">
        <v>3037500</v>
      </c>
      <c r="CN48" s="115">
        <v>298576.90000000002</v>
      </c>
      <c r="CO48" s="145">
        <v>44.73</v>
      </c>
      <c r="CP48" s="113">
        <v>45.459999000000003</v>
      </c>
      <c r="CQ48" s="113">
        <v>44.700001</v>
      </c>
      <c r="CR48" s="113">
        <v>44.849997999999999</v>
      </c>
      <c r="CS48" s="113">
        <v>43.702587000000001</v>
      </c>
      <c r="CT48" s="114">
        <v>34349500</v>
      </c>
      <c r="CU48" s="115">
        <v>183795.3</v>
      </c>
      <c r="CV48" s="145">
        <v>114</v>
      </c>
      <c r="CW48" s="113">
        <v>115.650002</v>
      </c>
      <c r="CX48" s="113">
        <v>113.629997</v>
      </c>
      <c r="CY48" s="113">
        <v>114.160004</v>
      </c>
      <c r="CZ48" s="113">
        <v>108.56749000000001</v>
      </c>
      <c r="DA48" s="114">
        <v>4204300</v>
      </c>
      <c r="DB48" s="115">
        <v>101723</v>
      </c>
      <c r="DC48" s="145">
        <v>140.020004</v>
      </c>
      <c r="DD48" s="113">
        <v>140.96000699999999</v>
      </c>
      <c r="DE48" s="113">
        <v>137.779999</v>
      </c>
      <c r="DF48" s="113">
        <v>138.5</v>
      </c>
      <c r="DG48" s="113">
        <v>135.04188500000001</v>
      </c>
      <c r="DH48" s="114">
        <v>6363000</v>
      </c>
      <c r="DI48" s="115">
        <v>364607.1</v>
      </c>
      <c r="DJ48" s="145">
        <v>103.019997</v>
      </c>
      <c r="DK48" s="113">
        <v>104.739998</v>
      </c>
      <c r="DL48" s="113">
        <v>102.69000200000001</v>
      </c>
      <c r="DM48" s="113">
        <v>103.410004</v>
      </c>
      <c r="DN48" s="113">
        <v>100.876762</v>
      </c>
      <c r="DO48" s="114">
        <v>17482600</v>
      </c>
      <c r="DP48" s="115">
        <v>315214.59999999998</v>
      </c>
      <c r="DQ48" s="145">
        <v>215.58999600000001</v>
      </c>
      <c r="DR48" s="113">
        <v>218.10000600000001</v>
      </c>
      <c r="DS48" s="113">
        <v>213.949997</v>
      </c>
      <c r="DT48" s="113">
        <v>216.800003</v>
      </c>
      <c r="DU48" s="113">
        <v>211.863068</v>
      </c>
      <c r="DV48" s="114">
        <v>2615000</v>
      </c>
      <c r="DW48" s="115">
        <v>161540</v>
      </c>
      <c r="DX48" s="145">
        <v>73.921752999999995</v>
      </c>
      <c r="DY48" s="113">
        <v>74.646950000000004</v>
      </c>
      <c r="DZ48" s="113">
        <v>73.244277999999994</v>
      </c>
      <c r="EA48" s="113">
        <v>73.396950000000004</v>
      </c>
      <c r="EB48" s="113">
        <v>70.936706999999998</v>
      </c>
      <c r="EC48" s="114">
        <v>7693578</v>
      </c>
      <c r="ED48" s="115">
        <v>194610.3</v>
      </c>
      <c r="EE48" s="145">
        <v>203.88999899999999</v>
      </c>
      <c r="EF48" s="113">
        <v>208.11999499999999</v>
      </c>
      <c r="EG48" s="113">
        <v>203.11999499999999</v>
      </c>
      <c r="EH48" s="113">
        <v>206.429993</v>
      </c>
      <c r="EI48" s="113">
        <v>204.553009</v>
      </c>
      <c r="EJ48" s="114">
        <v>27512000</v>
      </c>
      <c r="EK48" s="115">
        <v>1560712</v>
      </c>
      <c r="EL48" s="145">
        <v>124.010002</v>
      </c>
      <c r="EM48" s="113">
        <v>125.5</v>
      </c>
      <c r="EN48" s="113">
        <v>123.19000200000001</v>
      </c>
      <c r="EO48" s="113">
        <v>124.589996</v>
      </c>
      <c r="EP48" s="113">
        <v>123.633652</v>
      </c>
      <c r="EQ48" s="114">
        <v>3490900</v>
      </c>
      <c r="ER48" s="115">
        <v>156336.6</v>
      </c>
      <c r="ES48" s="145">
        <v>139.320007</v>
      </c>
      <c r="ET48" s="113">
        <v>142.66000399999999</v>
      </c>
      <c r="EU48" s="113">
        <v>139.320007</v>
      </c>
      <c r="EV48" s="113">
        <v>141.220001</v>
      </c>
      <c r="EW48" s="113">
        <v>138.60913099999999</v>
      </c>
      <c r="EX48" s="114">
        <v>6244200</v>
      </c>
      <c r="EY48" s="115">
        <v>348736.1</v>
      </c>
      <c r="EZ48" s="145">
        <v>235.10000600000001</v>
      </c>
      <c r="FA48" s="113">
        <v>240.94000199999999</v>
      </c>
      <c r="FB48" s="113">
        <v>233.279999</v>
      </c>
      <c r="FC48" s="113">
        <v>237.13000500000001</v>
      </c>
      <c r="FD48" s="113">
        <v>237.13000500000001</v>
      </c>
      <c r="FE48" s="114">
        <v>4151400</v>
      </c>
      <c r="FF48" s="115">
        <v>226190</v>
      </c>
      <c r="FG48" s="145">
        <v>125.5</v>
      </c>
      <c r="FH48" s="113">
        <v>127.510002</v>
      </c>
      <c r="FI48" s="113">
        <v>125.110001</v>
      </c>
      <c r="FJ48" s="113">
        <v>126.339996</v>
      </c>
      <c r="FK48" s="113">
        <v>123.47511299999999</v>
      </c>
      <c r="FL48" s="114">
        <v>1546200</v>
      </c>
      <c r="FM48" s="115">
        <v>32003.03</v>
      </c>
      <c r="FN48" s="145">
        <v>317.47000100000002</v>
      </c>
      <c r="FO48" s="113">
        <v>326.44000199999999</v>
      </c>
      <c r="FP48" s="113">
        <v>315.01998900000001</v>
      </c>
      <c r="FQ48" s="113">
        <v>321.35000600000001</v>
      </c>
      <c r="FR48" s="113">
        <v>316.788208</v>
      </c>
      <c r="FS48" s="114">
        <v>4043900</v>
      </c>
      <c r="FT48" s="115">
        <v>304903.59999999998</v>
      </c>
      <c r="FU48" s="145">
        <v>57.810001</v>
      </c>
      <c r="FV48" s="113">
        <v>58.380001</v>
      </c>
      <c r="FW48" s="113">
        <v>57.509998000000003</v>
      </c>
      <c r="FX48" s="113">
        <v>57.75</v>
      </c>
      <c r="FY48" s="113">
        <v>55.246020999999999</v>
      </c>
      <c r="FZ48" s="114">
        <v>10693500</v>
      </c>
      <c r="GA48" s="115">
        <v>238974.9</v>
      </c>
      <c r="GB48" s="145">
        <v>186.83000200000001</v>
      </c>
      <c r="GC48" s="113">
        <v>189.529999</v>
      </c>
      <c r="GD48" s="113">
        <v>185.16000399999999</v>
      </c>
      <c r="GE48" s="113">
        <v>188.33999600000001</v>
      </c>
      <c r="GF48" s="113">
        <v>187.237549</v>
      </c>
      <c r="GG48" s="114">
        <v>6467900</v>
      </c>
      <c r="GH48" s="115">
        <v>317542.5</v>
      </c>
      <c r="GI48" s="145">
        <v>36.369999</v>
      </c>
      <c r="GJ48" s="113">
        <v>37.619999</v>
      </c>
      <c r="GK48" s="113">
        <v>36.32</v>
      </c>
      <c r="GL48" s="113">
        <v>37.369999</v>
      </c>
      <c r="GM48" s="113">
        <v>35.916339999999998</v>
      </c>
      <c r="GN48" s="114">
        <v>7857100</v>
      </c>
      <c r="GO48" s="115">
        <v>45510</v>
      </c>
      <c r="GP48" s="145">
        <v>141.64999399999999</v>
      </c>
      <c r="GQ48" s="113">
        <v>144.16000399999999</v>
      </c>
      <c r="GR48" s="113">
        <v>141.570007</v>
      </c>
      <c r="GS48" s="113">
        <v>142.779999</v>
      </c>
      <c r="GT48" s="113">
        <v>140.59693899999999</v>
      </c>
      <c r="GU48" s="114">
        <v>5137700</v>
      </c>
      <c r="GV48" s="115">
        <v>404602.9</v>
      </c>
      <c r="GW48" s="145">
        <v>121.610001</v>
      </c>
      <c r="GX48" s="113">
        <v>125.07</v>
      </c>
      <c r="GY48" s="113">
        <v>121.370003</v>
      </c>
      <c r="GZ48" s="113">
        <v>124.019997</v>
      </c>
      <c r="HA48" s="113">
        <v>124.019997</v>
      </c>
      <c r="HB48" s="114">
        <v>8144900</v>
      </c>
      <c r="HC48" s="115">
        <v>224111.9</v>
      </c>
      <c r="HD48" s="147">
        <v>27138.69</v>
      </c>
      <c r="HE48" s="148">
        <v>27640.21</v>
      </c>
      <c r="HF48" s="148">
        <v>27138.69</v>
      </c>
      <c r="HG48" s="148">
        <v>27480.03</v>
      </c>
      <c r="HH48" s="148">
        <v>27480.03</v>
      </c>
      <c r="HI48" s="114">
        <v>350980000</v>
      </c>
      <c r="HJ48" s="149">
        <f t="shared" si="0"/>
        <v>8615938.870000001</v>
      </c>
    </row>
    <row r="49" spans="1:218" x14ac:dyDescent="0.2">
      <c r="A49" s="127">
        <v>44139</v>
      </c>
      <c r="B49" s="112">
        <v>162.75</v>
      </c>
      <c r="C49" s="113">
        <v>165.300003</v>
      </c>
      <c r="D49" s="113">
        <v>159.89999399999999</v>
      </c>
      <c r="E49" s="113">
        <v>160.16000399999999</v>
      </c>
      <c r="F49" s="113">
        <v>155.153763</v>
      </c>
      <c r="G49" s="114">
        <v>3140900</v>
      </c>
      <c r="H49" s="120">
        <v>92383.75</v>
      </c>
      <c r="I49" s="145">
        <v>94</v>
      </c>
      <c r="J49" s="113">
        <v>97.82</v>
      </c>
      <c r="K49" s="113">
        <v>92.860000999999997</v>
      </c>
      <c r="L49" s="113">
        <v>96.400002000000001</v>
      </c>
      <c r="M49" s="113">
        <v>95.289146000000002</v>
      </c>
      <c r="N49" s="114">
        <v>4545500</v>
      </c>
      <c r="O49" s="115">
        <v>77621.440000000002</v>
      </c>
      <c r="P49" s="146">
        <v>226.28999300000001</v>
      </c>
      <c r="Q49" s="113">
        <v>235.979996</v>
      </c>
      <c r="R49" s="113">
        <v>225.10000600000001</v>
      </c>
      <c r="S49" s="113">
        <v>230.33000200000001</v>
      </c>
      <c r="T49" s="113">
        <v>223.773865</v>
      </c>
      <c r="U49" s="114">
        <v>3810000</v>
      </c>
      <c r="V49" s="120">
        <v>139310</v>
      </c>
      <c r="W49" s="145">
        <v>114.139999</v>
      </c>
      <c r="X49" s="113">
        <v>115.589996</v>
      </c>
      <c r="Y49" s="113">
        <v>112.349998</v>
      </c>
      <c r="Z49" s="113">
        <v>114.949997</v>
      </c>
      <c r="AA49" s="113">
        <v>114.215385</v>
      </c>
      <c r="AB49" s="114">
        <v>138235500</v>
      </c>
      <c r="AC49" s="115">
        <v>1954357</v>
      </c>
      <c r="AD49" s="145">
        <v>153.16999799999999</v>
      </c>
      <c r="AE49" s="113">
        <v>155.39999399999999</v>
      </c>
      <c r="AF49" s="113">
        <v>151.16999799999999</v>
      </c>
      <c r="AG49" s="113">
        <v>151.63000500000001</v>
      </c>
      <c r="AH49" s="113">
        <v>151.63000500000001</v>
      </c>
      <c r="AI49" s="114">
        <v>11344700</v>
      </c>
      <c r="AJ49" s="115">
        <v>85599.56</v>
      </c>
      <c r="AK49" s="145">
        <v>159.179993</v>
      </c>
      <c r="AL49" s="113">
        <v>162.38000500000001</v>
      </c>
      <c r="AM49" s="113">
        <v>155.229996</v>
      </c>
      <c r="AN49" s="113">
        <v>155.229996</v>
      </c>
      <c r="AO49" s="113">
        <v>152.89312699999999</v>
      </c>
      <c r="AP49" s="114">
        <v>9081700</v>
      </c>
      <c r="AQ49" s="115">
        <v>84329.94</v>
      </c>
      <c r="AR49" s="145">
        <v>70.779999000000004</v>
      </c>
      <c r="AS49" s="113">
        <v>73.589995999999999</v>
      </c>
      <c r="AT49" s="113">
        <v>69.889999000000003</v>
      </c>
      <c r="AU49" s="113">
        <v>71.769997000000004</v>
      </c>
      <c r="AV49" s="113">
        <v>67.983458999999996</v>
      </c>
      <c r="AW49" s="114">
        <v>10925700</v>
      </c>
      <c r="AX49" s="115">
        <v>138160.4</v>
      </c>
      <c r="AY49" s="145">
        <v>37.029998999999997</v>
      </c>
      <c r="AZ49" s="113">
        <v>37.299999</v>
      </c>
      <c r="BA49" s="113">
        <v>36.5</v>
      </c>
      <c r="BB49" s="113">
        <v>36.57</v>
      </c>
      <c r="BC49" s="113">
        <v>35.528205999999997</v>
      </c>
      <c r="BD49" s="114">
        <v>30121900</v>
      </c>
      <c r="BE49" s="115">
        <v>154954.6</v>
      </c>
      <c r="BF49" s="145">
        <v>49.43</v>
      </c>
      <c r="BG49" s="113">
        <v>50.209999000000003</v>
      </c>
      <c r="BH49" s="113">
        <v>49.080002</v>
      </c>
      <c r="BI49" s="113">
        <v>49.169998</v>
      </c>
      <c r="BJ49" s="113">
        <v>47.663158000000003</v>
      </c>
      <c r="BK49" s="114">
        <v>12930800</v>
      </c>
      <c r="BL49" s="115">
        <v>211304.8</v>
      </c>
      <c r="BM49" s="145">
        <v>47.950001</v>
      </c>
      <c r="BN49" s="113">
        <v>48.34</v>
      </c>
      <c r="BO49" s="113">
        <v>46.251998999999998</v>
      </c>
      <c r="BP49" s="113">
        <v>46.450001</v>
      </c>
      <c r="BQ49" s="113">
        <v>44.432243</v>
      </c>
      <c r="BR49" s="114">
        <v>4542300</v>
      </c>
      <c r="BS49" s="115">
        <v>42680.69</v>
      </c>
      <c r="BT49" s="145">
        <v>196.25</v>
      </c>
      <c r="BU49" s="113">
        <v>200.820007</v>
      </c>
      <c r="BV49" s="113">
        <v>194.89999399999999</v>
      </c>
      <c r="BW49" s="113">
        <v>197.86999499999999</v>
      </c>
      <c r="BX49" s="113">
        <v>194.42280600000001</v>
      </c>
      <c r="BY49" s="114">
        <v>3868500</v>
      </c>
      <c r="BZ49" s="115">
        <v>68080.63</v>
      </c>
      <c r="CA49" s="145">
        <v>176.44000199999999</v>
      </c>
      <c r="CB49" s="113">
        <v>182.429993</v>
      </c>
      <c r="CC49" s="113">
        <v>173.279999</v>
      </c>
      <c r="CD49" s="113">
        <v>178.91000399999999</v>
      </c>
      <c r="CE49" s="113">
        <v>175.839935</v>
      </c>
      <c r="CF49" s="114">
        <v>4318600</v>
      </c>
      <c r="CG49" s="115">
        <v>149990</v>
      </c>
      <c r="CH49" s="145">
        <v>276.76001000000002</v>
      </c>
      <c r="CI49" s="113">
        <v>287.040009</v>
      </c>
      <c r="CJ49" s="113">
        <v>276.01001000000002</v>
      </c>
      <c r="CK49" s="113">
        <v>282.72000100000002</v>
      </c>
      <c r="CL49" s="113">
        <v>276.57193000000001</v>
      </c>
      <c r="CM49" s="114">
        <v>3525300</v>
      </c>
      <c r="CN49" s="115">
        <v>304335.8</v>
      </c>
      <c r="CO49" s="145">
        <v>45.110000999999997</v>
      </c>
      <c r="CP49" s="113">
        <v>46.150002000000001</v>
      </c>
      <c r="CQ49" s="113">
        <v>44.779998999999997</v>
      </c>
      <c r="CR49" s="113">
        <v>45.700001</v>
      </c>
      <c r="CS49" s="113">
        <v>44.530842</v>
      </c>
      <c r="CT49" s="114">
        <v>34748200</v>
      </c>
      <c r="CU49" s="115">
        <v>187278.5</v>
      </c>
      <c r="CV49" s="145">
        <v>112.33000199999999</v>
      </c>
      <c r="CW49" s="113">
        <v>113.910004</v>
      </c>
      <c r="CX49" s="113">
        <v>111.160004</v>
      </c>
      <c r="CY49" s="113">
        <v>111.900002</v>
      </c>
      <c r="CZ49" s="113">
        <v>106.418198</v>
      </c>
      <c r="DA49" s="114">
        <v>5800100</v>
      </c>
      <c r="DB49" s="115">
        <v>99709.25</v>
      </c>
      <c r="DC49" s="145">
        <v>139.490005</v>
      </c>
      <c r="DD49" s="113">
        <v>142.53999300000001</v>
      </c>
      <c r="DE49" s="113">
        <v>138.699997</v>
      </c>
      <c r="DF49" s="113">
        <v>139.39999399999999</v>
      </c>
      <c r="DG49" s="113">
        <v>135.91940299999999</v>
      </c>
      <c r="DH49" s="114">
        <v>10263500</v>
      </c>
      <c r="DI49" s="115">
        <v>366976.4</v>
      </c>
      <c r="DJ49" s="145">
        <v>101</v>
      </c>
      <c r="DK49" s="113">
        <v>102.07</v>
      </c>
      <c r="DL49" s="113">
        <v>98.93</v>
      </c>
      <c r="DM49" s="113">
        <v>100.25</v>
      </c>
      <c r="DN49" s="113">
        <v>97.794167000000002</v>
      </c>
      <c r="DO49" s="114">
        <v>18886500</v>
      </c>
      <c r="DP49" s="115">
        <v>305582.2</v>
      </c>
      <c r="DQ49" s="145">
        <v>215</v>
      </c>
      <c r="DR49" s="113">
        <v>219.470001</v>
      </c>
      <c r="DS49" s="113">
        <v>213.300003</v>
      </c>
      <c r="DT49" s="113">
        <v>214.86999499999999</v>
      </c>
      <c r="DU49" s="113">
        <v>209.97702000000001</v>
      </c>
      <c r="DV49" s="114">
        <v>3360800</v>
      </c>
      <c r="DW49" s="115">
        <v>160101.9</v>
      </c>
      <c r="DX49" s="145">
        <v>76.278625000000005</v>
      </c>
      <c r="DY49" s="113">
        <v>79.093513000000002</v>
      </c>
      <c r="DZ49" s="113">
        <v>75.896950000000004</v>
      </c>
      <c r="EA49" s="113">
        <v>76.927482999999995</v>
      </c>
      <c r="EB49" s="113">
        <v>74.348884999999996</v>
      </c>
      <c r="EC49" s="114">
        <v>14731422</v>
      </c>
      <c r="ED49" s="115">
        <v>203971.4</v>
      </c>
      <c r="EE49" s="145">
        <v>214.020004</v>
      </c>
      <c r="EF49" s="113">
        <v>218.320007</v>
      </c>
      <c r="EG49" s="113">
        <v>212.41999799999999</v>
      </c>
      <c r="EH49" s="113">
        <v>216.38999899999999</v>
      </c>
      <c r="EI49" s="113">
        <v>214.42245500000001</v>
      </c>
      <c r="EJ49" s="114">
        <v>42311800</v>
      </c>
      <c r="EK49" s="115">
        <v>1636015</v>
      </c>
      <c r="EL49" s="145">
        <v>125.33000199999999</v>
      </c>
      <c r="EM49" s="113">
        <v>128.929993</v>
      </c>
      <c r="EN49" s="113">
        <v>125.260002</v>
      </c>
      <c r="EO49" s="113">
        <v>127.339996</v>
      </c>
      <c r="EP49" s="113">
        <v>126.362556</v>
      </c>
      <c r="EQ49" s="114">
        <v>5061800</v>
      </c>
      <c r="ER49" s="115">
        <v>159787.29999999999</v>
      </c>
      <c r="ES49" s="145">
        <v>140.46000699999999</v>
      </c>
      <c r="ET49" s="113">
        <v>143</v>
      </c>
      <c r="EU49" s="113">
        <v>140.270004</v>
      </c>
      <c r="EV49" s="113">
        <v>140.63999899999999</v>
      </c>
      <c r="EW49" s="113">
        <v>138.03987100000001</v>
      </c>
      <c r="EX49" s="114">
        <v>5820600</v>
      </c>
      <c r="EY49" s="115">
        <v>347303.8</v>
      </c>
      <c r="EZ49" s="145">
        <v>246.020004</v>
      </c>
      <c r="FA49" s="113">
        <v>252.88000500000001</v>
      </c>
      <c r="FB49" s="113">
        <v>243.240005</v>
      </c>
      <c r="FC49" s="113">
        <v>250.740005</v>
      </c>
      <c r="FD49" s="113">
        <v>250.740005</v>
      </c>
      <c r="FE49" s="114">
        <v>6505400</v>
      </c>
      <c r="FF49" s="115">
        <v>227620</v>
      </c>
      <c r="FG49" s="145">
        <v>122.699997</v>
      </c>
      <c r="FH49" s="113">
        <v>127.110001</v>
      </c>
      <c r="FI49" s="113">
        <v>122.510002</v>
      </c>
      <c r="FJ49" s="113">
        <v>123.400002</v>
      </c>
      <c r="FK49" s="113">
        <v>120.60178399999999</v>
      </c>
      <c r="FL49" s="114">
        <v>2424100</v>
      </c>
      <c r="FM49" s="115">
        <v>31258.3</v>
      </c>
      <c r="FN49" s="145">
        <v>345.23001099999999</v>
      </c>
      <c r="FO49" s="113">
        <v>360.44000199999999</v>
      </c>
      <c r="FP49" s="113">
        <v>341.14001500000001</v>
      </c>
      <c r="FQ49" s="113">
        <v>354.55999800000001</v>
      </c>
      <c r="FR49" s="113">
        <v>349.52673299999998</v>
      </c>
      <c r="FS49" s="114">
        <v>10344900</v>
      </c>
      <c r="FT49" s="115">
        <v>336413.9</v>
      </c>
      <c r="FU49" s="145">
        <v>57.189999</v>
      </c>
      <c r="FV49" s="113">
        <v>57.849997999999999</v>
      </c>
      <c r="FW49" s="113">
        <v>56.580002</v>
      </c>
      <c r="FX49" s="113">
        <v>57.220001000000003</v>
      </c>
      <c r="FY49" s="113">
        <v>54.73901</v>
      </c>
      <c r="FZ49" s="114">
        <v>20785700</v>
      </c>
      <c r="GA49" s="115">
        <v>236781.7</v>
      </c>
      <c r="GB49" s="145">
        <v>192.88999899999999</v>
      </c>
      <c r="GC49" s="113">
        <v>196.88000500000001</v>
      </c>
      <c r="GD49" s="113">
        <v>191.529999</v>
      </c>
      <c r="GE49" s="113">
        <v>193.970001</v>
      </c>
      <c r="GF49" s="113">
        <v>192.83459500000001</v>
      </c>
      <c r="GG49" s="114">
        <v>8102700</v>
      </c>
      <c r="GH49" s="115">
        <v>327034.7</v>
      </c>
      <c r="GI49" s="145">
        <v>36.849997999999999</v>
      </c>
      <c r="GJ49" s="113">
        <v>37.68</v>
      </c>
      <c r="GK49" s="113">
        <v>36.229999999999997</v>
      </c>
      <c r="GL49" s="113">
        <v>36.299999</v>
      </c>
      <c r="GM49" s="113">
        <v>34.887962000000002</v>
      </c>
      <c r="GN49" s="114">
        <v>8564500</v>
      </c>
      <c r="GO49" s="115">
        <v>44970</v>
      </c>
      <c r="GP49" s="145">
        <v>141.570007</v>
      </c>
      <c r="GQ49" s="113">
        <v>144.38999899999999</v>
      </c>
      <c r="GR49" s="113">
        <v>141.33999600000001</v>
      </c>
      <c r="GS49" s="113">
        <v>141.96000699999999</v>
      </c>
      <c r="GT49" s="113">
        <v>139.78949</v>
      </c>
      <c r="GU49" s="114">
        <v>5975800</v>
      </c>
      <c r="GV49" s="115">
        <v>402279.3</v>
      </c>
      <c r="GW49" s="145">
        <v>123.58000199999999</v>
      </c>
      <c r="GX49" s="113">
        <v>126.860001</v>
      </c>
      <c r="GY49" s="113">
        <v>123.410004</v>
      </c>
      <c r="GZ49" s="113">
        <v>125.07</v>
      </c>
      <c r="HA49" s="113">
        <v>125.07</v>
      </c>
      <c r="HB49" s="114">
        <v>7483000</v>
      </c>
      <c r="HC49" s="115">
        <v>226009.3</v>
      </c>
      <c r="HD49" s="147">
        <v>27512.83</v>
      </c>
      <c r="HE49" s="148">
        <v>28301.5</v>
      </c>
      <c r="HF49" s="148">
        <v>27512.83</v>
      </c>
      <c r="HG49" s="148">
        <v>27847.66</v>
      </c>
      <c r="HH49" s="148">
        <v>27847.66</v>
      </c>
      <c r="HI49" s="114">
        <v>447860000</v>
      </c>
      <c r="HJ49" s="149">
        <f t="shared" si="0"/>
        <v>8802201.5600000005</v>
      </c>
    </row>
    <row r="50" spans="1:218" x14ac:dyDescent="0.2">
      <c r="A50" s="127">
        <v>44140</v>
      </c>
      <c r="B50" s="112">
        <v>162.16000399999999</v>
      </c>
      <c r="C50" s="113">
        <v>164.41000399999999</v>
      </c>
      <c r="D50" s="113">
        <v>162.020004</v>
      </c>
      <c r="E50" s="113">
        <v>163.199997</v>
      </c>
      <c r="F50" s="113">
        <v>158.09873999999999</v>
      </c>
      <c r="G50" s="114">
        <v>2178500</v>
      </c>
      <c r="H50" s="120">
        <v>94137.25</v>
      </c>
      <c r="I50" s="145">
        <v>97.209998999999996</v>
      </c>
      <c r="J50" s="113">
        <v>98.32</v>
      </c>
      <c r="K50" s="113">
        <v>96.839995999999999</v>
      </c>
      <c r="L50" s="113">
        <v>98.110000999999997</v>
      </c>
      <c r="M50" s="113">
        <v>96.979438999999999</v>
      </c>
      <c r="N50" s="114">
        <v>4197300</v>
      </c>
      <c r="O50" s="115">
        <v>78998.31</v>
      </c>
      <c r="P50" s="146">
        <v>233.770004</v>
      </c>
      <c r="Q50" s="113">
        <v>233.83000200000001</v>
      </c>
      <c r="R50" s="113">
        <v>230</v>
      </c>
      <c r="S50" s="113">
        <v>231.970001</v>
      </c>
      <c r="T50" s="113">
        <v>225.36720299999999</v>
      </c>
      <c r="U50" s="114">
        <v>2070300</v>
      </c>
      <c r="V50" s="120">
        <v>139520</v>
      </c>
      <c r="W50" s="145">
        <v>117.949997</v>
      </c>
      <c r="X50" s="113">
        <v>119.620003</v>
      </c>
      <c r="Y50" s="113">
        <v>116.870003</v>
      </c>
      <c r="Z50" s="113">
        <v>119.029999</v>
      </c>
      <c r="AA50" s="113">
        <v>118.26931</v>
      </c>
      <c r="AB50" s="114">
        <v>126387100</v>
      </c>
      <c r="AC50" s="115">
        <v>2023724</v>
      </c>
      <c r="AD50" s="145">
        <v>152.479996</v>
      </c>
      <c r="AE50" s="113">
        <v>157.63000500000001</v>
      </c>
      <c r="AF50" s="113">
        <v>152.10000600000001</v>
      </c>
      <c r="AG50" s="113">
        <v>157.08999600000001</v>
      </c>
      <c r="AH50" s="113">
        <v>157.08999600000001</v>
      </c>
      <c r="AI50" s="114">
        <v>12328300</v>
      </c>
      <c r="AJ50" s="115">
        <v>88681.88</v>
      </c>
      <c r="AK50" s="145">
        <v>157.66999799999999</v>
      </c>
      <c r="AL50" s="113">
        <v>164.96000699999999</v>
      </c>
      <c r="AM50" s="113">
        <v>157.60000600000001</v>
      </c>
      <c r="AN50" s="113">
        <v>163.08999600000001</v>
      </c>
      <c r="AO50" s="113">
        <v>160.63479599999999</v>
      </c>
      <c r="AP50" s="114">
        <v>4821600</v>
      </c>
      <c r="AQ50" s="115">
        <v>88599.94</v>
      </c>
      <c r="AR50" s="145">
        <v>71.900002000000001</v>
      </c>
      <c r="AS50" s="113">
        <v>72.970000999999996</v>
      </c>
      <c r="AT50" s="113">
        <v>71.760002</v>
      </c>
      <c r="AU50" s="113">
        <v>72.139999000000003</v>
      </c>
      <c r="AV50" s="113">
        <v>68.333939000000001</v>
      </c>
      <c r="AW50" s="114">
        <v>10627700</v>
      </c>
      <c r="AX50" s="115">
        <v>138872.70000000001</v>
      </c>
      <c r="AY50" s="145">
        <v>37.020000000000003</v>
      </c>
      <c r="AZ50" s="113">
        <v>37.299999</v>
      </c>
      <c r="BA50" s="113">
        <v>36.909999999999997</v>
      </c>
      <c r="BB50" s="113">
        <v>37.229999999999997</v>
      </c>
      <c r="BC50" s="113">
        <v>36.169407</v>
      </c>
      <c r="BD50" s="114">
        <v>23149700</v>
      </c>
      <c r="BE50" s="115">
        <v>157751.1</v>
      </c>
      <c r="BF50" s="145">
        <v>49.759998000000003</v>
      </c>
      <c r="BG50" s="113">
        <v>50.209999000000003</v>
      </c>
      <c r="BH50" s="113">
        <v>49.34</v>
      </c>
      <c r="BI50" s="113">
        <v>49.439999</v>
      </c>
      <c r="BJ50" s="113">
        <v>47.924885000000003</v>
      </c>
      <c r="BK50" s="114">
        <v>12452400</v>
      </c>
      <c r="BL50" s="115">
        <v>212465.1</v>
      </c>
      <c r="BM50" s="145">
        <v>46.900002000000001</v>
      </c>
      <c r="BN50" s="113">
        <v>49.450001</v>
      </c>
      <c r="BO50" s="113">
        <v>46.880001</v>
      </c>
      <c r="BP50" s="113">
        <v>48.970001000000003</v>
      </c>
      <c r="BQ50" s="113">
        <v>46.842776999999998</v>
      </c>
      <c r="BR50" s="114">
        <v>4253000</v>
      </c>
      <c r="BS50" s="115">
        <v>44170.400000000001</v>
      </c>
      <c r="BT50" s="145">
        <v>199.64999399999999</v>
      </c>
      <c r="BU50" s="113">
        <v>204.11999499999999</v>
      </c>
      <c r="BV50" s="113">
        <v>199.05999800000001</v>
      </c>
      <c r="BW50" s="113">
        <v>202.96000699999999</v>
      </c>
      <c r="BX50" s="113">
        <v>199.42411799999999</v>
      </c>
      <c r="BY50" s="114">
        <v>2892800</v>
      </c>
      <c r="BZ50" s="115">
        <v>69831.94</v>
      </c>
      <c r="CA50" s="145">
        <v>180.38999899999999</v>
      </c>
      <c r="CB50" s="113">
        <v>184.38000500000001</v>
      </c>
      <c r="CC50" s="113">
        <v>180.220001</v>
      </c>
      <c r="CD50" s="113">
        <v>183.279999</v>
      </c>
      <c r="CE50" s="113">
        <v>180.134918</v>
      </c>
      <c r="CF50" s="114">
        <v>4585100</v>
      </c>
      <c r="CG50" s="115">
        <v>150570</v>
      </c>
      <c r="CH50" s="145">
        <v>288.35000600000001</v>
      </c>
      <c r="CI50" s="113">
        <v>289</v>
      </c>
      <c r="CJ50" s="113">
        <v>284.07998700000002</v>
      </c>
      <c r="CK50" s="113">
        <v>285.85000600000001</v>
      </c>
      <c r="CL50" s="113">
        <v>279.63388099999997</v>
      </c>
      <c r="CM50" s="114">
        <v>2516600</v>
      </c>
      <c r="CN50" s="115">
        <v>307705.3</v>
      </c>
      <c r="CO50" s="145">
        <v>46.150002000000001</v>
      </c>
      <c r="CP50" s="113">
        <v>46.380001</v>
      </c>
      <c r="CQ50" s="113">
        <v>45.529998999999997</v>
      </c>
      <c r="CR50" s="113">
        <v>45.68</v>
      </c>
      <c r="CS50" s="113">
        <v>44.83511</v>
      </c>
      <c r="CT50" s="114">
        <v>31103200</v>
      </c>
      <c r="CU50" s="115">
        <v>187196.6</v>
      </c>
      <c r="CV50" s="145">
        <v>113.300003</v>
      </c>
      <c r="CW50" s="113">
        <v>115.290001</v>
      </c>
      <c r="CX50" s="113">
        <v>113.010002</v>
      </c>
      <c r="CY50" s="113">
        <v>114.769997</v>
      </c>
      <c r="CZ50" s="113">
        <v>109.147598</v>
      </c>
      <c r="DA50" s="114">
        <v>4902200</v>
      </c>
      <c r="DB50" s="115">
        <v>102266.6</v>
      </c>
      <c r="DC50" s="145">
        <v>140.550003</v>
      </c>
      <c r="DD50" s="113">
        <v>141.83000200000001</v>
      </c>
      <c r="DE50" s="113">
        <v>139.259995</v>
      </c>
      <c r="DF50" s="113">
        <v>139.759995</v>
      </c>
      <c r="DG50" s="113">
        <v>136.27041600000001</v>
      </c>
      <c r="DH50" s="114">
        <v>8016200</v>
      </c>
      <c r="DI50" s="115">
        <v>367924.1</v>
      </c>
      <c r="DJ50" s="145">
        <v>101.05999799999999</v>
      </c>
      <c r="DK50" s="113">
        <v>105.099998</v>
      </c>
      <c r="DL50" s="113">
        <v>101</v>
      </c>
      <c r="DM50" s="113">
        <v>104.349998</v>
      </c>
      <c r="DN50" s="113">
        <v>101.79373200000001</v>
      </c>
      <c r="DO50" s="114">
        <v>17837400</v>
      </c>
      <c r="DP50" s="115">
        <v>318079.90000000002</v>
      </c>
      <c r="DQ50" s="145">
        <v>216.070007</v>
      </c>
      <c r="DR50" s="113">
        <v>218.199997</v>
      </c>
      <c r="DS50" s="113">
        <v>214.679993</v>
      </c>
      <c r="DT50" s="113">
        <v>216.30999800000001</v>
      </c>
      <c r="DU50" s="113">
        <v>211.38421600000001</v>
      </c>
      <c r="DV50" s="114">
        <v>3622000</v>
      </c>
      <c r="DW50" s="115">
        <v>161174.9</v>
      </c>
      <c r="DX50" s="145">
        <v>78.301529000000002</v>
      </c>
      <c r="DY50" s="113">
        <v>79.103049999999996</v>
      </c>
      <c r="DZ50" s="113">
        <v>76.755722000000006</v>
      </c>
      <c r="EA50" s="113">
        <v>76.774811</v>
      </c>
      <c r="EB50" s="113">
        <v>74.201340000000002</v>
      </c>
      <c r="EC50" s="114">
        <v>9277210</v>
      </c>
      <c r="ED50" s="115">
        <v>203566.6</v>
      </c>
      <c r="EE50" s="145">
        <v>222.03999300000001</v>
      </c>
      <c r="EF50" s="113">
        <v>224.11999499999999</v>
      </c>
      <c r="EG50" s="113">
        <v>221.14999399999999</v>
      </c>
      <c r="EH50" s="113">
        <v>223.28999300000001</v>
      </c>
      <c r="EI50" s="113">
        <v>221.25971999999999</v>
      </c>
      <c r="EJ50" s="114">
        <v>36080100</v>
      </c>
      <c r="EK50" s="115">
        <v>1688183</v>
      </c>
      <c r="EL50" s="145">
        <v>129.19000199999999</v>
      </c>
      <c r="EM50" s="113">
        <v>130.41000399999999</v>
      </c>
      <c r="EN50" s="113">
        <v>128.46000699999999</v>
      </c>
      <c r="EO50" s="113">
        <v>129.699997</v>
      </c>
      <c r="EP50" s="113">
        <v>128.70443700000001</v>
      </c>
      <c r="EQ50" s="114">
        <v>3940000</v>
      </c>
      <c r="ER50" s="115">
        <v>162748.70000000001</v>
      </c>
      <c r="ES50" s="145">
        <v>142.44000199999999</v>
      </c>
      <c r="ET50" s="113">
        <v>143.529999</v>
      </c>
      <c r="EU50" s="113">
        <v>141.779999</v>
      </c>
      <c r="EV50" s="113">
        <v>142.38000500000001</v>
      </c>
      <c r="EW50" s="113">
        <v>139.74769599999999</v>
      </c>
      <c r="EX50" s="114">
        <v>5673100</v>
      </c>
      <c r="EY50" s="115">
        <v>351600.7</v>
      </c>
      <c r="EZ50" s="145">
        <v>258.10998499999999</v>
      </c>
      <c r="FA50" s="113">
        <v>260.92001299999998</v>
      </c>
      <c r="FB50" s="113">
        <v>255.44000199999999</v>
      </c>
      <c r="FC50" s="113">
        <v>260.22000100000002</v>
      </c>
      <c r="FD50" s="113">
        <v>260.22000100000002</v>
      </c>
      <c r="FE50" s="114">
        <v>8961700</v>
      </c>
      <c r="FF50" s="115">
        <v>226470</v>
      </c>
      <c r="FG50" s="145">
        <v>124.029999</v>
      </c>
      <c r="FH50" s="113">
        <v>128.550003</v>
      </c>
      <c r="FI50" s="113">
        <v>123.639999</v>
      </c>
      <c r="FJ50" s="113">
        <v>127.510002</v>
      </c>
      <c r="FK50" s="113">
        <v>124.618584</v>
      </c>
      <c r="FL50" s="114">
        <v>1363000</v>
      </c>
      <c r="FM50" s="115">
        <v>32299.4</v>
      </c>
      <c r="FN50" s="145">
        <v>358.07000699999998</v>
      </c>
      <c r="FO50" s="113">
        <v>360.98001099999999</v>
      </c>
      <c r="FP50" s="113">
        <v>349.67999300000002</v>
      </c>
      <c r="FQ50" s="113">
        <v>354.39999399999999</v>
      </c>
      <c r="FR50" s="113">
        <v>349.368988</v>
      </c>
      <c r="FS50" s="114">
        <v>4786500</v>
      </c>
      <c r="FT50" s="115">
        <v>336261.9</v>
      </c>
      <c r="FU50" s="145">
        <v>58.009998000000003</v>
      </c>
      <c r="FV50" s="113">
        <v>58.970001000000003</v>
      </c>
      <c r="FW50" s="113">
        <v>57.799999</v>
      </c>
      <c r="FX50" s="113">
        <v>58.150002000000001</v>
      </c>
      <c r="FY50" s="113">
        <v>55.628677000000003</v>
      </c>
      <c r="FZ50" s="114">
        <v>20156400</v>
      </c>
      <c r="GA50" s="115">
        <v>240630.1</v>
      </c>
      <c r="GB50" s="145">
        <v>198.36000100000001</v>
      </c>
      <c r="GC50" s="113">
        <v>200.990005</v>
      </c>
      <c r="GD50" s="113">
        <v>197.28999300000001</v>
      </c>
      <c r="GE50" s="113">
        <v>197.63999899999999</v>
      </c>
      <c r="GF50" s="113">
        <v>196.48310900000001</v>
      </c>
      <c r="GG50" s="114">
        <v>7132100</v>
      </c>
      <c r="GH50" s="115">
        <v>333222.40000000002</v>
      </c>
      <c r="GI50" s="145">
        <v>36.32</v>
      </c>
      <c r="GJ50" s="113">
        <v>37.590000000000003</v>
      </c>
      <c r="GK50" s="113">
        <v>36.07</v>
      </c>
      <c r="GL50" s="113">
        <v>37.529998999999997</v>
      </c>
      <c r="GM50" s="113">
        <v>36.070126000000002</v>
      </c>
      <c r="GN50" s="114">
        <v>6102700</v>
      </c>
      <c r="GO50" s="115">
        <v>45160</v>
      </c>
      <c r="GP50" s="145">
        <v>144</v>
      </c>
      <c r="GQ50" s="113">
        <v>144.229996</v>
      </c>
      <c r="GR50" s="113">
        <v>142.94000199999999</v>
      </c>
      <c r="GS50" s="113">
        <v>143.470001</v>
      </c>
      <c r="GT50" s="113">
        <v>141.27638200000001</v>
      </c>
      <c r="GU50" s="114">
        <v>4734200</v>
      </c>
      <c r="GV50" s="115">
        <v>406558.2</v>
      </c>
      <c r="GW50" s="145">
        <v>126.779999</v>
      </c>
      <c r="GX50" s="113">
        <v>128.61999499999999</v>
      </c>
      <c r="GY50" s="113">
        <v>125.800003</v>
      </c>
      <c r="GZ50" s="113">
        <v>126.959999</v>
      </c>
      <c r="HA50" s="113">
        <v>126.959999</v>
      </c>
      <c r="HB50" s="114">
        <v>7654800</v>
      </c>
      <c r="HC50" s="115">
        <v>229424.7</v>
      </c>
      <c r="HD50" s="147">
        <v>28083.37</v>
      </c>
      <c r="HE50" s="148">
        <v>28495.05</v>
      </c>
      <c r="HF50" s="148">
        <v>28083.37</v>
      </c>
      <c r="HG50" s="148">
        <v>28390.18</v>
      </c>
      <c r="HH50" s="148">
        <v>28390.18</v>
      </c>
      <c r="HI50" s="114">
        <v>390140000</v>
      </c>
      <c r="HJ50" s="149">
        <f t="shared" si="0"/>
        <v>8987795.7200000007</v>
      </c>
    </row>
    <row r="51" spans="1:218" x14ac:dyDescent="0.2">
      <c r="A51" s="127">
        <v>44141</v>
      </c>
      <c r="B51" s="112">
        <v>163.66000399999999</v>
      </c>
      <c r="C51" s="113">
        <v>164.300003</v>
      </c>
      <c r="D51" s="113">
        <v>161.570007</v>
      </c>
      <c r="E51" s="113">
        <v>163.020004</v>
      </c>
      <c r="F51" s="113">
        <v>157.92437699999999</v>
      </c>
      <c r="G51" s="114">
        <v>1685000</v>
      </c>
      <c r="H51" s="120">
        <v>94033.5</v>
      </c>
      <c r="I51" s="145">
        <v>98.519997000000004</v>
      </c>
      <c r="J51" s="113">
        <v>98.639999000000003</v>
      </c>
      <c r="K51" s="113">
        <v>96.269997000000004</v>
      </c>
      <c r="L51" s="113">
        <v>96.690002000000007</v>
      </c>
      <c r="M51" s="113">
        <v>95.575812999999997</v>
      </c>
      <c r="N51" s="114">
        <v>3126300</v>
      </c>
      <c r="O51" s="115">
        <v>77854.94</v>
      </c>
      <c r="P51" s="146">
        <v>232.66000399999999</v>
      </c>
      <c r="Q51" s="113">
        <v>233.21000699999999</v>
      </c>
      <c r="R51" s="113">
        <v>230.03999300000001</v>
      </c>
      <c r="S51" s="113">
        <v>231.66999799999999</v>
      </c>
      <c r="T51" s="113">
        <v>225.075714</v>
      </c>
      <c r="U51" s="114">
        <v>2028500</v>
      </c>
      <c r="V51" s="120">
        <v>139430</v>
      </c>
      <c r="W51" s="145">
        <v>118.32</v>
      </c>
      <c r="X51" s="113">
        <v>119.199997</v>
      </c>
      <c r="Y51" s="113">
        <v>116.129997</v>
      </c>
      <c r="Z51" s="113">
        <v>118.69000200000001</v>
      </c>
      <c r="AA51" s="113">
        <v>118.134956</v>
      </c>
      <c r="AB51" s="114">
        <v>114457900</v>
      </c>
      <c r="AC51" s="115">
        <v>2017944</v>
      </c>
      <c r="AD51" s="145">
        <v>156.33000200000001</v>
      </c>
      <c r="AE51" s="113">
        <v>158.470001</v>
      </c>
      <c r="AF51" s="113">
        <v>154.520004</v>
      </c>
      <c r="AG51" s="113">
        <v>157.740005</v>
      </c>
      <c r="AH51" s="113">
        <v>157.740005</v>
      </c>
      <c r="AI51" s="114">
        <v>8995600</v>
      </c>
      <c r="AJ51" s="115">
        <v>89048.88</v>
      </c>
      <c r="AK51" s="145">
        <v>163.94000199999999</v>
      </c>
      <c r="AL51" s="113">
        <v>165.53999300000001</v>
      </c>
      <c r="AM51" s="113">
        <v>160.759995</v>
      </c>
      <c r="AN51" s="113">
        <v>161.28999300000001</v>
      </c>
      <c r="AO51" s="113">
        <v>158.861908</v>
      </c>
      <c r="AP51" s="114">
        <v>2983000</v>
      </c>
      <c r="AQ51" s="115">
        <v>87622.06</v>
      </c>
      <c r="AR51" s="145">
        <v>72.5</v>
      </c>
      <c r="AS51" s="113">
        <v>73.269997000000004</v>
      </c>
      <c r="AT51" s="113">
        <v>70.830001999999993</v>
      </c>
      <c r="AU51" s="113">
        <v>71.150002000000001</v>
      </c>
      <c r="AV51" s="113">
        <v>67.396172000000007</v>
      </c>
      <c r="AW51" s="114">
        <v>8366900</v>
      </c>
      <c r="AX51" s="115">
        <v>136966.9</v>
      </c>
      <c r="AY51" s="145">
        <v>37.560001</v>
      </c>
      <c r="AZ51" s="113">
        <v>37.599997999999999</v>
      </c>
      <c r="BA51" s="113">
        <v>37.080002</v>
      </c>
      <c r="BB51" s="113">
        <v>37.529998999999997</v>
      </c>
      <c r="BC51" s="113">
        <v>36.460853999999998</v>
      </c>
      <c r="BD51" s="114">
        <v>19475300</v>
      </c>
      <c r="BE51" s="115">
        <v>159022.29999999999</v>
      </c>
      <c r="BF51" s="145">
        <v>49.650002000000001</v>
      </c>
      <c r="BG51" s="113">
        <v>49.990001999999997</v>
      </c>
      <c r="BH51" s="113">
        <v>49.25</v>
      </c>
      <c r="BI51" s="113">
        <v>49.450001</v>
      </c>
      <c r="BJ51" s="113">
        <v>47.934581999999999</v>
      </c>
      <c r="BK51" s="114">
        <v>9294900</v>
      </c>
      <c r="BL51" s="115">
        <v>212508</v>
      </c>
      <c r="BM51" s="145">
        <v>49.23</v>
      </c>
      <c r="BN51" s="113">
        <v>49.82</v>
      </c>
      <c r="BO51" s="113">
        <v>48.030997999999997</v>
      </c>
      <c r="BP51" s="113">
        <v>48.23</v>
      </c>
      <c r="BQ51" s="113">
        <v>46.134922000000003</v>
      </c>
      <c r="BR51" s="114">
        <v>3061500</v>
      </c>
      <c r="BS51" s="115">
        <v>43752.08</v>
      </c>
      <c r="BT51" s="145">
        <v>204.33999600000001</v>
      </c>
      <c r="BU51" s="113">
        <v>204.38999899999999</v>
      </c>
      <c r="BV51" s="113">
        <v>200.41999799999999</v>
      </c>
      <c r="BW51" s="113">
        <v>201.259995</v>
      </c>
      <c r="BX51" s="113">
        <v>197.75372300000001</v>
      </c>
      <c r="BY51" s="114">
        <v>2475100</v>
      </c>
      <c r="BZ51" s="115">
        <v>69247</v>
      </c>
      <c r="CA51" s="145">
        <v>183.529999</v>
      </c>
      <c r="CB51" s="113">
        <v>186</v>
      </c>
      <c r="CC51" s="113">
        <v>182.88000500000001</v>
      </c>
      <c r="CD51" s="113">
        <v>184.270004</v>
      </c>
      <c r="CE51" s="113">
        <v>181.107956</v>
      </c>
      <c r="CF51" s="114">
        <v>3080300</v>
      </c>
      <c r="CG51" s="115">
        <v>151930</v>
      </c>
      <c r="CH51" s="145">
        <v>286.73001099999999</v>
      </c>
      <c r="CI51" s="113">
        <v>286.77999899999998</v>
      </c>
      <c r="CJ51" s="113">
        <v>282.85000600000001</v>
      </c>
      <c r="CK51" s="113">
        <v>284.23998999999998</v>
      </c>
      <c r="CL51" s="113">
        <v>278.05886800000002</v>
      </c>
      <c r="CM51" s="114">
        <v>2839100</v>
      </c>
      <c r="CN51" s="115">
        <v>305972.09999999998</v>
      </c>
      <c r="CO51" s="145">
        <v>45.540000999999997</v>
      </c>
      <c r="CP51" s="113">
        <v>45.799999</v>
      </c>
      <c r="CQ51" s="113">
        <v>44.900002000000001</v>
      </c>
      <c r="CR51" s="113">
        <v>45.389999000000003</v>
      </c>
      <c r="CS51" s="113">
        <v>44.550468000000002</v>
      </c>
      <c r="CT51" s="114">
        <v>36233700</v>
      </c>
      <c r="CU51" s="115">
        <v>186008.1</v>
      </c>
      <c r="CV51" s="145">
        <v>115.08000199999999</v>
      </c>
      <c r="CW51" s="113">
        <v>115.099998</v>
      </c>
      <c r="CX51" s="113">
        <v>113.389999</v>
      </c>
      <c r="CY51" s="113">
        <v>114.040001</v>
      </c>
      <c r="CZ51" s="113">
        <v>108.453362</v>
      </c>
      <c r="DA51" s="114">
        <v>5249200</v>
      </c>
      <c r="DB51" s="115">
        <v>101616.1</v>
      </c>
      <c r="DC51" s="145">
        <v>140.39999399999999</v>
      </c>
      <c r="DD51" s="113">
        <v>143.19000199999999</v>
      </c>
      <c r="DE51" s="113">
        <v>139.64999399999999</v>
      </c>
      <c r="DF51" s="113">
        <v>142.25</v>
      </c>
      <c r="DG51" s="113">
        <v>138.69825700000001</v>
      </c>
      <c r="DH51" s="114">
        <v>5942500</v>
      </c>
      <c r="DI51" s="115">
        <v>374479.2</v>
      </c>
      <c r="DJ51" s="145">
        <v>105.029999</v>
      </c>
      <c r="DK51" s="113">
        <v>105.099998</v>
      </c>
      <c r="DL51" s="113">
        <v>102.389999</v>
      </c>
      <c r="DM51" s="113">
        <v>102.959999</v>
      </c>
      <c r="DN51" s="113">
        <v>100.437775</v>
      </c>
      <c r="DO51" s="114">
        <v>12552800</v>
      </c>
      <c r="DP51" s="115">
        <v>313842.90000000002</v>
      </c>
      <c r="DQ51" s="145">
        <v>216</v>
      </c>
      <c r="DR51" s="113">
        <v>217.88999899999999</v>
      </c>
      <c r="DS51" s="113">
        <v>214.25</v>
      </c>
      <c r="DT51" s="113">
        <v>216.55999800000001</v>
      </c>
      <c r="DU51" s="113">
        <v>211.628525</v>
      </c>
      <c r="DV51" s="114">
        <v>3916100</v>
      </c>
      <c r="DW51" s="115">
        <v>161361.20000000001</v>
      </c>
      <c r="DX51" s="145">
        <v>75.811065999999997</v>
      </c>
      <c r="DY51" s="113">
        <v>77.423659999999998</v>
      </c>
      <c r="DZ51" s="113">
        <v>75.811065999999997</v>
      </c>
      <c r="EA51" s="113">
        <v>76.679389999999998</v>
      </c>
      <c r="EB51" s="113">
        <v>74.109108000000006</v>
      </c>
      <c r="EC51" s="114">
        <v>6945515</v>
      </c>
      <c r="ED51" s="115">
        <v>203313.6</v>
      </c>
      <c r="EE51" s="145">
        <v>222.259995</v>
      </c>
      <c r="EF51" s="113">
        <v>224.36000100000001</v>
      </c>
      <c r="EG51" s="113">
        <v>218.029999</v>
      </c>
      <c r="EH51" s="113">
        <v>223.720001</v>
      </c>
      <c r="EI51" s="113">
        <v>221.68580600000001</v>
      </c>
      <c r="EJ51" s="114">
        <v>25231900</v>
      </c>
      <c r="EK51" s="115">
        <v>1691433</v>
      </c>
      <c r="EL51" s="145">
        <v>129.91000399999999</v>
      </c>
      <c r="EM51" s="113">
        <v>129.91000399999999</v>
      </c>
      <c r="EN51" s="113">
        <v>128.35000600000001</v>
      </c>
      <c r="EO51" s="113">
        <v>128.89999399999999</v>
      </c>
      <c r="EP51" s="113">
        <v>127.910568</v>
      </c>
      <c r="EQ51" s="114">
        <v>2954000</v>
      </c>
      <c r="ER51" s="115">
        <v>161744.79999999999</v>
      </c>
      <c r="ES51" s="145">
        <v>142.66999799999999</v>
      </c>
      <c r="ET51" s="113">
        <v>144.070007</v>
      </c>
      <c r="EU51" s="113">
        <v>142.38000500000001</v>
      </c>
      <c r="EV51" s="113">
        <v>143.229996</v>
      </c>
      <c r="EW51" s="113">
        <v>140.58197000000001</v>
      </c>
      <c r="EX51" s="114">
        <v>4702300</v>
      </c>
      <c r="EY51" s="115">
        <v>353699.7</v>
      </c>
      <c r="EZ51" s="145">
        <v>260</v>
      </c>
      <c r="FA51" s="113">
        <v>261.75</v>
      </c>
      <c r="FB51" s="113">
        <v>254.490005</v>
      </c>
      <c r="FC51" s="113">
        <v>260.14999399999999</v>
      </c>
      <c r="FD51" s="113">
        <v>260.14999399999999</v>
      </c>
      <c r="FE51" s="114">
        <v>3798600</v>
      </c>
      <c r="FF51" s="115">
        <v>223970</v>
      </c>
      <c r="FG51" s="145">
        <v>127.839996</v>
      </c>
      <c r="FH51" s="113">
        <v>129.08000200000001</v>
      </c>
      <c r="FI51" s="113">
        <v>126.57</v>
      </c>
      <c r="FJ51" s="113">
        <v>127</v>
      </c>
      <c r="FK51" s="113">
        <v>124.12014000000001</v>
      </c>
      <c r="FL51" s="114">
        <v>1044200</v>
      </c>
      <c r="FM51" s="115">
        <v>32170.21</v>
      </c>
      <c r="FN51" s="145">
        <v>350.35998499999999</v>
      </c>
      <c r="FO51" s="113">
        <v>352</v>
      </c>
      <c r="FP51" s="113">
        <v>344.57000699999998</v>
      </c>
      <c r="FQ51" s="113">
        <v>347.459991</v>
      </c>
      <c r="FR51" s="113">
        <v>342.52752700000002</v>
      </c>
      <c r="FS51" s="114">
        <v>2994900</v>
      </c>
      <c r="FT51" s="115">
        <v>329677.09999999998</v>
      </c>
      <c r="FU51" s="145">
        <v>58.080002</v>
      </c>
      <c r="FV51" s="113">
        <v>58.75</v>
      </c>
      <c r="FW51" s="113">
        <v>58.009998000000003</v>
      </c>
      <c r="FX51" s="113">
        <v>58.529998999999997</v>
      </c>
      <c r="FY51" s="113">
        <v>55.992203000000003</v>
      </c>
      <c r="FZ51" s="114">
        <v>11986200</v>
      </c>
      <c r="GA51" s="115">
        <v>242202.6</v>
      </c>
      <c r="GB51" s="145">
        <v>197.35000600000001</v>
      </c>
      <c r="GC51" s="113">
        <v>199.679993</v>
      </c>
      <c r="GD51" s="113">
        <v>195.429993</v>
      </c>
      <c r="GE51" s="113">
        <v>198.470001</v>
      </c>
      <c r="GF51" s="113">
        <v>197.308243</v>
      </c>
      <c r="GG51" s="114">
        <v>6180500</v>
      </c>
      <c r="GH51" s="115">
        <v>334621.8</v>
      </c>
      <c r="GI51" s="145">
        <v>37.689999</v>
      </c>
      <c r="GJ51" s="113">
        <v>38.169998</v>
      </c>
      <c r="GK51" s="113">
        <v>37.169998</v>
      </c>
      <c r="GL51" s="113">
        <v>37.310001</v>
      </c>
      <c r="GM51" s="113">
        <v>35.858677</v>
      </c>
      <c r="GN51" s="114">
        <v>6370700</v>
      </c>
      <c r="GO51" s="115">
        <v>45110</v>
      </c>
      <c r="GP51" s="145">
        <v>144.36000100000001</v>
      </c>
      <c r="GQ51" s="113">
        <v>146.220001</v>
      </c>
      <c r="GR51" s="113">
        <v>143.550003</v>
      </c>
      <c r="GS51" s="113">
        <v>145.770004</v>
      </c>
      <c r="GT51" s="113">
        <v>143.541214</v>
      </c>
      <c r="GU51" s="114">
        <v>5399500</v>
      </c>
      <c r="GV51" s="115">
        <v>413075.8</v>
      </c>
      <c r="GW51" s="145">
        <v>126.260002</v>
      </c>
      <c r="GX51" s="113">
        <v>128.03999300000001</v>
      </c>
      <c r="GY51" s="113">
        <v>124.610001</v>
      </c>
      <c r="GZ51" s="113">
        <v>127.459999</v>
      </c>
      <c r="HA51" s="113">
        <v>127.459999</v>
      </c>
      <c r="HB51" s="114">
        <v>6259700</v>
      </c>
      <c r="HC51" s="115">
        <v>230328.2</v>
      </c>
      <c r="HD51" s="147">
        <v>28399.13</v>
      </c>
      <c r="HE51" s="148">
        <v>28431.96</v>
      </c>
      <c r="HF51" s="148">
        <v>28189.5</v>
      </c>
      <c r="HG51" s="148">
        <v>28323.4</v>
      </c>
      <c r="HH51" s="148">
        <v>28323.4</v>
      </c>
      <c r="HI51" s="114">
        <v>326710000</v>
      </c>
      <c r="HJ51" s="149">
        <f t="shared" si="0"/>
        <v>8983986.0699999984</v>
      </c>
    </row>
    <row r="52" spans="1:218" x14ac:dyDescent="0.2">
      <c r="A52" s="127">
        <v>44144</v>
      </c>
      <c r="B52" s="112">
        <v>174.13000500000001</v>
      </c>
      <c r="C52" s="113">
        <v>175.429993</v>
      </c>
      <c r="D52" s="113">
        <v>163.14999399999999</v>
      </c>
      <c r="E52" s="113">
        <v>163.429993</v>
      </c>
      <c r="F52" s="113">
        <v>158.32153299999999</v>
      </c>
      <c r="G52" s="114">
        <v>4418100</v>
      </c>
      <c r="H52" s="120">
        <v>94269.94</v>
      </c>
      <c r="I52" s="145">
        <v>110.540001</v>
      </c>
      <c r="J52" s="113">
        <v>119.80999799999999</v>
      </c>
      <c r="K52" s="113">
        <v>110.19000200000001</v>
      </c>
      <c r="L52" s="113">
        <v>117.370003</v>
      </c>
      <c r="M52" s="113">
        <v>116.017509</v>
      </c>
      <c r="N52" s="114">
        <v>17261700</v>
      </c>
      <c r="O52" s="115">
        <v>94506.5</v>
      </c>
      <c r="P52" s="146">
        <v>242.94000199999999</v>
      </c>
      <c r="Q52" s="113">
        <v>244.800003</v>
      </c>
      <c r="R52" s="113">
        <v>234</v>
      </c>
      <c r="S52" s="113">
        <v>235</v>
      </c>
      <c r="T52" s="113">
        <v>228.310959</v>
      </c>
      <c r="U52" s="114">
        <v>2996200</v>
      </c>
      <c r="V52" s="120">
        <v>138440</v>
      </c>
      <c r="W52" s="145">
        <v>120.5</v>
      </c>
      <c r="X52" s="113">
        <v>121.989998</v>
      </c>
      <c r="Y52" s="113">
        <v>116.050003</v>
      </c>
      <c r="Z52" s="113">
        <v>116.32</v>
      </c>
      <c r="AA52" s="113">
        <v>115.776031</v>
      </c>
      <c r="AB52" s="114">
        <v>154515300</v>
      </c>
      <c r="AC52" s="115">
        <v>1977649</v>
      </c>
      <c r="AD52" s="145">
        <v>179</v>
      </c>
      <c r="AE52" s="113">
        <v>184.46000699999999</v>
      </c>
      <c r="AF52" s="113">
        <v>172.16000399999999</v>
      </c>
      <c r="AG52" s="113">
        <v>179.36000100000001</v>
      </c>
      <c r="AH52" s="113">
        <v>179.36000100000001</v>
      </c>
      <c r="AI52" s="114">
        <v>49014400</v>
      </c>
      <c r="AJ52" s="115">
        <v>101254</v>
      </c>
      <c r="AK52" s="145">
        <v>174.029999</v>
      </c>
      <c r="AL52" s="113">
        <v>176.36999499999999</v>
      </c>
      <c r="AM52" s="113">
        <v>170.11999499999999</v>
      </c>
      <c r="AN52" s="113">
        <v>170.820007</v>
      </c>
      <c r="AO52" s="113">
        <v>168.24842799999999</v>
      </c>
      <c r="AP52" s="114">
        <v>5969600</v>
      </c>
      <c r="AQ52" s="115">
        <v>92799.31</v>
      </c>
      <c r="AR52" s="145">
        <v>80</v>
      </c>
      <c r="AS52" s="113">
        <v>84.269997000000004</v>
      </c>
      <c r="AT52" s="113">
        <v>78.260002</v>
      </c>
      <c r="AU52" s="113">
        <v>79.400002000000001</v>
      </c>
      <c r="AV52" s="113">
        <v>75.210898999999998</v>
      </c>
      <c r="AW52" s="114">
        <v>24015200</v>
      </c>
      <c r="AX52" s="115">
        <v>152848.5</v>
      </c>
      <c r="AY52" s="145">
        <v>39.919998</v>
      </c>
      <c r="AZ52" s="113">
        <v>40.229999999999997</v>
      </c>
      <c r="BA52" s="113">
        <v>38.119999</v>
      </c>
      <c r="BB52" s="113">
        <v>38.200001</v>
      </c>
      <c r="BC52" s="113">
        <v>37.111770999999997</v>
      </c>
      <c r="BD52" s="114">
        <v>42649500</v>
      </c>
      <c r="BE52" s="115">
        <v>161861.29999999999</v>
      </c>
      <c r="BF52" s="145">
        <v>52.5</v>
      </c>
      <c r="BG52" s="113">
        <v>53.259998000000003</v>
      </c>
      <c r="BH52" s="113">
        <v>52.07</v>
      </c>
      <c r="BI52" s="113">
        <v>52.57</v>
      </c>
      <c r="BJ52" s="113">
        <v>50.958964999999999</v>
      </c>
      <c r="BK52" s="114">
        <v>33442000</v>
      </c>
      <c r="BL52" s="115">
        <v>225916.1</v>
      </c>
      <c r="BM52" s="145">
        <v>51.59</v>
      </c>
      <c r="BN52" s="113">
        <v>54.18</v>
      </c>
      <c r="BO52" s="113">
        <v>51.540000999999997</v>
      </c>
      <c r="BP52" s="113">
        <v>52.119999</v>
      </c>
      <c r="BQ52" s="113">
        <v>49.855941999999999</v>
      </c>
      <c r="BR52" s="114">
        <v>9208300</v>
      </c>
      <c r="BS52" s="115">
        <v>45249.16</v>
      </c>
      <c r="BT52" s="145">
        <v>214.490005</v>
      </c>
      <c r="BU52" s="113">
        <v>218</v>
      </c>
      <c r="BV52" s="113">
        <v>209.36999499999999</v>
      </c>
      <c r="BW52" s="113">
        <v>214.929993</v>
      </c>
      <c r="BX52" s="113">
        <v>211.18557699999999</v>
      </c>
      <c r="BY52" s="114">
        <v>6960500</v>
      </c>
      <c r="BZ52" s="115">
        <v>73950.44</v>
      </c>
      <c r="CA52" s="145">
        <v>204.89999399999999</v>
      </c>
      <c r="CB52" s="113">
        <v>210</v>
      </c>
      <c r="CC52" s="113">
        <v>193.41999799999999</v>
      </c>
      <c r="CD52" s="113">
        <v>196.990005</v>
      </c>
      <c r="CE52" s="113">
        <v>193.60968</v>
      </c>
      <c r="CF52" s="114">
        <v>7735200</v>
      </c>
      <c r="CG52" s="115">
        <v>151200</v>
      </c>
      <c r="CH52" s="145">
        <v>287.98001099999999</v>
      </c>
      <c r="CI52" s="113">
        <v>288.42001299999998</v>
      </c>
      <c r="CJ52" s="113">
        <v>269.47000100000002</v>
      </c>
      <c r="CK52" s="113">
        <v>269.97000100000002</v>
      </c>
      <c r="CL52" s="113">
        <v>264.09921300000002</v>
      </c>
      <c r="CM52" s="114">
        <v>7856400</v>
      </c>
      <c r="CN52" s="115">
        <v>290611</v>
      </c>
      <c r="CO52" s="145">
        <v>46.639999000000003</v>
      </c>
      <c r="CP52" s="113">
        <v>47.349997999999999</v>
      </c>
      <c r="CQ52" s="113">
        <v>45.540000999999997</v>
      </c>
      <c r="CR52" s="113">
        <v>45.599997999999999</v>
      </c>
      <c r="CS52" s="113">
        <v>44.756583999999997</v>
      </c>
      <c r="CT52" s="114">
        <v>48481700</v>
      </c>
      <c r="CU52" s="115">
        <v>186868.8</v>
      </c>
      <c r="CV52" s="145">
        <v>117.879997</v>
      </c>
      <c r="CW52" s="113">
        <v>119.739998</v>
      </c>
      <c r="CX52" s="113">
        <v>115.269997</v>
      </c>
      <c r="CY52" s="113">
        <v>115.529999</v>
      </c>
      <c r="CZ52" s="113">
        <v>111.46354700000001</v>
      </c>
      <c r="DA52" s="114">
        <v>8992200</v>
      </c>
      <c r="DB52" s="115">
        <v>102943.8</v>
      </c>
      <c r="DC52" s="145">
        <v>148.429993</v>
      </c>
      <c r="DD52" s="113">
        <v>148.990005</v>
      </c>
      <c r="DE52" s="113">
        <v>144.91999799999999</v>
      </c>
      <c r="DF52" s="113">
        <v>146.08000200000001</v>
      </c>
      <c r="DG52" s="113">
        <v>142.43261699999999</v>
      </c>
      <c r="DH52" s="114">
        <v>12351600</v>
      </c>
      <c r="DI52" s="115">
        <v>384561.8</v>
      </c>
      <c r="DJ52" s="145">
        <v>113.160004</v>
      </c>
      <c r="DK52" s="113">
        <v>118.900002</v>
      </c>
      <c r="DL52" s="113">
        <v>110.349998</v>
      </c>
      <c r="DM52" s="113">
        <v>116.900002</v>
      </c>
      <c r="DN52" s="113">
        <v>114.03628500000001</v>
      </c>
      <c r="DO52" s="114">
        <v>47792400</v>
      </c>
      <c r="DP52" s="115">
        <v>356334.8</v>
      </c>
      <c r="DQ52" s="145">
        <v>226.78999300000001</v>
      </c>
      <c r="DR52" s="113">
        <v>227.85000600000001</v>
      </c>
      <c r="DS52" s="113">
        <v>207.16999799999999</v>
      </c>
      <c r="DT52" s="113">
        <v>213.220001</v>
      </c>
      <c r="DU52" s="113">
        <v>208.36459400000001</v>
      </c>
      <c r="DV52" s="114">
        <v>7981200</v>
      </c>
      <c r="DW52" s="115">
        <v>158872.6</v>
      </c>
      <c r="DX52" s="145">
        <v>80.896950000000004</v>
      </c>
      <c r="DY52" s="113">
        <v>81.269081</v>
      </c>
      <c r="DZ52" s="113">
        <v>76.669846000000007</v>
      </c>
      <c r="EA52" s="113">
        <v>76.812980999999994</v>
      </c>
      <c r="EB52" s="113">
        <v>74.238219999999998</v>
      </c>
      <c r="EC52" s="114">
        <v>11184046</v>
      </c>
      <c r="ED52" s="115">
        <v>203667.8</v>
      </c>
      <c r="EE52" s="145">
        <v>224.44000199999999</v>
      </c>
      <c r="EF52" s="113">
        <v>228.11999499999999</v>
      </c>
      <c r="EG52" s="113">
        <v>217.88000500000001</v>
      </c>
      <c r="EH52" s="113">
        <v>218.38999899999999</v>
      </c>
      <c r="EI52" s="113">
        <v>216.40428199999999</v>
      </c>
      <c r="EJ52" s="114">
        <v>44395000</v>
      </c>
      <c r="EK52" s="115">
        <v>1651136</v>
      </c>
      <c r="EL52" s="145">
        <v>135.05999800000001</v>
      </c>
      <c r="EM52" s="113">
        <v>136.35000600000001</v>
      </c>
      <c r="EN52" s="113">
        <v>128.770004</v>
      </c>
      <c r="EO52" s="113">
        <v>128.949997</v>
      </c>
      <c r="EP52" s="113">
        <v>127.960182</v>
      </c>
      <c r="EQ52" s="114">
        <v>7491700</v>
      </c>
      <c r="ER52" s="115">
        <v>161807.6</v>
      </c>
      <c r="ES52" s="145">
        <v>146.14999399999999</v>
      </c>
      <c r="ET52" s="113">
        <v>146.91999799999999</v>
      </c>
      <c r="EU52" s="113">
        <v>137.60000600000001</v>
      </c>
      <c r="EV52" s="113">
        <v>137.990005</v>
      </c>
      <c r="EW52" s="113">
        <v>135.438873</v>
      </c>
      <c r="EX52" s="114">
        <v>12664700</v>
      </c>
      <c r="EY52" s="115">
        <v>340759.8</v>
      </c>
      <c r="EZ52" s="145">
        <v>260.95001200000002</v>
      </c>
      <c r="FA52" s="113">
        <v>270.92001299999998</v>
      </c>
      <c r="FB52" s="113">
        <v>257.25</v>
      </c>
      <c r="FC52" s="113">
        <v>259.27999899999998</v>
      </c>
      <c r="FD52" s="113">
        <v>259.27999899999998</v>
      </c>
      <c r="FE52" s="114">
        <v>8777500</v>
      </c>
      <c r="FF52" s="115">
        <v>225730</v>
      </c>
      <c r="FG52" s="145">
        <v>138.449997</v>
      </c>
      <c r="FH52" s="113">
        <v>138.470001</v>
      </c>
      <c r="FI52" s="113">
        <v>134.13000500000001</v>
      </c>
      <c r="FJ52" s="113">
        <v>134.279999</v>
      </c>
      <c r="FK52" s="113">
        <v>131.235062</v>
      </c>
      <c r="FL52" s="114">
        <v>2734300</v>
      </c>
      <c r="FM52" s="115">
        <v>34014.300000000003</v>
      </c>
      <c r="FN52" s="145">
        <v>366.30999800000001</v>
      </c>
      <c r="FO52" s="113">
        <v>367.95001200000002</v>
      </c>
      <c r="FP52" s="113">
        <v>348.98001099999999</v>
      </c>
      <c r="FQ52" s="113">
        <v>350</v>
      </c>
      <c r="FR52" s="113">
        <v>345.03143299999999</v>
      </c>
      <c r="FS52" s="114">
        <v>4635300</v>
      </c>
      <c r="FT52" s="115">
        <v>332087.2</v>
      </c>
      <c r="FU52" s="145">
        <v>60.040000999999997</v>
      </c>
      <c r="FV52" s="113">
        <v>60.580002</v>
      </c>
      <c r="FW52" s="113">
        <v>59.509998000000003</v>
      </c>
      <c r="FX52" s="113">
        <v>59.84</v>
      </c>
      <c r="FY52" s="113">
        <v>57.245407</v>
      </c>
      <c r="FZ52" s="114">
        <v>24265900</v>
      </c>
      <c r="GA52" s="115">
        <v>247623.5</v>
      </c>
      <c r="GB52" s="145">
        <v>214.69000199999999</v>
      </c>
      <c r="GC52" s="113">
        <v>217.64999399999999</v>
      </c>
      <c r="GD52" s="113">
        <v>212.279999</v>
      </c>
      <c r="GE52" s="113">
        <v>212.679993</v>
      </c>
      <c r="GF52" s="113">
        <v>211.43507399999999</v>
      </c>
      <c r="GG52" s="114">
        <v>17916900</v>
      </c>
      <c r="GH52" s="115">
        <v>358579.9</v>
      </c>
      <c r="GI52" s="145">
        <v>39.479999999999997</v>
      </c>
      <c r="GJ52" s="113">
        <v>40.729999999999997</v>
      </c>
      <c r="GK52" s="113">
        <v>38.549999</v>
      </c>
      <c r="GL52" s="113">
        <v>39.779998999999997</v>
      </c>
      <c r="GM52" s="113">
        <v>38.232596999999998</v>
      </c>
      <c r="GN52" s="114">
        <v>12109900</v>
      </c>
      <c r="GO52" s="115">
        <v>45060</v>
      </c>
      <c r="GP52" s="145">
        <v>148</v>
      </c>
      <c r="GQ52" s="113">
        <v>148.199997</v>
      </c>
      <c r="GR52" s="113">
        <v>143.479996</v>
      </c>
      <c r="GS52" s="113">
        <v>143.53999300000001</v>
      </c>
      <c r="GT52" s="113">
        <v>141.34530599999999</v>
      </c>
      <c r="GU52" s="114">
        <v>9399500</v>
      </c>
      <c r="GV52" s="115">
        <v>406756.6</v>
      </c>
      <c r="GW52" s="145">
        <v>140.259995</v>
      </c>
      <c r="GX52" s="113">
        <v>147.679993</v>
      </c>
      <c r="GY52" s="113">
        <v>138.070007</v>
      </c>
      <c r="GZ52" s="113">
        <v>142.58999600000001</v>
      </c>
      <c r="HA52" s="113">
        <v>142.58999600000001</v>
      </c>
      <c r="HB52" s="114">
        <v>35634700</v>
      </c>
      <c r="HC52" s="115">
        <v>257669.1</v>
      </c>
      <c r="HD52" s="147">
        <v>29467.9</v>
      </c>
      <c r="HE52" s="148">
        <v>29933.83</v>
      </c>
      <c r="HF52" s="148">
        <v>29130.66</v>
      </c>
      <c r="HG52" s="148">
        <v>29157.97</v>
      </c>
      <c r="HH52" s="148">
        <v>29157.97</v>
      </c>
      <c r="HI52" s="114">
        <v>673310000</v>
      </c>
      <c r="HJ52" s="149">
        <f t="shared" si="0"/>
        <v>9055028.8499999978</v>
      </c>
    </row>
    <row r="53" spans="1:218" x14ac:dyDescent="0.2">
      <c r="A53" s="127">
        <v>44145</v>
      </c>
      <c r="B53" s="112">
        <v>165.19000199999999</v>
      </c>
      <c r="C53" s="113">
        <v>169.270004</v>
      </c>
      <c r="D53" s="113">
        <v>163.86000100000001</v>
      </c>
      <c r="E53" s="113">
        <v>169.13999899999999</v>
      </c>
      <c r="F53" s="113">
        <v>163.85307299999999</v>
      </c>
      <c r="G53" s="114">
        <v>3500400</v>
      </c>
      <c r="H53" s="120">
        <v>97563.63</v>
      </c>
      <c r="I53" s="145">
        <v>118.589996</v>
      </c>
      <c r="J53" s="113">
        <v>119.889999</v>
      </c>
      <c r="K53" s="113">
        <v>115.120003</v>
      </c>
      <c r="L53" s="113">
        <v>115.949997</v>
      </c>
      <c r="M53" s="113">
        <v>114.613861</v>
      </c>
      <c r="N53" s="114">
        <v>7056800</v>
      </c>
      <c r="O53" s="115">
        <v>93363.13</v>
      </c>
      <c r="P53" s="146">
        <v>244</v>
      </c>
      <c r="Q53" s="113">
        <v>245.83999600000001</v>
      </c>
      <c r="R53" s="113">
        <v>239.470001</v>
      </c>
      <c r="S53" s="113">
        <v>241.60000600000001</v>
      </c>
      <c r="T53" s="113">
        <v>234.72309899999999</v>
      </c>
      <c r="U53" s="114">
        <v>3742800</v>
      </c>
      <c r="V53" s="120">
        <v>137150</v>
      </c>
      <c r="W53" s="145">
        <v>115.550003</v>
      </c>
      <c r="X53" s="113">
        <v>117.589996</v>
      </c>
      <c r="Y53" s="113">
        <v>114.129997</v>
      </c>
      <c r="Z53" s="113">
        <v>115.970001</v>
      </c>
      <c r="AA53" s="113">
        <v>115.427666</v>
      </c>
      <c r="AB53" s="114">
        <v>138023400</v>
      </c>
      <c r="AC53" s="115">
        <v>1971699</v>
      </c>
      <c r="AD53" s="145">
        <v>182.800003</v>
      </c>
      <c r="AE53" s="113">
        <v>193.949997</v>
      </c>
      <c r="AF53" s="113">
        <v>180.38000500000001</v>
      </c>
      <c r="AG53" s="113">
        <v>188.69000199999999</v>
      </c>
      <c r="AH53" s="113">
        <v>188.69000199999999</v>
      </c>
      <c r="AI53" s="114">
        <v>46404300</v>
      </c>
      <c r="AJ53" s="115">
        <v>106521.1</v>
      </c>
      <c r="AK53" s="145">
        <v>171.89999399999999</v>
      </c>
      <c r="AL53" s="113">
        <v>174.990005</v>
      </c>
      <c r="AM53" s="113">
        <v>170.770004</v>
      </c>
      <c r="AN53" s="113">
        <v>172.300003</v>
      </c>
      <c r="AO53" s="113">
        <v>169.70616100000001</v>
      </c>
      <c r="AP53" s="114">
        <v>3499100</v>
      </c>
      <c r="AQ53" s="115">
        <v>93603.38</v>
      </c>
      <c r="AR53" s="145">
        <v>81.139999000000003</v>
      </c>
      <c r="AS53" s="113">
        <v>83.150002000000001</v>
      </c>
      <c r="AT53" s="113">
        <v>79.709998999999996</v>
      </c>
      <c r="AU53" s="113">
        <v>83.07</v>
      </c>
      <c r="AV53" s="113">
        <v>78.687270999999996</v>
      </c>
      <c r="AW53" s="114">
        <v>15039700</v>
      </c>
      <c r="AX53" s="115">
        <v>159913.4</v>
      </c>
      <c r="AY53" s="145">
        <v>38.209999000000003</v>
      </c>
      <c r="AZ53" s="113">
        <v>39.029998999999997</v>
      </c>
      <c r="BA53" s="113">
        <v>38.169998</v>
      </c>
      <c r="BB53" s="113">
        <v>38.720001000000003</v>
      </c>
      <c r="BC53" s="113">
        <v>37.616954999999997</v>
      </c>
      <c r="BD53" s="114">
        <v>31514500</v>
      </c>
      <c r="BE53" s="115">
        <v>164064.6</v>
      </c>
      <c r="BF53" s="145">
        <v>52.57</v>
      </c>
      <c r="BG53" s="113">
        <v>54.279998999999997</v>
      </c>
      <c r="BH53" s="113">
        <v>52.450001</v>
      </c>
      <c r="BI53" s="113">
        <v>53.98</v>
      </c>
      <c r="BJ53" s="113">
        <v>52.325755999999998</v>
      </c>
      <c r="BK53" s="114">
        <v>29706700</v>
      </c>
      <c r="BL53" s="115">
        <v>231975.4</v>
      </c>
      <c r="BM53" s="145">
        <v>52.330002</v>
      </c>
      <c r="BN53" s="113">
        <v>53.700001</v>
      </c>
      <c r="BO53" s="113">
        <v>52.07</v>
      </c>
      <c r="BP53" s="113">
        <v>53.459999000000003</v>
      </c>
      <c r="BQ53" s="113">
        <v>51.137732999999997</v>
      </c>
      <c r="BR53" s="114">
        <v>6148700</v>
      </c>
      <c r="BS53" s="115">
        <v>45322.52</v>
      </c>
      <c r="BT53" s="145">
        <v>215.25</v>
      </c>
      <c r="BU53" s="113">
        <v>218.38000500000001</v>
      </c>
      <c r="BV53" s="113">
        <v>211.179993</v>
      </c>
      <c r="BW53" s="113">
        <v>217.470001</v>
      </c>
      <c r="BX53" s="113">
        <v>213.68133499999999</v>
      </c>
      <c r="BY53" s="114">
        <v>4166500</v>
      </c>
      <c r="BZ53" s="115">
        <v>74824.38</v>
      </c>
      <c r="CA53" s="145">
        <v>199.41000399999999</v>
      </c>
      <c r="CB53" s="113">
        <v>203.020004</v>
      </c>
      <c r="CC53" s="113">
        <v>198.13000500000001</v>
      </c>
      <c r="CD53" s="113">
        <v>201.979996</v>
      </c>
      <c r="CE53" s="113">
        <v>198.51405299999999</v>
      </c>
      <c r="CF53" s="114">
        <v>5882200</v>
      </c>
      <c r="CG53" s="115">
        <v>149090</v>
      </c>
      <c r="CH53" s="145">
        <v>272.790009</v>
      </c>
      <c r="CI53" s="113">
        <v>275.790009</v>
      </c>
      <c r="CJ53" s="113">
        <v>269.25</v>
      </c>
      <c r="CK53" s="113">
        <v>275.57000699999998</v>
      </c>
      <c r="CL53" s="113">
        <v>269.57739299999997</v>
      </c>
      <c r="CM53" s="114">
        <v>4828500</v>
      </c>
      <c r="CN53" s="115">
        <v>296639.3</v>
      </c>
      <c r="CO53" s="145">
        <v>45.400002000000001</v>
      </c>
      <c r="CP53" s="113">
        <v>46.48</v>
      </c>
      <c r="CQ53" s="113">
        <v>45.25</v>
      </c>
      <c r="CR53" s="113">
        <v>45.439999</v>
      </c>
      <c r="CS53" s="113">
        <v>44.599544999999999</v>
      </c>
      <c r="CT53" s="114">
        <v>39224500</v>
      </c>
      <c r="CU53" s="115">
        <v>186213.1</v>
      </c>
      <c r="CV53" s="145">
        <v>116.69000200000001</v>
      </c>
      <c r="CW53" s="113">
        <v>118.16999800000001</v>
      </c>
      <c r="CX53" s="113">
        <v>116.25</v>
      </c>
      <c r="CY53" s="113">
        <v>117.910004</v>
      </c>
      <c r="CZ53" s="113">
        <v>113.759773</v>
      </c>
      <c r="DA53" s="114">
        <v>5622800</v>
      </c>
      <c r="DB53" s="115">
        <v>105064.5</v>
      </c>
      <c r="DC53" s="145">
        <v>147.25</v>
      </c>
      <c r="DD53" s="113">
        <v>148.75</v>
      </c>
      <c r="DE53" s="113">
        <v>146.259995</v>
      </c>
      <c r="DF53" s="113">
        <v>148.279999</v>
      </c>
      <c r="DG53" s="113">
        <v>144.57768200000001</v>
      </c>
      <c r="DH53" s="114">
        <v>7386500</v>
      </c>
      <c r="DI53" s="115">
        <v>390353.4</v>
      </c>
      <c r="DJ53" s="145">
        <v>117.349998</v>
      </c>
      <c r="DK53" s="113">
        <v>117.449997</v>
      </c>
      <c r="DL53" s="113">
        <v>114.69000200000001</v>
      </c>
      <c r="DM53" s="113">
        <v>116.519997</v>
      </c>
      <c r="DN53" s="113">
        <v>113.66559599999999</v>
      </c>
      <c r="DO53" s="114">
        <v>20539300</v>
      </c>
      <c r="DP53" s="115">
        <v>355176.5</v>
      </c>
      <c r="DQ53" s="145">
        <v>215.75</v>
      </c>
      <c r="DR53" s="113">
        <v>215.990005</v>
      </c>
      <c r="DS53" s="113">
        <v>211.33999600000001</v>
      </c>
      <c r="DT53" s="113">
        <v>213.320007</v>
      </c>
      <c r="DU53" s="113">
        <v>208.46229600000001</v>
      </c>
      <c r="DV53" s="114">
        <v>4255600</v>
      </c>
      <c r="DW53" s="115">
        <v>158947.1</v>
      </c>
      <c r="DX53" s="145">
        <v>78.034347999999994</v>
      </c>
      <c r="DY53" s="113">
        <v>78.272902999999999</v>
      </c>
      <c r="DZ53" s="113">
        <v>77.299621999999999</v>
      </c>
      <c r="EA53" s="113">
        <v>77.395034999999993</v>
      </c>
      <c r="EB53" s="113">
        <v>74.800765999999996</v>
      </c>
      <c r="EC53" s="114">
        <v>8593914</v>
      </c>
      <c r="ED53" s="115">
        <v>205211.1</v>
      </c>
      <c r="EE53" s="145">
        <v>214.5</v>
      </c>
      <c r="EF53" s="113">
        <v>216.5</v>
      </c>
      <c r="EG53" s="113">
        <v>209.720001</v>
      </c>
      <c r="EH53" s="113">
        <v>211.009995</v>
      </c>
      <c r="EI53" s="113">
        <v>209.091385</v>
      </c>
      <c r="EJ53" s="114">
        <v>44045100</v>
      </c>
      <c r="EK53" s="115">
        <v>1595340</v>
      </c>
      <c r="EL53" s="145">
        <v>130.050003</v>
      </c>
      <c r="EM53" s="113">
        <v>130.11999499999999</v>
      </c>
      <c r="EN53" s="113">
        <v>126.25</v>
      </c>
      <c r="EO53" s="113">
        <v>127.709999</v>
      </c>
      <c r="EP53" s="113">
        <v>126.72970599999999</v>
      </c>
      <c r="EQ53" s="114">
        <v>8014700</v>
      </c>
      <c r="ER53" s="115">
        <v>160251.6</v>
      </c>
      <c r="ES53" s="145">
        <v>138.10000600000001</v>
      </c>
      <c r="ET53" s="113">
        <v>140.61999499999999</v>
      </c>
      <c r="EU53" s="113">
        <v>137.14999399999999</v>
      </c>
      <c r="EV53" s="113">
        <v>140.259995</v>
      </c>
      <c r="EW53" s="113">
        <v>137.66686999999999</v>
      </c>
      <c r="EX53" s="114">
        <v>7854000</v>
      </c>
      <c r="EY53" s="115">
        <v>346365.4</v>
      </c>
      <c r="EZ53" s="145">
        <v>258.05999800000001</v>
      </c>
      <c r="FA53" s="113">
        <v>259</v>
      </c>
      <c r="FB53" s="113">
        <v>242.89999399999999</v>
      </c>
      <c r="FC53" s="113">
        <v>247.66000399999999</v>
      </c>
      <c r="FD53" s="113">
        <v>247.66000399999999</v>
      </c>
      <c r="FE53" s="114">
        <v>6863200</v>
      </c>
      <c r="FF53" s="115">
        <v>223940</v>
      </c>
      <c r="FG53" s="145">
        <v>135.279999</v>
      </c>
      <c r="FH53" s="113">
        <v>136.820007</v>
      </c>
      <c r="FI53" s="113">
        <v>134.10000600000001</v>
      </c>
      <c r="FJ53" s="113">
        <v>136.36000100000001</v>
      </c>
      <c r="FK53" s="113">
        <v>133.26791399999999</v>
      </c>
      <c r="FL53" s="114">
        <v>1591100</v>
      </c>
      <c r="FM53" s="115">
        <v>34541.18</v>
      </c>
      <c r="FN53" s="145">
        <v>349.48998999999998</v>
      </c>
      <c r="FO53" s="113">
        <v>355.89999399999999</v>
      </c>
      <c r="FP53" s="113">
        <v>348.17001299999998</v>
      </c>
      <c r="FQ53" s="113">
        <v>353.69000199999999</v>
      </c>
      <c r="FR53" s="113">
        <v>348.669128</v>
      </c>
      <c r="FS53" s="114">
        <v>3733200</v>
      </c>
      <c r="FT53" s="115">
        <v>335588.3</v>
      </c>
      <c r="FU53" s="145">
        <v>60.279998999999997</v>
      </c>
      <c r="FV53" s="113">
        <v>61.41</v>
      </c>
      <c r="FW53" s="113">
        <v>60.200001</v>
      </c>
      <c r="FX53" s="113">
        <v>61.099997999999999</v>
      </c>
      <c r="FY53" s="113">
        <v>58.450767999999997</v>
      </c>
      <c r="FZ53" s="114">
        <v>22051800</v>
      </c>
      <c r="GA53" s="115">
        <v>252837.5</v>
      </c>
      <c r="GB53" s="145">
        <v>211.94000199999999</v>
      </c>
      <c r="GC53" s="113">
        <v>214.05999800000001</v>
      </c>
      <c r="GD53" s="113">
        <v>210.550003</v>
      </c>
      <c r="GE53" s="113">
        <v>213.30999800000001</v>
      </c>
      <c r="GF53" s="113">
        <v>212.061386</v>
      </c>
      <c r="GG53" s="114">
        <v>7943600</v>
      </c>
      <c r="GH53" s="115">
        <v>359642.1</v>
      </c>
      <c r="GI53" s="145">
        <v>39.799999</v>
      </c>
      <c r="GJ53" s="113">
        <v>43.759998000000003</v>
      </c>
      <c r="GK53" s="113">
        <v>39.549999</v>
      </c>
      <c r="GL53" s="113">
        <v>42.349997999999999</v>
      </c>
      <c r="GM53" s="113">
        <v>40.702624999999998</v>
      </c>
      <c r="GN53" s="114">
        <v>18133200</v>
      </c>
      <c r="GO53" s="115">
        <v>45040</v>
      </c>
      <c r="GP53" s="145">
        <v>143.75</v>
      </c>
      <c r="GQ53" s="113">
        <v>146.44000199999999</v>
      </c>
      <c r="GR53" s="113">
        <v>143.529999</v>
      </c>
      <c r="GS53" s="113">
        <v>145.55999800000001</v>
      </c>
      <c r="GT53" s="113">
        <v>143.334442</v>
      </c>
      <c r="GU53" s="114">
        <v>6066400</v>
      </c>
      <c r="GV53" s="115">
        <v>412480.8</v>
      </c>
      <c r="GW53" s="145">
        <v>139.970001</v>
      </c>
      <c r="GX53" s="113">
        <v>142.36999499999999</v>
      </c>
      <c r="GY53" s="113">
        <v>137.66999799999999</v>
      </c>
      <c r="GZ53" s="113">
        <v>142.11000100000001</v>
      </c>
      <c r="HA53" s="113">
        <v>142.11000100000001</v>
      </c>
      <c r="HB53" s="114">
        <v>18115400</v>
      </c>
      <c r="HC53" s="115">
        <v>256801.6</v>
      </c>
      <c r="HD53" s="147">
        <v>29254.17</v>
      </c>
      <c r="HE53" s="148">
        <v>29478.86</v>
      </c>
      <c r="HF53" s="148">
        <v>29126.99</v>
      </c>
      <c r="HG53" s="148">
        <v>29420.92</v>
      </c>
      <c r="HH53" s="148">
        <v>29420.92</v>
      </c>
      <c r="HI53" s="114">
        <v>526980000</v>
      </c>
      <c r="HJ53" s="149">
        <f t="shared" si="0"/>
        <v>9045524.0199999996</v>
      </c>
    </row>
    <row r="54" spans="1:218" x14ac:dyDescent="0.2">
      <c r="A54" s="127">
        <v>44146</v>
      </c>
      <c r="B54" s="112">
        <v>170.729996</v>
      </c>
      <c r="C54" s="113">
        <v>170.740005</v>
      </c>
      <c r="D54" s="113">
        <v>167.60000600000001</v>
      </c>
      <c r="E54" s="113">
        <v>169.21000699999999</v>
      </c>
      <c r="F54" s="113">
        <v>163.92089799999999</v>
      </c>
      <c r="G54" s="114">
        <v>2884400</v>
      </c>
      <c r="H54" s="120">
        <v>97604</v>
      </c>
      <c r="I54" s="145">
        <v>115.93</v>
      </c>
      <c r="J54" s="113">
        <v>116</v>
      </c>
      <c r="K54" s="113">
        <v>110.300003</v>
      </c>
      <c r="L54" s="113">
        <v>111.120003</v>
      </c>
      <c r="M54" s="113">
        <v>109.83953099999999</v>
      </c>
      <c r="N54" s="114">
        <v>5642700</v>
      </c>
      <c r="O54" s="115">
        <v>89474</v>
      </c>
      <c r="P54" s="146">
        <v>242.520004</v>
      </c>
      <c r="Q54" s="113">
        <v>245.66999799999999</v>
      </c>
      <c r="R54" s="113">
        <v>238.5</v>
      </c>
      <c r="S54" s="113">
        <v>240.69000199999999</v>
      </c>
      <c r="T54" s="113">
        <v>233.83900499999999</v>
      </c>
      <c r="U54" s="114">
        <v>2244800</v>
      </c>
      <c r="V54" s="120">
        <v>137840</v>
      </c>
      <c r="W54" s="145">
        <v>117.19000200000001</v>
      </c>
      <c r="X54" s="113">
        <v>119.629997</v>
      </c>
      <c r="Y54" s="113">
        <v>116.44000200000001</v>
      </c>
      <c r="Z54" s="113">
        <v>119.489998</v>
      </c>
      <c r="AA54" s="113">
        <v>118.93119799999999</v>
      </c>
      <c r="AB54" s="114">
        <v>112295000</v>
      </c>
      <c r="AC54" s="115">
        <v>2031545</v>
      </c>
      <c r="AD54" s="145">
        <v>189.88999899999999</v>
      </c>
      <c r="AE54" s="113">
        <v>190</v>
      </c>
      <c r="AF54" s="113">
        <v>180.41000399999999</v>
      </c>
      <c r="AG54" s="113">
        <v>182.14999399999999</v>
      </c>
      <c r="AH54" s="113">
        <v>182.14999399999999</v>
      </c>
      <c r="AI54" s="114">
        <v>29907800</v>
      </c>
      <c r="AJ54" s="115">
        <v>102829</v>
      </c>
      <c r="AK54" s="145">
        <v>172.38000500000001</v>
      </c>
      <c r="AL54" s="113">
        <v>172.740005</v>
      </c>
      <c r="AM54" s="113">
        <v>167.470001</v>
      </c>
      <c r="AN54" s="113">
        <v>169.46000699999999</v>
      </c>
      <c r="AO54" s="113">
        <v>166.90893600000001</v>
      </c>
      <c r="AP54" s="114">
        <v>2345500</v>
      </c>
      <c r="AQ54" s="115">
        <v>92060.5</v>
      </c>
      <c r="AR54" s="145">
        <v>84.099997999999999</v>
      </c>
      <c r="AS54" s="113">
        <v>84.489998</v>
      </c>
      <c r="AT54" s="113">
        <v>81.800003000000004</v>
      </c>
      <c r="AU54" s="113">
        <v>82.459998999999996</v>
      </c>
      <c r="AV54" s="113">
        <v>78.109459000000001</v>
      </c>
      <c r="AW54" s="114">
        <v>11640600</v>
      </c>
      <c r="AX54" s="115">
        <v>158739.20000000001</v>
      </c>
      <c r="AY54" s="145">
        <v>39.009998000000003</v>
      </c>
      <c r="AZ54" s="113">
        <v>39.450001</v>
      </c>
      <c r="BA54" s="113">
        <v>38.439999</v>
      </c>
      <c r="BB54" s="113">
        <v>39.330002</v>
      </c>
      <c r="BC54" s="113">
        <v>38.209575999999998</v>
      </c>
      <c r="BD54" s="114">
        <v>27332800</v>
      </c>
      <c r="BE54" s="115">
        <v>166649.29999999999</v>
      </c>
      <c r="BF54" s="145">
        <v>53.93</v>
      </c>
      <c r="BG54" s="113">
        <v>54.299999</v>
      </c>
      <c r="BH54" s="113">
        <v>53.330002</v>
      </c>
      <c r="BI54" s="113">
        <v>53.580002</v>
      </c>
      <c r="BJ54" s="113">
        <v>51.938015</v>
      </c>
      <c r="BK54" s="114">
        <v>17399900</v>
      </c>
      <c r="BL54" s="115">
        <v>230256.4</v>
      </c>
      <c r="BM54" s="145">
        <v>53.5</v>
      </c>
      <c r="BN54" s="113">
        <v>53.604999999999997</v>
      </c>
      <c r="BO54" s="113">
        <v>52.02</v>
      </c>
      <c r="BP54" s="113">
        <v>52.209999000000003</v>
      </c>
      <c r="BQ54" s="113">
        <v>49.942031999999998</v>
      </c>
      <c r="BR54" s="114">
        <v>4118500</v>
      </c>
      <c r="BS54" s="115">
        <v>44258.43</v>
      </c>
      <c r="BT54" s="145">
        <v>218.63999899999999</v>
      </c>
      <c r="BU54" s="113">
        <v>219.91999799999999</v>
      </c>
      <c r="BV54" s="113">
        <v>215.029999</v>
      </c>
      <c r="BW54" s="113">
        <v>218.050003</v>
      </c>
      <c r="BX54" s="113">
        <v>214.251251</v>
      </c>
      <c r="BY54" s="114">
        <v>2680700</v>
      </c>
      <c r="BZ54" s="115">
        <v>75023.88</v>
      </c>
      <c r="CA54" s="145">
        <v>202.300003</v>
      </c>
      <c r="CB54" s="113">
        <v>202.949997</v>
      </c>
      <c r="CC54" s="113">
        <v>198.33999600000001</v>
      </c>
      <c r="CD54" s="113">
        <v>199.28999300000001</v>
      </c>
      <c r="CE54" s="113">
        <v>195.87022400000001</v>
      </c>
      <c r="CF54" s="114">
        <v>3238500</v>
      </c>
      <c r="CG54" s="115">
        <v>149670</v>
      </c>
      <c r="CH54" s="145">
        <v>277.32000699999998</v>
      </c>
      <c r="CI54" s="113">
        <v>281.69000199999999</v>
      </c>
      <c r="CJ54" s="113">
        <v>276.17001299999998</v>
      </c>
      <c r="CK54" s="113">
        <v>277.75</v>
      </c>
      <c r="CL54" s="113">
        <v>271.71002199999998</v>
      </c>
      <c r="CM54" s="114">
        <v>2987900</v>
      </c>
      <c r="CN54" s="115">
        <v>298985.90000000002</v>
      </c>
      <c r="CO54" s="145">
        <v>45.900002000000001</v>
      </c>
      <c r="CP54" s="113">
        <v>46.459999000000003</v>
      </c>
      <c r="CQ54" s="113">
        <v>45.860000999999997</v>
      </c>
      <c r="CR54" s="113">
        <v>46.349997999999999</v>
      </c>
      <c r="CS54" s="113">
        <v>45.492713999999999</v>
      </c>
      <c r="CT54" s="114">
        <v>31496900</v>
      </c>
      <c r="CU54" s="115">
        <v>189942.3</v>
      </c>
      <c r="CV54" s="145">
        <v>118.120003</v>
      </c>
      <c r="CW54" s="113">
        <v>118.349998</v>
      </c>
      <c r="CX54" s="113">
        <v>116.220001</v>
      </c>
      <c r="CY54" s="113">
        <v>117.199997</v>
      </c>
      <c r="CZ54" s="113">
        <v>113.07476800000001</v>
      </c>
      <c r="DA54" s="114">
        <v>4289600</v>
      </c>
      <c r="DB54" s="115">
        <v>104431.8</v>
      </c>
      <c r="DC54" s="145">
        <v>149.16999799999999</v>
      </c>
      <c r="DD54" s="113">
        <v>149.199997</v>
      </c>
      <c r="DE54" s="113">
        <v>146.86000100000001</v>
      </c>
      <c r="DF54" s="113">
        <v>147.800003</v>
      </c>
      <c r="DG54" s="113">
        <v>144.10968</v>
      </c>
      <c r="DH54" s="114">
        <v>6382400</v>
      </c>
      <c r="DI54" s="115">
        <v>389089.8</v>
      </c>
      <c r="DJ54" s="145">
        <v>116.889999</v>
      </c>
      <c r="DK54" s="113">
        <v>116.959999</v>
      </c>
      <c r="DL54" s="113">
        <v>113.959999</v>
      </c>
      <c r="DM54" s="113">
        <v>114.779999</v>
      </c>
      <c r="DN54" s="113">
        <v>111.96822400000001</v>
      </c>
      <c r="DO54" s="114">
        <v>14443400</v>
      </c>
      <c r="DP54" s="115">
        <v>349872.6</v>
      </c>
      <c r="DQ54" s="145">
        <v>214.80999800000001</v>
      </c>
      <c r="DR54" s="113">
        <v>219.25</v>
      </c>
      <c r="DS54" s="113">
        <v>214.300003</v>
      </c>
      <c r="DT54" s="113">
        <v>218.020004</v>
      </c>
      <c r="DU54" s="113">
        <v>213.05529799999999</v>
      </c>
      <c r="DV54" s="114">
        <v>4126900</v>
      </c>
      <c r="DW54" s="115">
        <v>162449.1</v>
      </c>
      <c r="DX54" s="145">
        <v>78.120232000000001</v>
      </c>
      <c r="DY54" s="113">
        <v>78.120232000000001</v>
      </c>
      <c r="DZ54" s="113">
        <v>76.898857000000007</v>
      </c>
      <c r="EA54" s="113">
        <v>77.347328000000005</v>
      </c>
      <c r="EB54" s="113">
        <v>74.754661999999996</v>
      </c>
      <c r="EC54" s="114">
        <v>5741678</v>
      </c>
      <c r="ED54" s="115">
        <v>205084.6</v>
      </c>
      <c r="EE54" s="145">
        <v>212.38999899999999</v>
      </c>
      <c r="EF54" s="113">
        <v>218.03999300000001</v>
      </c>
      <c r="EG54" s="113">
        <v>212.199997</v>
      </c>
      <c r="EH54" s="113">
        <v>216.550003</v>
      </c>
      <c r="EI54" s="113">
        <v>214.58100899999999</v>
      </c>
      <c r="EJ54" s="114">
        <v>29440800</v>
      </c>
      <c r="EK54" s="115">
        <v>1637224</v>
      </c>
      <c r="EL54" s="145">
        <v>128.69000199999999</v>
      </c>
      <c r="EM54" s="113">
        <v>129.800003</v>
      </c>
      <c r="EN54" s="113">
        <v>127.18</v>
      </c>
      <c r="EO54" s="113">
        <v>127.660004</v>
      </c>
      <c r="EP54" s="113">
        <v>126.680092</v>
      </c>
      <c r="EQ54" s="114">
        <v>6058700</v>
      </c>
      <c r="ER54" s="115">
        <v>160188.9</v>
      </c>
      <c r="ES54" s="145">
        <v>141.85000600000001</v>
      </c>
      <c r="ET54" s="113">
        <v>143</v>
      </c>
      <c r="EU54" s="113">
        <v>140.64999399999999</v>
      </c>
      <c r="EV54" s="113">
        <v>142.070007</v>
      </c>
      <c r="EW54" s="113">
        <v>139.44343599999999</v>
      </c>
      <c r="EX54" s="114">
        <v>5554300</v>
      </c>
      <c r="EY54" s="115">
        <v>350835.1</v>
      </c>
      <c r="EZ54" s="145">
        <v>253.509995</v>
      </c>
      <c r="FA54" s="113">
        <v>256.73998999999998</v>
      </c>
      <c r="FB54" s="113">
        <v>251.21000699999999</v>
      </c>
      <c r="FC54" s="113">
        <v>254.179993</v>
      </c>
      <c r="FD54" s="113">
        <v>254.179993</v>
      </c>
      <c r="FE54" s="114">
        <v>4163400</v>
      </c>
      <c r="FF54" s="115">
        <v>225120</v>
      </c>
      <c r="FG54" s="145">
        <v>136.08999600000001</v>
      </c>
      <c r="FH54" s="113">
        <v>136.60000600000001</v>
      </c>
      <c r="FI54" s="113">
        <v>133.85000600000001</v>
      </c>
      <c r="FJ54" s="113">
        <v>134.96000699999999</v>
      </c>
      <c r="FK54" s="113">
        <v>131.89965799999999</v>
      </c>
      <c r="FL54" s="114">
        <v>966300</v>
      </c>
      <c r="FM54" s="115">
        <v>34186.550000000003</v>
      </c>
      <c r="FN54" s="145">
        <v>356.16000400000001</v>
      </c>
      <c r="FO54" s="113">
        <v>356.80999800000001</v>
      </c>
      <c r="FP54" s="113">
        <v>349.41000400000001</v>
      </c>
      <c r="FQ54" s="113">
        <v>351.70001200000002</v>
      </c>
      <c r="FR54" s="113">
        <v>346.70739700000001</v>
      </c>
      <c r="FS54" s="114">
        <v>2048200</v>
      </c>
      <c r="FT54" s="115">
        <v>333700.09999999998</v>
      </c>
      <c r="FU54" s="145">
        <v>61.290000999999997</v>
      </c>
      <c r="FV54" s="113">
        <v>61.349997999999999</v>
      </c>
      <c r="FW54" s="113">
        <v>60.470001000000003</v>
      </c>
      <c r="FX54" s="113">
        <v>61</v>
      </c>
      <c r="FY54" s="113">
        <v>58.355105999999999</v>
      </c>
      <c r="FZ54" s="114">
        <v>12196900</v>
      </c>
      <c r="GA54" s="115">
        <v>252423.7</v>
      </c>
      <c r="GB54" s="145">
        <v>212.16999799999999</v>
      </c>
      <c r="GC54" s="113">
        <v>214.279999</v>
      </c>
      <c r="GD54" s="113">
        <v>211.66999799999999</v>
      </c>
      <c r="GE54" s="113">
        <v>212.699997</v>
      </c>
      <c r="GF54" s="113">
        <v>211.454971</v>
      </c>
      <c r="GG54" s="114">
        <v>5337200</v>
      </c>
      <c r="GH54" s="115">
        <v>358613.6</v>
      </c>
      <c r="GI54" s="145">
        <v>42.52</v>
      </c>
      <c r="GJ54" s="113">
        <v>42.75</v>
      </c>
      <c r="GK54" s="113">
        <v>41.310001</v>
      </c>
      <c r="GL54" s="113">
        <v>41.439999</v>
      </c>
      <c r="GM54" s="113">
        <v>39.828026000000001</v>
      </c>
      <c r="GN54" s="114">
        <v>7338300</v>
      </c>
      <c r="GO54" s="115">
        <v>44770</v>
      </c>
      <c r="GP54" s="145">
        <v>146.91999799999999</v>
      </c>
      <c r="GQ54" s="113">
        <v>148.96000699999999</v>
      </c>
      <c r="GR54" s="113">
        <v>146.39999399999999</v>
      </c>
      <c r="GS54" s="113">
        <v>147.979996</v>
      </c>
      <c r="GT54" s="113">
        <v>145.717422</v>
      </c>
      <c r="GU54" s="114">
        <v>6268600</v>
      </c>
      <c r="GV54" s="115">
        <v>419338.4</v>
      </c>
      <c r="GW54" s="145">
        <v>141.470001</v>
      </c>
      <c r="GX54" s="113">
        <v>142</v>
      </c>
      <c r="GY54" s="113">
        <v>136.61999499999999</v>
      </c>
      <c r="GZ54" s="113">
        <v>137.820007</v>
      </c>
      <c r="HA54" s="113">
        <v>137.820007</v>
      </c>
      <c r="HB54" s="114">
        <v>9600900</v>
      </c>
      <c r="HC54" s="115">
        <v>249049.4</v>
      </c>
      <c r="HD54" s="147">
        <v>29524.35</v>
      </c>
      <c r="HE54" s="148">
        <v>29593.11</v>
      </c>
      <c r="HF54" s="148">
        <v>29281.22</v>
      </c>
      <c r="HG54" s="148">
        <v>29397.63</v>
      </c>
      <c r="HH54" s="148">
        <v>29397.63</v>
      </c>
      <c r="HI54" s="114">
        <v>376700000</v>
      </c>
      <c r="HJ54" s="149">
        <f t="shared" si="0"/>
        <v>9141255.5599999987</v>
      </c>
    </row>
    <row r="55" spans="1:218" x14ac:dyDescent="0.2">
      <c r="A55" s="127">
        <v>44147</v>
      </c>
      <c r="B55" s="112">
        <v>168.14999399999999</v>
      </c>
      <c r="C55" s="113">
        <v>169.19000199999999</v>
      </c>
      <c r="D55" s="113">
        <v>165.58000200000001</v>
      </c>
      <c r="E55" s="113">
        <v>167.050003</v>
      </c>
      <c r="F55" s="113">
        <v>161.82839999999999</v>
      </c>
      <c r="G55" s="114">
        <v>2216700</v>
      </c>
      <c r="H55" s="120">
        <v>96358.06</v>
      </c>
      <c r="I55" s="145">
        <v>109.82</v>
      </c>
      <c r="J55" s="113">
        <v>112.120003</v>
      </c>
      <c r="K55" s="113">
        <v>109.550003</v>
      </c>
      <c r="L55" s="113">
        <v>111.099998</v>
      </c>
      <c r="M55" s="113">
        <v>109.819748</v>
      </c>
      <c r="N55" s="114">
        <v>4941200</v>
      </c>
      <c r="O55" s="115">
        <v>89457.88</v>
      </c>
      <c r="P55" s="146">
        <v>240.550003</v>
      </c>
      <c r="Q55" s="113">
        <v>240.88999899999999</v>
      </c>
      <c r="R55" s="113">
        <v>235.63999899999999</v>
      </c>
      <c r="S55" s="113">
        <v>237.13999899999999</v>
      </c>
      <c r="T55" s="113">
        <v>230.39003</v>
      </c>
      <c r="U55" s="114">
        <v>2438200</v>
      </c>
      <c r="V55" s="120">
        <v>138030</v>
      </c>
      <c r="W55" s="145">
        <v>119.620003</v>
      </c>
      <c r="X55" s="113">
        <v>120.529999</v>
      </c>
      <c r="Y55" s="113">
        <v>118.57</v>
      </c>
      <c r="Z55" s="113">
        <v>119.209999</v>
      </c>
      <c r="AA55" s="113">
        <v>118.652512</v>
      </c>
      <c r="AB55" s="114">
        <v>103162300</v>
      </c>
      <c r="AC55" s="115">
        <v>2026785</v>
      </c>
      <c r="AD55" s="145">
        <v>178.949997</v>
      </c>
      <c r="AE55" s="113">
        <v>184.58999600000001</v>
      </c>
      <c r="AF55" s="113">
        <v>176.25</v>
      </c>
      <c r="AG55" s="113">
        <v>176.720001</v>
      </c>
      <c r="AH55" s="113">
        <v>176.720001</v>
      </c>
      <c r="AI55" s="114">
        <v>20288400</v>
      </c>
      <c r="AJ55" s="115">
        <v>99763.63</v>
      </c>
      <c r="AK55" s="145">
        <v>168.83000200000001</v>
      </c>
      <c r="AL55" s="113">
        <v>171.10000600000001</v>
      </c>
      <c r="AM55" s="113">
        <v>167.64999399999999</v>
      </c>
      <c r="AN55" s="113">
        <v>169.13000500000001</v>
      </c>
      <c r="AO55" s="113">
        <v>166.58389299999999</v>
      </c>
      <c r="AP55" s="114">
        <v>2185500</v>
      </c>
      <c r="AQ55" s="115">
        <v>91881.25</v>
      </c>
      <c r="AR55" s="145">
        <v>80.980002999999996</v>
      </c>
      <c r="AS55" s="113">
        <v>82.239998</v>
      </c>
      <c r="AT55" s="113">
        <v>79.910004000000001</v>
      </c>
      <c r="AU55" s="113">
        <v>80.669998000000007</v>
      </c>
      <c r="AV55" s="113">
        <v>76.413901999999993</v>
      </c>
      <c r="AW55" s="114">
        <v>8920700</v>
      </c>
      <c r="AX55" s="115">
        <v>155293.29999999999</v>
      </c>
      <c r="AY55" s="145">
        <v>38.979999999999997</v>
      </c>
      <c r="AZ55" s="113">
        <v>39.389999000000003</v>
      </c>
      <c r="BA55" s="113">
        <v>38.400002000000001</v>
      </c>
      <c r="BB55" s="113">
        <v>38.669998</v>
      </c>
      <c r="BC55" s="113">
        <v>37.568378000000003</v>
      </c>
      <c r="BD55" s="114">
        <v>29368300</v>
      </c>
      <c r="BE55" s="115">
        <v>163400.5</v>
      </c>
      <c r="BF55" s="145">
        <v>53.049999</v>
      </c>
      <c r="BG55" s="113">
        <v>53.209999000000003</v>
      </c>
      <c r="BH55" s="113">
        <v>52.610000999999997</v>
      </c>
      <c r="BI55" s="113">
        <v>53.009998000000003</v>
      </c>
      <c r="BJ55" s="113">
        <v>51.385478999999997</v>
      </c>
      <c r="BK55" s="114">
        <v>15024400</v>
      </c>
      <c r="BL55" s="115">
        <v>227806.9</v>
      </c>
      <c r="BM55" s="145">
        <v>51.740001999999997</v>
      </c>
      <c r="BN55" s="113">
        <v>52.07</v>
      </c>
      <c r="BO55" s="113">
        <v>50.540000999999997</v>
      </c>
      <c r="BP55" s="113">
        <v>51.040000999999997</v>
      </c>
      <c r="BQ55" s="113">
        <v>48.822856999999999</v>
      </c>
      <c r="BR55" s="114">
        <v>3467600</v>
      </c>
      <c r="BS55" s="115">
        <v>44016.27</v>
      </c>
      <c r="BT55" s="145">
        <v>215.220001</v>
      </c>
      <c r="BU55" s="113">
        <v>216.86000100000001</v>
      </c>
      <c r="BV55" s="113">
        <v>212.39999399999999</v>
      </c>
      <c r="BW55" s="113">
        <v>214.509995</v>
      </c>
      <c r="BX55" s="113">
        <v>210.77288799999999</v>
      </c>
      <c r="BY55" s="114">
        <v>3005500</v>
      </c>
      <c r="BZ55" s="115">
        <v>73805.94</v>
      </c>
      <c r="CA55" s="145">
        <v>197.550003</v>
      </c>
      <c r="CB55" s="113">
        <v>199.30999800000001</v>
      </c>
      <c r="CC55" s="113">
        <v>195.679993</v>
      </c>
      <c r="CD55" s="113">
        <v>197.240005</v>
      </c>
      <c r="CE55" s="113">
        <v>194.76428200000001</v>
      </c>
      <c r="CF55" s="114">
        <v>2659800</v>
      </c>
      <c r="CG55" s="115">
        <v>150020</v>
      </c>
      <c r="CH55" s="145">
        <v>283</v>
      </c>
      <c r="CI55" s="113">
        <v>283.69000199999999</v>
      </c>
      <c r="CJ55" s="113">
        <v>273.83999599999999</v>
      </c>
      <c r="CK55" s="113">
        <v>276.23998999999998</v>
      </c>
      <c r="CL55" s="113">
        <v>270.23284899999999</v>
      </c>
      <c r="CM55" s="114">
        <v>3818600</v>
      </c>
      <c r="CN55" s="115">
        <v>297360.40000000002</v>
      </c>
      <c r="CO55" s="145">
        <v>46.130001</v>
      </c>
      <c r="CP55" s="113">
        <v>46.189999</v>
      </c>
      <c r="CQ55" s="113">
        <v>44.549999</v>
      </c>
      <c r="CR55" s="113">
        <v>44.950001</v>
      </c>
      <c r="CS55" s="113">
        <v>44.118606999999997</v>
      </c>
      <c r="CT55" s="114">
        <v>42881300</v>
      </c>
      <c r="CU55" s="115">
        <v>184205</v>
      </c>
      <c r="CV55" s="145">
        <v>115.629997</v>
      </c>
      <c r="CW55" s="113">
        <v>116.370003</v>
      </c>
      <c r="CX55" s="113">
        <v>113.480003</v>
      </c>
      <c r="CY55" s="113">
        <v>114.5</v>
      </c>
      <c r="CZ55" s="113">
        <v>110.469803</v>
      </c>
      <c r="DA55" s="114">
        <v>6498200</v>
      </c>
      <c r="DB55" s="115">
        <v>102026</v>
      </c>
      <c r="DC55" s="145">
        <v>147.61000100000001</v>
      </c>
      <c r="DD55" s="113">
        <v>148.64999399999999</v>
      </c>
      <c r="DE55" s="113">
        <v>146.75</v>
      </c>
      <c r="DF55" s="113">
        <v>148.300003</v>
      </c>
      <c r="DG55" s="113">
        <v>144.597183</v>
      </c>
      <c r="DH55" s="114">
        <v>4710300</v>
      </c>
      <c r="DI55" s="115">
        <v>390406.1</v>
      </c>
      <c r="DJ55" s="145">
        <v>112.529999</v>
      </c>
      <c r="DK55" s="113">
        <v>113.959999</v>
      </c>
      <c r="DL55" s="113">
        <v>112.05999799999999</v>
      </c>
      <c r="DM55" s="113">
        <v>113.370003</v>
      </c>
      <c r="DN55" s="113">
        <v>110.592766</v>
      </c>
      <c r="DO55" s="114">
        <v>22063000</v>
      </c>
      <c r="DP55" s="115">
        <v>345574.6</v>
      </c>
      <c r="DQ55" s="145">
        <v>217.55999800000001</v>
      </c>
      <c r="DR55" s="113">
        <v>217.820007</v>
      </c>
      <c r="DS55" s="113">
        <v>210.88000500000001</v>
      </c>
      <c r="DT55" s="113">
        <v>213.070007</v>
      </c>
      <c r="DU55" s="113">
        <v>208.21800200000001</v>
      </c>
      <c r="DV55" s="114">
        <v>4253200</v>
      </c>
      <c r="DW55" s="115">
        <v>158760.79999999999</v>
      </c>
      <c r="DX55" s="145">
        <v>76.860686999999999</v>
      </c>
      <c r="DY55" s="113">
        <v>77.290076999999997</v>
      </c>
      <c r="DZ55" s="113">
        <v>75.410301000000004</v>
      </c>
      <c r="EA55" s="113">
        <v>76.202292999999997</v>
      </c>
      <c r="EB55" s="113">
        <v>73.648009999999999</v>
      </c>
      <c r="EC55" s="114">
        <v>7464799</v>
      </c>
      <c r="ED55" s="115">
        <v>202048.5</v>
      </c>
      <c r="EE55" s="145">
        <v>217.21000699999999</v>
      </c>
      <c r="EF55" s="113">
        <v>219.11000100000001</v>
      </c>
      <c r="EG55" s="113">
        <v>214.46000699999999</v>
      </c>
      <c r="EH55" s="113">
        <v>215.44000199999999</v>
      </c>
      <c r="EI55" s="113">
        <v>213.48109400000001</v>
      </c>
      <c r="EJ55" s="114">
        <v>21593900</v>
      </c>
      <c r="EK55" s="115">
        <v>1628833</v>
      </c>
      <c r="EL55" s="145">
        <v>126.620003</v>
      </c>
      <c r="EM55" s="113">
        <v>127.839996</v>
      </c>
      <c r="EN55" s="113">
        <v>125.629997</v>
      </c>
      <c r="EO55" s="113">
        <v>126.639999</v>
      </c>
      <c r="EP55" s="113">
        <v>125.667923</v>
      </c>
      <c r="EQ55" s="114">
        <v>4780400</v>
      </c>
      <c r="ER55" s="115">
        <v>158908.9</v>
      </c>
      <c r="ES55" s="145">
        <v>142.28999300000001</v>
      </c>
      <c r="ET55" s="113">
        <v>142.550003</v>
      </c>
      <c r="EU55" s="113">
        <v>141.070007</v>
      </c>
      <c r="EV55" s="113">
        <v>142.14999399999999</v>
      </c>
      <c r="EW55" s="113">
        <v>139.521942</v>
      </c>
      <c r="EX55" s="114">
        <v>5631700</v>
      </c>
      <c r="EY55" s="115">
        <v>351032.7</v>
      </c>
      <c r="EZ55" s="145">
        <v>247.39999399999999</v>
      </c>
      <c r="FA55" s="113">
        <v>254.970001</v>
      </c>
      <c r="FB55" s="113">
        <v>246.36000100000001</v>
      </c>
      <c r="FC55" s="113">
        <v>249.41999799999999</v>
      </c>
      <c r="FD55" s="113">
        <v>249.41999799999999</v>
      </c>
      <c r="FE55" s="114">
        <v>5607000</v>
      </c>
      <c r="FF55" s="115">
        <v>226390</v>
      </c>
      <c r="FG55" s="145">
        <v>133.979996</v>
      </c>
      <c r="FH55" s="113">
        <v>133.979996</v>
      </c>
      <c r="FI55" s="113">
        <v>131.19000199999999</v>
      </c>
      <c r="FJ55" s="113">
        <v>132.39999399999999</v>
      </c>
      <c r="FK55" s="113">
        <v>129.39769000000001</v>
      </c>
      <c r="FL55" s="114">
        <v>1289500</v>
      </c>
      <c r="FM55" s="115">
        <v>33538.080000000002</v>
      </c>
      <c r="FN55" s="145">
        <v>351.39999399999999</v>
      </c>
      <c r="FO55" s="113">
        <v>360.51998900000001</v>
      </c>
      <c r="FP55" s="113">
        <v>349.75</v>
      </c>
      <c r="FQ55" s="113">
        <v>354.41000400000001</v>
      </c>
      <c r="FR55" s="113">
        <v>349.37887599999999</v>
      </c>
      <c r="FS55" s="114">
        <v>2907300</v>
      </c>
      <c r="FT55" s="115">
        <v>336271.4</v>
      </c>
      <c r="FU55" s="145">
        <v>60.91</v>
      </c>
      <c r="FV55" s="113">
        <v>61.009998000000003</v>
      </c>
      <c r="FW55" s="113">
        <v>60.34</v>
      </c>
      <c r="FX55" s="113">
        <v>60.790000999999997</v>
      </c>
      <c r="FY55" s="113">
        <v>58.154212999999999</v>
      </c>
      <c r="FZ55" s="114">
        <v>13293300</v>
      </c>
      <c r="GA55" s="115">
        <v>251554.7</v>
      </c>
      <c r="GB55" s="145">
        <v>211.429993</v>
      </c>
      <c r="GC55" s="113">
        <v>212.53999300000001</v>
      </c>
      <c r="GD55" s="113">
        <v>207.13999899999999</v>
      </c>
      <c r="GE55" s="113">
        <v>208.259995</v>
      </c>
      <c r="GF55" s="113">
        <v>207.35290499999999</v>
      </c>
      <c r="GG55" s="114">
        <v>7302500</v>
      </c>
      <c r="GH55" s="115">
        <v>351127.8</v>
      </c>
      <c r="GI55" s="145">
        <v>41.07</v>
      </c>
      <c r="GJ55" s="113">
        <v>41.240001999999997</v>
      </c>
      <c r="GK55" s="113">
        <v>40.169998</v>
      </c>
      <c r="GL55" s="113">
        <v>40.770000000000003</v>
      </c>
      <c r="GM55" s="113">
        <v>39.184089999999998</v>
      </c>
      <c r="GN55" s="114">
        <v>5858400</v>
      </c>
      <c r="GO55" s="115">
        <v>44910</v>
      </c>
      <c r="GP55" s="145">
        <v>148.479996</v>
      </c>
      <c r="GQ55" s="113">
        <v>148.71000699999999</v>
      </c>
      <c r="GR55" s="113">
        <v>147.10000600000001</v>
      </c>
      <c r="GS55" s="113">
        <v>148.229996</v>
      </c>
      <c r="GT55" s="113">
        <v>145.96360799999999</v>
      </c>
      <c r="GU55" s="114">
        <v>4188100</v>
      </c>
      <c r="GV55" s="115">
        <v>420046.9</v>
      </c>
      <c r="GW55" s="145">
        <v>136.33999600000001</v>
      </c>
      <c r="GX55" s="113">
        <v>138.490005</v>
      </c>
      <c r="GY55" s="113">
        <v>134.10000600000001</v>
      </c>
      <c r="GZ55" s="113">
        <v>135.520004</v>
      </c>
      <c r="HA55" s="113">
        <v>135.520004</v>
      </c>
      <c r="HB55" s="114">
        <v>13768200</v>
      </c>
      <c r="HC55" s="115">
        <v>244893.1</v>
      </c>
      <c r="HD55" s="147">
        <v>29231.91</v>
      </c>
      <c r="HE55" s="148">
        <v>29311.83</v>
      </c>
      <c r="HF55" s="148">
        <v>28902.13</v>
      </c>
      <c r="HG55" s="148">
        <v>29080.17</v>
      </c>
      <c r="HH55" s="148">
        <v>29080.17</v>
      </c>
      <c r="HI55" s="114">
        <v>369320000</v>
      </c>
      <c r="HJ55" s="149">
        <f t="shared" si="0"/>
        <v>9084506.7100000009</v>
      </c>
    </row>
    <row r="56" spans="1:218" x14ac:dyDescent="0.2">
      <c r="A56" s="127">
        <v>44148</v>
      </c>
      <c r="B56" s="112">
        <v>167.91999799999999</v>
      </c>
      <c r="C56" s="113">
        <v>170.259995</v>
      </c>
      <c r="D56" s="113">
        <v>167.279999</v>
      </c>
      <c r="E56" s="113">
        <v>169.78999300000001</v>
      </c>
      <c r="F56" s="113">
        <v>164.48275799999999</v>
      </c>
      <c r="G56" s="114">
        <v>1812100</v>
      </c>
      <c r="H56" s="120">
        <v>97938.5</v>
      </c>
      <c r="I56" s="145">
        <v>112.339996</v>
      </c>
      <c r="J56" s="113">
        <v>115.639999</v>
      </c>
      <c r="K56" s="113">
        <v>112.209999</v>
      </c>
      <c r="L56" s="113">
        <v>114.989998</v>
      </c>
      <c r="M56" s="113">
        <v>113.664925</v>
      </c>
      <c r="N56" s="114">
        <v>4811500</v>
      </c>
      <c r="O56" s="115">
        <v>92590.13</v>
      </c>
      <c r="P56" s="146">
        <v>236.88999899999999</v>
      </c>
      <c r="Q56" s="113">
        <v>238.58999600000001</v>
      </c>
      <c r="R56" s="113">
        <v>235</v>
      </c>
      <c r="S56" s="113">
        <v>237.36000100000001</v>
      </c>
      <c r="T56" s="113">
        <v>232.170242</v>
      </c>
      <c r="U56" s="114">
        <v>1767100</v>
      </c>
      <c r="V56" s="120">
        <v>137130</v>
      </c>
      <c r="W56" s="145">
        <v>119.44000200000001</v>
      </c>
      <c r="X56" s="113">
        <v>119.66999800000001</v>
      </c>
      <c r="Y56" s="113">
        <v>117.870003</v>
      </c>
      <c r="Z56" s="113">
        <v>119.260002</v>
      </c>
      <c r="AA56" s="113">
        <v>118.70227800000001</v>
      </c>
      <c r="AB56" s="114">
        <v>81581900</v>
      </c>
      <c r="AC56" s="115">
        <v>2027635</v>
      </c>
      <c r="AD56" s="145">
        <v>179</v>
      </c>
      <c r="AE56" s="113">
        <v>187.270004</v>
      </c>
      <c r="AF56" s="113">
        <v>178.71000699999999</v>
      </c>
      <c r="AG56" s="113">
        <v>187.11000100000001</v>
      </c>
      <c r="AH56" s="113">
        <v>187.11000100000001</v>
      </c>
      <c r="AI56" s="114">
        <v>19724500</v>
      </c>
      <c r="AJ56" s="115">
        <v>105629.1</v>
      </c>
      <c r="AK56" s="145">
        <v>170.300003</v>
      </c>
      <c r="AL56" s="113">
        <v>172.220001</v>
      </c>
      <c r="AM56" s="113">
        <v>169.19000199999999</v>
      </c>
      <c r="AN56" s="113">
        <v>171.71000699999999</v>
      </c>
      <c r="AO56" s="113">
        <v>169.125046</v>
      </c>
      <c r="AP56" s="114">
        <v>2120200</v>
      </c>
      <c r="AQ56" s="115">
        <v>93282.81</v>
      </c>
      <c r="AR56" s="145">
        <v>81.150002000000001</v>
      </c>
      <c r="AS56" s="113">
        <v>83.349997999999999</v>
      </c>
      <c r="AT56" s="113">
        <v>81.029999000000004</v>
      </c>
      <c r="AU56" s="113">
        <v>83.029999000000004</v>
      </c>
      <c r="AV56" s="113">
        <v>78.649383999999998</v>
      </c>
      <c r="AW56" s="114">
        <v>10890300</v>
      </c>
      <c r="AX56" s="115">
        <v>159836.4</v>
      </c>
      <c r="AY56" s="145">
        <v>41.200001</v>
      </c>
      <c r="AZ56" s="113">
        <v>41.52</v>
      </c>
      <c r="BA56" s="113">
        <v>40.560001</v>
      </c>
      <c r="BB56" s="113">
        <v>41.400002000000001</v>
      </c>
      <c r="BC56" s="113">
        <v>40.220612000000003</v>
      </c>
      <c r="BD56" s="114">
        <v>49106400</v>
      </c>
      <c r="BE56" s="115">
        <v>174936.1</v>
      </c>
      <c r="BF56" s="145">
        <v>53.25</v>
      </c>
      <c r="BG56" s="113">
        <v>53.5</v>
      </c>
      <c r="BH56" s="113">
        <v>52.889999000000003</v>
      </c>
      <c r="BI56" s="113">
        <v>53.450001</v>
      </c>
      <c r="BJ56" s="113">
        <v>51.811999999999998</v>
      </c>
      <c r="BK56" s="114">
        <v>12447900</v>
      </c>
      <c r="BL56" s="115">
        <v>229697.8</v>
      </c>
      <c r="BM56" s="145">
        <v>50.27</v>
      </c>
      <c r="BN56" s="113">
        <v>52.130001</v>
      </c>
      <c r="BO56" s="113">
        <v>50.200001</v>
      </c>
      <c r="BP56" s="113">
        <v>51.970001000000003</v>
      </c>
      <c r="BQ56" s="113">
        <v>49.712456000000003</v>
      </c>
      <c r="BR56" s="114">
        <v>3482900</v>
      </c>
      <c r="BS56" s="115">
        <v>45227.13</v>
      </c>
      <c r="BT56" s="145">
        <v>215.85000600000001</v>
      </c>
      <c r="BU56" s="113">
        <v>220.96000699999999</v>
      </c>
      <c r="BV56" s="113">
        <v>215.41000399999999</v>
      </c>
      <c r="BW56" s="113">
        <v>219.08000200000001</v>
      </c>
      <c r="BX56" s="113">
        <v>215.26327499999999</v>
      </c>
      <c r="BY56" s="114">
        <v>2832100</v>
      </c>
      <c r="BZ56" s="115">
        <v>75378.31</v>
      </c>
      <c r="CA56" s="145">
        <v>198.83999600000001</v>
      </c>
      <c r="CB56" s="113">
        <v>201.89999399999999</v>
      </c>
      <c r="CC56" s="113">
        <v>198.83999600000001</v>
      </c>
      <c r="CD56" s="113">
        <v>201.53999300000001</v>
      </c>
      <c r="CE56" s="113">
        <v>199.0103</v>
      </c>
      <c r="CF56" s="114">
        <v>2355200</v>
      </c>
      <c r="CG56" s="115">
        <v>147590</v>
      </c>
      <c r="CH56" s="145">
        <v>276.42001299999998</v>
      </c>
      <c r="CI56" s="113">
        <v>279.73001099999999</v>
      </c>
      <c r="CJ56" s="113">
        <v>275.26001000000002</v>
      </c>
      <c r="CK56" s="113">
        <v>277.17001299999998</v>
      </c>
      <c r="CL56" s="113">
        <v>271.14260899999999</v>
      </c>
      <c r="CM56" s="114">
        <v>3939200</v>
      </c>
      <c r="CN56" s="115">
        <v>298361.40000000002</v>
      </c>
      <c r="CO56" s="145">
        <v>44.990001999999997</v>
      </c>
      <c r="CP56" s="113">
        <v>45.580002</v>
      </c>
      <c r="CQ56" s="113">
        <v>44.970001000000003</v>
      </c>
      <c r="CR56" s="113">
        <v>45.459999000000003</v>
      </c>
      <c r="CS56" s="113">
        <v>44.619174999999998</v>
      </c>
      <c r="CT56" s="114">
        <v>30884700</v>
      </c>
      <c r="CU56" s="115">
        <v>186295</v>
      </c>
      <c r="CV56" s="145">
        <v>115.19000200000001</v>
      </c>
      <c r="CW56" s="113">
        <v>117.370003</v>
      </c>
      <c r="CX56" s="113">
        <v>115.010002</v>
      </c>
      <c r="CY56" s="113">
        <v>116.849998</v>
      </c>
      <c r="CZ56" s="113">
        <v>112.73709100000001</v>
      </c>
      <c r="DA56" s="114">
        <v>4682600</v>
      </c>
      <c r="DB56" s="115">
        <v>104119.9</v>
      </c>
      <c r="DC56" s="145">
        <v>149.08999600000001</v>
      </c>
      <c r="DD56" s="113">
        <v>150.41000399999999</v>
      </c>
      <c r="DE56" s="113">
        <v>148.41000399999999</v>
      </c>
      <c r="DF56" s="113">
        <v>149.89999399999999</v>
      </c>
      <c r="DG56" s="113">
        <v>146.157242</v>
      </c>
      <c r="DH56" s="114">
        <v>5893500</v>
      </c>
      <c r="DI56" s="115">
        <v>394618.1</v>
      </c>
      <c r="DJ56" s="145">
        <v>114.699997</v>
      </c>
      <c r="DK56" s="113">
        <v>114.860001</v>
      </c>
      <c r="DL56" s="113">
        <v>113.57</v>
      </c>
      <c r="DM56" s="113">
        <v>114.08000199999999</v>
      </c>
      <c r="DN56" s="113">
        <v>111.28537799999999</v>
      </c>
      <c r="DO56" s="114">
        <v>11847900</v>
      </c>
      <c r="DP56" s="115">
        <v>347738.9</v>
      </c>
      <c r="DQ56" s="145">
        <v>213.759995</v>
      </c>
      <c r="DR56" s="113">
        <v>214.38999899999999</v>
      </c>
      <c r="DS56" s="113">
        <v>212.33999600000001</v>
      </c>
      <c r="DT56" s="113">
        <v>213.279999</v>
      </c>
      <c r="DU56" s="113">
        <v>208.42321799999999</v>
      </c>
      <c r="DV56" s="114">
        <v>3072100</v>
      </c>
      <c r="DW56" s="115">
        <v>158917.29999999999</v>
      </c>
      <c r="DX56" s="145">
        <v>76.564887999999996</v>
      </c>
      <c r="DY56" s="113">
        <v>78.101142999999993</v>
      </c>
      <c r="DZ56" s="113">
        <v>76.068702999999999</v>
      </c>
      <c r="EA56" s="113">
        <v>77.375953999999993</v>
      </c>
      <c r="EB56" s="113">
        <v>74.782325999999998</v>
      </c>
      <c r="EC56" s="114">
        <v>7694206</v>
      </c>
      <c r="ED56" s="115">
        <v>205160.4</v>
      </c>
      <c r="EE56" s="145">
        <v>216.36000100000001</v>
      </c>
      <c r="EF56" s="113">
        <v>217.41999799999999</v>
      </c>
      <c r="EG56" s="113">
        <v>214.16000399999999</v>
      </c>
      <c r="EH56" s="113">
        <v>216.509995</v>
      </c>
      <c r="EI56" s="113">
        <v>214.54136700000001</v>
      </c>
      <c r="EJ56" s="114">
        <v>18621100</v>
      </c>
      <c r="EK56" s="115">
        <v>1636922</v>
      </c>
      <c r="EL56" s="145">
        <v>127.910004</v>
      </c>
      <c r="EM56" s="113">
        <v>128.60000600000001</v>
      </c>
      <c r="EN56" s="113">
        <v>126.83000199999999</v>
      </c>
      <c r="EO56" s="113">
        <v>128.279999</v>
      </c>
      <c r="EP56" s="113">
        <v>127.29534099999999</v>
      </c>
      <c r="EQ56" s="114">
        <v>3986100</v>
      </c>
      <c r="ER56" s="115">
        <v>160966.79999999999</v>
      </c>
      <c r="ES56" s="145">
        <v>142.21000699999999</v>
      </c>
      <c r="ET56" s="113">
        <v>144.479996</v>
      </c>
      <c r="EU56" s="113">
        <v>141.88000500000001</v>
      </c>
      <c r="EV56" s="113">
        <v>144.279999</v>
      </c>
      <c r="EW56" s="113">
        <v>141.61256399999999</v>
      </c>
      <c r="EX56" s="114">
        <v>6466800</v>
      </c>
      <c r="EY56" s="115">
        <v>356292.6</v>
      </c>
      <c r="EZ56" s="145">
        <v>252.83999600000001</v>
      </c>
      <c r="FA56" s="113">
        <v>253.78999300000001</v>
      </c>
      <c r="FB56" s="113">
        <v>247.55999800000001</v>
      </c>
      <c r="FC56" s="113">
        <v>249.509995</v>
      </c>
      <c r="FD56" s="113">
        <v>249.509995</v>
      </c>
      <c r="FE56" s="114">
        <v>5160000</v>
      </c>
      <c r="FF56" s="115">
        <v>224810</v>
      </c>
      <c r="FG56" s="145">
        <v>133.770004</v>
      </c>
      <c r="FH56" s="113">
        <v>135.08999600000001</v>
      </c>
      <c r="FI56" s="113">
        <v>132.63000500000001</v>
      </c>
      <c r="FJ56" s="113">
        <v>134.63000500000001</v>
      </c>
      <c r="FK56" s="113">
        <v>131.577133</v>
      </c>
      <c r="FL56" s="114">
        <v>1135000</v>
      </c>
      <c r="FM56" s="115">
        <v>34102.959999999999</v>
      </c>
      <c r="FN56" s="145">
        <v>356.85998499999999</v>
      </c>
      <c r="FO56" s="113">
        <v>357.94000199999999</v>
      </c>
      <c r="FP56" s="113">
        <v>352.790009</v>
      </c>
      <c r="FQ56" s="113">
        <v>355.67001299999998</v>
      </c>
      <c r="FR56" s="113">
        <v>350.62100199999998</v>
      </c>
      <c r="FS56" s="114">
        <v>2442100</v>
      </c>
      <c r="FT56" s="115">
        <v>337466.9</v>
      </c>
      <c r="FU56" s="145">
        <v>60.630001</v>
      </c>
      <c r="FV56" s="113">
        <v>61.189999</v>
      </c>
      <c r="FW56" s="113">
        <v>60.380001</v>
      </c>
      <c r="FX56" s="113">
        <v>61.060001</v>
      </c>
      <c r="FY56" s="113">
        <v>58.412506</v>
      </c>
      <c r="FZ56" s="114">
        <v>10652800</v>
      </c>
      <c r="GA56" s="115">
        <v>252672</v>
      </c>
      <c r="GB56" s="145">
        <v>209.91000399999999</v>
      </c>
      <c r="GC56" s="113">
        <v>211.279999</v>
      </c>
      <c r="GD56" s="113">
        <v>207.300003</v>
      </c>
      <c r="GE56" s="113">
        <v>210.479996</v>
      </c>
      <c r="GF56" s="113">
        <v>209.563232</v>
      </c>
      <c r="GG56" s="114">
        <v>6377500</v>
      </c>
      <c r="GH56" s="115">
        <v>356213.1</v>
      </c>
      <c r="GI56" s="145">
        <v>41.099997999999999</v>
      </c>
      <c r="GJ56" s="113">
        <v>42.740001999999997</v>
      </c>
      <c r="GK56" s="113">
        <v>40.939999</v>
      </c>
      <c r="GL56" s="113">
        <v>42.709999000000003</v>
      </c>
      <c r="GM56" s="113">
        <v>41.048622000000002</v>
      </c>
      <c r="GN56" s="114">
        <v>6447500</v>
      </c>
      <c r="GO56" s="115">
        <v>43970</v>
      </c>
      <c r="GP56" s="145">
        <v>148.94000199999999</v>
      </c>
      <c r="GQ56" s="113">
        <v>150.94000199999999</v>
      </c>
      <c r="GR56" s="113">
        <v>147.520004</v>
      </c>
      <c r="GS56" s="113">
        <v>150.53999300000001</v>
      </c>
      <c r="GT56" s="113">
        <v>148.23829699999999</v>
      </c>
      <c r="GU56" s="114">
        <v>6579400</v>
      </c>
      <c r="GV56" s="115">
        <v>426592.8</v>
      </c>
      <c r="GW56" s="145">
        <v>140.89999399999999</v>
      </c>
      <c r="GX56" s="113">
        <v>141.19000199999999</v>
      </c>
      <c r="GY56" s="113">
        <v>136.520004</v>
      </c>
      <c r="GZ56" s="113">
        <v>138.36000100000001</v>
      </c>
      <c r="HA56" s="113">
        <v>138.36000100000001</v>
      </c>
      <c r="HB56" s="114">
        <v>21062300</v>
      </c>
      <c r="HC56" s="115">
        <v>250025.2</v>
      </c>
      <c r="HD56" s="147">
        <v>29203.9</v>
      </c>
      <c r="HE56" s="148">
        <v>29559.25</v>
      </c>
      <c r="HF56" s="148">
        <v>29203.9</v>
      </c>
      <c r="HG56" s="148">
        <v>29479.81</v>
      </c>
      <c r="HH56" s="148">
        <v>29479.81</v>
      </c>
      <c r="HI56" s="114">
        <v>348810000</v>
      </c>
      <c r="HJ56" s="149">
        <f t="shared" si="0"/>
        <v>9162116.6399999987</v>
      </c>
    </row>
    <row r="57" spans="1:218" x14ac:dyDescent="0.2">
      <c r="A57" s="127">
        <v>44151</v>
      </c>
      <c r="B57" s="112">
        <v>172.61999499999999</v>
      </c>
      <c r="C57" s="113">
        <v>173.88999899999999</v>
      </c>
      <c r="D57" s="113">
        <v>170.179993</v>
      </c>
      <c r="E57" s="113">
        <v>173.86000100000001</v>
      </c>
      <c r="F57" s="113">
        <v>168.42555200000001</v>
      </c>
      <c r="G57" s="114">
        <v>2434300</v>
      </c>
      <c r="H57" s="120">
        <v>100286.3</v>
      </c>
      <c r="I57" s="145">
        <v>119.099998</v>
      </c>
      <c r="J57" s="113">
        <v>120.389999</v>
      </c>
      <c r="K57" s="113">
        <v>116.75</v>
      </c>
      <c r="L57" s="113">
        <v>118.66999800000001</v>
      </c>
      <c r="M57" s="113">
        <v>117.302521</v>
      </c>
      <c r="N57" s="114">
        <v>5339100</v>
      </c>
      <c r="O57" s="115">
        <v>95553.25</v>
      </c>
      <c r="P57" s="146">
        <v>237.41999799999999</v>
      </c>
      <c r="Q57" s="113">
        <v>239.820007</v>
      </c>
      <c r="R57" s="113">
        <v>235.259995</v>
      </c>
      <c r="S57" s="113">
        <v>236.66000399999999</v>
      </c>
      <c r="T57" s="113">
        <v>231.48554999999999</v>
      </c>
      <c r="U57" s="114">
        <v>2069200</v>
      </c>
      <c r="V57" s="120">
        <v>138330</v>
      </c>
      <c r="W57" s="145">
        <v>118.91999800000001</v>
      </c>
      <c r="X57" s="113">
        <v>120.989998</v>
      </c>
      <c r="Y57" s="113">
        <v>118.150002</v>
      </c>
      <c r="Z57" s="113">
        <v>120.300003</v>
      </c>
      <c r="AA57" s="113">
        <v>119.737419</v>
      </c>
      <c r="AB57" s="114">
        <v>91183000</v>
      </c>
      <c r="AC57" s="115">
        <v>2045316</v>
      </c>
      <c r="AD57" s="145">
        <v>194.55999800000001</v>
      </c>
      <c r="AE57" s="113">
        <v>202.94000199999999</v>
      </c>
      <c r="AF57" s="113">
        <v>191.35000600000001</v>
      </c>
      <c r="AG57" s="113">
        <v>202.39999399999999</v>
      </c>
      <c r="AH57" s="113">
        <v>202.39999399999999</v>
      </c>
      <c r="AI57" s="114">
        <v>40562800</v>
      </c>
      <c r="AJ57" s="115">
        <v>114260.8</v>
      </c>
      <c r="AK57" s="145">
        <v>175</v>
      </c>
      <c r="AL57" s="113">
        <v>175</v>
      </c>
      <c r="AM57" s="113">
        <v>171.83000200000001</v>
      </c>
      <c r="AN57" s="113">
        <v>173.19000199999999</v>
      </c>
      <c r="AO57" s="113">
        <v>170.582764</v>
      </c>
      <c r="AP57" s="114">
        <v>3902400</v>
      </c>
      <c r="AQ57" s="115">
        <v>94086.88</v>
      </c>
      <c r="AR57" s="145">
        <v>86.239998</v>
      </c>
      <c r="AS57" s="113">
        <v>89.18</v>
      </c>
      <c r="AT57" s="113">
        <v>85.540001000000004</v>
      </c>
      <c r="AU57" s="113">
        <v>88.959998999999996</v>
      </c>
      <c r="AV57" s="113">
        <v>84.266525000000001</v>
      </c>
      <c r="AW57" s="114">
        <v>18980200</v>
      </c>
      <c r="AX57" s="115">
        <v>171251.9</v>
      </c>
      <c r="AY57" s="145">
        <v>41.740001999999997</v>
      </c>
      <c r="AZ57" s="113">
        <v>42.59</v>
      </c>
      <c r="BA57" s="113">
        <v>41.349997999999999</v>
      </c>
      <c r="BB57" s="113">
        <v>42.540000999999997</v>
      </c>
      <c r="BC57" s="113">
        <v>41.328133000000001</v>
      </c>
      <c r="BD57" s="114">
        <v>34572600</v>
      </c>
      <c r="BE57" s="115">
        <v>179753.3</v>
      </c>
      <c r="BF57" s="145">
        <v>54.5</v>
      </c>
      <c r="BG57" s="113">
        <v>54.619999</v>
      </c>
      <c r="BH57" s="113">
        <v>53.279998999999997</v>
      </c>
      <c r="BI57" s="113">
        <v>53.849997999999999</v>
      </c>
      <c r="BJ57" s="113">
        <v>52.199738000000004</v>
      </c>
      <c r="BK57" s="114">
        <v>14908200</v>
      </c>
      <c r="BL57" s="115">
        <v>231416.8</v>
      </c>
      <c r="BM57" s="145">
        <v>53.549999</v>
      </c>
      <c r="BN57" s="113">
        <v>53.939999</v>
      </c>
      <c r="BO57" s="113">
        <v>52.139999000000003</v>
      </c>
      <c r="BP57" s="113">
        <v>53.93</v>
      </c>
      <c r="BQ57" s="113">
        <v>51.587314999999997</v>
      </c>
      <c r="BR57" s="114">
        <v>4075600</v>
      </c>
      <c r="BS57" s="115">
        <v>46540.71</v>
      </c>
      <c r="BT57" s="145">
        <v>223.529999</v>
      </c>
      <c r="BU57" s="113">
        <v>224.60000600000001</v>
      </c>
      <c r="BV57" s="113">
        <v>220.029999</v>
      </c>
      <c r="BW57" s="113">
        <v>222.38000500000001</v>
      </c>
      <c r="BX57" s="113">
        <v>218.505798</v>
      </c>
      <c r="BY57" s="114">
        <v>3004700</v>
      </c>
      <c r="BZ57" s="115">
        <v>76513.75</v>
      </c>
      <c r="CA57" s="145">
        <v>205.990005</v>
      </c>
      <c r="CB57" s="113">
        <v>209.61000100000001</v>
      </c>
      <c r="CC57" s="113">
        <v>203.39999399999999</v>
      </c>
      <c r="CD57" s="113">
        <v>208.58999600000001</v>
      </c>
      <c r="CE57" s="113">
        <v>205.971802</v>
      </c>
      <c r="CF57" s="114">
        <v>4898800</v>
      </c>
      <c r="CG57" s="115">
        <v>150230</v>
      </c>
      <c r="CH57" s="145">
        <v>279.17999300000002</v>
      </c>
      <c r="CI57" s="113">
        <v>281.290009</v>
      </c>
      <c r="CJ57" s="113">
        <v>276.39999399999999</v>
      </c>
      <c r="CK57" s="113">
        <v>279.57000699999998</v>
      </c>
      <c r="CL57" s="113">
        <v>273.49044800000001</v>
      </c>
      <c r="CM57" s="114">
        <v>5360200</v>
      </c>
      <c r="CN57" s="115">
        <v>300945.09999999998</v>
      </c>
      <c r="CO57" s="145">
        <v>46.040000999999997</v>
      </c>
      <c r="CP57" s="113">
        <v>46.75</v>
      </c>
      <c r="CQ57" s="113">
        <v>45.790000999999997</v>
      </c>
      <c r="CR57" s="113">
        <v>46.189999</v>
      </c>
      <c r="CS57" s="113">
        <v>45.33567</v>
      </c>
      <c r="CT57" s="114">
        <v>36306300</v>
      </c>
      <c r="CU57" s="115">
        <v>189286.6</v>
      </c>
      <c r="CV57" s="145">
        <v>118.300003</v>
      </c>
      <c r="CW57" s="113">
        <v>118.550003</v>
      </c>
      <c r="CX57" s="113">
        <v>117.120003</v>
      </c>
      <c r="CY57" s="113">
        <v>118.360001</v>
      </c>
      <c r="CZ57" s="113">
        <v>114.193939</v>
      </c>
      <c r="DA57" s="114">
        <v>5293400</v>
      </c>
      <c r="DB57" s="115">
        <v>105465.4</v>
      </c>
      <c r="DC57" s="145">
        <v>150.91999799999999</v>
      </c>
      <c r="DD57" s="113">
        <v>151.300003</v>
      </c>
      <c r="DE57" s="113">
        <v>149.800003</v>
      </c>
      <c r="DF57" s="113">
        <v>150.85000600000001</v>
      </c>
      <c r="DG57" s="113">
        <v>147.08351099999999</v>
      </c>
      <c r="DH57" s="114">
        <v>6266400</v>
      </c>
      <c r="DI57" s="115">
        <v>397119.1</v>
      </c>
      <c r="DJ57" s="145">
        <v>117.790001</v>
      </c>
      <c r="DK57" s="113">
        <v>118.610001</v>
      </c>
      <c r="DL57" s="113">
        <v>115.730003</v>
      </c>
      <c r="DM57" s="113">
        <v>117.300003</v>
      </c>
      <c r="DN57" s="113">
        <v>114.426483</v>
      </c>
      <c r="DO57" s="114">
        <v>19858600</v>
      </c>
      <c r="DP57" s="115">
        <v>357554.1</v>
      </c>
      <c r="DQ57" s="145">
        <v>215.5</v>
      </c>
      <c r="DR57" s="113">
        <v>216.75</v>
      </c>
      <c r="DS57" s="113">
        <v>213.63000500000001</v>
      </c>
      <c r="DT57" s="113">
        <v>216.729996</v>
      </c>
      <c r="DU57" s="113">
        <v>211.79466199999999</v>
      </c>
      <c r="DV57" s="114">
        <v>3702100</v>
      </c>
      <c r="DW57" s="115">
        <v>161487.79999999999</v>
      </c>
      <c r="DX57" s="145">
        <v>77.509544000000005</v>
      </c>
      <c r="DY57" s="113">
        <v>78.139313000000001</v>
      </c>
      <c r="DZ57" s="113">
        <v>76.049621999999999</v>
      </c>
      <c r="EA57" s="113">
        <v>76.507637000000003</v>
      </c>
      <c r="EB57" s="113">
        <v>73.943115000000006</v>
      </c>
      <c r="EC57" s="114">
        <v>9503474</v>
      </c>
      <c r="ED57" s="115">
        <v>202858.1</v>
      </c>
      <c r="EE57" s="145">
        <v>214.86999499999999</v>
      </c>
      <c r="EF57" s="113">
        <v>217.740005</v>
      </c>
      <c r="EG57" s="113">
        <v>214.520004</v>
      </c>
      <c r="EH57" s="113">
        <v>217.229996</v>
      </c>
      <c r="EI57" s="113">
        <v>215.25482199999999</v>
      </c>
      <c r="EJ57" s="114">
        <v>24953300</v>
      </c>
      <c r="EK57" s="115">
        <v>1642366</v>
      </c>
      <c r="EL57" s="145">
        <v>129.46000699999999</v>
      </c>
      <c r="EM57" s="113">
        <v>130.320007</v>
      </c>
      <c r="EN57" s="113">
        <v>127.370003</v>
      </c>
      <c r="EO57" s="113">
        <v>130.11000100000001</v>
      </c>
      <c r="EP57" s="113">
        <v>129.11129800000001</v>
      </c>
      <c r="EQ57" s="114">
        <v>6116200</v>
      </c>
      <c r="ER57" s="115">
        <v>163263.1</v>
      </c>
      <c r="ES57" s="145">
        <v>144.779999</v>
      </c>
      <c r="ET57" s="113">
        <v>144.779999</v>
      </c>
      <c r="EU57" s="113">
        <v>141.259995</v>
      </c>
      <c r="EV57" s="113">
        <v>142.429993</v>
      </c>
      <c r="EW57" s="113">
        <v>139.796753</v>
      </c>
      <c r="EX57" s="114">
        <v>7976600</v>
      </c>
      <c r="EY57" s="115">
        <v>351724.1</v>
      </c>
      <c r="EZ57" s="145">
        <v>249.520004</v>
      </c>
      <c r="FA57" s="113">
        <v>253.490005</v>
      </c>
      <c r="FB57" s="113">
        <v>248.179993</v>
      </c>
      <c r="FC57" s="113">
        <v>249.88999899999999</v>
      </c>
      <c r="FD57" s="113">
        <v>249.88999899999999</v>
      </c>
      <c r="FE57" s="114">
        <v>5712600</v>
      </c>
      <c r="FF57" s="115">
        <v>226340</v>
      </c>
      <c r="FG57" s="145">
        <v>137.800003</v>
      </c>
      <c r="FH57" s="113">
        <v>138.979996</v>
      </c>
      <c r="FI57" s="113">
        <v>134.979996</v>
      </c>
      <c r="FJ57" s="113">
        <v>136.28999300000001</v>
      </c>
      <c r="FK57" s="113">
        <v>133.199478</v>
      </c>
      <c r="FL57" s="114">
        <v>1163500</v>
      </c>
      <c r="FM57" s="115">
        <v>34523.449999999997</v>
      </c>
      <c r="FN57" s="145">
        <v>358.95001200000002</v>
      </c>
      <c r="FO57" s="113">
        <v>359.57998700000002</v>
      </c>
      <c r="FP57" s="113">
        <v>351.01001000000002</v>
      </c>
      <c r="FQ57" s="113">
        <v>356.82000699999998</v>
      </c>
      <c r="FR57" s="113">
        <v>351.75466899999998</v>
      </c>
      <c r="FS57" s="114">
        <v>2790100</v>
      </c>
      <c r="FT57" s="115">
        <v>338558.2</v>
      </c>
      <c r="FU57" s="145">
        <v>60.810001</v>
      </c>
      <c r="FV57" s="113">
        <v>61.459999000000003</v>
      </c>
      <c r="FW57" s="113">
        <v>60.700001</v>
      </c>
      <c r="FX57" s="113">
        <v>60.889999000000003</v>
      </c>
      <c r="FY57" s="113">
        <v>58.249878000000002</v>
      </c>
      <c r="FZ57" s="114">
        <v>14289400</v>
      </c>
      <c r="GA57" s="115">
        <v>251968.5</v>
      </c>
      <c r="GB57" s="145">
        <v>214.570007</v>
      </c>
      <c r="GC57" s="113">
        <v>215.08999600000001</v>
      </c>
      <c r="GD57" s="113">
        <v>211.83000200000001</v>
      </c>
      <c r="GE57" s="113">
        <v>212.699997</v>
      </c>
      <c r="GF57" s="113">
        <v>211.77357499999999</v>
      </c>
      <c r="GG57" s="114">
        <v>12083200</v>
      </c>
      <c r="GH57" s="115">
        <v>359970.2</v>
      </c>
      <c r="GI57" s="145">
        <v>43.790000999999997</v>
      </c>
      <c r="GJ57" s="113">
        <v>44.869999</v>
      </c>
      <c r="GK57" s="113">
        <v>43.720001000000003</v>
      </c>
      <c r="GL57" s="113">
        <v>44.099997999999999</v>
      </c>
      <c r="GM57" s="113">
        <v>42.384556000000003</v>
      </c>
      <c r="GN57" s="114">
        <v>8055800</v>
      </c>
      <c r="GO57" s="115">
        <v>45670</v>
      </c>
      <c r="GP57" s="145">
        <v>150.529999</v>
      </c>
      <c r="GQ57" s="113">
        <v>153.39999399999999</v>
      </c>
      <c r="GR57" s="113">
        <v>149.279999</v>
      </c>
      <c r="GS57" s="113">
        <v>152.44000199999999</v>
      </c>
      <c r="GT57" s="113">
        <v>150.109238</v>
      </c>
      <c r="GU57" s="114">
        <v>11520100</v>
      </c>
      <c r="GV57" s="115">
        <v>431976.9</v>
      </c>
      <c r="GW57" s="145">
        <v>141.570007</v>
      </c>
      <c r="GX57" s="113">
        <v>144.740005</v>
      </c>
      <c r="GY57" s="113">
        <v>141.570007</v>
      </c>
      <c r="GZ57" s="113">
        <v>144.66999799999999</v>
      </c>
      <c r="HA57" s="113">
        <v>144.66999799999999</v>
      </c>
      <c r="HB57" s="114">
        <v>16382500</v>
      </c>
      <c r="HC57" s="115">
        <v>261427.8</v>
      </c>
      <c r="HD57" s="147">
        <v>29672.36</v>
      </c>
      <c r="HE57" s="148">
        <v>29964.29</v>
      </c>
      <c r="HF57" s="148">
        <v>29672.36</v>
      </c>
      <c r="HG57" s="148">
        <v>29950.44</v>
      </c>
      <c r="HH57" s="148">
        <v>29950.44</v>
      </c>
      <c r="HI57" s="114">
        <v>418290000</v>
      </c>
      <c r="HJ57" s="149">
        <f t="shared" si="0"/>
        <v>9266044.1399999987</v>
      </c>
    </row>
    <row r="58" spans="1:218" x14ac:dyDescent="0.2">
      <c r="A58" s="127">
        <v>44152</v>
      </c>
      <c r="B58" s="112">
        <v>173.03999300000001</v>
      </c>
      <c r="C58" s="113">
        <v>174.5</v>
      </c>
      <c r="D58" s="113">
        <v>170.86000100000001</v>
      </c>
      <c r="E58" s="113">
        <v>173.63999899999999</v>
      </c>
      <c r="F58" s="113">
        <v>168.21241800000001</v>
      </c>
      <c r="G58" s="114">
        <v>2589900</v>
      </c>
      <c r="H58" s="120">
        <v>100159.3</v>
      </c>
      <c r="I58" s="145">
        <v>116.970001</v>
      </c>
      <c r="J58" s="113">
        <v>117.790001</v>
      </c>
      <c r="K58" s="113">
        <v>114.139999</v>
      </c>
      <c r="L58" s="113">
        <v>116.480003</v>
      </c>
      <c r="M58" s="113">
        <v>115.137756</v>
      </c>
      <c r="N58" s="114">
        <v>4023200</v>
      </c>
      <c r="O58" s="115">
        <v>93789.88</v>
      </c>
      <c r="P58" s="146">
        <v>235.009995</v>
      </c>
      <c r="Q58" s="113">
        <v>236.929993</v>
      </c>
      <c r="R58" s="113">
        <v>232.11999499999999</v>
      </c>
      <c r="S58" s="113">
        <v>232.44000199999999</v>
      </c>
      <c r="T58" s="113">
        <v>227.35781900000001</v>
      </c>
      <c r="U58" s="114">
        <v>1935100</v>
      </c>
      <c r="V58" s="120">
        <v>137650</v>
      </c>
      <c r="W58" s="145">
        <v>119.550003</v>
      </c>
      <c r="X58" s="113">
        <v>120.66999800000001</v>
      </c>
      <c r="Y58" s="113">
        <v>118.959999</v>
      </c>
      <c r="Z58" s="113">
        <v>119.389999</v>
      </c>
      <c r="AA58" s="113">
        <v>118.83167299999999</v>
      </c>
      <c r="AB58" s="114">
        <v>74271000</v>
      </c>
      <c r="AC58" s="115">
        <v>2029845</v>
      </c>
      <c r="AD58" s="145">
        <v>200.25</v>
      </c>
      <c r="AE58" s="113">
        <v>211.199997</v>
      </c>
      <c r="AF58" s="113">
        <v>196.050003</v>
      </c>
      <c r="AG58" s="113">
        <v>210.050003</v>
      </c>
      <c r="AH58" s="113">
        <v>210.050003</v>
      </c>
      <c r="AI58" s="114">
        <v>38299300</v>
      </c>
      <c r="AJ58" s="115">
        <v>118579.4</v>
      </c>
      <c r="AK58" s="145">
        <v>172.16999799999999</v>
      </c>
      <c r="AL58" s="113">
        <v>172.479996</v>
      </c>
      <c r="AM58" s="113">
        <v>170.19000199999999</v>
      </c>
      <c r="AN58" s="113">
        <v>171.91000399999999</v>
      </c>
      <c r="AO58" s="113">
        <v>169.32203699999999</v>
      </c>
      <c r="AP58" s="114">
        <v>2110800</v>
      </c>
      <c r="AQ58" s="115">
        <v>93391.5</v>
      </c>
      <c r="AR58" s="145">
        <v>86.400002000000001</v>
      </c>
      <c r="AS58" s="113">
        <v>87.529999000000004</v>
      </c>
      <c r="AT58" s="113">
        <v>84.830001999999993</v>
      </c>
      <c r="AU58" s="113">
        <v>87.040001000000004</v>
      </c>
      <c r="AV58" s="113">
        <v>83.660979999999995</v>
      </c>
      <c r="AW58" s="114">
        <v>14329000</v>
      </c>
      <c r="AX58" s="115">
        <v>167555.9</v>
      </c>
      <c r="AY58" s="145">
        <v>41.919998</v>
      </c>
      <c r="AZ58" s="113">
        <v>42.349997999999999</v>
      </c>
      <c r="BA58" s="113">
        <v>41.619999</v>
      </c>
      <c r="BB58" s="113">
        <v>41.880001</v>
      </c>
      <c r="BC58" s="113">
        <v>40.686934999999998</v>
      </c>
      <c r="BD58" s="114">
        <v>23140900</v>
      </c>
      <c r="BE58" s="115">
        <v>176964.4</v>
      </c>
      <c r="BF58" s="145">
        <v>53.66</v>
      </c>
      <c r="BG58" s="113">
        <v>53.75</v>
      </c>
      <c r="BH58" s="113">
        <v>53.029998999999997</v>
      </c>
      <c r="BI58" s="113">
        <v>53.68</v>
      </c>
      <c r="BJ58" s="113">
        <v>52.034950000000002</v>
      </c>
      <c r="BK58" s="114">
        <v>14248400</v>
      </c>
      <c r="BL58" s="115">
        <v>230686.2</v>
      </c>
      <c r="BM58" s="145">
        <v>53.16</v>
      </c>
      <c r="BN58" s="113">
        <v>54.560001</v>
      </c>
      <c r="BO58" s="113">
        <v>52.830002</v>
      </c>
      <c r="BP58" s="113">
        <v>54.48</v>
      </c>
      <c r="BQ58" s="113">
        <v>52.113430000000001</v>
      </c>
      <c r="BR58" s="114">
        <v>4795000</v>
      </c>
      <c r="BS58" s="115">
        <v>46349.93</v>
      </c>
      <c r="BT58" s="145">
        <v>220.020004</v>
      </c>
      <c r="BU58" s="113">
        <v>224.85000600000001</v>
      </c>
      <c r="BV58" s="113">
        <v>218.33000200000001</v>
      </c>
      <c r="BW58" s="113">
        <v>224.64999399999999</v>
      </c>
      <c r="BX58" s="113">
        <v>220.73623699999999</v>
      </c>
      <c r="BY58" s="114">
        <v>2722900</v>
      </c>
      <c r="BZ58" s="115">
        <v>77294.75</v>
      </c>
      <c r="CA58" s="145">
        <v>206.91000399999999</v>
      </c>
      <c r="CB58" s="113">
        <v>206.91000399999999</v>
      </c>
      <c r="CC58" s="113">
        <v>203.36000100000001</v>
      </c>
      <c r="CD58" s="113">
        <v>205.33000200000001</v>
      </c>
      <c r="CE58" s="113">
        <v>202.75273100000001</v>
      </c>
      <c r="CF58" s="114">
        <v>3447800</v>
      </c>
      <c r="CG58" s="115">
        <v>152100</v>
      </c>
      <c r="CH58" s="145">
        <v>272.10000600000001</v>
      </c>
      <c r="CI58" s="113">
        <v>273.52999899999998</v>
      </c>
      <c r="CJ58" s="113">
        <v>269.39999399999999</v>
      </c>
      <c r="CK58" s="113">
        <v>272.47000100000002</v>
      </c>
      <c r="CL58" s="113">
        <v>266.54480000000001</v>
      </c>
      <c r="CM58" s="114">
        <v>8532200</v>
      </c>
      <c r="CN58" s="115">
        <v>293341.40000000002</v>
      </c>
      <c r="CO58" s="145">
        <v>45.75</v>
      </c>
      <c r="CP58" s="113">
        <v>46.119999</v>
      </c>
      <c r="CQ58" s="113">
        <v>45.41</v>
      </c>
      <c r="CR58" s="113">
        <v>45.529998999999997</v>
      </c>
      <c r="CS58" s="113">
        <v>44.687877999999998</v>
      </c>
      <c r="CT58" s="114">
        <v>31118000</v>
      </c>
      <c r="CU58" s="115">
        <v>186581.9</v>
      </c>
      <c r="CV58" s="145">
        <v>117.599998</v>
      </c>
      <c r="CW58" s="113">
        <v>118.540001</v>
      </c>
      <c r="CX58" s="113">
        <v>117.07</v>
      </c>
      <c r="CY58" s="113">
        <v>117.699997</v>
      </c>
      <c r="CZ58" s="113">
        <v>113.55716700000001</v>
      </c>
      <c r="DA58" s="114">
        <v>4134500</v>
      </c>
      <c r="DB58" s="115">
        <v>104877.4</v>
      </c>
      <c r="DC58" s="145">
        <v>150</v>
      </c>
      <c r="DD58" s="113">
        <v>150.63000500000001</v>
      </c>
      <c r="DE58" s="113">
        <v>149.11999499999999</v>
      </c>
      <c r="DF58" s="113">
        <v>149.35000600000001</v>
      </c>
      <c r="DG58" s="113">
        <v>145.62097199999999</v>
      </c>
      <c r="DH58" s="114">
        <v>7297700</v>
      </c>
      <c r="DI58" s="115">
        <v>393170.3</v>
      </c>
      <c r="DJ58" s="145">
        <v>115.389999</v>
      </c>
      <c r="DK58" s="113">
        <v>116.44000200000001</v>
      </c>
      <c r="DL58" s="113">
        <v>114.58000199999999</v>
      </c>
      <c r="DM58" s="113">
        <v>116.110001</v>
      </c>
      <c r="DN58" s="113">
        <v>113.26563299999999</v>
      </c>
      <c r="DO58" s="114">
        <v>14553200</v>
      </c>
      <c r="DP58" s="115">
        <v>353926.8</v>
      </c>
      <c r="DQ58" s="145">
        <v>215.60000600000001</v>
      </c>
      <c r="DR58" s="113">
        <v>217.38999899999999</v>
      </c>
      <c r="DS58" s="113">
        <v>214.020004</v>
      </c>
      <c r="DT58" s="113">
        <v>216.009995</v>
      </c>
      <c r="DU58" s="113">
        <v>211.091049</v>
      </c>
      <c r="DV58" s="114">
        <v>2443100</v>
      </c>
      <c r="DW58" s="115">
        <v>160951.4</v>
      </c>
      <c r="DX58" s="145">
        <v>77.347328000000005</v>
      </c>
      <c r="DY58" s="113">
        <v>78.206108</v>
      </c>
      <c r="DZ58" s="113">
        <v>76.727097000000001</v>
      </c>
      <c r="EA58" s="113">
        <v>77.767173999999997</v>
      </c>
      <c r="EB58" s="113">
        <v>75.160431000000003</v>
      </c>
      <c r="EC58" s="114">
        <v>9509133</v>
      </c>
      <c r="ED58" s="115">
        <v>206197.8</v>
      </c>
      <c r="EE58" s="145">
        <v>216.10000600000001</v>
      </c>
      <c r="EF58" s="113">
        <v>217.679993</v>
      </c>
      <c r="EG58" s="113">
        <v>214.08000200000001</v>
      </c>
      <c r="EH58" s="113">
        <v>214.46000699999999</v>
      </c>
      <c r="EI58" s="113">
        <v>212.51002500000001</v>
      </c>
      <c r="EJ58" s="114">
        <v>24154100</v>
      </c>
      <c r="EK58" s="115">
        <v>1621423</v>
      </c>
      <c r="EL58" s="145">
        <v>130.479996</v>
      </c>
      <c r="EM58" s="113">
        <v>132.60000600000001</v>
      </c>
      <c r="EN58" s="113">
        <v>129.11000100000001</v>
      </c>
      <c r="EO58" s="113">
        <v>132.21000699999999</v>
      </c>
      <c r="EP58" s="113">
        <v>131.19519</v>
      </c>
      <c r="EQ58" s="114">
        <v>7002900</v>
      </c>
      <c r="ER58" s="115">
        <v>165898.29999999999</v>
      </c>
      <c r="ES58" s="145">
        <v>141.88999899999999</v>
      </c>
      <c r="ET58" s="113">
        <v>143.470001</v>
      </c>
      <c r="EU58" s="113">
        <v>141.75</v>
      </c>
      <c r="EV58" s="113">
        <v>141.88000500000001</v>
      </c>
      <c r="EW58" s="113">
        <v>139.256958</v>
      </c>
      <c r="EX58" s="114">
        <v>6396800</v>
      </c>
      <c r="EY58" s="115">
        <v>350365.9</v>
      </c>
      <c r="EZ58" s="145">
        <v>253.740005</v>
      </c>
      <c r="FA58" s="113">
        <v>258.26998900000001</v>
      </c>
      <c r="FB58" s="113">
        <v>250.46000699999999</v>
      </c>
      <c r="FC58" s="113">
        <v>256.17001299999998</v>
      </c>
      <c r="FD58" s="113">
        <v>256.17001299999998</v>
      </c>
      <c r="FE58" s="114">
        <v>5090700</v>
      </c>
      <c r="FF58" s="115">
        <v>224450</v>
      </c>
      <c r="FG58" s="145">
        <v>136.08000200000001</v>
      </c>
      <c r="FH58" s="113">
        <v>136.179993</v>
      </c>
      <c r="FI58" s="113">
        <v>134.08000200000001</v>
      </c>
      <c r="FJ58" s="113">
        <v>135.03999300000001</v>
      </c>
      <c r="FK58" s="113">
        <v>131.977814</v>
      </c>
      <c r="FL58" s="114">
        <v>1218000</v>
      </c>
      <c r="FM58" s="115">
        <v>34206.82</v>
      </c>
      <c r="FN58" s="145">
        <v>352.39001500000001</v>
      </c>
      <c r="FO58" s="113">
        <v>353.35998499999999</v>
      </c>
      <c r="FP58" s="113">
        <v>347.5</v>
      </c>
      <c r="FQ58" s="113">
        <v>352.10000600000001</v>
      </c>
      <c r="FR58" s="113">
        <v>347.10168499999997</v>
      </c>
      <c r="FS58" s="114">
        <v>2557600</v>
      </c>
      <c r="FT58" s="115">
        <v>334079.8</v>
      </c>
      <c r="FU58" s="145">
        <v>60.560001</v>
      </c>
      <c r="FV58" s="113">
        <v>61.02</v>
      </c>
      <c r="FW58" s="113">
        <v>60.360000999999997</v>
      </c>
      <c r="FX58" s="113">
        <v>60.75</v>
      </c>
      <c r="FY58" s="113">
        <v>58.115948000000003</v>
      </c>
      <c r="FZ58" s="114">
        <v>11698200</v>
      </c>
      <c r="GA58" s="115">
        <v>251389.2</v>
      </c>
      <c r="GB58" s="145">
        <v>210.55999800000001</v>
      </c>
      <c r="GC58" s="113">
        <v>212.08999600000001</v>
      </c>
      <c r="GD58" s="113">
        <v>209.5</v>
      </c>
      <c r="GE58" s="113">
        <v>210.71000699999999</v>
      </c>
      <c r="GF58" s="113">
        <v>209.79225199999999</v>
      </c>
      <c r="GG58" s="114">
        <v>7268800</v>
      </c>
      <c r="GH58" s="115">
        <v>356602.4</v>
      </c>
      <c r="GI58" s="145">
        <v>39.909999999999997</v>
      </c>
      <c r="GJ58" s="113">
        <v>40.770000000000003</v>
      </c>
      <c r="GK58" s="113">
        <v>39.560001</v>
      </c>
      <c r="GL58" s="113">
        <v>39.849997999999999</v>
      </c>
      <c r="GM58" s="113">
        <v>38.299877000000002</v>
      </c>
      <c r="GN58" s="114">
        <v>25101600</v>
      </c>
      <c r="GO58" s="115">
        <v>46110</v>
      </c>
      <c r="GP58" s="145">
        <v>150.5</v>
      </c>
      <c r="GQ58" s="113">
        <v>153.240005</v>
      </c>
      <c r="GR58" s="113">
        <v>149.179993</v>
      </c>
      <c r="GS58" s="113">
        <v>149.36999499999999</v>
      </c>
      <c r="GT58" s="113">
        <v>147.08616599999999</v>
      </c>
      <c r="GU58" s="114">
        <v>14237200</v>
      </c>
      <c r="GV58" s="115">
        <v>423277.3</v>
      </c>
      <c r="GW58" s="145">
        <v>144.39999399999999</v>
      </c>
      <c r="GX58" s="113">
        <v>144.83000200000001</v>
      </c>
      <c r="GY58" s="113">
        <v>142.55999800000001</v>
      </c>
      <c r="GZ58" s="113">
        <v>144.5</v>
      </c>
      <c r="HA58" s="113">
        <v>144.5</v>
      </c>
      <c r="HB58" s="114">
        <v>9354900</v>
      </c>
      <c r="HC58" s="115">
        <v>261120.6</v>
      </c>
      <c r="HD58" s="147">
        <v>29800.15</v>
      </c>
      <c r="HE58" s="148">
        <v>29872.42</v>
      </c>
      <c r="HF58" s="148">
        <v>29520.29</v>
      </c>
      <c r="HG58" s="148">
        <v>29783.35</v>
      </c>
      <c r="HH58" s="148">
        <v>29783.35</v>
      </c>
      <c r="HI58" s="114">
        <v>372380000</v>
      </c>
      <c r="HJ58" s="149">
        <f t="shared" si="0"/>
        <v>9192336.5800000038</v>
      </c>
    </row>
    <row r="59" spans="1:218" x14ac:dyDescent="0.2">
      <c r="A59" s="127">
        <v>44153</v>
      </c>
      <c r="B59" s="112">
        <v>174.5</v>
      </c>
      <c r="C59" s="113">
        <v>174.699997</v>
      </c>
      <c r="D59" s="113">
        <v>171.33000200000001</v>
      </c>
      <c r="E59" s="113">
        <v>171.39999399999999</v>
      </c>
      <c r="F59" s="113">
        <v>166.04243500000001</v>
      </c>
      <c r="G59" s="114">
        <v>2615800</v>
      </c>
      <c r="H59" s="120">
        <v>98867.19</v>
      </c>
      <c r="I59" s="145">
        <v>116.94000200000001</v>
      </c>
      <c r="J59" s="113">
        <v>118.760002</v>
      </c>
      <c r="K59" s="113">
        <v>114.19000200000001</v>
      </c>
      <c r="L59" s="113">
        <v>114.239998</v>
      </c>
      <c r="M59" s="113">
        <v>112.923569</v>
      </c>
      <c r="N59" s="114">
        <v>3264300</v>
      </c>
      <c r="O59" s="115">
        <v>91986.19</v>
      </c>
      <c r="P59" s="146">
        <v>234.050003</v>
      </c>
      <c r="Q59" s="113">
        <v>234.36999499999999</v>
      </c>
      <c r="R59" s="113">
        <v>227.63999899999999</v>
      </c>
      <c r="S59" s="113">
        <v>227.759995</v>
      </c>
      <c r="T59" s="113">
        <v>222.780136</v>
      </c>
      <c r="U59" s="114">
        <v>2466200</v>
      </c>
      <c r="V59" s="120">
        <v>137810</v>
      </c>
      <c r="W59" s="145">
        <v>118.610001</v>
      </c>
      <c r="X59" s="113">
        <v>119.82</v>
      </c>
      <c r="Y59" s="113">
        <v>118</v>
      </c>
      <c r="Z59" s="113">
        <v>118.029999</v>
      </c>
      <c r="AA59" s="113">
        <v>117.47803500000001</v>
      </c>
      <c r="AB59" s="114">
        <v>76322100</v>
      </c>
      <c r="AC59" s="115">
        <v>2006722</v>
      </c>
      <c r="AD59" s="145">
        <v>223.020004</v>
      </c>
      <c r="AE59" s="113">
        <v>223.020004</v>
      </c>
      <c r="AF59" s="113">
        <v>203</v>
      </c>
      <c r="AG59" s="113">
        <v>203.300003</v>
      </c>
      <c r="AH59" s="113">
        <v>203.300003</v>
      </c>
      <c r="AI59" s="114">
        <v>65990700</v>
      </c>
      <c r="AJ59" s="115">
        <v>114768.8</v>
      </c>
      <c r="AK59" s="145">
        <v>172.03999300000001</v>
      </c>
      <c r="AL59" s="113">
        <v>175.38000500000001</v>
      </c>
      <c r="AM59" s="113">
        <v>172.03999300000001</v>
      </c>
      <c r="AN59" s="113">
        <v>172.740005</v>
      </c>
      <c r="AO59" s="113">
        <v>170.13952599999999</v>
      </c>
      <c r="AP59" s="114">
        <v>3165100</v>
      </c>
      <c r="AQ59" s="115">
        <v>93842.38</v>
      </c>
      <c r="AR59" s="145">
        <v>87.370002999999997</v>
      </c>
      <c r="AS59" s="113">
        <v>87.900002000000001</v>
      </c>
      <c r="AT59" s="113">
        <v>84.25</v>
      </c>
      <c r="AU59" s="113">
        <v>84.279999000000004</v>
      </c>
      <c r="AV59" s="113">
        <v>81.008133000000001</v>
      </c>
      <c r="AW59" s="114">
        <v>10583700</v>
      </c>
      <c r="AX59" s="115">
        <v>162242.79999999999</v>
      </c>
      <c r="AY59" s="145">
        <v>41.900002000000001</v>
      </c>
      <c r="AZ59" s="113">
        <v>42.240001999999997</v>
      </c>
      <c r="BA59" s="113">
        <v>41.259998000000003</v>
      </c>
      <c r="BB59" s="113">
        <v>41.32</v>
      </c>
      <c r="BC59" s="113">
        <v>40.142887000000002</v>
      </c>
      <c r="BD59" s="114">
        <v>21327700</v>
      </c>
      <c r="BE59" s="115">
        <v>174598.2</v>
      </c>
      <c r="BF59" s="145">
        <v>53.75</v>
      </c>
      <c r="BG59" s="113">
        <v>54.02</v>
      </c>
      <c r="BH59" s="113">
        <v>52.560001</v>
      </c>
      <c r="BI59" s="113">
        <v>52.610000999999997</v>
      </c>
      <c r="BJ59" s="113">
        <v>50.997737999999998</v>
      </c>
      <c r="BK59" s="114">
        <v>15278200</v>
      </c>
      <c r="BL59" s="115">
        <v>226087.9</v>
      </c>
      <c r="BM59" s="145">
        <v>54.650002000000001</v>
      </c>
      <c r="BN59" s="113">
        <v>56.275002000000001</v>
      </c>
      <c r="BO59" s="113">
        <v>54.529998999999997</v>
      </c>
      <c r="BP59" s="113">
        <v>55.299999</v>
      </c>
      <c r="BQ59" s="113">
        <v>52.897807999999998</v>
      </c>
      <c r="BR59" s="114">
        <v>5903500</v>
      </c>
      <c r="BS59" s="115">
        <v>45608.71</v>
      </c>
      <c r="BT59" s="145">
        <v>225</v>
      </c>
      <c r="BU59" s="113">
        <v>227.720001</v>
      </c>
      <c r="BV59" s="113">
        <v>223.509995</v>
      </c>
      <c r="BW59" s="113">
        <v>224.300003</v>
      </c>
      <c r="BX59" s="113">
        <v>220.39233400000001</v>
      </c>
      <c r="BY59" s="114">
        <v>2856200</v>
      </c>
      <c r="BZ59" s="115">
        <v>77174.31</v>
      </c>
      <c r="CA59" s="145">
        <v>204.5</v>
      </c>
      <c r="CB59" s="113">
        <v>204.970001</v>
      </c>
      <c r="CC59" s="113">
        <v>200.96000699999999</v>
      </c>
      <c r="CD59" s="113">
        <v>201.11000100000001</v>
      </c>
      <c r="CE59" s="113">
        <v>198.58569299999999</v>
      </c>
      <c r="CF59" s="114">
        <v>4422300</v>
      </c>
      <c r="CG59" s="115">
        <v>154540</v>
      </c>
      <c r="CH59" s="145">
        <v>270.5</v>
      </c>
      <c r="CI59" s="113">
        <v>275.38000499999998</v>
      </c>
      <c r="CJ59" s="113">
        <v>269</v>
      </c>
      <c r="CK59" s="113">
        <v>269.82998700000002</v>
      </c>
      <c r="CL59" s="113">
        <v>263.96224999999998</v>
      </c>
      <c r="CM59" s="114">
        <v>5122200</v>
      </c>
      <c r="CN59" s="115">
        <v>290499.3</v>
      </c>
      <c r="CO59" s="145">
        <v>45.549999</v>
      </c>
      <c r="CP59" s="113">
        <v>45.689999</v>
      </c>
      <c r="CQ59" s="113">
        <v>45.040000999999997</v>
      </c>
      <c r="CR59" s="113">
        <v>45.060001</v>
      </c>
      <c r="CS59" s="113">
        <v>44.226578000000003</v>
      </c>
      <c r="CT59" s="114">
        <v>32817900</v>
      </c>
      <c r="CU59" s="115">
        <v>184655.8</v>
      </c>
      <c r="CV59" s="145">
        <v>117.720001</v>
      </c>
      <c r="CW59" s="113">
        <v>118.879997</v>
      </c>
      <c r="CX59" s="113">
        <v>116.75</v>
      </c>
      <c r="CY59" s="113">
        <v>116.769997</v>
      </c>
      <c r="CZ59" s="113">
        <v>112.659904</v>
      </c>
      <c r="DA59" s="114">
        <v>4606800</v>
      </c>
      <c r="DB59" s="115">
        <v>104048.7</v>
      </c>
      <c r="DC59" s="145">
        <v>148.86999499999999</v>
      </c>
      <c r="DD59" s="113">
        <v>149.759995</v>
      </c>
      <c r="DE59" s="113">
        <v>147.36999499999999</v>
      </c>
      <c r="DF59" s="113">
        <v>147.36999499999999</v>
      </c>
      <c r="DG59" s="113">
        <v>143.690414</v>
      </c>
      <c r="DH59" s="114">
        <v>6661000</v>
      </c>
      <c r="DI59" s="115">
        <v>387957.8</v>
      </c>
      <c r="DJ59" s="145">
        <v>117.339996</v>
      </c>
      <c r="DK59" s="113">
        <v>118.610001</v>
      </c>
      <c r="DL59" s="113">
        <v>115.199997</v>
      </c>
      <c r="DM59" s="113">
        <v>115.25</v>
      </c>
      <c r="DN59" s="113">
        <v>112.426704</v>
      </c>
      <c r="DO59" s="114">
        <v>12571200</v>
      </c>
      <c r="DP59" s="115">
        <v>351305.3</v>
      </c>
      <c r="DQ59" s="145">
        <v>216.10000600000001</v>
      </c>
      <c r="DR59" s="113">
        <v>217.83999600000001</v>
      </c>
      <c r="DS59" s="113">
        <v>215.41000399999999</v>
      </c>
      <c r="DT59" s="113">
        <v>215.520004</v>
      </c>
      <c r="DU59" s="113">
        <v>210.61222799999999</v>
      </c>
      <c r="DV59" s="114">
        <v>3095200</v>
      </c>
      <c r="DW59" s="115">
        <v>160586.29999999999</v>
      </c>
      <c r="DX59" s="145">
        <v>77.700378000000001</v>
      </c>
      <c r="DY59" s="113">
        <v>78.215652000000006</v>
      </c>
      <c r="DZ59" s="113">
        <v>76.555344000000005</v>
      </c>
      <c r="EA59" s="113">
        <v>76.574425000000005</v>
      </c>
      <c r="EB59" s="113">
        <v>74.007667999999995</v>
      </c>
      <c r="EC59" s="114">
        <v>8678174</v>
      </c>
      <c r="ED59" s="115">
        <v>203035.3</v>
      </c>
      <c r="EE59" s="145">
        <v>213.64999399999999</v>
      </c>
      <c r="EF59" s="113">
        <v>215.16999799999999</v>
      </c>
      <c r="EG59" s="113">
        <v>210.929993</v>
      </c>
      <c r="EH59" s="113">
        <v>211.08000200000001</v>
      </c>
      <c r="EI59" s="113">
        <v>209.70832799999999</v>
      </c>
      <c r="EJ59" s="114">
        <v>28372800</v>
      </c>
      <c r="EK59" s="115">
        <v>1595869</v>
      </c>
      <c r="EL59" s="145">
        <v>133.070007</v>
      </c>
      <c r="EM59" s="113">
        <v>133.979996</v>
      </c>
      <c r="EN59" s="113">
        <v>131.529999</v>
      </c>
      <c r="EO59" s="113">
        <v>131.63000500000001</v>
      </c>
      <c r="EP59" s="113">
        <v>130.619629</v>
      </c>
      <c r="EQ59" s="114">
        <v>5572800</v>
      </c>
      <c r="ER59" s="115">
        <v>165170.5</v>
      </c>
      <c r="ES59" s="145">
        <v>141.990005</v>
      </c>
      <c r="ET59" s="113">
        <v>142.10000600000001</v>
      </c>
      <c r="EU59" s="113">
        <v>139.66000399999999</v>
      </c>
      <c r="EV59" s="113">
        <v>139.699997</v>
      </c>
      <c r="EW59" s="113">
        <v>137.11724899999999</v>
      </c>
      <c r="EX59" s="114">
        <v>6097100</v>
      </c>
      <c r="EY59" s="115">
        <v>344982.6</v>
      </c>
      <c r="EZ59" s="145">
        <v>256.39999399999999</v>
      </c>
      <c r="FA59" s="113">
        <v>262.66000400000001</v>
      </c>
      <c r="FB59" s="113">
        <v>255.85000600000001</v>
      </c>
      <c r="FC59" s="113">
        <v>257.16000400000001</v>
      </c>
      <c r="FD59" s="113">
        <v>257.16000400000001</v>
      </c>
      <c r="FE59" s="114">
        <v>5880500</v>
      </c>
      <c r="FF59" s="115">
        <v>224630</v>
      </c>
      <c r="FG59" s="145">
        <v>135.44000199999999</v>
      </c>
      <c r="FH59" s="113">
        <v>137.279999</v>
      </c>
      <c r="FI59" s="113">
        <v>134.259995</v>
      </c>
      <c r="FJ59" s="113">
        <v>134.36999499999999</v>
      </c>
      <c r="FK59" s="113">
        <v>131.323013</v>
      </c>
      <c r="FL59" s="114">
        <v>1333200</v>
      </c>
      <c r="FM59" s="115">
        <v>34037.1</v>
      </c>
      <c r="FN59" s="145">
        <v>353.42999300000002</v>
      </c>
      <c r="FO59" s="113">
        <v>354.04998799999998</v>
      </c>
      <c r="FP59" s="113">
        <v>343.08999599999999</v>
      </c>
      <c r="FQ59" s="113">
        <v>344.51001000000002</v>
      </c>
      <c r="FR59" s="113">
        <v>339.619415</v>
      </c>
      <c r="FS59" s="114">
        <v>2722500</v>
      </c>
      <c r="FT59" s="115">
        <v>326878.09999999998</v>
      </c>
      <c r="FU59" s="145">
        <v>61.130001</v>
      </c>
      <c r="FV59" s="113">
        <v>61.150002000000001</v>
      </c>
      <c r="FW59" s="113">
        <v>60.299999</v>
      </c>
      <c r="FX59" s="113">
        <v>60.32</v>
      </c>
      <c r="FY59" s="113">
        <v>57.704594</v>
      </c>
      <c r="FZ59" s="114">
        <v>11698800</v>
      </c>
      <c r="GA59" s="115">
        <v>249609.8</v>
      </c>
      <c r="GB59" s="145">
        <v>209.720001</v>
      </c>
      <c r="GC59" s="113">
        <v>211.14999399999999</v>
      </c>
      <c r="GD59" s="113">
        <v>207.66999799999999</v>
      </c>
      <c r="GE59" s="113">
        <v>207.83000200000001</v>
      </c>
      <c r="GF59" s="113">
        <v>206.92480499999999</v>
      </c>
      <c r="GG59" s="114">
        <v>6977900</v>
      </c>
      <c r="GH59" s="115">
        <v>351728.3</v>
      </c>
      <c r="GI59" s="145">
        <v>39.939999</v>
      </c>
      <c r="GJ59" s="113">
        <v>39.950001</v>
      </c>
      <c r="GK59" s="113">
        <v>38.220001000000003</v>
      </c>
      <c r="GL59" s="113">
        <v>38.229999999999997</v>
      </c>
      <c r="GM59" s="113">
        <v>37.179527</v>
      </c>
      <c r="GN59" s="114">
        <v>14434700</v>
      </c>
      <c r="GO59" s="115">
        <v>46910</v>
      </c>
      <c r="GP59" s="145">
        <v>149.86000100000001</v>
      </c>
      <c r="GQ59" s="113">
        <v>151.66999799999999</v>
      </c>
      <c r="GR59" s="113">
        <v>149.050003</v>
      </c>
      <c r="GS59" s="113">
        <v>149.08999600000001</v>
      </c>
      <c r="GT59" s="113">
        <v>146.81045499999999</v>
      </c>
      <c r="GU59" s="114">
        <v>8312300</v>
      </c>
      <c r="GV59" s="115">
        <v>422483.9</v>
      </c>
      <c r="GW59" s="145">
        <v>144.5</v>
      </c>
      <c r="GX59" s="113">
        <v>145.479996</v>
      </c>
      <c r="GY59" s="113">
        <v>143.35000600000001</v>
      </c>
      <c r="GZ59" s="113">
        <v>143.89999399999999</v>
      </c>
      <c r="HA59" s="113">
        <v>143.89999399999999</v>
      </c>
      <c r="HB59" s="114">
        <v>9456200</v>
      </c>
      <c r="HC59" s="115">
        <v>260528.7</v>
      </c>
      <c r="HD59" s="147">
        <v>29875.4</v>
      </c>
      <c r="HE59" s="148">
        <v>29930.85</v>
      </c>
      <c r="HF59" s="148">
        <v>29432.84</v>
      </c>
      <c r="HG59" s="148">
        <v>29438.42</v>
      </c>
      <c r="HH59" s="148">
        <v>29438.42</v>
      </c>
      <c r="HI59" s="114">
        <v>382850000</v>
      </c>
      <c r="HJ59" s="149">
        <f t="shared" si="0"/>
        <v>9089164.9799999986</v>
      </c>
    </row>
    <row r="60" spans="1:218" x14ac:dyDescent="0.2">
      <c r="A60" s="127">
        <v>44154</v>
      </c>
      <c r="B60" s="112">
        <v>170.570007</v>
      </c>
      <c r="C60" s="113">
        <v>171.88000500000001</v>
      </c>
      <c r="D60" s="113">
        <v>169.300003</v>
      </c>
      <c r="E60" s="113">
        <v>171.61000100000001</v>
      </c>
      <c r="F60" s="113">
        <v>167.68400600000001</v>
      </c>
      <c r="G60" s="114">
        <v>2986000</v>
      </c>
      <c r="H60" s="120">
        <v>98988.38</v>
      </c>
      <c r="I60" s="145">
        <v>113.779999</v>
      </c>
      <c r="J60" s="113">
        <v>114.800003</v>
      </c>
      <c r="K60" s="113">
        <v>112.529999</v>
      </c>
      <c r="L60" s="113">
        <v>114.139999</v>
      </c>
      <c r="M60" s="113">
        <v>112.824715</v>
      </c>
      <c r="N60" s="114">
        <v>3249800</v>
      </c>
      <c r="O60" s="115">
        <v>91905.69</v>
      </c>
      <c r="P60" s="146">
        <v>226.970001</v>
      </c>
      <c r="Q60" s="113">
        <v>226.970001</v>
      </c>
      <c r="R60" s="113">
        <v>223.58999600000001</v>
      </c>
      <c r="S60" s="113">
        <v>224.66999799999999</v>
      </c>
      <c r="T60" s="113">
        <v>219.75770600000001</v>
      </c>
      <c r="U60" s="114">
        <v>2595700</v>
      </c>
      <c r="V60" s="120">
        <v>138580</v>
      </c>
      <c r="W60" s="145">
        <v>117.589996</v>
      </c>
      <c r="X60" s="113">
        <v>119.05999799999999</v>
      </c>
      <c r="Y60" s="113">
        <v>116.80999799999999</v>
      </c>
      <c r="Z60" s="113">
        <v>118.639999</v>
      </c>
      <c r="AA60" s="113">
        <v>118.085182</v>
      </c>
      <c r="AB60" s="114">
        <v>74113000</v>
      </c>
      <c r="AC60" s="115">
        <v>2017093</v>
      </c>
      <c r="AD60" s="145">
        <v>200.449997</v>
      </c>
      <c r="AE60" s="113">
        <v>209.44000199999999</v>
      </c>
      <c r="AF60" s="113">
        <v>199.89999399999999</v>
      </c>
      <c r="AG60" s="113">
        <v>205.66999799999999</v>
      </c>
      <c r="AH60" s="113">
        <v>205.66999799999999</v>
      </c>
      <c r="AI60" s="114">
        <v>34236100</v>
      </c>
      <c r="AJ60" s="115">
        <v>116106.8</v>
      </c>
      <c r="AK60" s="145">
        <v>172.5</v>
      </c>
      <c r="AL60" s="113">
        <v>173.25</v>
      </c>
      <c r="AM60" s="113">
        <v>170.71000699999999</v>
      </c>
      <c r="AN60" s="113">
        <v>172.89999399999999</v>
      </c>
      <c r="AO60" s="113">
        <v>170.29711900000001</v>
      </c>
      <c r="AP60" s="114">
        <v>2012100</v>
      </c>
      <c r="AQ60" s="115">
        <v>93929.25</v>
      </c>
      <c r="AR60" s="145">
        <v>83.550003000000004</v>
      </c>
      <c r="AS60" s="113">
        <v>85.959998999999996</v>
      </c>
      <c r="AT60" s="113">
        <v>83.059997999999993</v>
      </c>
      <c r="AU60" s="113">
        <v>85.730002999999996</v>
      </c>
      <c r="AV60" s="113">
        <v>82.401840000000007</v>
      </c>
      <c r="AW60" s="114">
        <v>8820200</v>
      </c>
      <c r="AX60" s="115">
        <v>165034.1</v>
      </c>
      <c r="AY60" s="145">
        <v>41</v>
      </c>
      <c r="AZ60" s="113">
        <v>41.369999</v>
      </c>
      <c r="BA60" s="113">
        <v>40.770000000000003</v>
      </c>
      <c r="BB60" s="113">
        <v>41.169998</v>
      </c>
      <c r="BC60" s="113">
        <v>39.997157999999999</v>
      </c>
      <c r="BD60" s="114">
        <v>22177700</v>
      </c>
      <c r="BE60" s="115">
        <v>173964.3</v>
      </c>
      <c r="BF60" s="145">
        <v>52.490001999999997</v>
      </c>
      <c r="BG60" s="113">
        <v>53.23</v>
      </c>
      <c r="BH60" s="113">
        <v>51.950001</v>
      </c>
      <c r="BI60" s="113">
        <v>53.130001</v>
      </c>
      <c r="BJ60" s="113">
        <v>51.501807999999997</v>
      </c>
      <c r="BK60" s="114">
        <v>17189500</v>
      </c>
      <c r="BL60" s="115">
        <v>228322.6</v>
      </c>
      <c r="BM60" s="145">
        <v>54.91</v>
      </c>
      <c r="BN60" s="113">
        <v>55.490001999999997</v>
      </c>
      <c r="BO60" s="113">
        <v>53.919998</v>
      </c>
      <c r="BP60" s="113">
        <v>55.34</v>
      </c>
      <c r="BQ60" s="113">
        <v>52.936069000000003</v>
      </c>
      <c r="BR60" s="114">
        <v>3514000</v>
      </c>
      <c r="BS60" s="115">
        <v>45535.35</v>
      </c>
      <c r="BT60" s="145">
        <v>224.300003</v>
      </c>
      <c r="BU60" s="113">
        <v>224.94000199999999</v>
      </c>
      <c r="BV60" s="113">
        <v>222.11000100000001</v>
      </c>
      <c r="BW60" s="113">
        <v>224.570007</v>
      </c>
      <c r="BX60" s="113">
        <v>220.65763899999999</v>
      </c>
      <c r="BY60" s="114">
        <v>1505200</v>
      </c>
      <c r="BZ60" s="115">
        <v>77267.25</v>
      </c>
      <c r="CA60" s="145">
        <v>201.279999</v>
      </c>
      <c r="CB60" s="113">
        <v>203.08999600000001</v>
      </c>
      <c r="CC60" s="113">
        <v>199.88999899999999</v>
      </c>
      <c r="CD60" s="113">
        <v>202.720001</v>
      </c>
      <c r="CE60" s="113">
        <v>200.175476</v>
      </c>
      <c r="CF60" s="114">
        <v>3263000</v>
      </c>
      <c r="CG60" s="115">
        <v>155000</v>
      </c>
      <c r="CH60" s="145">
        <v>270.42001299999998</v>
      </c>
      <c r="CI60" s="113">
        <v>272.38000499999998</v>
      </c>
      <c r="CJ60" s="113">
        <v>268.70001200000002</v>
      </c>
      <c r="CK60" s="113">
        <v>270.92999300000002</v>
      </c>
      <c r="CL60" s="113">
        <v>265.03829999999999</v>
      </c>
      <c r="CM60" s="114">
        <v>3929400</v>
      </c>
      <c r="CN60" s="115">
        <v>291683.40000000002</v>
      </c>
      <c r="CO60" s="145">
        <v>44.919998</v>
      </c>
      <c r="CP60" s="113">
        <v>45.669998</v>
      </c>
      <c r="CQ60" s="113">
        <v>44.700001</v>
      </c>
      <c r="CR60" s="113">
        <v>45.619999</v>
      </c>
      <c r="CS60" s="113">
        <v>44.776218</v>
      </c>
      <c r="CT60" s="114">
        <v>29469100</v>
      </c>
      <c r="CU60" s="115">
        <v>186950.7</v>
      </c>
      <c r="CV60" s="145">
        <v>116.540001</v>
      </c>
      <c r="CW60" s="113">
        <v>117.449997</v>
      </c>
      <c r="CX60" s="113">
        <v>115.889999</v>
      </c>
      <c r="CY60" s="113">
        <v>117.18</v>
      </c>
      <c r="CZ60" s="113">
        <v>113.05547300000001</v>
      </c>
      <c r="DA60" s="114">
        <v>3439600</v>
      </c>
      <c r="DB60" s="115">
        <v>104414</v>
      </c>
      <c r="DC60" s="145">
        <v>147.300003</v>
      </c>
      <c r="DD60" s="113">
        <v>147.46000699999999</v>
      </c>
      <c r="DE60" s="113">
        <v>145.58999600000001</v>
      </c>
      <c r="DF60" s="113">
        <v>147.13999899999999</v>
      </c>
      <c r="DG60" s="113">
        <v>143.46615600000001</v>
      </c>
      <c r="DH60" s="114">
        <v>7987700</v>
      </c>
      <c r="DI60" s="115">
        <v>387352.3</v>
      </c>
      <c r="DJ60" s="145">
        <v>114.18</v>
      </c>
      <c r="DK60" s="113">
        <v>115.82</v>
      </c>
      <c r="DL60" s="113">
        <v>113.55999799999999</v>
      </c>
      <c r="DM60" s="113">
        <v>115.55999799999999</v>
      </c>
      <c r="DN60" s="113">
        <v>112.729111</v>
      </c>
      <c r="DO60" s="114">
        <v>10202500</v>
      </c>
      <c r="DP60" s="115">
        <v>352250.2</v>
      </c>
      <c r="DQ60" s="145">
        <v>214.83999600000001</v>
      </c>
      <c r="DR60" s="113">
        <v>215.479996</v>
      </c>
      <c r="DS60" s="113">
        <v>213.33000200000001</v>
      </c>
      <c r="DT60" s="113">
        <v>215.11000100000001</v>
      </c>
      <c r="DU60" s="113">
        <v>210.211533</v>
      </c>
      <c r="DV60" s="114">
        <v>2840500</v>
      </c>
      <c r="DW60" s="115">
        <v>160280.79999999999</v>
      </c>
      <c r="DX60" s="145">
        <v>77.070610000000002</v>
      </c>
      <c r="DY60" s="113">
        <v>77.070610000000002</v>
      </c>
      <c r="DZ60" s="113">
        <v>75.696563999999995</v>
      </c>
      <c r="EA60" s="113">
        <v>76.708015000000003</v>
      </c>
      <c r="EB60" s="113">
        <v>74.136780000000002</v>
      </c>
      <c r="EC60" s="114">
        <v>7037110</v>
      </c>
      <c r="ED60" s="115">
        <v>203389.5</v>
      </c>
      <c r="EE60" s="145">
        <v>211.38000500000001</v>
      </c>
      <c r="EF60" s="113">
        <v>213.029999</v>
      </c>
      <c r="EG60" s="113">
        <v>209.929993</v>
      </c>
      <c r="EH60" s="113">
        <v>212.41999799999999</v>
      </c>
      <c r="EI60" s="113">
        <v>211.039627</v>
      </c>
      <c r="EJ60" s="114">
        <v>24792700</v>
      </c>
      <c r="EK60" s="115">
        <v>1606000</v>
      </c>
      <c r="EL60" s="145">
        <v>131.91999799999999</v>
      </c>
      <c r="EM60" s="113">
        <v>132.11000100000001</v>
      </c>
      <c r="EN60" s="113">
        <v>129.929993</v>
      </c>
      <c r="EO60" s="113">
        <v>131.91000399999999</v>
      </c>
      <c r="EP60" s="113">
        <v>130.89747600000001</v>
      </c>
      <c r="EQ60" s="114">
        <v>4642800</v>
      </c>
      <c r="ER60" s="115">
        <v>165521.79999999999</v>
      </c>
      <c r="ES60" s="145">
        <v>139.86999499999999</v>
      </c>
      <c r="ET60" s="113">
        <v>140.11999499999999</v>
      </c>
      <c r="EU60" s="113">
        <v>138.449997</v>
      </c>
      <c r="EV60" s="113">
        <v>139.529999</v>
      </c>
      <c r="EW60" s="113">
        <v>136.950378</v>
      </c>
      <c r="EX60" s="114">
        <v>5284100</v>
      </c>
      <c r="EY60" s="115">
        <v>344562.7</v>
      </c>
      <c r="EZ60" s="145">
        <v>256.83999599999999</v>
      </c>
      <c r="FA60" s="113">
        <v>267.08999599999999</v>
      </c>
      <c r="FB60" s="113">
        <v>255.66000399999999</v>
      </c>
      <c r="FC60" s="113">
        <v>264.64999399999999</v>
      </c>
      <c r="FD60" s="113">
        <v>264.64999399999999</v>
      </c>
      <c r="FE60" s="114">
        <v>8084600</v>
      </c>
      <c r="FF60" s="115">
        <v>228040</v>
      </c>
      <c r="FG60" s="145">
        <v>133.11999499999999</v>
      </c>
      <c r="FH60" s="113">
        <v>134.179993</v>
      </c>
      <c r="FI60" s="113">
        <v>131.46000699999999</v>
      </c>
      <c r="FJ60" s="113">
        <v>133.86999499999999</v>
      </c>
      <c r="FK60" s="113">
        <v>130.83436599999999</v>
      </c>
      <c r="FL60" s="114">
        <v>1118600</v>
      </c>
      <c r="FM60" s="115">
        <v>33910.449999999997</v>
      </c>
      <c r="FN60" s="145">
        <v>342.290009</v>
      </c>
      <c r="FO60" s="113">
        <v>343.07000699999998</v>
      </c>
      <c r="FP60" s="113">
        <v>334.32998700000002</v>
      </c>
      <c r="FQ60" s="113">
        <v>337</v>
      </c>
      <c r="FR60" s="113">
        <v>332.216003</v>
      </c>
      <c r="FS60" s="114">
        <v>3935600</v>
      </c>
      <c r="FT60" s="115">
        <v>319752.5</v>
      </c>
      <c r="FU60" s="145">
        <v>60.400002000000001</v>
      </c>
      <c r="FV60" s="113">
        <v>60.439999</v>
      </c>
      <c r="FW60" s="113">
        <v>59.900002000000001</v>
      </c>
      <c r="FX60" s="113">
        <v>60.209999000000003</v>
      </c>
      <c r="FY60" s="113">
        <v>57.599358000000002</v>
      </c>
      <c r="FZ60" s="114">
        <v>12663000</v>
      </c>
      <c r="GA60" s="115">
        <v>249154.6</v>
      </c>
      <c r="GB60" s="145">
        <v>207.240005</v>
      </c>
      <c r="GC60" s="113">
        <v>208.729996</v>
      </c>
      <c r="GD60" s="113">
        <v>205.529999</v>
      </c>
      <c r="GE60" s="113">
        <v>207.570007</v>
      </c>
      <c r="GF60" s="113">
        <v>206.66592399999999</v>
      </c>
      <c r="GG60" s="114">
        <v>5657200</v>
      </c>
      <c r="GH60" s="115">
        <v>351288.3</v>
      </c>
      <c r="GI60" s="145">
        <v>38.130001</v>
      </c>
      <c r="GJ60" s="113">
        <v>38.439999</v>
      </c>
      <c r="GK60" s="113">
        <v>37.020000000000003</v>
      </c>
      <c r="GL60" s="113">
        <v>37.849997999999999</v>
      </c>
      <c r="GM60" s="113">
        <v>36.809970999999997</v>
      </c>
      <c r="GN60" s="114">
        <v>12780900</v>
      </c>
      <c r="GO60" s="115">
        <v>47080</v>
      </c>
      <c r="GP60" s="145">
        <v>149.46000699999999</v>
      </c>
      <c r="GQ60" s="113">
        <v>152.449997</v>
      </c>
      <c r="GR60" s="113">
        <v>149.320007</v>
      </c>
      <c r="GS60" s="113">
        <v>152.11999499999999</v>
      </c>
      <c r="GT60" s="113">
        <v>149.794128</v>
      </c>
      <c r="GU60" s="114">
        <v>6196900</v>
      </c>
      <c r="GV60" s="115">
        <v>431070.1</v>
      </c>
      <c r="GW60" s="145">
        <v>142.570007</v>
      </c>
      <c r="GX60" s="113">
        <v>143.300003</v>
      </c>
      <c r="GY60" s="113">
        <v>141.699997</v>
      </c>
      <c r="GZ60" s="113">
        <v>141.720001</v>
      </c>
      <c r="HA60" s="113">
        <v>141.720001</v>
      </c>
      <c r="HB60" s="114">
        <v>8892500</v>
      </c>
      <c r="HC60" s="115">
        <v>256581.9</v>
      </c>
      <c r="HD60" s="147">
        <v>29370.92</v>
      </c>
      <c r="HE60" s="148">
        <v>29524.9</v>
      </c>
      <c r="HF60" s="148">
        <v>29228.38</v>
      </c>
      <c r="HG60" s="148">
        <v>29483.23</v>
      </c>
      <c r="HH60" s="148">
        <v>29483.23</v>
      </c>
      <c r="HI60" s="114">
        <v>331330000</v>
      </c>
      <c r="HJ60" s="149">
        <f t="shared" si="0"/>
        <v>9121009.9699999988</v>
      </c>
    </row>
    <row r="61" spans="1:218" x14ac:dyDescent="0.2">
      <c r="A61" s="127">
        <v>44155</v>
      </c>
      <c r="B61" s="112">
        <v>171.5</v>
      </c>
      <c r="C61" s="113">
        <v>172.949997</v>
      </c>
      <c r="D61" s="113">
        <v>170.96000699999999</v>
      </c>
      <c r="E61" s="113">
        <v>172.88999899999999</v>
      </c>
      <c r="F61" s="113">
        <v>168.93472299999999</v>
      </c>
      <c r="G61" s="114">
        <v>2656900</v>
      </c>
      <c r="H61" s="120">
        <v>99726.69</v>
      </c>
      <c r="I61" s="145">
        <v>113.739998</v>
      </c>
      <c r="J61" s="113">
        <v>114.540001</v>
      </c>
      <c r="K61" s="113">
        <v>111.900002</v>
      </c>
      <c r="L61" s="113">
        <v>112.58000199999999</v>
      </c>
      <c r="M61" s="113">
        <v>111.28270000000001</v>
      </c>
      <c r="N61" s="114">
        <v>3702300</v>
      </c>
      <c r="O61" s="115">
        <v>90649.56</v>
      </c>
      <c r="P61" s="146">
        <v>223.220001</v>
      </c>
      <c r="Q61" s="113">
        <v>225.08999600000001</v>
      </c>
      <c r="R61" s="113">
        <v>221.479996</v>
      </c>
      <c r="S61" s="113">
        <v>223.16999799999999</v>
      </c>
      <c r="T61" s="113">
        <v>218.29049699999999</v>
      </c>
      <c r="U61" s="114">
        <v>2956200</v>
      </c>
      <c r="V61" s="120">
        <v>139480</v>
      </c>
      <c r="W61" s="145">
        <v>118.639999</v>
      </c>
      <c r="X61" s="113">
        <v>118.769997</v>
      </c>
      <c r="Y61" s="113">
        <v>117.290001</v>
      </c>
      <c r="Z61" s="113">
        <v>117.339996</v>
      </c>
      <c r="AA61" s="113">
        <v>116.79125999999999</v>
      </c>
      <c r="AB61" s="114">
        <v>73604300</v>
      </c>
      <c r="AC61" s="115">
        <v>1994991</v>
      </c>
      <c r="AD61" s="145">
        <v>204.58999600000001</v>
      </c>
      <c r="AE61" s="113">
        <v>206.58000200000001</v>
      </c>
      <c r="AF61" s="113">
        <v>199.16999799999999</v>
      </c>
      <c r="AG61" s="113">
        <v>199.61999499999999</v>
      </c>
      <c r="AH61" s="113">
        <v>199.61999499999999</v>
      </c>
      <c r="AI61" s="114">
        <v>18230900</v>
      </c>
      <c r="AJ61" s="115">
        <v>112691.3</v>
      </c>
      <c r="AK61" s="145">
        <v>172.449997</v>
      </c>
      <c r="AL61" s="113">
        <v>173.11999499999999</v>
      </c>
      <c r="AM61" s="113">
        <v>171.30999800000001</v>
      </c>
      <c r="AN61" s="113">
        <v>172.229996</v>
      </c>
      <c r="AO61" s="113">
        <v>169.63722200000001</v>
      </c>
      <c r="AP61" s="114">
        <v>2449800</v>
      </c>
      <c r="AQ61" s="115">
        <v>93565.31</v>
      </c>
      <c r="AR61" s="145">
        <v>85.720000999999996</v>
      </c>
      <c r="AS61" s="113">
        <v>86.309997999999993</v>
      </c>
      <c r="AT61" s="113">
        <v>84.879997000000003</v>
      </c>
      <c r="AU61" s="113">
        <v>85.790001000000004</v>
      </c>
      <c r="AV61" s="113">
        <v>82.459511000000006</v>
      </c>
      <c r="AW61" s="114">
        <v>8294600</v>
      </c>
      <c r="AX61" s="115">
        <v>165149.6</v>
      </c>
      <c r="AY61" s="145">
        <v>41.049999</v>
      </c>
      <c r="AZ61" s="113">
        <v>41.389999000000003</v>
      </c>
      <c r="BA61" s="113">
        <v>40.919998</v>
      </c>
      <c r="BB61" s="113">
        <v>40.970001000000003</v>
      </c>
      <c r="BC61" s="113">
        <v>39.802860000000003</v>
      </c>
      <c r="BD61" s="114">
        <v>19776300</v>
      </c>
      <c r="BE61" s="115">
        <v>173119.2</v>
      </c>
      <c r="BF61" s="145">
        <v>53.189999</v>
      </c>
      <c r="BG61" s="113">
        <v>53.25</v>
      </c>
      <c r="BH61" s="113">
        <v>52.59</v>
      </c>
      <c r="BI61" s="113">
        <v>52.669998</v>
      </c>
      <c r="BJ61" s="113">
        <v>51.055900999999999</v>
      </c>
      <c r="BK61" s="114">
        <v>15645600</v>
      </c>
      <c r="BL61" s="115">
        <v>226345.8</v>
      </c>
      <c r="BM61" s="145">
        <v>55.07</v>
      </c>
      <c r="BN61" s="113">
        <v>55.419998</v>
      </c>
      <c r="BO61" s="113">
        <v>54.279998999999997</v>
      </c>
      <c r="BP61" s="113">
        <v>54.73</v>
      </c>
      <c r="BQ61" s="113">
        <v>52.352566000000003</v>
      </c>
      <c r="BR61" s="114">
        <v>2871700</v>
      </c>
      <c r="BS61" s="115">
        <v>45902.27</v>
      </c>
      <c r="BT61" s="145">
        <v>223</v>
      </c>
      <c r="BU61" s="113">
        <v>224.80999800000001</v>
      </c>
      <c r="BV61" s="113">
        <v>222.63000500000001</v>
      </c>
      <c r="BW61" s="113">
        <v>223.35000600000001</v>
      </c>
      <c r="BX61" s="113">
        <v>219.45889299999999</v>
      </c>
      <c r="BY61" s="114">
        <v>1848100</v>
      </c>
      <c r="BZ61" s="115">
        <v>76847.5</v>
      </c>
      <c r="CA61" s="145">
        <v>201.770004</v>
      </c>
      <c r="CB61" s="113">
        <v>203.33000200000001</v>
      </c>
      <c r="CC61" s="113">
        <v>200.5</v>
      </c>
      <c r="CD61" s="113">
        <v>202</v>
      </c>
      <c r="CE61" s="113">
        <v>199.46452300000001</v>
      </c>
      <c r="CF61" s="114">
        <v>2359000</v>
      </c>
      <c r="CG61" s="115">
        <v>156400</v>
      </c>
      <c r="CH61" s="145">
        <v>271.45001200000002</v>
      </c>
      <c r="CI61" s="113">
        <v>272.36999500000002</v>
      </c>
      <c r="CJ61" s="113">
        <v>268.86999500000002</v>
      </c>
      <c r="CK61" s="113">
        <v>269.80999800000001</v>
      </c>
      <c r="CL61" s="113">
        <v>263.94268799999998</v>
      </c>
      <c r="CM61" s="114">
        <v>4111000</v>
      </c>
      <c r="CN61" s="115">
        <v>290477.8</v>
      </c>
      <c r="CO61" s="145">
        <v>45.66</v>
      </c>
      <c r="CP61" s="113">
        <v>45.880001</v>
      </c>
      <c r="CQ61" s="113">
        <v>45.330002</v>
      </c>
      <c r="CR61" s="113">
        <v>45.389999000000003</v>
      </c>
      <c r="CS61" s="113">
        <v>44.550468000000002</v>
      </c>
      <c r="CT61" s="114">
        <v>24199300</v>
      </c>
      <c r="CU61" s="115">
        <v>186008.1</v>
      </c>
      <c r="CV61" s="145">
        <v>117.599998</v>
      </c>
      <c r="CW61" s="113">
        <v>118.040001</v>
      </c>
      <c r="CX61" s="113">
        <v>116.69000200000001</v>
      </c>
      <c r="CY61" s="113">
        <v>116.94000200000001</v>
      </c>
      <c r="CZ61" s="113">
        <v>112.823921</v>
      </c>
      <c r="DA61" s="114">
        <v>5024300</v>
      </c>
      <c r="DB61" s="115">
        <v>104200.2</v>
      </c>
      <c r="DC61" s="145">
        <v>147.050003</v>
      </c>
      <c r="DD61" s="113">
        <v>147.94000199999999</v>
      </c>
      <c r="DE61" s="113">
        <v>146.13000500000001</v>
      </c>
      <c r="DF61" s="113">
        <v>146.36000100000001</v>
      </c>
      <c r="DG61" s="113">
        <v>142.70562699999999</v>
      </c>
      <c r="DH61" s="114">
        <v>6354900</v>
      </c>
      <c r="DI61" s="115">
        <v>385298.9</v>
      </c>
      <c r="DJ61" s="145">
        <v>114.43</v>
      </c>
      <c r="DK61" s="113">
        <v>115.650002</v>
      </c>
      <c r="DL61" s="113">
        <v>114.089996</v>
      </c>
      <c r="DM61" s="113">
        <v>114.57</v>
      </c>
      <c r="DN61" s="113">
        <v>111.763374</v>
      </c>
      <c r="DO61" s="114">
        <v>12718900</v>
      </c>
      <c r="DP61" s="115">
        <v>349232.5</v>
      </c>
      <c r="DQ61" s="145">
        <v>214.38999899999999</v>
      </c>
      <c r="DR61" s="113">
        <v>215.220001</v>
      </c>
      <c r="DS61" s="113">
        <v>213.63000500000001</v>
      </c>
      <c r="DT61" s="113">
        <v>214.08999600000001</v>
      </c>
      <c r="DU61" s="113">
        <v>209.21476699999999</v>
      </c>
      <c r="DV61" s="114">
        <v>3932600</v>
      </c>
      <c r="DW61" s="115">
        <v>159520.79999999999</v>
      </c>
      <c r="DX61" s="145">
        <v>76.784347999999994</v>
      </c>
      <c r="DY61" s="113">
        <v>77.108779999999996</v>
      </c>
      <c r="DZ61" s="113">
        <v>76.078247000000005</v>
      </c>
      <c r="EA61" s="113">
        <v>76.765265999999997</v>
      </c>
      <c r="EB61" s="113">
        <v>74.192108000000005</v>
      </c>
      <c r="EC61" s="114">
        <v>8415440</v>
      </c>
      <c r="ED61" s="115">
        <v>203541.3</v>
      </c>
      <c r="EE61" s="145">
        <v>212.199997</v>
      </c>
      <c r="EF61" s="113">
        <v>213.28999300000001</v>
      </c>
      <c r="EG61" s="113">
        <v>210</v>
      </c>
      <c r="EH61" s="113">
        <v>210.38999899999999</v>
      </c>
      <c r="EI61" s="113">
        <v>209.02281199999999</v>
      </c>
      <c r="EJ61" s="114">
        <v>22843100</v>
      </c>
      <c r="EK61" s="115">
        <v>1590652</v>
      </c>
      <c r="EL61" s="145">
        <v>133.300003</v>
      </c>
      <c r="EM61" s="113">
        <v>133.529999</v>
      </c>
      <c r="EN61" s="113">
        <v>131.91000399999999</v>
      </c>
      <c r="EO61" s="113">
        <v>132.979996</v>
      </c>
      <c r="EP61" s="113">
        <v>131.959259</v>
      </c>
      <c r="EQ61" s="114">
        <v>4318100</v>
      </c>
      <c r="ER61" s="115">
        <v>166864.4</v>
      </c>
      <c r="ES61" s="145">
        <v>139.529999</v>
      </c>
      <c r="ET61" s="113">
        <v>140.35000600000001</v>
      </c>
      <c r="EU61" s="113">
        <v>138.63000500000001</v>
      </c>
      <c r="EV61" s="113">
        <v>139.300003</v>
      </c>
      <c r="EW61" s="113">
        <v>136.72465500000001</v>
      </c>
      <c r="EX61" s="114">
        <v>4726900</v>
      </c>
      <c r="EY61" s="115">
        <v>343994.8</v>
      </c>
      <c r="EZ61" s="145">
        <v>263.58999599999999</v>
      </c>
      <c r="FA61" s="113">
        <v>265.01998900000001</v>
      </c>
      <c r="FB61" s="113">
        <v>257.82000699999998</v>
      </c>
      <c r="FC61" s="113">
        <v>258.040009</v>
      </c>
      <c r="FD61" s="113">
        <v>258.040009</v>
      </c>
      <c r="FE61" s="114">
        <v>7286100</v>
      </c>
      <c r="FF61" s="115">
        <v>222530</v>
      </c>
      <c r="FG61" s="145">
        <v>132.949997</v>
      </c>
      <c r="FH61" s="113">
        <v>134.800003</v>
      </c>
      <c r="FI61" s="113">
        <v>132.679993</v>
      </c>
      <c r="FJ61" s="113">
        <v>134.550003</v>
      </c>
      <c r="FK61" s="113">
        <v>131.49894699999999</v>
      </c>
      <c r="FL61" s="114">
        <v>1322400</v>
      </c>
      <c r="FM61" s="115">
        <v>34082.699999999997</v>
      </c>
      <c r="FN61" s="145">
        <v>335</v>
      </c>
      <c r="FO61" s="113">
        <v>337.66000400000001</v>
      </c>
      <c r="FP61" s="113">
        <v>331.709991</v>
      </c>
      <c r="FQ61" s="113">
        <v>334.70001200000002</v>
      </c>
      <c r="FR61" s="113">
        <v>329.94869999999997</v>
      </c>
      <c r="FS61" s="114">
        <v>3702000</v>
      </c>
      <c r="FT61" s="115">
        <v>317570.2</v>
      </c>
      <c r="FU61" s="145">
        <v>60.209999000000003</v>
      </c>
      <c r="FV61" s="113">
        <v>60.330002</v>
      </c>
      <c r="FW61" s="113">
        <v>59.950001</v>
      </c>
      <c r="FX61" s="113">
        <v>60.040000999999997</v>
      </c>
      <c r="FY61" s="113">
        <v>57.436729</v>
      </c>
      <c r="FZ61" s="114">
        <v>14225400</v>
      </c>
      <c r="GA61" s="115">
        <v>248451.1</v>
      </c>
      <c r="GB61" s="145">
        <v>207.13000500000001</v>
      </c>
      <c r="GC61" s="113">
        <v>208.11000100000001</v>
      </c>
      <c r="GD61" s="113">
        <v>203.80999800000001</v>
      </c>
      <c r="GE61" s="113">
        <v>203.88000500000001</v>
      </c>
      <c r="GF61" s="113">
        <v>202.99198899999999</v>
      </c>
      <c r="GG61" s="114">
        <v>9653500</v>
      </c>
      <c r="GH61" s="115">
        <v>345043.4</v>
      </c>
      <c r="GI61" s="145">
        <v>37.409999999999997</v>
      </c>
      <c r="GJ61" s="113">
        <v>38.080002</v>
      </c>
      <c r="GK61" s="113">
        <v>37.139999000000003</v>
      </c>
      <c r="GL61" s="113">
        <v>37.529998999999997</v>
      </c>
      <c r="GM61" s="113">
        <v>36.498764000000001</v>
      </c>
      <c r="GN61" s="114">
        <v>9018500</v>
      </c>
      <c r="GO61" s="115">
        <v>47840</v>
      </c>
      <c r="GP61" s="145">
        <v>151.16999799999999</v>
      </c>
      <c r="GQ61" s="113">
        <v>152.759995</v>
      </c>
      <c r="GR61" s="113">
        <v>149.80999800000001</v>
      </c>
      <c r="GS61" s="113">
        <v>150.240005</v>
      </c>
      <c r="GT61" s="113">
        <v>147.942871</v>
      </c>
      <c r="GU61" s="114">
        <v>7312400</v>
      </c>
      <c r="GV61" s="115">
        <v>425742.7</v>
      </c>
      <c r="GW61" s="145">
        <v>141.71000699999999</v>
      </c>
      <c r="GX61" s="113">
        <v>142.61000100000001</v>
      </c>
      <c r="GY61" s="113">
        <v>140.86000100000001</v>
      </c>
      <c r="GZ61" s="113">
        <v>141.070007</v>
      </c>
      <c r="HA61" s="113">
        <v>141.070007</v>
      </c>
      <c r="HB61" s="114">
        <v>8481600</v>
      </c>
      <c r="HC61" s="115">
        <v>255405.1</v>
      </c>
      <c r="HD61" s="147">
        <v>29437.57</v>
      </c>
      <c r="HE61" s="148">
        <v>29469.89</v>
      </c>
      <c r="HF61" s="148">
        <v>29231.200000000001</v>
      </c>
      <c r="HG61" s="148">
        <v>29263.48</v>
      </c>
      <c r="HH61" s="148">
        <v>29263.48</v>
      </c>
      <c r="HI61" s="114">
        <v>305350000</v>
      </c>
      <c r="HJ61" s="149">
        <f t="shared" si="0"/>
        <v>9051324.2299999986</v>
      </c>
    </row>
    <row r="62" spans="1:218" x14ac:dyDescent="0.2">
      <c r="A62" s="127">
        <v>44158</v>
      </c>
      <c r="B62" s="112">
        <v>173.759995</v>
      </c>
      <c r="C62" s="113">
        <v>174.86000100000001</v>
      </c>
      <c r="D62" s="113">
        <v>173.449997</v>
      </c>
      <c r="E62" s="113">
        <v>174.13999899999999</v>
      </c>
      <c r="F62" s="113">
        <v>170.156128</v>
      </c>
      <c r="G62" s="114">
        <v>2064300</v>
      </c>
      <c r="H62" s="120">
        <v>100447.8</v>
      </c>
      <c r="I62" s="145">
        <v>114.239998</v>
      </c>
      <c r="J62" s="113">
        <v>116.779999</v>
      </c>
      <c r="K62" s="113">
        <v>113.720001</v>
      </c>
      <c r="L62" s="113">
        <v>116.089996</v>
      </c>
      <c r="M62" s="113">
        <v>114.752251</v>
      </c>
      <c r="N62" s="114">
        <v>3022900</v>
      </c>
      <c r="O62" s="115">
        <v>93475.88</v>
      </c>
      <c r="P62" s="146">
        <v>222.05999800000001</v>
      </c>
      <c r="Q62" s="113">
        <v>223.16999799999999</v>
      </c>
      <c r="R62" s="113">
        <v>220.33999600000001</v>
      </c>
      <c r="S62" s="113">
        <v>222.220001</v>
      </c>
      <c r="T62" s="113">
        <v>217.361267</v>
      </c>
      <c r="U62" s="114">
        <v>2032600</v>
      </c>
      <c r="V62" s="120">
        <v>140560</v>
      </c>
      <c r="W62" s="145">
        <v>117.18</v>
      </c>
      <c r="X62" s="113">
        <v>117.620003</v>
      </c>
      <c r="Y62" s="113">
        <v>113.75</v>
      </c>
      <c r="Z62" s="113">
        <v>113.849998</v>
      </c>
      <c r="AA62" s="113">
        <v>113.317581</v>
      </c>
      <c r="AB62" s="114">
        <v>127959300</v>
      </c>
      <c r="AC62" s="115">
        <v>1935655</v>
      </c>
      <c r="AD62" s="145">
        <v>203.240005</v>
      </c>
      <c r="AE62" s="113">
        <v>214.21000699999999</v>
      </c>
      <c r="AF62" s="113">
        <v>201.86999499999999</v>
      </c>
      <c r="AG62" s="113">
        <v>211.529999</v>
      </c>
      <c r="AH62" s="113">
        <v>211.529999</v>
      </c>
      <c r="AI62" s="114">
        <v>28372400</v>
      </c>
      <c r="AJ62" s="115">
        <v>119414.9</v>
      </c>
      <c r="AK62" s="145">
        <v>173.759995</v>
      </c>
      <c r="AL62" s="113">
        <v>175.5</v>
      </c>
      <c r="AM62" s="113">
        <v>173.240005</v>
      </c>
      <c r="AN62" s="113">
        <v>174.779999</v>
      </c>
      <c r="AO62" s="113">
        <v>172.14883399999999</v>
      </c>
      <c r="AP62" s="114">
        <v>2403500</v>
      </c>
      <c r="AQ62" s="115">
        <v>94950.63</v>
      </c>
      <c r="AR62" s="145">
        <v>87.449996999999996</v>
      </c>
      <c r="AS62" s="113">
        <v>91.580001999999993</v>
      </c>
      <c r="AT62" s="113">
        <v>86.760002</v>
      </c>
      <c r="AU62" s="113">
        <v>91.029999000000004</v>
      </c>
      <c r="AV62" s="113">
        <v>87.496077999999997</v>
      </c>
      <c r="AW62" s="114">
        <v>13379300</v>
      </c>
      <c r="AX62" s="115">
        <v>175236.8</v>
      </c>
      <c r="AY62" s="145">
        <v>41.029998999999997</v>
      </c>
      <c r="AZ62" s="113">
        <v>41.799999</v>
      </c>
      <c r="BA62" s="113">
        <v>41.02</v>
      </c>
      <c r="BB62" s="113">
        <v>41.639999000000003</v>
      </c>
      <c r="BC62" s="113">
        <v>40.453769999999999</v>
      </c>
      <c r="BD62" s="114">
        <v>19651400</v>
      </c>
      <c r="BE62" s="115">
        <v>175950.3</v>
      </c>
      <c r="BF62" s="145">
        <v>52.950001</v>
      </c>
      <c r="BG62" s="113">
        <v>53.169998</v>
      </c>
      <c r="BH62" s="113">
        <v>52.200001</v>
      </c>
      <c r="BI62" s="113">
        <v>52.68</v>
      </c>
      <c r="BJ62" s="113">
        <v>51.065598000000001</v>
      </c>
      <c r="BK62" s="114">
        <v>13191900</v>
      </c>
      <c r="BL62" s="115">
        <v>226388.7</v>
      </c>
      <c r="BM62" s="145">
        <v>55.279998999999997</v>
      </c>
      <c r="BN62" s="113">
        <v>56.290000999999997</v>
      </c>
      <c r="BO62" s="113">
        <v>55.279998999999997</v>
      </c>
      <c r="BP62" s="113">
        <v>55.939999</v>
      </c>
      <c r="BQ62" s="113">
        <v>53.510002</v>
      </c>
      <c r="BR62" s="114">
        <v>4560700</v>
      </c>
      <c r="BS62" s="115">
        <v>46665.48</v>
      </c>
      <c r="BT62" s="145">
        <v>226.05999800000001</v>
      </c>
      <c r="BU62" s="113">
        <v>230</v>
      </c>
      <c r="BV62" s="113">
        <v>225.729996</v>
      </c>
      <c r="BW62" s="113">
        <v>228.83000200000001</v>
      </c>
      <c r="BX62" s="113">
        <v>224.84343000000001</v>
      </c>
      <c r="BY62" s="114">
        <v>3371300</v>
      </c>
      <c r="BZ62" s="115">
        <v>78732.94</v>
      </c>
      <c r="CA62" s="145">
        <v>203.64999399999999</v>
      </c>
      <c r="CB62" s="113">
        <v>205.300003</v>
      </c>
      <c r="CC62" s="113">
        <v>203.41999799999999</v>
      </c>
      <c r="CD62" s="113">
        <v>204.58000200000001</v>
      </c>
      <c r="CE62" s="113">
        <v>202.012146</v>
      </c>
      <c r="CF62" s="114">
        <v>2806400</v>
      </c>
      <c r="CG62" s="115">
        <v>157140</v>
      </c>
      <c r="CH62" s="145">
        <v>270.01001000000002</v>
      </c>
      <c r="CI62" s="113">
        <v>273.69000199999999</v>
      </c>
      <c r="CJ62" s="113">
        <v>269.54998799999998</v>
      </c>
      <c r="CK62" s="113">
        <v>271.39999399999999</v>
      </c>
      <c r="CL62" s="113">
        <v>265.49807700000002</v>
      </c>
      <c r="CM62" s="114">
        <v>3294200</v>
      </c>
      <c r="CN62" s="115">
        <v>292189.40000000002</v>
      </c>
      <c r="CO62" s="145">
        <v>45.48</v>
      </c>
      <c r="CP62" s="113">
        <v>46.209999000000003</v>
      </c>
      <c r="CQ62" s="113">
        <v>45.450001</v>
      </c>
      <c r="CR62" s="113">
        <v>46.060001</v>
      </c>
      <c r="CS62" s="113">
        <v>45.208075999999998</v>
      </c>
      <c r="CT62" s="114">
        <v>35489600</v>
      </c>
      <c r="CU62" s="115">
        <v>188753.8</v>
      </c>
      <c r="CV62" s="145">
        <v>117.43</v>
      </c>
      <c r="CW62" s="113">
        <v>120.519997</v>
      </c>
      <c r="CX62" s="113">
        <v>117.269997</v>
      </c>
      <c r="CY62" s="113">
        <v>120.089996</v>
      </c>
      <c r="CZ62" s="113">
        <v>115.86303700000001</v>
      </c>
      <c r="DA62" s="114">
        <v>5650400</v>
      </c>
      <c r="DB62" s="115">
        <v>107007</v>
      </c>
      <c r="DC62" s="145">
        <v>146.009995</v>
      </c>
      <c r="DD62" s="113">
        <v>146.009995</v>
      </c>
      <c r="DE62" s="113">
        <v>143.03999300000001</v>
      </c>
      <c r="DF62" s="113">
        <v>143.86999499999999</v>
      </c>
      <c r="DG62" s="113">
        <v>141.25254799999999</v>
      </c>
      <c r="DH62" s="114">
        <v>7318300</v>
      </c>
      <c r="DI62" s="115">
        <v>378743.9</v>
      </c>
      <c r="DJ62" s="145">
        <v>116.050003</v>
      </c>
      <c r="DK62" s="113">
        <v>118.16999800000001</v>
      </c>
      <c r="DL62" s="113">
        <v>115.57</v>
      </c>
      <c r="DM62" s="113">
        <v>117.870003</v>
      </c>
      <c r="DN62" s="113">
        <v>114.982529</v>
      </c>
      <c r="DO62" s="114">
        <v>13209200</v>
      </c>
      <c r="DP62" s="115">
        <v>359291.6</v>
      </c>
      <c r="DQ62" s="145">
        <v>215.13999899999999</v>
      </c>
      <c r="DR62" s="113">
        <v>217.60000600000001</v>
      </c>
      <c r="DS62" s="113">
        <v>214.64999399999999</v>
      </c>
      <c r="DT62" s="113">
        <v>217</v>
      </c>
      <c r="DU62" s="113">
        <v>212.05851699999999</v>
      </c>
      <c r="DV62" s="114">
        <v>3010300</v>
      </c>
      <c r="DW62" s="115">
        <v>161689.1</v>
      </c>
      <c r="DX62" s="145">
        <v>76.917938000000007</v>
      </c>
      <c r="DY62" s="113">
        <v>77.442749000000006</v>
      </c>
      <c r="DZ62" s="113">
        <v>75.744277999999994</v>
      </c>
      <c r="EA62" s="113">
        <v>76.603049999999996</v>
      </c>
      <c r="EB62" s="113">
        <v>74.035331999999997</v>
      </c>
      <c r="EC62" s="114">
        <v>9498548</v>
      </c>
      <c r="ED62" s="115">
        <v>203111.1</v>
      </c>
      <c r="EE62" s="145">
        <v>210.949997</v>
      </c>
      <c r="EF62" s="113">
        <v>212.28999300000001</v>
      </c>
      <c r="EG62" s="113">
        <v>208.16000399999999</v>
      </c>
      <c r="EH62" s="113">
        <v>210.11000100000001</v>
      </c>
      <c r="EI62" s="113">
        <v>208.744629</v>
      </c>
      <c r="EJ62" s="114">
        <v>25683500</v>
      </c>
      <c r="EK62" s="115">
        <v>1588535</v>
      </c>
      <c r="EL62" s="145">
        <v>134.38000500000001</v>
      </c>
      <c r="EM62" s="113">
        <v>134.88999899999999</v>
      </c>
      <c r="EN62" s="113">
        <v>133.08999600000001</v>
      </c>
      <c r="EO62" s="113">
        <v>134.13000500000001</v>
      </c>
      <c r="EP62" s="113">
        <v>133.100449</v>
      </c>
      <c r="EQ62" s="114">
        <v>6118400</v>
      </c>
      <c r="ER62" s="115">
        <v>168307.5</v>
      </c>
      <c r="ES62" s="145">
        <v>139.320007</v>
      </c>
      <c r="ET62" s="113">
        <v>139.949997</v>
      </c>
      <c r="EU62" s="113">
        <v>137.86000100000001</v>
      </c>
      <c r="EV62" s="113">
        <v>138.759995</v>
      </c>
      <c r="EW62" s="113">
        <v>136.194626</v>
      </c>
      <c r="EX62" s="114">
        <v>4770600</v>
      </c>
      <c r="EY62" s="115">
        <v>342661.2</v>
      </c>
      <c r="EZ62" s="145">
        <v>261.23001099999999</v>
      </c>
      <c r="FA62" s="113">
        <v>261.73998999999998</v>
      </c>
      <c r="FB62" s="113">
        <v>254.61000100000001</v>
      </c>
      <c r="FC62" s="113">
        <v>257.64001500000001</v>
      </c>
      <c r="FD62" s="113">
        <v>257.64001500000001</v>
      </c>
      <c r="FE62" s="114">
        <v>5383600</v>
      </c>
      <c r="FF62" s="115">
        <v>222420</v>
      </c>
      <c r="FG62" s="145">
        <v>135.55999800000001</v>
      </c>
      <c r="FH62" s="113">
        <v>135.55999800000001</v>
      </c>
      <c r="FI62" s="113">
        <v>133.63000500000001</v>
      </c>
      <c r="FJ62" s="113">
        <v>134.63000500000001</v>
      </c>
      <c r="FK62" s="113">
        <v>131.577133</v>
      </c>
      <c r="FL62" s="114">
        <v>918000</v>
      </c>
      <c r="FM62" s="115">
        <v>34102.959999999999</v>
      </c>
      <c r="FN62" s="145">
        <v>335.54998799999998</v>
      </c>
      <c r="FO62" s="113">
        <v>336.26001000000002</v>
      </c>
      <c r="FP62" s="113">
        <v>331.58999599999999</v>
      </c>
      <c r="FQ62" s="113">
        <v>335.05999800000001</v>
      </c>
      <c r="FR62" s="113">
        <v>330.30352800000003</v>
      </c>
      <c r="FS62" s="114">
        <v>2535700</v>
      </c>
      <c r="FT62" s="115">
        <v>317911.8</v>
      </c>
      <c r="FU62" s="145">
        <v>60.009998000000003</v>
      </c>
      <c r="FV62" s="113">
        <v>60.389999000000003</v>
      </c>
      <c r="FW62" s="113">
        <v>60</v>
      </c>
      <c r="FX62" s="113">
        <v>60.23</v>
      </c>
      <c r="FY62" s="113">
        <v>57.618496</v>
      </c>
      <c r="FZ62" s="114">
        <v>11601400</v>
      </c>
      <c r="GA62" s="115">
        <v>249237.4</v>
      </c>
      <c r="GB62" s="145">
        <v>204.699997</v>
      </c>
      <c r="GC62" s="113">
        <v>209</v>
      </c>
      <c r="GD62" s="113">
        <v>204.699997</v>
      </c>
      <c r="GE62" s="113">
        <v>208.16000399999999</v>
      </c>
      <c r="GF62" s="113">
        <v>207.253342</v>
      </c>
      <c r="GG62" s="114">
        <v>6101900</v>
      </c>
      <c r="GH62" s="115">
        <v>352286.8</v>
      </c>
      <c r="GI62" s="145">
        <v>37.68</v>
      </c>
      <c r="GJ62" s="113">
        <v>38.040000999999997</v>
      </c>
      <c r="GK62" s="113">
        <v>37.220001000000003</v>
      </c>
      <c r="GL62" s="113">
        <v>37.979999999999997</v>
      </c>
      <c r="GM62" s="113">
        <v>36.936397999999997</v>
      </c>
      <c r="GN62" s="114">
        <v>8205200</v>
      </c>
      <c r="GO62" s="115">
        <v>47840</v>
      </c>
      <c r="GP62" s="145">
        <v>150.36999499999999</v>
      </c>
      <c r="GQ62" s="113">
        <v>151.39999399999999</v>
      </c>
      <c r="GR62" s="113">
        <v>149.36999499999999</v>
      </c>
      <c r="GS62" s="113">
        <v>150.929993</v>
      </c>
      <c r="GT62" s="113">
        <v>148.62231399999999</v>
      </c>
      <c r="GU62" s="114">
        <v>6185700</v>
      </c>
      <c r="GV62" s="115">
        <v>427698</v>
      </c>
      <c r="GW62" s="145">
        <v>142.449997</v>
      </c>
      <c r="GX62" s="113">
        <v>147.75</v>
      </c>
      <c r="GY62" s="113">
        <v>141.699997</v>
      </c>
      <c r="GZ62" s="113">
        <v>145.979996</v>
      </c>
      <c r="HA62" s="113">
        <v>145.979996</v>
      </c>
      <c r="HB62" s="114">
        <v>12887000</v>
      </c>
      <c r="HC62" s="115">
        <v>264294.59999999998</v>
      </c>
      <c r="HD62" s="147">
        <v>29332.82</v>
      </c>
      <c r="HE62" s="148">
        <v>29667.75</v>
      </c>
      <c r="HF62" s="148">
        <v>29332.82</v>
      </c>
      <c r="HG62" s="148">
        <v>29591.27</v>
      </c>
      <c r="HH62" s="148">
        <v>29591.27</v>
      </c>
      <c r="HI62" s="114">
        <v>387200000</v>
      </c>
      <c r="HJ62" s="149">
        <f t="shared" si="0"/>
        <v>9050699.5900000017</v>
      </c>
    </row>
    <row r="63" spans="1:218" x14ac:dyDescent="0.2">
      <c r="A63" s="127">
        <v>44159</v>
      </c>
      <c r="B63" s="112">
        <v>175</v>
      </c>
      <c r="C63" s="113">
        <v>177.220001</v>
      </c>
      <c r="D63" s="113">
        <v>174.89999399999999</v>
      </c>
      <c r="E63" s="113">
        <v>177.08000200000001</v>
      </c>
      <c r="F63" s="113">
        <v>173.02887000000001</v>
      </c>
      <c r="G63" s="114">
        <v>3086000</v>
      </c>
      <c r="H63" s="120">
        <v>102143.6</v>
      </c>
      <c r="I63" s="145">
        <v>119</v>
      </c>
      <c r="J63" s="113">
        <v>120.839996</v>
      </c>
      <c r="K63" s="113">
        <v>117.889999</v>
      </c>
      <c r="L63" s="113">
        <v>120.389999</v>
      </c>
      <c r="M63" s="113">
        <v>119.002701</v>
      </c>
      <c r="N63" s="114">
        <v>6163400</v>
      </c>
      <c r="O63" s="115">
        <v>96938.19</v>
      </c>
      <c r="P63" s="146">
        <v>222.449997</v>
      </c>
      <c r="Q63" s="113">
        <v>223.050003</v>
      </c>
      <c r="R63" s="113">
        <v>219.820007</v>
      </c>
      <c r="S63" s="113">
        <v>220.46000699999999</v>
      </c>
      <c r="T63" s="113">
        <v>215.63975500000001</v>
      </c>
      <c r="U63" s="114">
        <v>3198300</v>
      </c>
      <c r="V63" s="120">
        <v>137620</v>
      </c>
      <c r="W63" s="145">
        <v>113.910004</v>
      </c>
      <c r="X63" s="113">
        <v>115.849998</v>
      </c>
      <c r="Y63" s="113">
        <v>112.589996</v>
      </c>
      <c r="Z63" s="113">
        <v>115.16999800000001</v>
      </c>
      <c r="AA63" s="113">
        <v>114.631409</v>
      </c>
      <c r="AB63" s="114">
        <v>113874200</v>
      </c>
      <c r="AC63" s="115">
        <v>1958097</v>
      </c>
      <c r="AD63" s="145">
        <v>219.429993</v>
      </c>
      <c r="AE63" s="113">
        <v>222.949997</v>
      </c>
      <c r="AF63" s="113">
        <v>215.759995</v>
      </c>
      <c r="AG63" s="113">
        <v>218.490005</v>
      </c>
      <c r="AH63" s="113">
        <v>218.490005</v>
      </c>
      <c r="AI63" s="114">
        <v>31132000</v>
      </c>
      <c r="AJ63" s="115">
        <v>123344</v>
      </c>
      <c r="AK63" s="145">
        <v>176.25</v>
      </c>
      <c r="AL63" s="113">
        <v>178.320007</v>
      </c>
      <c r="AM63" s="113">
        <v>175.270004</v>
      </c>
      <c r="AN63" s="113">
        <v>176.89999399999999</v>
      </c>
      <c r="AO63" s="113">
        <v>174.23689300000001</v>
      </c>
      <c r="AP63" s="114">
        <v>3447000</v>
      </c>
      <c r="AQ63" s="115">
        <v>96102.31</v>
      </c>
      <c r="AR63" s="145">
        <v>93.389999000000003</v>
      </c>
      <c r="AS63" s="113">
        <v>95.82</v>
      </c>
      <c r="AT63" s="113">
        <v>93</v>
      </c>
      <c r="AU63" s="113">
        <v>95.620002999999997</v>
      </c>
      <c r="AV63" s="113">
        <v>91.907898000000003</v>
      </c>
      <c r="AW63" s="114">
        <v>17257400</v>
      </c>
      <c r="AX63" s="115">
        <v>184072.8</v>
      </c>
      <c r="AY63" s="145">
        <v>42.139999000000003</v>
      </c>
      <c r="AZ63" s="113">
        <v>42.709999000000003</v>
      </c>
      <c r="BA63" s="113">
        <v>41.900002000000001</v>
      </c>
      <c r="BB63" s="113">
        <v>42.610000999999997</v>
      </c>
      <c r="BC63" s="113">
        <v>41.396137000000003</v>
      </c>
      <c r="BD63" s="114">
        <v>22849700</v>
      </c>
      <c r="BE63" s="115">
        <v>180049.1</v>
      </c>
      <c r="BF63" s="145">
        <v>53.139999000000003</v>
      </c>
      <c r="BG63" s="113">
        <v>53.59</v>
      </c>
      <c r="BH63" s="113">
        <v>53.02</v>
      </c>
      <c r="BI63" s="113">
        <v>53.220001000000003</v>
      </c>
      <c r="BJ63" s="113">
        <v>51.589046000000003</v>
      </c>
      <c r="BK63" s="114">
        <v>13827600</v>
      </c>
      <c r="BL63" s="115">
        <v>228709.4</v>
      </c>
      <c r="BM63" s="145">
        <v>57</v>
      </c>
      <c r="BN63" s="113">
        <v>58.18</v>
      </c>
      <c r="BO63" s="113">
        <v>56.610000999999997</v>
      </c>
      <c r="BP63" s="113">
        <v>57.73</v>
      </c>
      <c r="BQ63" s="113">
        <v>55.222248</v>
      </c>
      <c r="BR63" s="114">
        <v>4442800</v>
      </c>
      <c r="BS63" s="115">
        <v>48316.62</v>
      </c>
      <c r="BT63" s="145">
        <v>231.10000600000001</v>
      </c>
      <c r="BU63" s="113">
        <v>238.11999499999999</v>
      </c>
      <c r="BV63" s="113">
        <v>230.63000500000001</v>
      </c>
      <c r="BW63" s="113">
        <v>237.5</v>
      </c>
      <c r="BX63" s="113">
        <v>233.36239599999999</v>
      </c>
      <c r="BY63" s="114">
        <v>3915200</v>
      </c>
      <c r="BZ63" s="115">
        <v>81716</v>
      </c>
      <c r="CA63" s="145">
        <v>208.300003</v>
      </c>
      <c r="CB63" s="113">
        <v>208.78999300000001</v>
      </c>
      <c r="CC63" s="113">
        <v>206.740005</v>
      </c>
      <c r="CD63" s="113">
        <v>207.88999899999999</v>
      </c>
      <c r="CE63" s="113">
        <v>205.28059400000001</v>
      </c>
      <c r="CF63" s="114">
        <v>4053600</v>
      </c>
      <c r="CG63" s="115">
        <v>158230</v>
      </c>
      <c r="CH63" s="145">
        <v>274</v>
      </c>
      <c r="CI63" s="113">
        <v>275.54998799999998</v>
      </c>
      <c r="CJ63" s="113">
        <v>272.57000699999998</v>
      </c>
      <c r="CK63" s="113">
        <v>273.30999800000001</v>
      </c>
      <c r="CL63" s="113">
        <v>267.36660799999999</v>
      </c>
      <c r="CM63" s="114">
        <v>4773400</v>
      </c>
      <c r="CN63" s="115">
        <v>294245.8</v>
      </c>
      <c r="CO63" s="145">
        <v>46.290000999999997</v>
      </c>
      <c r="CP63" s="113">
        <v>47.299999</v>
      </c>
      <c r="CQ63" s="113">
        <v>46.009998000000003</v>
      </c>
      <c r="CR63" s="113">
        <v>47.009998000000003</v>
      </c>
      <c r="CS63" s="113">
        <v>46.140506999999999</v>
      </c>
      <c r="CT63" s="114">
        <v>33901200</v>
      </c>
      <c r="CU63" s="115">
        <v>192646.9</v>
      </c>
      <c r="CV63" s="145">
        <v>120.860001</v>
      </c>
      <c r="CW63" s="113">
        <v>124.730003</v>
      </c>
      <c r="CX63" s="113">
        <v>120.80999799999999</v>
      </c>
      <c r="CY63" s="113">
        <v>124.41999800000001</v>
      </c>
      <c r="CZ63" s="113">
        <v>120.040634</v>
      </c>
      <c r="DA63" s="114">
        <v>7752500</v>
      </c>
      <c r="DB63" s="115">
        <v>110865.3</v>
      </c>
      <c r="DC63" s="145">
        <v>144</v>
      </c>
      <c r="DD63" s="113">
        <v>144.759995</v>
      </c>
      <c r="DE63" s="113">
        <v>143.61000100000001</v>
      </c>
      <c r="DF63" s="113">
        <v>143.86999499999999</v>
      </c>
      <c r="DG63" s="113">
        <v>141.25254799999999</v>
      </c>
      <c r="DH63" s="114">
        <v>11034800</v>
      </c>
      <c r="DI63" s="115">
        <v>378743.9</v>
      </c>
      <c r="DJ63" s="145">
        <v>120.07</v>
      </c>
      <c r="DK63" s="113">
        <v>123.5</v>
      </c>
      <c r="DL63" s="113">
        <v>119.709999</v>
      </c>
      <c r="DM63" s="113">
        <v>123.32</v>
      </c>
      <c r="DN63" s="113">
        <v>120.29901099999999</v>
      </c>
      <c r="DO63" s="114">
        <v>20121600</v>
      </c>
      <c r="DP63" s="115">
        <v>375904.3</v>
      </c>
      <c r="DQ63" s="145">
        <v>219.009995</v>
      </c>
      <c r="DR63" s="113">
        <v>221.25</v>
      </c>
      <c r="DS63" s="113">
        <v>218.25</v>
      </c>
      <c r="DT63" s="113">
        <v>219.71000699999999</v>
      </c>
      <c r="DU63" s="113">
        <v>214.70678699999999</v>
      </c>
      <c r="DV63" s="114">
        <v>3870900</v>
      </c>
      <c r="DW63" s="115">
        <v>163708.29999999999</v>
      </c>
      <c r="DX63" s="145">
        <v>76.354965000000007</v>
      </c>
      <c r="DY63" s="113">
        <v>77.185112000000004</v>
      </c>
      <c r="DZ63" s="113">
        <v>76.020988000000003</v>
      </c>
      <c r="EA63" s="113">
        <v>76.469466999999995</v>
      </c>
      <c r="EB63" s="113">
        <v>73.906227000000001</v>
      </c>
      <c r="EC63" s="114">
        <v>12790840</v>
      </c>
      <c r="ED63" s="115">
        <v>202756.9</v>
      </c>
      <c r="EE63" s="145">
        <v>209.58999600000001</v>
      </c>
      <c r="EF63" s="113">
        <v>214.25</v>
      </c>
      <c r="EG63" s="113">
        <v>208.86000100000001</v>
      </c>
      <c r="EH63" s="113">
        <v>213.86000100000001</v>
      </c>
      <c r="EI63" s="113">
        <v>212.47027600000001</v>
      </c>
      <c r="EJ63" s="114">
        <v>33979700</v>
      </c>
      <c r="EK63" s="115">
        <v>1616887</v>
      </c>
      <c r="EL63" s="145">
        <v>135</v>
      </c>
      <c r="EM63" s="113">
        <v>135.990005</v>
      </c>
      <c r="EN63" s="113">
        <v>134.21000699999999</v>
      </c>
      <c r="EO63" s="113">
        <v>134.699997</v>
      </c>
      <c r="EP63" s="113">
        <v>133.66604599999999</v>
      </c>
      <c r="EQ63" s="114">
        <v>7204700</v>
      </c>
      <c r="ER63" s="115">
        <v>169022.8</v>
      </c>
      <c r="ES63" s="145">
        <v>138.83000200000001</v>
      </c>
      <c r="ET63" s="113">
        <v>139.83999600000001</v>
      </c>
      <c r="EU63" s="113">
        <v>138.070007</v>
      </c>
      <c r="EV63" s="113">
        <v>138.30999800000001</v>
      </c>
      <c r="EW63" s="113">
        <v>135.75294500000001</v>
      </c>
      <c r="EX63" s="114">
        <v>7101800</v>
      </c>
      <c r="EY63" s="115">
        <v>341549.9</v>
      </c>
      <c r="EZ63" s="145">
        <v>260</v>
      </c>
      <c r="FA63" s="113">
        <v>262.30999800000001</v>
      </c>
      <c r="FB63" s="113">
        <v>257.82000699999998</v>
      </c>
      <c r="FC63" s="113">
        <v>260.83999599999999</v>
      </c>
      <c r="FD63" s="113">
        <v>260.83999599999999</v>
      </c>
      <c r="FE63" s="114">
        <v>5797300</v>
      </c>
      <c r="FF63" s="115">
        <v>218620</v>
      </c>
      <c r="FG63" s="145">
        <v>136.800003</v>
      </c>
      <c r="FH63" s="113">
        <v>136.94000199999999</v>
      </c>
      <c r="FI63" s="113">
        <v>134.759995</v>
      </c>
      <c r="FJ63" s="113">
        <v>136.38999899999999</v>
      </c>
      <c r="FK63" s="113">
        <v>133.297211</v>
      </c>
      <c r="FL63" s="114">
        <v>2098500</v>
      </c>
      <c r="FM63" s="115">
        <v>34548.78</v>
      </c>
      <c r="FN63" s="145">
        <v>336.17999300000002</v>
      </c>
      <c r="FO63" s="113">
        <v>340</v>
      </c>
      <c r="FP63" s="113">
        <v>334.42999300000002</v>
      </c>
      <c r="FQ63" s="113">
        <v>336.01001000000002</v>
      </c>
      <c r="FR63" s="113">
        <v>331.24011200000001</v>
      </c>
      <c r="FS63" s="114">
        <v>3759700</v>
      </c>
      <c r="FT63" s="115">
        <v>318813.2</v>
      </c>
      <c r="FU63" s="145">
        <v>60.599997999999999</v>
      </c>
      <c r="FV63" s="113">
        <v>60.799999</v>
      </c>
      <c r="FW63" s="113">
        <v>60.360000999999997</v>
      </c>
      <c r="FX63" s="113">
        <v>60.639999000000003</v>
      </c>
      <c r="FY63" s="113">
        <v>58.010714999999998</v>
      </c>
      <c r="FZ63" s="114">
        <v>15481400</v>
      </c>
      <c r="GA63" s="115">
        <v>250933.9</v>
      </c>
      <c r="GB63" s="145">
        <v>210.85000600000001</v>
      </c>
      <c r="GC63" s="113">
        <v>213.820007</v>
      </c>
      <c r="GD63" s="113">
        <v>209.39999399999999</v>
      </c>
      <c r="GE63" s="113">
        <v>209.679993</v>
      </c>
      <c r="GF63" s="113">
        <v>208.76672400000001</v>
      </c>
      <c r="GG63" s="114">
        <v>10110800</v>
      </c>
      <c r="GH63" s="115">
        <v>354859.3</v>
      </c>
      <c r="GI63" s="145">
        <v>38.419998</v>
      </c>
      <c r="GJ63" s="113">
        <v>38.590000000000003</v>
      </c>
      <c r="GK63" s="113">
        <v>37.700001</v>
      </c>
      <c r="GL63" s="113">
        <v>38.520000000000003</v>
      </c>
      <c r="GM63" s="113">
        <v>37.461562999999998</v>
      </c>
      <c r="GN63" s="114">
        <v>8786000</v>
      </c>
      <c r="GO63" s="115">
        <v>46210</v>
      </c>
      <c r="GP63" s="145">
        <v>151.740005</v>
      </c>
      <c r="GQ63" s="113">
        <v>151.979996</v>
      </c>
      <c r="GR63" s="113">
        <v>150.270004</v>
      </c>
      <c r="GS63" s="113">
        <v>151.36000100000001</v>
      </c>
      <c r="GT63" s="113">
        <v>149.04574600000001</v>
      </c>
      <c r="GU63" s="114">
        <v>5718400</v>
      </c>
      <c r="GV63" s="115">
        <v>428916.5</v>
      </c>
      <c r="GW63" s="145">
        <v>148.16000399999999</v>
      </c>
      <c r="GX63" s="113">
        <v>151.86000100000001</v>
      </c>
      <c r="GY63" s="113">
        <v>147.85000600000001</v>
      </c>
      <c r="GZ63" s="113">
        <v>151.490005</v>
      </c>
      <c r="HA63" s="113">
        <v>151.490005</v>
      </c>
      <c r="HB63" s="114">
        <v>16711700</v>
      </c>
      <c r="HC63" s="115">
        <v>274270.3</v>
      </c>
      <c r="HD63" s="147">
        <v>29746.11</v>
      </c>
      <c r="HE63" s="148">
        <v>30116.51</v>
      </c>
      <c r="HF63" s="148">
        <v>29746.11</v>
      </c>
      <c r="HG63" s="148">
        <v>30046.240000000002</v>
      </c>
      <c r="HH63" s="148">
        <v>30046.240000000002</v>
      </c>
      <c r="HI63" s="114">
        <v>432760000</v>
      </c>
      <c r="HJ63" s="149">
        <f t="shared" si="0"/>
        <v>9168842.0999999978</v>
      </c>
    </row>
    <row r="64" spans="1:218" x14ac:dyDescent="0.2">
      <c r="A64" s="127">
        <v>44160</v>
      </c>
      <c r="B64" s="112">
        <v>176.83999600000001</v>
      </c>
      <c r="C64" s="113">
        <v>177.33999600000001</v>
      </c>
      <c r="D64" s="113">
        <v>175.449997</v>
      </c>
      <c r="E64" s="113">
        <v>177.11999499999999</v>
      </c>
      <c r="F64" s="113">
        <v>173.067947</v>
      </c>
      <c r="G64" s="114">
        <v>2052200</v>
      </c>
      <c r="H64" s="120">
        <v>102166.7</v>
      </c>
      <c r="I64" s="145">
        <v>119.5</v>
      </c>
      <c r="J64" s="113">
        <v>120.980003</v>
      </c>
      <c r="K64" s="113">
        <v>118.25</v>
      </c>
      <c r="L64" s="113">
        <v>120.58000199999999</v>
      </c>
      <c r="M64" s="113">
        <v>119.19051399999999</v>
      </c>
      <c r="N64" s="114">
        <v>4646600</v>
      </c>
      <c r="O64" s="115">
        <v>97091.19</v>
      </c>
      <c r="P64" s="146">
        <v>221.10000600000001</v>
      </c>
      <c r="Q64" s="113">
        <v>223.770004</v>
      </c>
      <c r="R64" s="113">
        <v>218.91999799999999</v>
      </c>
      <c r="S64" s="113">
        <v>220.30999800000001</v>
      </c>
      <c r="T64" s="113">
        <v>215.49302700000001</v>
      </c>
      <c r="U64" s="114">
        <v>2550300</v>
      </c>
      <c r="V64" s="120">
        <v>136070</v>
      </c>
      <c r="W64" s="145">
        <v>115.550003</v>
      </c>
      <c r="X64" s="113">
        <v>116.75</v>
      </c>
      <c r="Y64" s="113">
        <v>115.16999800000001</v>
      </c>
      <c r="Z64" s="113">
        <v>116.029999</v>
      </c>
      <c r="AA64" s="113">
        <v>115.48738899999999</v>
      </c>
      <c r="AB64" s="114">
        <v>76499200</v>
      </c>
      <c r="AC64" s="115">
        <v>1972719</v>
      </c>
      <c r="AD64" s="145">
        <v>217.71000699999999</v>
      </c>
      <c r="AE64" s="113">
        <v>221</v>
      </c>
      <c r="AF64" s="113">
        <v>213.08999600000001</v>
      </c>
      <c r="AG64" s="113">
        <v>217.61000100000001</v>
      </c>
      <c r="AH64" s="113">
        <v>217.61000100000001</v>
      </c>
      <c r="AI64" s="114">
        <v>19254100</v>
      </c>
      <c r="AJ64" s="115">
        <v>122847.3</v>
      </c>
      <c r="AK64" s="145">
        <v>176.46000699999999</v>
      </c>
      <c r="AL64" s="113">
        <v>176.479996</v>
      </c>
      <c r="AM64" s="113">
        <v>172.779999</v>
      </c>
      <c r="AN64" s="113">
        <v>174.63000500000001</v>
      </c>
      <c r="AO64" s="113">
        <v>172.00109900000001</v>
      </c>
      <c r="AP64" s="114">
        <v>2506400</v>
      </c>
      <c r="AQ64" s="115">
        <v>94869.13</v>
      </c>
      <c r="AR64" s="145">
        <v>94.68</v>
      </c>
      <c r="AS64" s="113">
        <v>94.68</v>
      </c>
      <c r="AT64" s="113">
        <v>92.139999000000003</v>
      </c>
      <c r="AU64" s="113">
        <v>92.139999000000003</v>
      </c>
      <c r="AV64" s="113">
        <v>88.562988000000004</v>
      </c>
      <c r="AW64" s="114">
        <v>10556600</v>
      </c>
      <c r="AX64" s="115">
        <v>177373.6</v>
      </c>
      <c r="AY64" s="145">
        <v>42.779998999999997</v>
      </c>
      <c r="AZ64" s="113">
        <v>42.799999</v>
      </c>
      <c r="BA64" s="113">
        <v>42.209999000000003</v>
      </c>
      <c r="BB64" s="113">
        <v>42.5</v>
      </c>
      <c r="BC64" s="113">
        <v>41.289271999999997</v>
      </c>
      <c r="BD64" s="114">
        <v>22617700</v>
      </c>
      <c r="BE64" s="115">
        <v>179584.3</v>
      </c>
      <c r="BF64" s="145">
        <v>53.07</v>
      </c>
      <c r="BG64" s="113">
        <v>53.279998999999997</v>
      </c>
      <c r="BH64" s="113">
        <v>52.790000999999997</v>
      </c>
      <c r="BI64" s="113">
        <v>52.93</v>
      </c>
      <c r="BJ64" s="113">
        <v>51.307938</v>
      </c>
      <c r="BK64" s="114">
        <v>10194800</v>
      </c>
      <c r="BL64" s="115">
        <v>227463.1</v>
      </c>
      <c r="BM64" s="145">
        <v>57.450001</v>
      </c>
      <c r="BN64" s="113">
        <v>57.450001</v>
      </c>
      <c r="BO64" s="113">
        <v>56.165000999999997</v>
      </c>
      <c r="BP64" s="113">
        <v>56.43</v>
      </c>
      <c r="BQ64" s="113">
        <v>53.978718000000001</v>
      </c>
      <c r="BR64" s="114">
        <v>4158500</v>
      </c>
      <c r="BS64" s="115">
        <v>47619.48</v>
      </c>
      <c r="BT64" s="145">
        <v>235</v>
      </c>
      <c r="BU64" s="113">
        <v>237.449997</v>
      </c>
      <c r="BV64" s="113">
        <v>232.429993</v>
      </c>
      <c r="BW64" s="113">
        <v>236.53999300000001</v>
      </c>
      <c r="BX64" s="113">
        <v>232.41909799999999</v>
      </c>
      <c r="BY64" s="114">
        <v>2272800</v>
      </c>
      <c r="BZ64" s="115">
        <v>81385.75</v>
      </c>
      <c r="CA64" s="145">
        <v>208</v>
      </c>
      <c r="CB64" s="113">
        <v>208.63999899999999</v>
      </c>
      <c r="CC64" s="113">
        <v>206.550003</v>
      </c>
      <c r="CD64" s="113">
        <v>207.679993</v>
      </c>
      <c r="CE64" s="113">
        <v>205.07321200000001</v>
      </c>
      <c r="CF64" s="114">
        <v>2434300</v>
      </c>
      <c r="CG64" s="115">
        <v>159620</v>
      </c>
      <c r="CH64" s="145">
        <v>273.48001099999999</v>
      </c>
      <c r="CI64" s="113">
        <v>274.73998999999998</v>
      </c>
      <c r="CJ64" s="113">
        <v>271.209991</v>
      </c>
      <c r="CK64" s="113">
        <v>273.959991</v>
      </c>
      <c r="CL64" s="113">
        <v>268.00244099999998</v>
      </c>
      <c r="CM64" s="114">
        <v>3001700</v>
      </c>
      <c r="CN64" s="115">
        <v>294945.5</v>
      </c>
      <c r="CO64" s="145">
        <v>47.029998999999997</v>
      </c>
      <c r="CP64" s="113">
        <v>47.18</v>
      </c>
      <c r="CQ64" s="113">
        <v>46.57</v>
      </c>
      <c r="CR64" s="113">
        <v>47.049999</v>
      </c>
      <c r="CS64" s="113">
        <v>46.179763999999999</v>
      </c>
      <c r="CT64" s="114">
        <v>28126900</v>
      </c>
      <c r="CU64" s="115">
        <v>192810.8</v>
      </c>
      <c r="CV64" s="145">
        <v>122.93</v>
      </c>
      <c r="CW64" s="113">
        <v>124.33000199999999</v>
      </c>
      <c r="CX64" s="113">
        <v>122.110001</v>
      </c>
      <c r="CY64" s="113">
        <v>124.199997</v>
      </c>
      <c r="CZ64" s="113">
        <v>119.828377</v>
      </c>
      <c r="DA64" s="114">
        <v>4135900</v>
      </c>
      <c r="DB64" s="115">
        <v>110669.3</v>
      </c>
      <c r="DC64" s="145">
        <v>144.05999800000001</v>
      </c>
      <c r="DD64" s="113">
        <v>144.16999799999999</v>
      </c>
      <c r="DE64" s="113">
        <v>142.86000100000001</v>
      </c>
      <c r="DF64" s="113">
        <v>143.679993</v>
      </c>
      <c r="DG64" s="113">
        <v>141.06601000000001</v>
      </c>
      <c r="DH64" s="114">
        <v>7594600</v>
      </c>
      <c r="DI64" s="115">
        <v>378243.7</v>
      </c>
      <c r="DJ64" s="145">
        <v>121.370003</v>
      </c>
      <c r="DK64" s="113">
        <v>122.379997</v>
      </c>
      <c r="DL64" s="113">
        <v>120.470001</v>
      </c>
      <c r="DM64" s="113">
        <v>122.029999</v>
      </c>
      <c r="DN64" s="113">
        <v>119.040611</v>
      </c>
      <c r="DO64" s="114">
        <v>11715600</v>
      </c>
      <c r="DP64" s="115">
        <v>371972.1</v>
      </c>
      <c r="DQ64" s="145">
        <v>219.979996</v>
      </c>
      <c r="DR64" s="113">
        <v>220.58999600000001</v>
      </c>
      <c r="DS64" s="113">
        <v>217.91999799999999</v>
      </c>
      <c r="DT64" s="113">
        <v>219.33999600000001</v>
      </c>
      <c r="DU64" s="113">
        <v>214.345215</v>
      </c>
      <c r="DV64" s="114">
        <v>1889200</v>
      </c>
      <c r="DW64" s="115">
        <v>163432.6</v>
      </c>
      <c r="DX64" s="145">
        <v>76.469466999999995</v>
      </c>
      <c r="DY64" s="113">
        <v>76.774811</v>
      </c>
      <c r="DZ64" s="113">
        <v>75.954200999999998</v>
      </c>
      <c r="EA64" s="113">
        <v>76.393127000000007</v>
      </c>
      <c r="EB64" s="113">
        <v>73.832442999999998</v>
      </c>
      <c r="EC64" s="114">
        <v>6023590</v>
      </c>
      <c r="ED64" s="115">
        <v>202554.6</v>
      </c>
      <c r="EE64" s="145">
        <v>215.11000100000001</v>
      </c>
      <c r="EF64" s="113">
        <v>215.28999300000001</v>
      </c>
      <c r="EG64" s="113">
        <v>212.46000699999999</v>
      </c>
      <c r="EH64" s="113">
        <v>213.86999499999999</v>
      </c>
      <c r="EI64" s="113">
        <v>212.480209</v>
      </c>
      <c r="EJ64" s="114">
        <v>21012900</v>
      </c>
      <c r="EK64" s="115">
        <v>1616963</v>
      </c>
      <c r="EL64" s="145">
        <v>134.25</v>
      </c>
      <c r="EM64" s="113">
        <v>135.800003</v>
      </c>
      <c r="EN64" s="113">
        <v>133.61999499999999</v>
      </c>
      <c r="EO64" s="113">
        <v>135.53999300000001</v>
      </c>
      <c r="EP64" s="113">
        <v>134.49958799999999</v>
      </c>
      <c r="EQ64" s="114">
        <v>4484500</v>
      </c>
      <c r="ER64" s="115">
        <v>170076.79999999999</v>
      </c>
      <c r="ES64" s="145">
        <v>138.16000399999999</v>
      </c>
      <c r="ET64" s="113">
        <v>139.38999899999999</v>
      </c>
      <c r="EU64" s="113">
        <v>138.03999300000001</v>
      </c>
      <c r="EV64" s="113">
        <v>138.679993</v>
      </c>
      <c r="EW64" s="113">
        <v>136.11608899999999</v>
      </c>
      <c r="EX64" s="114">
        <v>8411300</v>
      </c>
      <c r="EY64" s="115">
        <v>342463.7</v>
      </c>
      <c r="EZ64" s="145">
        <v>263.73001099999999</v>
      </c>
      <c r="FA64" s="113">
        <v>266.10000600000001</v>
      </c>
      <c r="FB64" s="113">
        <v>245.050003</v>
      </c>
      <c r="FC64" s="113">
        <v>246.820007</v>
      </c>
      <c r="FD64" s="113">
        <v>246.820007</v>
      </c>
      <c r="FE64" s="114">
        <v>26394900</v>
      </c>
      <c r="FF64" s="115">
        <v>218920</v>
      </c>
      <c r="FG64" s="145">
        <v>135.55999800000001</v>
      </c>
      <c r="FH64" s="113">
        <v>136.5</v>
      </c>
      <c r="FI64" s="113">
        <v>134.029999</v>
      </c>
      <c r="FJ64" s="113">
        <v>136.020004</v>
      </c>
      <c r="FK64" s="113">
        <v>132.93562299999999</v>
      </c>
      <c r="FL64" s="114">
        <v>986700</v>
      </c>
      <c r="FM64" s="115">
        <v>34455.06</v>
      </c>
      <c r="FN64" s="145">
        <v>338.82000699999998</v>
      </c>
      <c r="FO64" s="113">
        <v>338.82000699999998</v>
      </c>
      <c r="FP64" s="113">
        <v>329.14001500000001</v>
      </c>
      <c r="FQ64" s="113">
        <v>333.19000199999999</v>
      </c>
      <c r="FR64" s="113">
        <v>328.460083</v>
      </c>
      <c r="FS64" s="114">
        <v>3145100</v>
      </c>
      <c r="FT64" s="115">
        <v>316137.40000000002</v>
      </c>
      <c r="FU64" s="145">
        <v>60.669998</v>
      </c>
      <c r="FV64" s="113">
        <v>60.740001999999997</v>
      </c>
      <c r="FW64" s="113">
        <v>60.330002</v>
      </c>
      <c r="FX64" s="113">
        <v>60.41</v>
      </c>
      <c r="FY64" s="113">
        <v>57.790688000000003</v>
      </c>
      <c r="FZ64" s="114">
        <v>10604300</v>
      </c>
      <c r="GA64" s="115">
        <v>249982.2</v>
      </c>
      <c r="GB64" s="145">
        <v>209.66999799999999</v>
      </c>
      <c r="GC64" s="113">
        <v>211.949997</v>
      </c>
      <c r="GD64" s="113">
        <v>208.86999499999999</v>
      </c>
      <c r="GE64" s="113">
        <v>210.88999899999999</v>
      </c>
      <c r="GF64" s="113">
        <v>209.97146599999999</v>
      </c>
      <c r="GG64" s="114">
        <v>6772900</v>
      </c>
      <c r="GH64" s="115">
        <v>356907</v>
      </c>
      <c r="GI64" s="145">
        <v>38.5</v>
      </c>
      <c r="GJ64" s="113">
        <v>39.18</v>
      </c>
      <c r="GK64" s="113">
        <v>38.07</v>
      </c>
      <c r="GL64" s="113">
        <v>39.07</v>
      </c>
      <c r="GM64" s="113">
        <v>37.996448999999998</v>
      </c>
      <c r="GN64" s="114">
        <v>6644000</v>
      </c>
      <c r="GO64" s="115">
        <v>46700</v>
      </c>
      <c r="GP64" s="145">
        <v>151.25</v>
      </c>
      <c r="GQ64" s="113">
        <v>152.38999899999999</v>
      </c>
      <c r="GR64" s="113">
        <v>151.21000699999999</v>
      </c>
      <c r="GS64" s="113">
        <v>151.83000200000001</v>
      </c>
      <c r="GT64" s="113">
        <v>149.50857500000001</v>
      </c>
      <c r="GU64" s="114">
        <v>4611100</v>
      </c>
      <c r="GV64" s="115">
        <v>430248.4</v>
      </c>
      <c r="GW64" s="145">
        <v>150.270004</v>
      </c>
      <c r="GX64" s="113">
        <v>150.270004</v>
      </c>
      <c r="GY64" s="113">
        <v>147.240005</v>
      </c>
      <c r="GZ64" s="113">
        <v>149.08999600000001</v>
      </c>
      <c r="HA64" s="113">
        <v>149.08999600000001</v>
      </c>
      <c r="HB64" s="114">
        <v>9552000</v>
      </c>
      <c r="HC64" s="115">
        <v>269925.09999999998</v>
      </c>
      <c r="HD64" s="147">
        <v>30058.87</v>
      </c>
      <c r="HE64" s="148">
        <v>30058.87</v>
      </c>
      <c r="HF64" s="148">
        <v>29806.25</v>
      </c>
      <c r="HG64" s="148">
        <v>29872.47</v>
      </c>
      <c r="HH64" s="148">
        <v>29872.47</v>
      </c>
      <c r="HI64" s="114">
        <v>323030000</v>
      </c>
      <c r="HJ64" s="149">
        <f t="shared" si="0"/>
        <v>9166216.8099999968</v>
      </c>
    </row>
    <row r="65" spans="1:218" x14ac:dyDescent="0.2">
      <c r="A65" s="127">
        <v>44162</v>
      </c>
      <c r="B65" s="112">
        <v>177.820007</v>
      </c>
      <c r="C65" s="113">
        <v>179.63000500000001</v>
      </c>
      <c r="D65" s="113">
        <v>175.570007</v>
      </c>
      <c r="E65" s="113">
        <v>176.88999899999999</v>
      </c>
      <c r="F65" s="113">
        <v>172.84320099999999</v>
      </c>
      <c r="G65" s="114">
        <v>1267100</v>
      </c>
      <c r="H65" s="120">
        <v>102034</v>
      </c>
      <c r="I65" s="145">
        <v>120.529999</v>
      </c>
      <c r="J65" s="113">
        <v>121.69000200000001</v>
      </c>
      <c r="K65" s="113">
        <v>119.790001</v>
      </c>
      <c r="L65" s="113">
        <v>120.589996</v>
      </c>
      <c r="M65" s="113">
        <v>119.200394</v>
      </c>
      <c r="N65" s="114">
        <v>2447700</v>
      </c>
      <c r="O65" s="115">
        <v>97099.25</v>
      </c>
      <c r="P65" s="146">
        <v>221.41000399999999</v>
      </c>
      <c r="Q65" s="113">
        <v>226.21000699999999</v>
      </c>
      <c r="R65" s="113">
        <v>221.38999899999999</v>
      </c>
      <c r="S65" s="113">
        <v>224.80999800000001</v>
      </c>
      <c r="T65" s="113">
        <v>219.89463799999999</v>
      </c>
      <c r="U65" s="114">
        <v>1698300</v>
      </c>
      <c r="V65" s="120">
        <v>136280</v>
      </c>
      <c r="W65" s="145">
        <v>116.57</v>
      </c>
      <c r="X65" s="113">
        <v>117.489998</v>
      </c>
      <c r="Y65" s="113">
        <v>116.220001</v>
      </c>
      <c r="Z65" s="113">
        <v>116.589996</v>
      </c>
      <c r="AA65" s="113">
        <v>116.04476200000001</v>
      </c>
      <c r="AB65" s="114">
        <v>46691300</v>
      </c>
      <c r="AC65" s="115">
        <v>1982240</v>
      </c>
      <c r="AD65" s="145">
        <v>218.25</v>
      </c>
      <c r="AE65" s="113">
        <v>219.929993</v>
      </c>
      <c r="AF65" s="113">
        <v>216.03999300000001</v>
      </c>
      <c r="AG65" s="113">
        <v>216.5</v>
      </c>
      <c r="AH65" s="113">
        <v>216.5</v>
      </c>
      <c r="AI65" s="114">
        <v>9970200</v>
      </c>
      <c r="AJ65" s="115">
        <v>122220.6</v>
      </c>
      <c r="AK65" s="145">
        <v>174.41000399999999</v>
      </c>
      <c r="AL65" s="113">
        <v>175.91999799999999</v>
      </c>
      <c r="AM65" s="113">
        <v>173.88000500000001</v>
      </c>
      <c r="AN65" s="113">
        <v>175.08000200000001</v>
      </c>
      <c r="AO65" s="113">
        <v>172.444321</v>
      </c>
      <c r="AP65" s="114">
        <v>976900</v>
      </c>
      <c r="AQ65" s="115">
        <v>95113.63</v>
      </c>
      <c r="AR65" s="145">
        <v>91.330001999999993</v>
      </c>
      <c r="AS65" s="113">
        <v>92.589995999999999</v>
      </c>
      <c r="AT65" s="113">
        <v>90.540001000000004</v>
      </c>
      <c r="AU65" s="113">
        <v>91.309997999999993</v>
      </c>
      <c r="AV65" s="113">
        <v>87.765204999999995</v>
      </c>
      <c r="AW65" s="114">
        <v>4627700</v>
      </c>
      <c r="AX65" s="115">
        <v>175775.8</v>
      </c>
      <c r="AY65" s="145">
        <v>42.860000999999997</v>
      </c>
      <c r="AZ65" s="113">
        <v>42.98</v>
      </c>
      <c r="BA65" s="113">
        <v>42.639999000000003</v>
      </c>
      <c r="BB65" s="113">
        <v>42.700001</v>
      </c>
      <c r="BC65" s="113">
        <v>41.483573999999997</v>
      </c>
      <c r="BD65" s="114">
        <v>10769500</v>
      </c>
      <c r="BE65" s="115">
        <v>180429.3</v>
      </c>
      <c r="BF65" s="145">
        <v>53.110000999999997</v>
      </c>
      <c r="BG65" s="113">
        <v>53.189999</v>
      </c>
      <c r="BH65" s="113">
        <v>52.610000999999997</v>
      </c>
      <c r="BI65" s="113">
        <v>52.700001</v>
      </c>
      <c r="BJ65" s="113">
        <v>51.084983999999999</v>
      </c>
      <c r="BK65" s="114">
        <v>8499300</v>
      </c>
      <c r="BL65" s="115">
        <v>226474.7</v>
      </c>
      <c r="BM65" s="145">
        <v>55.91</v>
      </c>
      <c r="BN65" s="113">
        <v>56.049999</v>
      </c>
      <c r="BO65" s="113">
        <v>55.009998000000003</v>
      </c>
      <c r="BP65" s="113">
        <v>55.400002000000001</v>
      </c>
      <c r="BQ65" s="113">
        <v>53.659092000000001</v>
      </c>
      <c r="BR65" s="114">
        <v>2847400</v>
      </c>
      <c r="BS65" s="115">
        <v>47362.62</v>
      </c>
      <c r="BT65" s="145">
        <v>237</v>
      </c>
      <c r="BU65" s="113">
        <v>237.300003</v>
      </c>
      <c r="BV65" s="113">
        <v>233.78999300000001</v>
      </c>
      <c r="BW65" s="113">
        <v>235.39999399999999</v>
      </c>
      <c r="BX65" s="113">
        <v>231.29894999999999</v>
      </c>
      <c r="BY65" s="114">
        <v>1050400</v>
      </c>
      <c r="BZ65" s="115">
        <v>80993.5</v>
      </c>
      <c r="CA65" s="145">
        <v>207.66999799999999</v>
      </c>
      <c r="CB65" s="113">
        <v>209.41999799999999</v>
      </c>
      <c r="CC65" s="113">
        <v>207.60000600000001</v>
      </c>
      <c r="CD65" s="113">
        <v>209.41000399999999</v>
      </c>
      <c r="CE65" s="113">
        <v>206.78152499999999</v>
      </c>
      <c r="CF65" s="114">
        <v>1434200</v>
      </c>
      <c r="CG65" s="115">
        <v>158490</v>
      </c>
      <c r="CH65" s="145">
        <v>275.23998999999998</v>
      </c>
      <c r="CI65" s="113">
        <v>276.57998700000002</v>
      </c>
      <c r="CJ65" s="113">
        <v>274.35998499999999</v>
      </c>
      <c r="CK65" s="113">
        <v>275.98998999999998</v>
      </c>
      <c r="CL65" s="113">
        <v>269.98828099999997</v>
      </c>
      <c r="CM65" s="114">
        <v>1625300</v>
      </c>
      <c r="CN65" s="115">
        <v>297131</v>
      </c>
      <c r="CO65" s="145">
        <v>47.360000999999997</v>
      </c>
      <c r="CP65" s="113">
        <v>48.099997999999999</v>
      </c>
      <c r="CQ65" s="113">
        <v>47.360000999999997</v>
      </c>
      <c r="CR65" s="113">
        <v>47.450001</v>
      </c>
      <c r="CS65" s="113">
        <v>46.572372000000001</v>
      </c>
      <c r="CT65" s="114">
        <v>15921400</v>
      </c>
      <c r="CU65" s="115">
        <v>194450</v>
      </c>
      <c r="CV65" s="145">
        <v>124.199997</v>
      </c>
      <c r="CW65" s="113">
        <v>125.30999799999999</v>
      </c>
      <c r="CX65" s="113">
        <v>123.910004</v>
      </c>
      <c r="CY65" s="113">
        <v>124.349998</v>
      </c>
      <c r="CZ65" s="113">
        <v>119.973099</v>
      </c>
      <c r="DA65" s="114">
        <v>2091200</v>
      </c>
      <c r="DB65" s="115">
        <v>110802.9</v>
      </c>
      <c r="DC65" s="145">
        <v>144.5</v>
      </c>
      <c r="DD65" s="113">
        <v>144.66000399999999</v>
      </c>
      <c r="DE65" s="113">
        <v>143.220001</v>
      </c>
      <c r="DF65" s="113">
        <v>144</v>
      </c>
      <c r="DG65" s="113">
        <v>141.380188</v>
      </c>
      <c r="DH65" s="114">
        <v>3059000</v>
      </c>
      <c r="DI65" s="115">
        <v>379086.1</v>
      </c>
      <c r="DJ65" s="145">
        <v>122</v>
      </c>
      <c r="DK65" s="113">
        <v>122.349998</v>
      </c>
      <c r="DL65" s="113">
        <v>121.08000199999999</v>
      </c>
      <c r="DM65" s="113">
        <v>121.220001</v>
      </c>
      <c r="DN65" s="113">
        <v>118.25046500000001</v>
      </c>
      <c r="DO65" s="114">
        <v>5983600</v>
      </c>
      <c r="DP65" s="115">
        <v>369503.1</v>
      </c>
      <c r="DQ65" s="145">
        <v>219.020004</v>
      </c>
      <c r="DR65" s="113">
        <v>220.39999399999999</v>
      </c>
      <c r="DS65" s="113">
        <v>217.66000399999999</v>
      </c>
      <c r="DT65" s="113">
        <v>218.33000200000001</v>
      </c>
      <c r="DU65" s="113">
        <v>213.35823099999999</v>
      </c>
      <c r="DV65" s="114">
        <v>1394400</v>
      </c>
      <c r="DW65" s="115">
        <v>162680.1</v>
      </c>
      <c r="DX65" s="145">
        <v>76.622139000000004</v>
      </c>
      <c r="DY65" s="113">
        <v>76.984734000000003</v>
      </c>
      <c r="DZ65" s="113">
        <v>75.916031000000004</v>
      </c>
      <c r="EA65" s="113">
        <v>76.202292999999997</v>
      </c>
      <c r="EB65" s="113">
        <v>73.648009999999999</v>
      </c>
      <c r="EC65" s="114">
        <v>5644528</v>
      </c>
      <c r="ED65" s="115">
        <v>202048.5</v>
      </c>
      <c r="EE65" s="145">
        <v>214.85000600000001</v>
      </c>
      <c r="EF65" s="113">
        <v>216.270004</v>
      </c>
      <c r="EG65" s="113">
        <v>214.03999300000001</v>
      </c>
      <c r="EH65" s="113">
        <v>215.229996</v>
      </c>
      <c r="EI65" s="113">
        <v>213.83135999999999</v>
      </c>
      <c r="EJ65" s="114">
        <v>14512200</v>
      </c>
      <c r="EK65" s="115">
        <v>1627245</v>
      </c>
      <c r="EL65" s="145">
        <v>136</v>
      </c>
      <c r="EM65" s="113">
        <v>136.13000500000001</v>
      </c>
      <c r="EN65" s="113">
        <v>133.33999600000001</v>
      </c>
      <c r="EO65" s="113">
        <v>134.25</v>
      </c>
      <c r="EP65" s="113">
        <v>133.21951300000001</v>
      </c>
      <c r="EQ65" s="114">
        <v>3506800</v>
      </c>
      <c r="ER65" s="115">
        <v>168458.1</v>
      </c>
      <c r="ES65" s="145">
        <v>138.58999600000001</v>
      </c>
      <c r="ET65" s="113">
        <v>138.88999899999999</v>
      </c>
      <c r="EU65" s="113">
        <v>137.529999</v>
      </c>
      <c r="EV65" s="113">
        <v>138.61000100000001</v>
      </c>
      <c r="EW65" s="113">
        <v>136.047394</v>
      </c>
      <c r="EX65" s="114">
        <v>4252200</v>
      </c>
      <c r="EY65" s="115">
        <v>342290.8</v>
      </c>
      <c r="EZ65" s="145">
        <v>251</v>
      </c>
      <c r="FA65" s="113">
        <v>251.83999600000001</v>
      </c>
      <c r="FB65" s="113">
        <v>247.029999</v>
      </c>
      <c r="FC65" s="113">
        <v>247.63000500000001</v>
      </c>
      <c r="FD65" s="113">
        <v>247.63000500000001</v>
      </c>
      <c r="FE65" s="114">
        <v>7395000</v>
      </c>
      <c r="FF65" s="115">
        <v>220520</v>
      </c>
      <c r="FG65" s="145">
        <v>135.679993</v>
      </c>
      <c r="FH65" s="113">
        <v>135.679993</v>
      </c>
      <c r="FI65" s="113">
        <v>133.550003</v>
      </c>
      <c r="FJ65" s="113">
        <v>134.44000199999999</v>
      </c>
      <c r="FK65" s="113">
        <v>131.391434</v>
      </c>
      <c r="FL65" s="114">
        <v>538000</v>
      </c>
      <c r="FM65" s="115">
        <v>34054.83</v>
      </c>
      <c r="FN65" s="145">
        <v>333.52999899999998</v>
      </c>
      <c r="FO65" s="113">
        <v>338.89999399999999</v>
      </c>
      <c r="FP65" s="113">
        <v>331.83999599999999</v>
      </c>
      <c r="FQ65" s="113">
        <v>337.94000199999999</v>
      </c>
      <c r="FR65" s="113">
        <v>333.14267000000001</v>
      </c>
      <c r="FS65" s="114">
        <v>1558600</v>
      </c>
      <c r="FT65" s="115">
        <v>320644.40000000002</v>
      </c>
      <c r="FU65" s="145">
        <v>60.52</v>
      </c>
      <c r="FV65" s="113">
        <v>60.740001999999997</v>
      </c>
      <c r="FW65" s="113">
        <v>60.41</v>
      </c>
      <c r="FX65" s="113">
        <v>60.580002</v>
      </c>
      <c r="FY65" s="113">
        <v>57.953319999999998</v>
      </c>
      <c r="FZ65" s="114">
        <v>5763700</v>
      </c>
      <c r="GA65" s="115">
        <v>250685.7</v>
      </c>
      <c r="GB65" s="145">
        <v>212</v>
      </c>
      <c r="GC65" s="113">
        <v>212.029999</v>
      </c>
      <c r="GD65" s="113">
        <v>208.80999800000001</v>
      </c>
      <c r="GE65" s="113">
        <v>211</v>
      </c>
      <c r="GF65" s="113">
        <v>210.08097799999999</v>
      </c>
      <c r="GG65" s="114">
        <v>3512900</v>
      </c>
      <c r="GH65" s="115">
        <v>357787.8</v>
      </c>
      <c r="GI65" s="145">
        <v>39.240001999999997</v>
      </c>
      <c r="GJ65" s="113">
        <v>39.240001999999997</v>
      </c>
      <c r="GK65" s="113">
        <v>38.610000999999997</v>
      </c>
      <c r="GL65" s="113">
        <v>39</v>
      </c>
      <c r="GM65" s="113">
        <v>37.928375000000003</v>
      </c>
      <c r="GN65" s="114">
        <v>3024000</v>
      </c>
      <c r="GO65" s="115">
        <v>47190</v>
      </c>
      <c r="GP65" s="145">
        <v>152.14999399999999</v>
      </c>
      <c r="GQ65" s="113">
        <v>152.720001</v>
      </c>
      <c r="GR65" s="113">
        <v>151.10000600000001</v>
      </c>
      <c r="GS65" s="113">
        <v>151.60000600000001</v>
      </c>
      <c r="GT65" s="113">
        <v>149.28208900000001</v>
      </c>
      <c r="GU65" s="114">
        <v>3666500</v>
      </c>
      <c r="GV65" s="115">
        <v>429596.6</v>
      </c>
      <c r="GW65" s="145">
        <v>149</v>
      </c>
      <c r="GX65" s="113">
        <v>150.35000600000001</v>
      </c>
      <c r="GY65" s="113">
        <v>146.529999</v>
      </c>
      <c r="GZ65" s="113">
        <v>147.13000500000001</v>
      </c>
      <c r="HA65" s="113">
        <v>147.13000500000001</v>
      </c>
      <c r="HB65" s="114">
        <v>5306400</v>
      </c>
      <c r="HC65" s="115">
        <v>266376.59999999998</v>
      </c>
      <c r="HD65" s="147">
        <v>29911.33</v>
      </c>
      <c r="HE65" s="148">
        <v>30015.13</v>
      </c>
      <c r="HF65" s="148">
        <v>29819.98</v>
      </c>
      <c r="HG65" s="148">
        <v>29910.37</v>
      </c>
      <c r="HH65" s="148">
        <v>29910.37</v>
      </c>
      <c r="HI65" s="114">
        <v>177040000</v>
      </c>
      <c r="HJ65" s="149">
        <f t="shared" si="0"/>
        <v>9185064.9299999997</v>
      </c>
    </row>
    <row r="66" spans="1:218" x14ac:dyDescent="0.2">
      <c r="A66" s="127">
        <v>44165</v>
      </c>
      <c r="B66" s="112">
        <v>175.770004</v>
      </c>
      <c r="C66" s="113">
        <v>176</v>
      </c>
      <c r="D66" s="113">
        <v>172.699997</v>
      </c>
      <c r="E66" s="113">
        <v>172.729996</v>
      </c>
      <c r="F66" s="113">
        <v>168.778381</v>
      </c>
      <c r="G66" s="114">
        <v>6141300</v>
      </c>
      <c r="H66" s="120">
        <v>99634.38</v>
      </c>
      <c r="I66" s="145">
        <v>120.029999</v>
      </c>
      <c r="J66" s="113">
        <v>121.480003</v>
      </c>
      <c r="K66" s="113">
        <v>118</v>
      </c>
      <c r="L66" s="113">
        <v>118.589996</v>
      </c>
      <c r="M66" s="113">
        <v>117.22344200000001</v>
      </c>
      <c r="N66" s="114">
        <v>3517700</v>
      </c>
      <c r="O66" s="115">
        <v>95488.81</v>
      </c>
      <c r="P66" s="146">
        <v>224.33000200000001</v>
      </c>
      <c r="Q66" s="113">
        <v>225.279999</v>
      </c>
      <c r="R66" s="113">
        <v>219.449997</v>
      </c>
      <c r="S66" s="113">
        <v>222.03999300000001</v>
      </c>
      <c r="T66" s="113">
        <v>217.185181</v>
      </c>
      <c r="U66" s="114">
        <v>4857700</v>
      </c>
      <c r="V66" s="120">
        <v>136080</v>
      </c>
      <c r="W66" s="145">
        <v>116.970001</v>
      </c>
      <c r="X66" s="113">
        <v>120.970001</v>
      </c>
      <c r="Y66" s="113">
        <v>116.80999799999999</v>
      </c>
      <c r="Z66" s="113">
        <v>119.050003</v>
      </c>
      <c r="AA66" s="113">
        <v>118.493263</v>
      </c>
      <c r="AB66" s="114">
        <v>169410200</v>
      </c>
      <c r="AC66" s="115">
        <v>2024064</v>
      </c>
      <c r="AD66" s="145">
        <v>215.699997</v>
      </c>
      <c r="AE66" s="113">
        <v>217.779999</v>
      </c>
      <c r="AF66" s="113">
        <v>208.520004</v>
      </c>
      <c r="AG66" s="113">
        <v>210.71000699999999</v>
      </c>
      <c r="AH66" s="113">
        <v>210.71000699999999</v>
      </c>
      <c r="AI66" s="114">
        <v>16501900</v>
      </c>
      <c r="AJ66" s="115">
        <v>118952</v>
      </c>
      <c r="AK66" s="145">
        <v>173.61000100000001</v>
      </c>
      <c r="AL66" s="113">
        <v>174.88000500000001</v>
      </c>
      <c r="AM66" s="113">
        <v>172.429993</v>
      </c>
      <c r="AN66" s="113">
        <v>173.58999600000001</v>
      </c>
      <c r="AO66" s="113">
        <v>170.97674599999999</v>
      </c>
      <c r="AP66" s="114">
        <v>2382600</v>
      </c>
      <c r="AQ66" s="115">
        <v>94304.13</v>
      </c>
      <c r="AR66" s="145">
        <v>90.010002</v>
      </c>
      <c r="AS66" s="113">
        <v>90.849997999999999</v>
      </c>
      <c r="AT66" s="113">
        <v>86.900002000000001</v>
      </c>
      <c r="AU66" s="113">
        <v>87.18</v>
      </c>
      <c r="AV66" s="113">
        <v>83.795546999999999</v>
      </c>
      <c r="AW66" s="114">
        <v>14288400</v>
      </c>
      <c r="AX66" s="115">
        <v>167825.3</v>
      </c>
      <c r="AY66" s="145">
        <v>42.439999</v>
      </c>
      <c r="AZ66" s="113">
        <v>43.049999</v>
      </c>
      <c r="BA66" s="113">
        <v>42.41</v>
      </c>
      <c r="BB66" s="113">
        <v>43.02</v>
      </c>
      <c r="BC66" s="113">
        <v>41.794455999999997</v>
      </c>
      <c r="BD66" s="114">
        <v>34741600</v>
      </c>
      <c r="BE66" s="115">
        <v>181781.5</v>
      </c>
      <c r="BF66" s="145">
        <v>52.09</v>
      </c>
      <c r="BG66" s="113">
        <v>52.189999</v>
      </c>
      <c r="BH66" s="113">
        <v>51.080002</v>
      </c>
      <c r="BI66" s="113">
        <v>51.599997999999999</v>
      </c>
      <c r="BJ66" s="113">
        <v>50.410885</v>
      </c>
      <c r="BK66" s="114">
        <v>43203600</v>
      </c>
      <c r="BL66" s="115">
        <v>221747.6</v>
      </c>
      <c r="BM66" s="145">
        <v>54.889999000000003</v>
      </c>
      <c r="BN66" s="113">
        <v>55</v>
      </c>
      <c r="BO66" s="113">
        <v>52.799999</v>
      </c>
      <c r="BP66" s="113">
        <v>53.009998000000003</v>
      </c>
      <c r="BQ66" s="113">
        <v>51.344189</v>
      </c>
      <c r="BR66" s="114">
        <v>8760600</v>
      </c>
      <c r="BS66" s="115">
        <v>46555.38</v>
      </c>
      <c r="BT66" s="145">
        <v>232.050003</v>
      </c>
      <c r="BU66" s="113">
        <v>235</v>
      </c>
      <c r="BV66" s="113">
        <v>230.36000100000001</v>
      </c>
      <c r="BW66" s="113">
        <v>230.58000200000001</v>
      </c>
      <c r="BX66" s="113">
        <v>226.562927</v>
      </c>
      <c r="BY66" s="114">
        <v>2705400</v>
      </c>
      <c r="BZ66" s="115">
        <v>79335.06</v>
      </c>
      <c r="CA66" s="145">
        <v>207.16999799999999</v>
      </c>
      <c r="CB66" s="113">
        <v>208.25</v>
      </c>
      <c r="CC66" s="113">
        <v>203.91999799999999</v>
      </c>
      <c r="CD66" s="113">
        <v>203.91999799999999</v>
      </c>
      <c r="CE66" s="113">
        <v>201.36041299999999</v>
      </c>
      <c r="CF66" s="114">
        <v>6465700</v>
      </c>
      <c r="CG66" s="115">
        <v>159780</v>
      </c>
      <c r="CH66" s="145">
        <v>275.22000100000002</v>
      </c>
      <c r="CI66" s="113">
        <v>277.76001000000002</v>
      </c>
      <c r="CJ66" s="113">
        <v>271.92001299999998</v>
      </c>
      <c r="CK66" s="113">
        <v>277.41000400000001</v>
      </c>
      <c r="CL66" s="113">
        <v>271.377411</v>
      </c>
      <c r="CM66" s="114">
        <v>4624100</v>
      </c>
      <c r="CN66" s="115">
        <v>298659.8</v>
      </c>
      <c r="CO66" s="145">
        <v>47.419998</v>
      </c>
      <c r="CP66" s="113">
        <v>48.5</v>
      </c>
      <c r="CQ66" s="113">
        <v>47.27</v>
      </c>
      <c r="CR66" s="113">
        <v>48.349997999999999</v>
      </c>
      <c r="CS66" s="113">
        <v>47.455722999999999</v>
      </c>
      <c r="CT66" s="114">
        <v>46332700</v>
      </c>
      <c r="CU66" s="115">
        <v>198138.3</v>
      </c>
      <c r="CV66" s="145">
        <v>124.099998</v>
      </c>
      <c r="CW66" s="113">
        <v>125</v>
      </c>
      <c r="CX66" s="113">
        <v>123.089996</v>
      </c>
      <c r="CY66" s="113">
        <v>123.519997</v>
      </c>
      <c r="CZ66" s="113">
        <v>119.17231</v>
      </c>
      <c r="DA66" s="114">
        <v>5988000</v>
      </c>
      <c r="DB66" s="115">
        <v>110063.3</v>
      </c>
      <c r="DC66" s="145">
        <v>144.229996</v>
      </c>
      <c r="DD66" s="113">
        <v>144.86000100000001</v>
      </c>
      <c r="DE66" s="113">
        <v>143.05999800000001</v>
      </c>
      <c r="DF66" s="113">
        <v>144.679993</v>
      </c>
      <c r="DG66" s="113">
        <v>142.04780600000001</v>
      </c>
      <c r="DH66" s="114">
        <v>15663200</v>
      </c>
      <c r="DI66" s="115">
        <v>380876.3</v>
      </c>
      <c r="DJ66" s="145">
        <v>120</v>
      </c>
      <c r="DK66" s="113">
        <v>120.720001</v>
      </c>
      <c r="DL66" s="113">
        <v>117.769997</v>
      </c>
      <c r="DM66" s="113">
        <v>117.879997</v>
      </c>
      <c r="DN66" s="113">
        <v>114.992271</v>
      </c>
      <c r="DO66" s="114">
        <v>14411800</v>
      </c>
      <c r="DP66" s="115">
        <v>359322.1</v>
      </c>
      <c r="DQ66" s="145">
        <v>216.46000699999999</v>
      </c>
      <c r="DR66" s="113">
        <v>217.570007</v>
      </c>
      <c r="DS66" s="113">
        <v>214.429993</v>
      </c>
      <c r="DT66" s="113">
        <v>217.44000199999999</v>
      </c>
      <c r="DU66" s="113">
        <v>213.75145000000001</v>
      </c>
      <c r="DV66" s="114">
        <v>3413600</v>
      </c>
      <c r="DW66" s="115">
        <v>162016.9</v>
      </c>
      <c r="DX66" s="145">
        <v>76.335875999999999</v>
      </c>
      <c r="DY66" s="113">
        <v>76.851142999999993</v>
      </c>
      <c r="DZ66" s="113">
        <v>75.772902999999999</v>
      </c>
      <c r="EA66" s="113">
        <v>76.708015000000003</v>
      </c>
      <c r="EB66" s="113">
        <v>74.136780000000002</v>
      </c>
      <c r="EC66" s="114">
        <v>14501910</v>
      </c>
      <c r="ED66" s="115">
        <v>203389.5</v>
      </c>
      <c r="EE66" s="145">
        <v>214.10000600000001</v>
      </c>
      <c r="EF66" s="113">
        <v>214.759995</v>
      </c>
      <c r="EG66" s="113">
        <v>210.83999600000001</v>
      </c>
      <c r="EH66" s="113">
        <v>214.070007</v>
      </c>
      <c r="EI66" s="113">
        <v>212.678909</v>
      </c>
      <c r="EJ66" s="114">
        <v>33064800</v>
      </c>
      <c r="EK66" s="115">
        <v>1618475</v>
      </c>
      <c r="EL66" s="145">
        <v>133.91000399999999</v>
      </c>
      <c r="EM66" s="113">
        <v>135.28999300000001</v>
      </c>
      <c r="EN66" s="113">
        <v>132.69000199999999</v>
      </c>
      <c r="EO66" s="113">
        <v>134.699997</v>
      </c>
      <c r="EP66" s="113">
        <v>133.66604599999999</v>
      </c>
      <c r="EQ66" s="114">
        <v>9652500</v>
      </c>
      <c r="ER66" s="115">
        <v>169022.8</v>
      </c>
      <c r="ES66" s="145">
        <v>138</v>
      </c>
      <c r="ET66" s="113">
        <v>139.199997</v>
      </c>
      <c r="EU66" s="113">
        <v>136.740005</v>
      </c>
      <c r="EV66" s="113">
        <v>138.86999499999999</v>
      </c>
      <c r="EW66" s="113">
        <v>136.30259699999999</v>
      </c>
      <c r="EX66" s="114">
        <v>11640400</v>
      </c>
      <c r="EY66" s="115">
        <v>342932.9</v>
      </c>
      <c r="EZ66" s="145">
        <v>245.479996</v>
      </c>
      <c r="FA66" s="113">
        <v>247.63000500000001</v>
      </c>
      <c r="FB66" s="113">
        <v>236.070007</v>
      </c>
      <c r="FC66" s="113">
        <v>245.800003</v>
      </c>
      <c r="FD66" s="113">
        <v>245.800003</v>
      </c>
      <c r="FE66" s="114">
        <v>18966400</v>
      </c>
      <c r="FF66" s="115">
        <v>219910</v>
      </c>
      <c r="FG66" s="145">
        <v>133.16000399999999</v>
      </c>
      <c r="FH66" s="113">
        <v>134</v>
      </c>
      <c r="FI66" s="113">
        <v>129.570007</v>
      </c>
      <c r="FJ66" s="113">
        <v>129.64999399999999</v>
      </c>
      <c r="FK66" s="113">
        <v>126.71004499999999</v>
      </c>
      <c r="FL66" s="114">
        <v>2684100</v>
      </c>
      <c r="FM66" s="115">
        <v>32841.480000000003</v>
      </c>
      <c r="FN66" s="145">
        <v>335.10998499999999</v>
      </c>
      <c r="FO66" s="113">
        <v>337.94000199999999</v>
      </c>
      <c r="FP66" s="113">
        <v>330.290009</v>
      </c>
      <c r="FQ66" s="113">
        <v>336.33999599999999</v>
      </c>
      <c r="FR66" s="113">
        <v>331.56539900000001</v>
      </c>
      <c r="FS66" s="114">
        <v>5265700</v>
      </c>
      <c r="FT66" s="115">
        <v>319126.40000000002</v>
      </c>
      <c r="FU66" s="145">
        <v>60.32</v>
      </c>
      <c r="FV66" s="113">
        <v>60.599997999999999</v>
      </c>
      <c r="FW66" s="113">
        <v>60.189999</v>
      </c>
      <c r="FX66" s="113">
        <v>60.41</v>
      </c>
      <c r="FY66" s="113">
        <v>57.790688000000003</v>
      </c>
      <c r="FZ66" s="114">
        <v>21839100</v>
      </c>
      <c r="GA66" s="115">
        <v>249982.2</v>
      </c>
      <c r="GB66" s="145">
        <v>209.53999300000001</v>
      </c>
      <c r="GC66" s="113">
        <v>210.53999300000001</v>
      </c>
      <c r="GD66" s="113">
        <v>206.60000600000001</v>
      </c>
      <c r="GE66" s="113">
        <v>210.35000600000001</v>
      </c>
      <c r="GF66" s="113">
        <v>209.433807</v>
      </c>
      <c r="GG66" s="114">
        <v>7725500</v>
      </c>
      <c r="GH66" s="115">
        <v>356685.6</v>
      </c>
      <c r="GI66" s="145">
        <v>39.009998000000003</v>
      </c>
      <c r="GJ66" s="113">
        <v>39.099997999999999</v>
      </c>
      <c r="GK66" s="113">
        <v>37.889999000000003</v>
      </c>
      <c r="GL66" s="113">
        <v>38.009998000000003</v>
      </c>
      <c r="GM66" s="113">
        <v>36.965572000000002</v>
      </c>
      <c r="GN66" s="114">
        <v>13859300</v>
      </c>
      <c r="GO66" s="115">
        <v>47440</v>
      </c>
      <c r="GP66" s="145">
        <v>151.60000600000001</v>
      </c>
      <c r="GQ66" s="113">
        <v>152.949997</v>
      </c>
      <c r="GR66" s="113">
        <v>150.10000600000001</v>
      </c>
      <c r="GS66" s="113">
        <v>152.78999300000001</v>
      </c>
      <c r="GT66" s="113">
        <v>150.45388800000001</v>
      </c>
      <c r="GU66" s="114">
        <v>10898500</v>
      </c>
      <c r="GV66" s="115">
        <v>432286.6</v>
      </c>
      <c r="GW66" s="145">
        <v>147.05999800000001</v>
      </c>
      <c r="GX66" s="113">
        <v>148.69000199999999</v>
      </c>
      <c r="GY66" s="113">
        <v>146.28999300000001</v>
      </c>
      <c r="GZ66" s="113">
        <v>148.009995</v>
      </c>
      <c r="HA66" s="113">
        <v>148.009995</v>
      </c>
      <c r="HB66" s="114">
        <v>9710100</v>
      </c>
      <c r="HC66" s="115">
        <v>267969.8</v>
      </c>
      <c r="HD66" s="147">
        <v>29854.51</v>
      </c>
      <c r="HE66" s="148">
        <v>29854.51</v>
      </c>
      <c r="HF66" s="148">
        <v>29463.64</v>
      </c>
      <c r="HG66" s="148">
        <v>29638.639999999999</v>
      </c>
      <c r="HH66" s="148">
        <v>29638.639999999999</v>
      </c>
      <c r="HI66" s="114">
        <v>551350000</v>
      </c>
      <c r="HJ66" s="149">
        <f t="shared" si="0"/>
        <v>9194687.1399999987</v>
      </c>
    </row>
    <row r="67" spans="1:218" x14ac:dyDescent="0.2">
      <c r="A67" s="127">
        <v>44166</v>
      </c>
      <c r="B67" s="112">
        <v>174.220001</v>
      </c>
      <c r="C67" s="113">
        <v>175.69000199999999</v>
      </c>
      <c r="D67" s="113">
        <v>170.009995</v>
      </c>
      <c r="E67" s="113">
        <v>170.520004</v>
      </c>
      <c r="F67" s="113">
        <v>166.618942</v>
      </c>
      <c r="G67" s="114">
        <v>3859600</v>
      </c>
      <c r="H67" s="120">
        <v>98359.63</v>
      </c>
      <c r="I67" s="145">
        <v>120.32</v>
      </c>
      <c r="J67" s="113">
        <v>122.57</v>
      </c>
      <c r="K67" s="113">
        <v>119.849998</v>
      </c>
      <c r="L67" s="113">
        <v>119.93</v>
      </c>
      <c r="M67" s="113">
        <v>118.54800400000001</v>
      </c>
      <c r="N67" s="114">
        <v>3583400</v>
      </c>
      <c r="O67" s="115">
        <v>96567.81</v>
      </c>
      <c r="P67" s="146">
        <v>224.88000500000001</v>
      </c>
      <c r="Q67" s="113">
        <v>225.779999</v>
      </c>
      <c r="R67" s="113">
        <v>222.720001</v>
      </c>
      <c r="S67" s="113">
        <v>225.08000200000001</v>
      </c>
      <c r="T67" s="113">
        <v>220.158737</v>
      </c>
      <c r="U67" s="114">
        <v>3050600</v>
      </c>
      <c r="V67" s="120">
        <v>135450</v>
      </c>
      <c r="W67" s="145">
        <v>121.010002</v>
      </c>
      <c r="X67" s="113">
        <v>123.470001</v>
      </c>
      <c r="Y67" s="113">
        <v>120.010002</v>
      </c>
      <c r="Z67" s="113">
        <v>122.720001</v>
      </c>
      <c r="AA67" s="113">
        <v>122.146103</v>
      </c>
      <c r="AB67" s="114">
        <v>127728200</v>
      </c>
      <c r="AC67" s="115">
        <v>2086461</v>
      </c>
      <c r="AD67" s="145">
        <v>214.30999800000001</v>
      </c>
      <c r="AE67" s="113">
        <v>218.08999600000001</v>
      </c>
      <c r="AF67" s="113">
        <v>213</v>
      </c>
      <c r="AG67" s="113">
        <v>213.009995</v>
      </c>
      <c r="AH67" s="113">
        <v>213.009995</v>
      </c>
      <c r="AI67" s="114">
        <v>15754200</v>
      </c>
      <c r="AJ67" s="115">
        <v>120250.4</v>
      </c>
      <c r="AK67" s="145">
        <v>175.38999899999999</v>
      </c>
      <c r="AL67" s="113">
        <v>176.570007</v>
      </c>
      <c r="AM67" s="113">
        <v>172.94000199999999</v>
      </c>
      <c r="AN67" s="113">
        <v>173.259995</v>
      </c>
      <c r="AO67" s="113">
        <v>170.651703</v>
      </c>
      <c r="AP67" s="114">
        <v>2710200</v>
      </c>
      <c r="AQ67" s="115">
        <v>94124.88</v>
      </c>
      <c r="AR67" s="145">
        <v>89.279999000000004</v>
      </c>
      <c r="AS67" s="113">
        <v>89.709998999999996</v>
      </c>
      <c r="AT67" s="113">
        <v>87.07</v>
      </c>
      <c r="AU67" s="113">
        <v>87.449996999999996</v>
      </c>
      <c r="AV67" s="113">
        <v>84.055060999999995</v>
      </c>
      <c r="AW67" s="114">
        <v>9913600</v>
      </c>
      <c r="AX67" s="115">
        <v>168345.1</v>
      </c>
      <c r="AY67" s="145">
        <v>43.009998000000003</v>
      </c>
      <c r="AZ67" s="113">
        <v>44.07</v>
      </c>
      <c r="BA67" s="113">
        <v>43.009998000000003</v>
      </c>
      <c r="BB67" s="113">
        <v>43.540000999999997</v>
      </c>
      <c r="BC67" s="113">
        <v>42.299644000000001</v>
      </c>
      <c r="BD67" s="114">
        <v>23942500</v>
      </c>
      <c r="BE67" s="115">
        <v>183978.8</v>
      </c>
      <c r="BF67" s="145">
        <v>52.139999000000003</v>
      </c>
      <c r="BG67" s="113">
        <v>52.330002</v>
      </c>
      <c r="BH67" s="113">
        <v>51.790000999999997</v>
      </c>
      <c r="BI67" s="113">
        <v>52.040000999999997</v>
      </c>
      <c r="BJ67" s="113">
        <v>50.840744000000001</v>
      </c>
      <c r="BK67" s="114">
        <v>18968800</v>
      </c>
      <c r="BL67" s="115">
        <v>223638.39999999999</v>
      </c>
      <c r="BM67" s="145">
        <v>54.43</v>
      </c>
      <c r="BN67" s="113">
        <v>54.43</v>
      </c>
      <c r="BO67" s="113">
        <v>52.900002000000001</v>
      </c>
      <c r="BP67" s="113">
        <v>53.529998999999997</v>
      </c>
      <c r="BQ67" s="113">
        <v>51.847850999999999</v>
      </c>
      <c r="BR67" s="114">
        <v>4328700</v>
      </c>
      <c r="BS67" s="115">
        <v>46621.45</v>
      </c>
      <c r="BT67" s="145">
        <v>231.96000699999999</v>
      </c>
      <c r="BU67" s="113">
        <v>234.86999499999999</v>
      </c>
      <c r="BV67" s="113">
        <v>231.35000600000001</v>
      </c>
      <c r="BW67" s="113">
        <v>232.08000200000001</v>
      </c>
      <c r="BX67" s="113">
        <v>229.27977000000001</v>
      </c>
      <c r="BY67" s="114">
        <v>2577600</v>
      </c>
      <c r="BZ67" s="115">
        <v>79851.19</v>
      </c>
      <c r="CA67" s="145">
        <v>207.08999600000001</v>
      </c>
      <c r="CB67" s="113">
        <v>209.83000200000001</v>
      </c>
      <c r="CC67" s="113">
        <v>205.929993</v>
      </c>
      <c r="CD67" s="113">
        <v>206.199997</v>
      </c>
      <c r="CE67" s="113">
        <v>203.611816</v>
      </c>
      <c r="CF67" s="114">
        <v>3795500</v>
      </c>
      <c r="CG67" s="115">
        <v>159190</v>
      </c>
      <c r="CH67" s="145">
        <v>278.73001099999999</v>
      </c>
      <c r="CI67" s="113">
        <v>278.95001200000002</v>
      </c>
      <c r="CJ67" s="113">
        <v>275.54998799999998</v>
      </c>
      <c r="CK67" s="113">
        <v>276.60000600000001</v>
      </c>
      <c r="CL67" s="113">
        <v>270.584991</v>
      </c>
      <c r="CM67" s="114">
        <v>3942400</v>
      </c>
      <c r="CN67" s="115">
        <v>297787.90000000002</v>
      </c>
      <c r="CO67" s="145">
        <v>48.75</v>
      </c>
      <c r="CP67" s="113">
        <v>50.23</v>
      </c>
      <c r="CQ67" s="113">
        <v>48.709999000000003</v>
      </c>
      <c r="CR67" s="113">
        <v>49.560001</v>
      </c>
      <c r="CS67" s="113">
        <v>48.643344999999997</v>
      </c>
      <c r="CT67" s="114">
        <v>57768000</v>
      </c>
      <c r="CU67" s="115">
        <v>203096.8</v>
      </c>
      <c r="CV67" s="145">
        <v>123.900002</v>
      </c>
      <c r="CW67" s="113">
        <v>125.83000199999999</v>
      </c>
      <c r="CX67" s="113">
        <v>123.08000199999999</v>
      </c>
      <c r="CY67" s="113">
        <v>123.160004</v>
      </c>
      <c r="CZ67" s="113">
        <v>118.824997</v>
      </c>
      <c r="DA67" s="114">
        <v>5309100</v>
      </c>
      <c r="DB67" s="115">
        <v>109742.6</v>
      </c>
      <c r="DC67" s="145">
        <v>146.28999300000001</v>
      </c>
      <c r="DD67" s="113">
        <v>149.13000500000001</v>
      </c>
      <c r="DE67" s="113">
        <v>145.86000100000001</v>
      </c>
      <c r="DF67" s="113">
        <v>147.449997</v>
      </c>
      <c r="DG67" s="113">
        <v>144.76741000000001</v>
      </c>
      <c r="DH67" s="114">
        <v>9738200</v>
      </c>
      <c r="DI67" s="115">
        <v>388168.4</v>
      </c>
      <c r="DJ67" s="145">
        <v>120.339996</v>
      </c>
      <c r="DK67" s="113">
        <v>121.58000199999999</v>
      </c>
      <c r="DL67" s="113">
        <v>119.629997</v>
      </c>
      <c r="DM67" s="113">
        <v>119.739998</v>
      </c>
      <c r="DN67" s="113">
        <v>116.806709</v>
      </c>
      <c r="DO67" s="114">
        <v>12668900</v>
      </c>
      <c r="DP67" s="115">
        <v>364991.7</v>
      </c>
      <c r="DQ67" s="145">
        <v>218.88000500000001</v>
      </c>
      <c r="DR67" s="113">
        <v>218.929993</v>
      </c>
      <c r="DS67" s="113">
        <v>215.529999</v>
      </c>
      <c r="DT67" s="113">
        <v>216.13999899999999</v>
      </c>
      <c r="DU67" s="113">
        <v>212.47348</v>
      </c>
      <c r="DV67" s="114">
        <v>4224800</v>
      </c>
      <c r="DW67" s="115">
        <v>161048.29999999999</v>
      </c>
      <c r="DX67" s="145">
        <v>77.242362999999997</v>
      </c>
      <c r="DY67" s="113">
        <v>78.683205000000001</v>
      </c>
      <c r="DZ67" s="113">
        <v>77.118324000000001</v>
      </c>
      <c r="EA67" s="113">
        <v>77.814887999999996</v>
      </c>
      <c r="EB67" s="113">
        <v>75.206551000000005</v>
      </c>
      <c r="EC67" s="114">
        <v>10166543</v>
      </c>
      <c r="ED67" s="115">
        <v>206324.3</v>
      </c>
      <c r="EE67" s="145">
        <v>214.509995</v>
      </c>
      <c r="EF67" s="113">
        <v>217.320007</v>
      </c>
      <c r="EG67" s="113">
        <v>213.35000600000001</v>
      </c>
      <c r="EH67" s="113">
        <v>216.21000699999999</v>
      </c>
      <c r="EI67" s="113">
        <v>214.80500799999999</v>
      </c>
      <c r="EJ67" s="114">
        <v>30904500</v>
      </c>
      <c r="EK67" s="115">
        <v>1634654</v>
      </c>
      <c r="EL67" s="145">
        <v>136.44000199999999</v>
      </c>
      <c r="EM67" s="113">
        <v>136.5</v>
      </c>
      <c r="EN67" s="113">
        <v>134.75</v>
      </c>
      <c r="EO67" s="113">
        <v>135.44000199999999</v>
      </c>
      <c r="EP67" s="113">
        <v>134.400375</v>
      </c>
      <c r="EQ67" s="114">
        <v>3833100</v>
      </c>
      <c r="ER67" s="115">
        <v>169951.3</v>
      </c>
      <c r="ES67" s="145">
        <v>139.16000399999999</v>
      </c>
      <c r="ET67" s="113">
        <v>139.53999300000001</v>
      </c>
      <c r="EU67" s="113">
        <v>138.16000399999999</v>
      </c>
      <c r="EV67" s="113">
        <v>139.36999499999999</v>
      </c>
      <c r="EW67" s="113">
        <v>136.79335</v>
      </c>
      <c r="EX67" s="114">
        <v>7169700</v>
      </c>
      <c r="EY67" s="115">
        <v>344167.6</v>
      </c>
      <c r="EZ67" s="145">
        <v>245</v>
      </c>
      <c r="FA67" s="113">
        <v>246.699997</v>
      </c>
      <c r="FB67" s="113">
        <v>238.699997</v>
      </c>
      <c r="FC67" s="113">
        <v>241.35000600000001</v>
      </c>
      <c r="FD67" s="113">
        <v>241.35000600000001</v>
      </c>
      <c r="FE67" s="114">
        <v>18872000</v>
      </c>
      <c r="FF67" s="115">
        <v>213760</v>
      </c>
      <c r="FG67" s="145">
        <v>132.509995</v>
      </c>
      <c r="FH67" s="113">
        <v>134.240005</v>
      </c>
      <c r="FI67" s="113">
        <v>131.990005</v>
      </c>
      <c r="FJ67" s="113">
        <v>133.41000399999999</v>
      </c>
      <c r="FK67" s="113">
        <v>130.384781</v>
      </c>
      <c r="FL67" s="114">
        <v>1218300</v>
      </c>
      <c r="FM67" s="115">
        <v>33793.93</v>
      </c>
      <c r="FN67" s="145">
        <v>344.76998900000001</v>
      </c>
      <c r="FO67" s="113">
        <v>354.10000600000001</v>
      </c>
      <c r="FP67" s="113">
        <v>339.92999300000002</v>
      </c>
      <c r="FQ67" s="113">
        <v>341.19000199999999</v>
      </c>
      <c r="FR67" s="113">
        <v>336.34652699999998</v>
      </c>
      <c r="FS67" s="114">
        <v>3817700</v>
      </c>
      <c r="FT67" s="115">
        <v>323728</v>
      </c>
      <c r="FU67" s="145">
        <v>60.43</v>
      </c>
      <c r="FV67" s="113">
        <v>60.919998</v>
      </c>
      <c r="FW67" s="113">
        <v>60.279998999999997</v>
      </c>
      <c r="FX67" s="113">
        <v>60.580002</v>
      </c>
      <c r="FY67" s="113">
        <v>57.953319999999998</v>
      </c>
      <c r="FZ67" s="114">
        <v>14282600</v>
      </c>
      <c r="GA67" s="115">
        <v>250685.7</v>
      </c>
      <c r="GB67" s="145">
        <v>212.13000500000001</v>
      </c>
      <c r="GC67" s="113">
        <v>213.66999799999999</v>
      </c>
      <c r="GD67" s="113">
        <v>211.03999300000001</v>
      </c>
      <c r="GE67" s="113">
        <v>211.199997</v>
      </c>
      <c r="GF67" s="113">
        <v>210.28009</v>
      </c>
      <c r="GG67" s="114">
        <v>8047900</v>
      </c>
      <c r="GH67" s="115">
        <v>358126.9</v>
      </c>
      <c r="GI67" s="145">
        <v>38.380001</v>
      </c>
      <c r="GJ67" s="113">
        <v>39.200001</v>
      </c>
      <c r="GK67" s="113">
        <v>38.310001</v>
      </c>
      <c r="GL67" s="113">
        <v>38.459999000000003</v>
      </c>
      <c r="GM67" s="113">
        <v>37.403205999999997</v>
      </c>
      <c r="GN67" s="114">
        <v>8002200</v>
      </c>
      <c r="GO67" s="115">
        <v>47370</v>
      </c>
      <c r="GP67" s="145">
        <v>153.60000600000001</v>
      </c>
      <c r="GQ67" s="113">
        <v>153.66000399999999</v>
      </c>
      <c r="GR67" s="113">
        <v>151.66000399999999</v>
      </c>
      <c r="GS67" s="113">
        <v>152.63999899999999</v>
      </c>
      <c r="GT67" s="113">
        <v>150.30616800000001</v>
      </c>
      <c r="GU67" s="114">
        <v>7645100</v>
      </c>
      <c r="GV67" s="115">
        <v>431862.3</v>
      </c>
      <c r="GW67" s="145">
        <v>149.570007</v>
      </c>
      <c r="GX67" s="113">
        <v>151.39999399999999</v>
      </c>
      <c r="GY67" s="113">
        <v>149</v>
      </c>
      <c r="GZ67" s="113">
        <v>149.44000199999999</v>
      </c>
      <c r="HA67" s="113">
        <v>149.44000199999999</v>
      </c>
      <c r="HB67" s="114">
        <v>8825500</v>
      </c>
      <c r="HC67" s="115">
        <v>270558.8</v>
      </c>
      <c r="HD67" s="147">
        <v>29797.5</v>
      </c>
      <c r="HE67" s="148">
        <v>30083.31</v>
      </c>
      <c r="HF67" s="148">
        <v>29797.5</v>
      </c>
      <c r="HG67" s="148">
        <v>29823.919999999998</v>
      </c>
      <c r="HH67" s="148">
        <v>29823.919999999998</v>
      </c>
      <c r="HI67" s="114">
        <v>429510000</v>
      </c>
      <c r="HJ67" s="149">
        <f t="shared" si="0"/>
        <v>9302657.1900000013</v>
      </c>
    </row>
    <row r="68" spans="1:218" x14ac:dyDescent="0.2">
      <c r="A68" s="127">
        <v>44167</v>
      </c>
      <c r="B68" s="112">
        <v>170.259995</v>
      </c>
      <c r="C68" s="113">
        <v>172.58000200000001</v>
      </c>
      <c r="D68" s="113">
        <v>170.220001</v>
      </c>
      <c r="E68" s="113">
        <v>171.85000600000001</v>
      </c>
      <c r="F68" s="113">
        <v>167.91851800000001</v>
      </c>
      <c r="G68" s="114">
        <v>2421800</v>
      </c>
      <c r="H68" s="120">
        <v>99126.81</v>
      </c>
      <c r="I68" s="145">
        <v>119.279999</v>
      </c>
      <c r="J68" s="113">
        <v>122.849998</v>
      </c>
      <c r="K68" s="113">
        <v>118.900002</v>
      </c>
      <c r="L68" s="113">
        <v>122.33000199999999</v>
      </c>
      <c r="M68" s="113">
        <v>120.920349</v>
      </c>
      <c r="N68" s="114">
        <v>3271900</v>
      </c>
      <c r="O68" s="115">
        <v>98500.31</v>
      </c>
      <c r="P68" s="146">
        <v>225.08000200000001</v>
      </c>
      <c r="Q68" s="113">
        <v>230.08000200000001</v>
      </c>
      <c r="R68" s="113">
        <v>224.61000100000001</v>
      </c>
      <c r="S68" s="113">
        <v>226.55999800000001</v>
      </c>
      <c r="T68" s="113">
        <v>221.60638399999999</v>
      </c>
      <c r="U68" s="114">
        <v>2641200</v>
      </c>
      <c r="V68" s="120">
        <v>135110</v>
      </c>
      <c r="W68" s="145">
        <v>122.019997</v>
      </c>
      <c r="X68" s="113">
        <v>123.370003</v>
      </c>
      <c r="Y68" s="113">
        <v>120.889999</v>
      </c>
      <c r="Z68" s="113">
        <v>123.08000199999999</v>
      </c>
      <c r="AA68" s="113">
        <v>122.504417</v>
      </c>
      <c r="AB68" s="114">
        <v>89004200</v>
      </c>
      <c r="AC68" s="115">
        <v>2092582</v>
      </c>
      <c r="AD68" s="145">
        <v>213.009995</v>
      </c>
      <c r="AE68" s="113">
        <v>224.990005</v>
      </c>
      <c r="AF68" s="113">
        <v>210.300003</v>
      </c>
      <c r="AG68" s="113">
        <v>223.85000600000001</v>
      </c>
      <c r="AH68" s="113">
        <v>223.85000600000001</v>
      </c>
      <c r="AI68" s="114">
        <v>25912300</v>
      </c>
      <c r="AJ68" s="115">
        <v>126369.9</v>
      </c>
      <c r="AK68" s="145">
        <v>173.259995</v>
      </c>
      <c r="AL68" s="113">
        <v>174.41999799999999</v>
      </c>
      <c r="AM68" s="113">
        <v>172.279999</v>
      </c>
      <c r="AN68" s="113">
        <v>173.86999499999999</v>
      </c>
      <c r="AO68" s="113">
        <v>171.25251800000001</v>
      </c>
      <c r="AP68" s="114">
        <v>1971000</v>
      </c>
      <c r="AQ68" s="115">
        <v>94456.25</v>
      </c>
      <c r="AR68" s="145">
        <v>87.260002</v>
      </c>
      <c r="AS68" s="113">
        <v>91.309997999999993</v>
      </c>
      <c r="AT68" s="113">
        <v>87.099997999999999</v>
      </c>
      <c r="AU68" s="113">
        <v>89.870002999999997</v>
      </c>
      <c r="AV68" s="113">
        <v>86.381118999999998</v>
      </c>
      <c r="AW68" s="114">
        <v>10509600</v>
      </c>
      <c r="AX68" s="115">
        <v>173003.8</v>
      </c>
      <c r="AY68" s="145">
        <v>43.389999000000003</v>
      </c>
      <c r="AZ68" s="113">
        <v>43.959999000000003</v>
      </c>
      <c r="BA68" s="113">
        <v>43.349997999999999</v>
      </c>
      <c r="BB68" s="113">
        <v>43.889999000000003</v>
      </c>
      <c r="BC68" s="113">
        <v>42.639674999999997</v>
      </c>
      <c r="BD68" s="114">
        <v>17422200</v>
      </c>
      <c r="BE68" s="115">
        <v>185457.7</v>
      </c>
      <c r="BF68" s="145">
        <v>51.900002000000001</v>
      </c>
      <c r="BG68" s="113">
        <v>52.130001</v>
      </c>
      <c r="BH68" s="113">
        <v>51.639999000000003</v>
      </c>
      <c r="BI68" s="113">
        <v>52.110000999999997</v>
      </c>
      <c r="BJ68" s="113">
        <v>50.909134000000002</v>
      </c>
      <c r="BK68" s="114">
        <v>14913100</v>
      </c>
      <c r="BL68" s="115">
        <v>223939.3</v>
      </c>
      <c r="BM68" s="145">
        <v>53.32</v>
      </c>
      <c r="BN68" s="113">
        <v>53.564999</v>
      </c>
      <c r="BO68" s="113">
        <v>52.689999</v>
      </c>
      <c r="BP68" s="113">
        <v>53.200001</v>
      </c>
      <c r="BQ68" s="113">
        <v>51.528221000000002</v>
      </c>
      <c r="BR68" s="114">
        <v>3723000</v>
      </c>
      <c r="BS68" s="115">
        <v>46937</v>
      </c>
      <c r="BT68" s="145">
        <v>232.08000200000001</v>
      </c>
      <c r="BU68" s="113">
        <v>238.13000500000001</v>
      </c>
      <c r="BV68" s="113">
        <v>231.58000200000001</v>
      </c>
      <c r="BW68" s="113">
        <v>237.64999399999999</v>
      </c>
      <c r="BX68" s="113">
        <v>234.782532</v>
      </c>
      <c r="BY68" s="114">
        <v>2136300</v>
      </c>
      <c r="BZ68" s="115">
        <v>81767.63</v>
      </c>
      <c r="CA68" s="145">
        <v>205.990005</v>
      </c>
      <c r="CB68" s="113">
        <v>209.03999300000001</v>
      </c>
      <c r="CC68" s="113">
        <v>205.970001</v>
      </c>
      <c r="CD68" s="113">
        <v>208</v>
      </c>
      <c r="CE68" s="113">
        <v>205.389206</v>
      </c>
      <c r="CF68" s="114">
        <v>2459900</v>
      </c>
      <c r="CG68" s="115">
        <v>160260</v>
      </c>
      <c r="CH68" s="145">
        <v>273.97000100000002</v>
      </c>
      <c r="CI68" s="113">
        <v>274.10998499999999</v>
      </c>
      <c r="CJ68" s="113">
        <v>269.57000699999998</v>
      </c>
      <c r="CK68" s="113">
        <v>271.10000600000001</v>
      </c>
      <c r="CL68" s="113">
        <v>266.650665</v>
      </c>
      <c r="CM68" s="114">
        <v>4168600</v>
      </c>
      <c r="CN68" s="115">
        <v>291866.59999999998</v>
      </c>
      <c r="CO68" s="145">
        <v>49.220001000000003</v>
      </c>
      <c r="CP68" s="113">
        <v>50.060001</v>
      </c>
      <c r="CQ68" s="113">
        <v>49.18</v>
      </c>
      <c r="CR68" s="113">
        <v>49.900002000000001</v>
      </c>
      <c r="CS68" s="113">
        <v>48.977055</v>
      </c>
      <c r="CT68" s="114">
        <v>33753500</v>
      </c>
      <c r="CU68" s="115">
        <v>204490.1</v>
      </c>
      <c r="CV68" s="145">
        <v>122.849998</v>
      </c>
      <c r="CW68" s="113">
        <v>124.639999</v>
      </c>
      <c r="CX68" s="113">
        <v>122.410004</v>
      </c>
      <c r="CY68" s="113">
        <v>124.620003</v>
      </c>
      <c r="CZ68" s="113">
        <v>120.233597</v>
      </c>
      <c r="DA68" s="114">
        <v>3690700</v>
      </c>
      <c r="DB68" s="115">
        <v>111043.5</v>
      </c>
      <c r="DC68" s="145">
        <v>147.85000600000001</v>
      </c>
      <c r="DD68" s="113">
        <v>149.71000699999999</v>
      </c>
      <c r="DE68" s="113">
        <v>147.699997</v>
      </c>
      <c r="DF68" s="113">
        <v>148.13999899999999</v>
      </c>
      <c r="DG68" s="113">
        <v>145.44485499999999</v>
      </c>
      <c r="DH68" s="114">
        <v>7745500</v>
      </c>
      <c r="DI68" s="115">
        <v>389984.8</v>
      </c>
      <c r="DJ68" s="145">
        <v>119.699997</v>
      </c>
      <c r="DK68" s="113">
        <v>122.30999799999999</v>
      </c>
      <c r="DL68" s="113">
        <v>119.269997</v>
      </c>
      <c r="DM68" s="113">
        <v>122.040001</v>
      </c>
      <c r="DN68" s="113">
        <v>119.050377</v>
      </c>
      <c r="DO68" s="114">
        <v>10811300</v>
      </c>
      <c r="DP68" s="115">
        <v>372002.6</v>
      </c>
      <c r="DQ68" s="145">
        <v>214</v>
      </c>
      <c r="DR68" s="113">
        <v>214.39999399999999</v>
      </c>
      <c r="DS68" s="113">
        <v>209.13000500000001</v>
      </c>
      <c r="DT68" s="113">
        <v>210.86000100000001</v>
      </c>
      <c r="DU68" s="113">
        <v>207.28306599999999</v>
      </c>
      <c r="DV68" s="114">
        <v>6223700</v>
      </c>
      <c r="DW68" s="115">
        <v>157114.1</v>
      </c>
      <c r="DX68" s="145">
        <v>78.187019000000006</v>
      </c>
      <c r="DY68" s="113">
        <v>78.950378000000001</v>
      </c>
      <c r="DZ68" s="113">
        <v>77.566794999999999</v>
      </c>
      <c r="EA68" s="113">
        <v>78.082061999999993</v>
      </c>
      <c r="EB68" s="113">
        <v>75.464766999999995</v>
      </c>
      <c r="EC68" s="114">
        <v>7165805</v>
      </c>
      <c r="ED68" s="115">
        <v>207032.7</v>
      </c>
      <c r="EE68" s="145">
        <v>214.88000500000001</v>
      </c>
      <c r="EF68" s="113">
        <v>215.470001</v>
      </c>
      <c r="EG68" s="113">
        <v>212.800003</v>
      </c>
      <c r="EH68" s="113">
        <v>215.36999499999999</v>
      </c>
      <c r="EI68" s="113">
        <v>213.97044399999999</v>
      </c>
      <c r="EJ68" s="114">
        <v>23724500</v>
      </c>
      <c r="EK68" s="115">
        <v>1628303</v>
      </c>
      <c r="EL68" s="145">
        <v>135.16000399999999</v>
      </c>
      <c r="EM68" s="113">
        <v>136.320007</v>
      </c>
      <c r="EN68" s="113">
        <v>134.66999799999999</v>
      </c>
      <c r="EO68" s="113">
        <v>135.58000200000001</v>
      </c>
      <c r="EP68" s="113">
        <v>134.53930700000001</v>
      </c>
      <c r="EQ68" s="114">
        <v>4132700</v>
      </c>
      <c r="ER68" s="115">
        <v>170126.9</v>
      </c>
      <c r="ES68" s="145">
        <v>139.36999499999999</v>
      </c>
      <c r="ET68" s="113">
        <v>139.94000199999999</v>
      </c>
      <c r="EU68" s="113">
        <v>137.490005</v>
      </c>
      <c r="EV68" s="113">
        <v>138.36000100000001</v>
      </c>
      <c r="EW68" s="113">
        <v>135.80201700000001</v>
      </c>
      <c r="EX68" s="114">
        <v>6963000</v>
      </c>
      <c r="EY68" s="115">
        <v>341673.4</v>
      </c>
      <c r="EZ68" s="145">
        <v>225.479996</v>
      </c>
      <c r="FA68" s="113">
        <v>226</v>
      </c>
      <c r="FB68" s="113">
        <v>215.63000500000001</v>
      </c>
      <c r="FC68" s="113">
        <v>220.779999</v>
      </c>
      <c r="FD68" s="113">
        <v>220.779999</v>
      </c>
      <c r="FE68" s="114">
        <v>52225500</v>
      </c>
      <c r="FF68" s="115">
        <v>217260</v>
      </c>
      <c r="FG68" s="145">
        <v>132.58000200000001</v>
      </c>
      <c r="FH68" s="113">
        <v>134.279999</v>
      </c>
      <c r="FI68" s="113">
        <v>132.41999799999999</v>
      </c>
      <c r="FJ68" s="113">
        <v>134.03999300000001</v>
      </c>
      <c r="FK68" s="113">
        <v>131.00050400000001</v>
      </c>
      <c r="FL68" s="114">
        <v>948400</v>
      </c>
      <c r="FM68" s="115">
        <v>33953.51</v>
      </c>
      <c r="FN68" s="145">
        <v>341.76998900000001</v>
      </c>
      <c r="FO68" s="113">
        <v>351.82998700000002</v>
      </c>
      <c r="FP68" s="113">
        <v>341.5</v>
      </c>
      <c r="FQ68" s="113">
        <v>347.55999800000001</v>
      </c>
      <c r="FR68" s="113">
        <v>342.62609900000001</v>
      </c>
      <c r="FS68" s="114">
        <v>2864300</v>
      </c>
      <c r="FT68" s="115">
        <v>329772.09999999998</v>
      </c>
      <c r="FU68" s="145">
        <v>61.400002000000001</v>
      </c>
      <c r="FV68" s="113">
        <v>61.950001</v>
      </c>
      <c r="FW68" s="113">
        <v>61.009998000000003</v>
      </c>
      <c r="FX68" s="113">
        <v>61.360000999999997</v>
      </c>
      <c r="FY68" s="113">
        <v>58.699497000000001</v>
      </c>
      <c r="FZ68" s="114">
        <v>14169900</v>
      </c>
      <c r="GA68" s="115">
        <v>253913.4</v>
      </c>
      <c r="GB68" s="145">
        <v>211</v>
      </c>
      <c r="GC68" s="113">
        <v>211.39999399999999</v>
      </c>
      <c r="GD68" s="113">
        <v>208.479996</v>
      </c>
      <c r="GE68" s="113">
        <v>210.179993</v>
      </c>
      <c r="GF68" s="113">
        <v>209.26454200000001</v>
      </c>
      <c r="GG68" s="114">
        <v>9728900</v>
      </c>
      <c r="GH68" s="115">
        <v>356397.3</v>
      </c>
      <c r="GI68" s="145">
        <v>38.5</v>
      </c>
      <c r="GJ68" s="113">
        <v>40.099997999999999</v>
      </c>
      <c r="GK68" s="113">
        <v>38.389999000000003</v>
      </c>
      <c r="GL68" s="113">
        <v>39.840000000000003</v>
      </c>
      <c r="GM68" s="113">
        <v>38.745289</v>
      </c>
      <c r="GN68" s="114">
        <v>8350800</v>
      </c>
      <c r="GO68" s="115">
        <v>46560</v>
      </c>
      <c r="GP68" s="145">
        <v>152</v>
      </c>
      <c r="GQ68" s="113">
        <v>152.61999499999999</v>
      </c>
      <c r="GR68" s="113">
        <v>149.529999</v>
      </c>
      <c r="GS68" s="113">
        <v>150.520004</v>
      </c>
      <c r="GT68" s="113">
        <v>148.218613</v>
      </c>
      <c r="GU68" s="114">
        <v>7849000</v>
      </c>
      <c r="GV68" s="115">
        <v>425864.2</v>
      </c>
      <c r="GW68" s="145">
        <v>149.490005</v>
      </c>
      <c r="GX68" s="113">
        <v>154.009995</v>
      </c>
      <c r="GY68" s="113">
        <v>148.33999600000001</v>
      </c>
      <c r="GZ68" s="113">
        <v>153.61000100000001</v>
      </c>
      <c r="HA68" s="113">
        <v>153.61000100000001</v>
      </c>
      <c r="HB68" s="114">
        <v>10601900</v>
      </c>
      <c r="HC68" s="115">
        <v>278108.59999999998</v>
      </c>
      <c r="HD68" s="147">
        <v>29695.09</v>
      </c>
      <c r="HE68" s="148">
        <v>29902.51</v>
      </c>
      <c r="HF68" s="148">
        <v>29599.29</v>
      </c>
      <c r="HG68" s="148">
        <v>29883.79</v>
      </c>
      <c r="HH68" s="148">
        <v>29883.79</v>
      </c>
      <c r="HI68" s="114">
        <v>385280000</v>
      </c>
      <c r="HJ68" s="149">
        <f t="shared" ref="HJ68:HJ131" si="1">HC68+GV68+GO68+GH68+GA68+FT68+FM68+FF68+EY68+ER68+EK68+ED68+DW68+DP68+DI68+DB68+CU68+CN68+CG68+BZ68+BS68+BL68+BE68+AX68+AQ68+AJ68+AC68+V68+O68+H68</f>
        <v>9332977.5099999998</v>
      </c>
    </row>
    <row r="69" spans="1:218" x14ac:dyDescent="0.2">
      <c r="A69" s="127">
        <v>44168</v>
      </c>
      <c r="B69" s="112">
        <v>171.03999300000001</v>
      </c>
      <c r="C69" s="113">
        <v>173.38999899999999</v>
      </c>
      <c r="D69" s="113">
        <v>171.03999300000001</v>
      </c>
      <c r="E69" s="113">
        <v>171.83000200000001</v>
      </c>
      <c r="F69" s="113">
        <v>167.89897199999999</v>
      </c>
      <c r="G69" s="114">
        <v>2377800</v>
      </c>
      <c r="H69" s="120">
        <v>99115.25</v>
      </c>
      <c r="I69" s="145">
        <v>122.849998</v>
      </c>
      <c r="J69" s="113">
        <v>123.949997</v>
      </c>
      <c r="K69" s="113">
        <v>122.120003</v>
      </c>
      <c r="L69" s="113">
        <v>123.120003</v>
      </c>
      <c r="M69" s="113">
        <v>121.701241</v>
      </c>
      <c r="N69" s="114">
        <v>4285100</v>
      </c>
      <c r="O69" s="115">
        <v>99136.38</v>
      </c>
      <c r="P69" s="146">
        <v>226</v>
      </c>
      <c r="Q69" s="113">
        <v>228.449997</v>
      </c>
      <c r="R69" s="113">
        <v>225.520004</v>
      </c>
      <c r="S69" s="113">
        <v>226.91000399999999</v>
      </c>
      <c r="T69" s="113">
        <v>221.94873000000001</v>
      </c>
      <c r="U69" s="114">
        <v>2167800</v>
      </c>
      <c r="V69" s="120">
        <v>134200</v>
      </c>
      <c r="W69" s="145">
        <v>123.519997</v>
      </c>
      <c r="X69" s="113">
        <v>123.779999</v>
      </c>
      <c r="Y69" s="113">
        <v>122.209999</v>
      </c>
      <c r="Z69" s="113">
        <v>122.94000200000001</v>
      </c>
      <c r="AA69" s="113">
        <v>122.36507400000001</v>
      </c>
      <c r="AB69" s="114">
        <v>78967600</v>
      </c>
      <c r="AC69" s="115">
        <v>2090201</v>
      </c>
      <c r="AD69" s="145">
        <v>228.300003</v>
      </c>
      <c r="AE69" s="113">
        <v>242</v>
      </c>
      <c r="AF69" s="113">
        <v>226.529999</v>
      </c>
      <c r="AG69" s="113">
        <v>237.199997</v>
      </c>
      <c r="AH69" s="113">
        <v>237.199997</v>
      </c>
      <c r="AI69" s="114">
        <v>45945100</v>
      </c>
      <c r="AJ69" s="115">
        <v>133906.4</v>
      </c>
      <c r="AK69" s="145">
        <v>173.86999499999999</v>
      </c>
      <c r="AL69" s="113">
        <v>175.08000200000001</v>
      </c>
      <c r="AM69" s="113">
        <v>173.279999</v>
      </c>
      <c r="AN69" s="113">
        <v>174.63000500000001</v>
      </c>
      <c r="AO69" s="113">
        <v>172.00109900000001</v>
      </c>
      <c r="AP69" s="114">
        <v>2903900</v>
      </c>
      <c r="AQ69" s="115">
        <v>94869.13</v>
      </c>
      <c r="AR69" s="145">
        <v>90.580001999999993</v>
      </c>
      <c r="AS69" s="113">
        <v>91.110000999999997</v>
      </c>
      <c r="AT69" s="113">
        <v>89.07</v>
      </c>
      <c r="AU69" s="113">
        <v>89.800003000000004</v>
      </c>
      <c r="AV69" s="113">
        <v>86.313834999999997</v>
      </c>
      <c r="AW69" s="114">
        <v>8249800</v>
      </c>
      <c r="AX69" s="115">
        <v>172869</v>
      </c>
      <c r="AY69" s="145">
        <v>43.779998999999997</v>
      </c>
      <c r="AZ69" s="113">
        <v>44.139999000000003</v>
      </c>
      <c r="BA69" s="113">
        <v>43.599997999999999</v>
      </c>
      <c r="BB69" s="113">
        <v>44.110000999999997</v>
      </c>
      <c r="BC69" s="113">
        <v>42.853408999999999</v>
      </c>
      <c r="BD69" s="114">
        <v>27710700</v>
      </c>
      <c r="BE69" s="115">
        <v>186387.3</v>
      </c>
      <c r="BF69" s="145">
        <v>51.900002000000001</v>
      </c>
      <c r="BG69" s="113">
        <v>52.939999</v>
      </c>
      <c r="BH69" s="113">
        <v>51.900002000000001</v>
      </c>
      <c r="BI69" s="113">
        <v>52.779998999999997</v>
      </c>
      <c r="BJ69" s="113">
        <v>51.563690000000001</v>
      </c>
      <c r="BK69" s="114">
        <v>17318900</v>
      </c>
      <c r="BL69" s="115">
        <v>226818.5</v>
      </c>
      <c r="BM69" s="145">
        <v>52.990001999999997</v>
      </c>
      <c r="BN69" s="113">
        <v>53.889000000000003</v>
      </c>
      <c r="BO69" s="113">
        <v>52.799999</v>
      </c>
      <c r="BP69" s="113">
        <v>53.599997999999999</v>
      </c>
      <c r="BQ69" s="113">
        <v>51.915649000000002</v>
      </c>
      <c r="BR69" s="114">
        <v>3213800</v>
      </c>
      <c r="BS69" s="115">
        <v>47105.8</v>
      </c>
      <c r="BT69" s="145">
        <v>237.28999300000001</v>
      </c>
      <c r="BU69" s="113">
        <v>238.85000600000001</v>
      </c>
      <c r="BV69" s="113">
        <v>234.63999899999999</v>
      </c>
      <c r="BW69" s="113">
        <v>235.470001</v>
      </c>
      <c r="BX69" s="113">
        <v>232.62884500000001</v>
      </c>
      <c r="BY69" s="114">
        <v>2142600</v>
      </c>
      <c r="BZ69" s="115">
        <v>81017.56</v>
      </c>
      <c r="CA69" s="145">
        <v>206.61000100000001</v>
      </c>
      <c r="CB69" s="113">
        <v>209.44000199999999</v>
      </c>
      <c r="CC69" s="113">
        <v>206.41000399999999</v>
      </c>
      <c r="CD69" s="113">
        <v>208.220001</v>
      </c>
      <c r="CE69" s="113">
        <v>205.60644500000001</v>
      </c>
      <c r="CF69" s="114">
        <v>2779400</v>
      </c>
      <c r="CG69" s="115">
        <v>161800</v>
      </c>
      <c r="CH69" s="145">
        <v>270.63000499999998</v>
      </c>
      <c r="CI69" s="113">
        <v>271.92999300000002</v>
      </c>
      <c r="CJ69" s="113">
        <v>267.14001500000001</v>
      </c>
      <c r="CK69" s="113">
        <v>268.14001500000001</v>
      </c>
      <c r="CL69" s="113">
        <v>263.73925800000001</v>
      </c>
      <c r="CM69" s="114">
        <v>4168900</v>
      </c>
      <c r="CN69" s="115">
        <v>288679.59999999998</v>
      </c>
      <c r="CO69" s="145">
        <v>49.919998</v>
      </c>
      <c r="CP69" s="113">
        <v>51.110000999999997</v>
      </c>
      <c r="CQ69" s="113">
        <v>49.779998999999997</v>
      </c>
      <c r="CR69" s="113">
        <v>50.990001999999997</v>
      </c>
      <c r="CS69" s="113">
        <v>50.046894000000002</v>
      </c>
      <c r="CT69" s="114">
        <v>50261200</v>
      </c>
      <c r="CU69" s="115">
        <v>208956.9</v>
      </c>
      <c r="CV69" s="145">
        <v>124.160004</v>
      </c>
      <c r="CW69" s="113">
        <v>124.860001</v>
      </c>
      <c r="CX69" s="113">
        <v>123.290001</v>
      </c>
      <c r="CY69" s="113">
        <v>123.610001</v>
      </c>
      <c r="CZ69" s="113">
        <v>119.259148</v>
      </c>
      <c r="DA69" s="114">
        <v>4548200</v>
      </c>
      <c r="DB69" s="115">
        <v>110143.6</v>
      </c>
      <c r="DC69" s="145">
        <v>148.03999300000001</v>
      </c>
      <c r="DD69" s="113">
        <v>149.58000200000001</v>
      </c>
      <c r="DE69" s="113">
        <v>147.69000199999999</v>
      </c>
      <c r="DF69" s="113">
        <v>149</v>
      </c>
      <c r="DG69" s="113">
        <v>146.28923</v>
      </c>
      <c r="DH69" s="114">
        <v>7310500</v>
      </c>
      <c r="DI69" s="115">
        <v>392248.8</v>
      </c>
      <c r="DJ69" s="145">
        <v>121.849998</v>
      </c>
      <c r="DK69" s="113">
        <v>121.889999</v>
      </c>
      <c r="DL69" s="113">
        <v>120.360001</v>
      </c>
      <c r="DM69" s="113">
        <v>121.239998</v>
      </c>
      <c r="DN69" s="113">
        <v>118.269958</v>
      </c>
      <c r="DO69" s="114">
        <v>12904400</v>
      </c>
      <c r="DP69" s="115">
        <v>369564</v>
      </c>
      <c r="DQ69" s="145">
        <v>210.94000199999999</v>
      </c>
      <c r="DR69" s="113">
        <v>213.229996</v>
      </c>
      <c r="DS69" s="113">
        <v>210.55999800000001</v>
      </c>
      <c r="DT69" s="113">
        <v>211.509995</v>
      </c>
      <c r="DU69" s="113">
        <v>207.92202800000001</v>
      </c>
      <c r="DV69" s="114">
        <v>3732500</v>
      </c>
      <c r="DW69" s="115">
        <v>157598.39999999999</v>
      </c>
      <c r="DX69" s="145">
        <v>78.187019000000006</v>
      </c>
      <c r="DY69" s="113">
        <v>78.215652000000006</v>
      </c>
      <c r="DZ69" s="113">
        <v>77.118324000000001</v>
      </c>
      <c r="EA69" s="113">
        <v>77.719466999999995</v>
      </c>
      <c r="EB69" s="113">
        <v>75.114326000000005</v>
      </c>
      <c r="EC69" s="114">
        <v>7085109</v>
      </c>
      <c r="ED69" s="115">
        <v>206071.3</v>
      </c>
      <c r="EE69" s="145">
        <v>214.61000100000001</v>
      </c>
      <c r="EF69" s="113">
        <v>216.38000500000001</v>
      </c>
      <c r="EG69" s="113">
        <v>213.64999399999999</v>
      </c>
      <c r="EH69" s="113">
        <v>214.240005</v>
      </c>
      <c r="EI69" s="113">
        <v>212.84780900000001</v>
      </c>
      <c r="EJ69" s="114">
        <v>25120900</v>
      </c>
      <c r="EK69" s="115">
        <v>1619760</v>
      </c>
      <c r="EL69" s="145">
        <v>135.10000600000001</v>
      </c>
      <c r="EM69" s="113">
        <v>137.949997</v>
      </c>
      <c r="EN69" s="113">
        <v>135</v>
      </c>
      <c r="EO69" s="113">
        <v>136.96000699999999</v>
      </c>
      <c r="EP69" s="113">
        <v>135.90870699999999</v>
      </c>
      <c r="EQ69" s="114">
        <v>4930900</v>
      </c>
      <c r="ER69" s="115">
        <v>171858.6</v>
      </c>
      <c r="ES69" s="145">
        <v>138.08999600000001</v>
      </c>
      <c r="ET69" s="113">
        <v>138.35000600000001</v>
      </c>
      <c r="EU69" s="113">
        <v>135.53999300000001</v>
      </c>
      <c r="EV69" s="113">
        <v>137.33999600000001</v>
      </c>
      <c r="EW69" s="113">
        <v>134.80085800000001</v>
      </c>
      <c r="EX69" s="114">
        <v>8742500</v>
      </c>
      <c r="EY69" s="115">
        <v>339154.6</v>
      </c>
      <c r="EZ69" s="145">
        <v>226.11000100000001</v>
      </c>
      <c r="FA69" s="113">
        <v>226.11000100000001</v>
      </c>
      <c r="FB69" s="113">
        <v>220.13000500000001</v>
      </c>
      <c r="FC69" s="113">
        <v>220.970001</v>
      </c>
      <c r="FD69" s="113">
        <v>220.970001</v>
      </c>
      <c r="FE69" s="114">
        <v>21395300</v>
      </c>
      <c r="FF69" s="115">
        <v>218720</v>
      </c>
      <c r="FG69" s="145">
        <v>133.75</v>
      </c>
      <c r="FH69" s="113">
        <v>135.61999499999999</v>
      </c>
      <c r="FI69" s="113">
        <v>132.429993</v>
      </c>
      <c r="FJ69" s="113">
        <v>135.08999600000001</v>
      </c>
      <c r="FK69" s="113">
        <v>132.026703</v>
      </c>
      <c r="FL69" s="114">
        <v>980800</v>
      </c>
      <c r="FM69" s="115">
        <v>34219.480000000003</v>
      </c>
      <c r="FN69" s="145">
        <v>347.89999399999999</v>
      </c>
      <c r="FO69" s="113">
        <v>352.76998900000001</v>
      </c>
      <c r="FP69" s="113">
        <v>346.48998999999998</v>
      </c>
      <c r="FQ69" s="113">
        <v>348.67999300000002</v>
      </c>
      <c r="FR69" s="113">
        <v>343.73022500000002</v>
      </c>
      <c r="FS69" s="114">
        <v>4169200</v>
      </c>
      <c r="FT69" s="115">
        <v>330834.7</v>
      </c>
      <c r="FU69" s="145">
        <v>61.110000999999997</v>
      </c>
      <c r="FV69" s="113">
        <v>61.830002</v>
      </c>
      <c r="FW69" s="113">
        <v>61.040000999999997</v>
      </c>
      <c r="FX69" s="113">
        <v>61.740001999999997</v>
      </c>
      <c r="FY69" s="113">
        <v>59.063026000000001</v>
      </c>
      <c r="FZ69" s="114">
        <v>11937200</v>
      </c>
      <c r="GA69" s="115">
        <v>255485.9</v>
      </c>
      <c r="GB69" s="145">
        <v>209.779999</v>
      </c>
      <c r="GC69" s="113">
        <v>211.11000100000001</v>
      </c>
      <c r="GD69" s="113">
        <v>207.61000100000001</v>
      </c>
      <c r="GE69" s="113">
        <v>208.050003</v>
      </c>
      <c r="GF69" s="113">
        <v>207.14382900000001</v>
      </c>
      <c r="GG69" s="114">
        <v>9203300</v>
      </c>
      <c r="GH69" s="115">
        <v>352785.6</v>
      </c>
      <c r="GI69" s="145">
        <v>39.990001999999997</v>
      </c>
      <c r="GJ69" s="113">
        <v>43.669998</v>
      </c>
      <c r="GK69" s="113">
        <v>39.970001000000003</v>
      </c>
      <c r="GL69" s="113">
        <v>42.82</v>
      </c>
      <c r="GM69" s="113">
        <v>41.643405999999999</v>
      </c>
      <c r="GN69" s="114">
        <v>17235500</v>
      </c>
      <c r="GO69" s="115">
        <v>45700</v>
      </c>
      <c r="GP69" s="145">
        <v>150.279999</v>
      </c>
      <c r="GQ69" s="113">
        <v>150.279999</v>
      </c>
      <c r="GR69" s="113">
        <v>148.38999899999999</v>
      </c>
      <c r="GS69" s="113">
        <v>149.300003</v>
      </c>
      <c r="GT69" s="113">
        <v>147.017258</v>
      </c>
      <c r="GU69" s="114">
        <v>8575300</v>
      </c>
      <c r="GV69" s="115">
        <v>422412.4</v>
      </c>
      <c r="GW69" s="145">
        <v>153.449997</v>
      </c>
      <c r="GX69" s="113">
        <v>154.44000199999999</v>
      </c>
      <c r="GY69" s="113">
        <v>152.13000500000001</v>
      </c>
      <c r="GZ69" s="113">
        <v>153.240005</v>
      </c>
      <c r="HA69" s="113">
        <v>153.240005</v>
      </c>
      <c r="HB69" s="114">
        <v>9063200</v>
      </c>
      <c r="HC69" s="115">
        <v>277438.7</v>
      </c>
      <c r="HD69" s="147">
        <v>29920.83</v>
      </c>
      <c r="HE69" s="148">
        <v>30110.880000000001</v>
      </c>
      <c r="HF69" s="148">
        <v>29877.27</v>
      </c>
      <c r="HG69" s="148">
        <v>29969.52</v>
      </c>
      <c r="HH69" s="148">
        <v>29969.52</v>
      </c>
      <c r="HI69" s="114">
        <v>405680000</v>
      </c>
      <c r="HJ69" s="149">
        <f t="shared" si="1"/>
        <v>9329058.9000000004</v>
      </c>
    </row>
    <row r="70" spans="1:218" x14ac:dyDescent="0.2">
      <c r="A70" s="127">
        <v>44169</v>
      </c>
      <c r="B70" s="112">
        <v>172.13000500000001</v>
      </c>
      <c r="C70" s="113">
        <v>173.16000399999999</v>
      </c>
      <c r="D70" s="113">
        <v>171.53999300000001</v>
      </c>
      <c r="E70" s="113">
        <v>172.46000699999999</v>
      </c>
      <c r="F70" s="113">
        <v>168.51457199999999</v>
      </c>
      <c r="G70" s="114">
        <v>2663600</v>
      </c>
      <c r="H70" s="120">
        <v>99478.69</v>
      </c>
      <c r="I70" s="145">
        <v>124.349998</v>
      </c>
      <c r="J70" s="113">
        <v>125.32</v>
      </c>
      <c r="K70" s="113">
        <v>123.849998</v>
      </c>
      <c r="L70" s="113">
        <v>125.040001</v>
      </c>
      <c r="M70" s="113">
        <v>123.599121</v>
      </c>
      <c r="N70" s="114">
        <v>5048600</v>
      </c>
      <c r="O70" s="115">
        <v>100682.4</v>
      </c>
      <c r="P70" s="146">
        <v>225.75</v>
      </c>
      <c r="Q70" s="113">
        <v>230.33000200000001</v>
      </c>
      <c r="R70" s="113">
        <v>225.75</v>
      </c>
      <c r="S70" s="113">
        <v>229.21000699999999</v>
      </c>
      <c r="T70" s="113">
        <v>224.19845599999999</v>
      </c>
      <c r="U70" s="114">
        <v>2008800</v>
      </c>
      <c r="V70" s="120">
        <v>136710</v>
      </c>
      <c r="W70" s="145">
        <v>122.599998</v>
      </c>
      <c r="X70" s="113">
        <v>122.860001</v>
      </c>
      <c r="Y70" s="113">
        <v>121.519997</v>
      </c>
      <c r="Z70" s="113">
        <v>122.25</v>
      </c>
      <c r="AA70" s="113">
        <v>121.678307</v>
      </c>
      <c r="AB70" s="114">
        <v>78260400</v>
      </c>
      <c r="AC70" s="115">
        <v>2078470</v>
      </c>
      <c r="AD70" s="145">
        <v>236.36000100000001</v>
      </c>
      <c r="AE70" s="113">
        <v>238.179993</v>
      </c>
      <c r="AF70" s="113">
        <v>230.25</v>
      </c>
      <c r="AG70" s="113">
        <v>232.71000699999999</v>
      </c>
      <c r="AH70" s="113">
        <v>232.71000699999999</v>
      </c>
      <c r="AI70" s="114">
        <v>29378400</v>
      </c>
      <c r="AJ70" s="115">
        <v>131371.6</v>
      </c>
      <c r="AK70" s="145">
        <v>175.91999799999999</v>
      </c>
      <c r="AL70" s="113">
        <v>183.80999800000001</v>
      </c>
      <c r="AM70" s="113">
        <v>175.61999499999999</v>
      </c>
      <c r="AN70" s="113">
        <v>182.21000699999999</v>
      </c>
      <c r="AO70" s="113">
        <v>179.46698000000001</v>
      </c>
      <c r="AP70" s="114">
        <v>6086200</v>
      </c>
      <c r="AQ70" s="115">
        <v>98987</v>
      </c>
      <c r="AR70" s="145">
        <v>91.220000999999996</v>
      </c>
      <c r="AS70" s="113">
        <v>93.449996999999996</v>
      </c>
      <c r="AT70" s="113">
        <v>90.919998000000007</v>
      </c>
      <c r="AU70" s="113">
        <v>93.279999000000004</v>
      </c>
      <c r="AV70" s="113">
        <v>89.658730000000006</v>
      </c>
      <c r="AW70" s="114">
        <v>10791100</v>
      </c>
      <c r="AX70" s="115">
        <v>179568.2</v>
      </c>
      <c r="AY70" s="145">
        <v>43.889999000000003</v>
      </c>
      <c r="AZ70" s="113">
        <v>44.509998000000003</v>
      </c>
      <c r="BA70" s="113">
        <v>43.889999000000003</v>
      </c>
      <c r="BB70" s="113">
        <v>44.380001</v>
      </c>
      <c r="BC70" s="113">
        <v>43.115718999999999</v>
      </c>
      <c r="BD70" s="114">
        <v>17319800</v>
      </c>
      <c r="BE70" s="115">
        <v>187528.3</v>
      </c>
      <c r="BF70" s="145">
        <v>52.779998999999997</v>
      </c>
      <c r="BG70" s="113">
        <v>53.869999</v>
      </c>
      <c r="BH70" s="113">
        <v>52.759998000000003</v>
      </c>
      <c r="BI70" s="113">
        <v>53.849997999999999</v>
      </c>
      <c r="BJ70" s="113">
        <v>52.609034999999999</v>
      </c>
      <c r="BK70" s="114">
        <v>18122400</v>
      </c>
      <c r="BL70" s="115">
        <v>231416.8</v>
      </c>
      <c r="BM70" s="145">
        <v>53.810001</v>
      </c>
      <c r="BN70" s="113">
        <v>55.099997999999999</v>
      </c>
      <c r="BO70" s="113">
        <v>53.799999</v>
      </c>
      <c r="BP70" s="113">
        <v>55.049999</v>
      </c>
      <c r="BQ70" s="113">
        <v>53.320087000000001</v>
      </c>
      <c r="BR70" s="114">
        <v>3294500</v>
      </c>
      <c r="BS70" s="115">
        <v>48448.71</v>
      </c>
      <c r="BT70" s="145">
        <v>237.699997</v>
      </c>
      <c r="BU70" s="113">
        <v>239.75</v>
      </c>
      <c r="BV70" s="113">
        <v>236.949997</v>
      </c>
      <c r="BW70" s="113">
        <v>239.58000200000001</v>
      </c>
      <c r="BX70" s="113">
        <v>236.689255</v>
      </c>
      <c r="BY70" s="114">
        <v>2373000</v>
      </c>
      <c r="BZ70" s="115">
        <v>82431.69</v>
      </c>
      <c r="CA70" s="145">
        <v>209.38999899999999</v>
      </c>
      <c r="CB70" s="113">
        <v>212.88999899999999</v>
      </c>
      <c r="CC70" s="113">
        <v>209.38999899999999</v>
      </c>
      <c r="CD70" s="113">
        <v>212.679993</v>
      </c>
      <c r="CE70" s="113">
        <v>210.01045199999999</v>
      </c>
      <c r="CF70" s="114">
        <v>3198800</v>
      </c>
      <c r="CG70" s="115">
        <v>160380</v>
      </c>
      <c r="CH70" s="145">
        <v>267.47000100000002</v>
      </c>
      <c r="CI70" s="113">
        <v>268.73001099999999</v>
      </c>
      <c r="CJ70" s="113">
        <v>262.82000699999998</v>
      </c>
      <c r="CK70" s="113">
        <v>263.98998999999998</v>
      </c>
      <c r="CL70" s="113">
        <v>259.65737899999999</v>
      </c>
      <c r="CM70" s="114">
        <v>7732800</v>
      </c>
      <c r="CN70" s="115">
        <v>284211.8</v>
      </c>
      <c r="CO70" s="145">
        <v>51.060001</v>
      </c>
      <c r="CP70" s="113">
        <v>52.650002000000001</v>
      </c>
      <c r="CQ70" s="113">
        <v>51</v>
      </c>
      <c r="CR70" s="113">
        <v>51.990001999999997</v>
      </c>
      <c r="CS70" s="113">
        <v>51.028399999999998</v>
      </c>
      <c r="CT70" s="114">
        <v>39767700</v>
      </c>
      <c r="CU70" s="115">
        <v>213034.4</v>
      </c>
      <c r="CV70" s="145">
        <v>123.970001</v>
      </c>
      <c r="CW70" s="113">
        <v>127.379997</v>
      </c>
      <c r="CX70" s="113">
        <v>123.639999</v>
      </c>
      <c r="CY70" s="113">
        <v>127.199997</v>
      </c>
      <c r="CZ70" s="113">
        <v>122.722786</v>
      </c>
      <c r="DA70" s="114">
        <v>5522800</v>
      </c>
      <c r="DB70" s="115">
        <v>113342.39999999999</v>
      </c>
      <c r="DC70" s="145">
        <v>149.78999300000001</v>
      </c>
      <c r="DD70" s="113">
        <v>150.30999800000001</v>
      </c>
      <c r="DE70" s="113">
        <v>149.270004</v>
      </c>
      <c r="DF70" s="113">
        <v>150.270004</v>
      </c>
      <c r="DG70" s="113">
        <v>147.53611799999999</v>
      </c>
      <c r="DH70" s="114">
        <v>6747100</v>
      </c>
      <c r="DI70" s="115">
        <v>395592.2</v>
      </c>
      <c r="DJ70" s="145">
        <v>122.480003</v>
      </c>
      <c r="DK70" s="113">
        <v>123.290001</v>
      </c>
      <c r="DL70" s="113">
        <v>121.69000200000001</v>
      </c>
      <c r="DM70" s="113">
        <v>122.339996</v>
      </c>
      <c r="DN70" s="113">
        <v>119.343025</v>
      </c>
      <c r="DO70" s="114">
        <v>13583700</v>
      </c>
      <c r="DP70" s="115">
        <v>372917</v>
      </c>
      <c r="DQ70" s="145">
        <v>211.60000600000001</v>
      </c>
      <c r="DR70" s="113">
        <v>213.38000500000001</v>
      </c>
      <c r="DS70" s="113">
        <v>210.10000600000001</v>
      </c>
      <c r="DT70" s="113">
        <v>210.740005</v>
      </c>
      <c r="DU70" s="113">
        <v>207.16511499999999</v>
      </c>
      <c r="DV70" s="114">
        <v>3151100</v>
      </c>
      <c r="DW70" s="115">
        <v>157024.6</v>
      </c>
      <c r="DX70" s="145">
        <v>77.423659999999998</v>
      </c>
      <c r="DY70" s="113">
        <v>78.206108</v>
      </c>
      <c r="DZ70" s="113">
        <v>77.395034999999993</v>
      </c>
      <c r="EA70" s="113">
        <v>78.187019000000006</v>
      </c>
      <c r="EB70" s="113">
        <v>75.566208000000003</v>
      </c>
      <c r="EC70" s="114">
        <v>8651554</v>
      </c>
      <c r="ED70" s="115">
        <v>207311</v>
      </c>
      <c r="EE70" s="145">
        <v>214.220001</v>
      </c>
      <c r="EF70" s="113">
        <v>215.38000500000001</v>
      </c>
      <c r="EG70" s="113">
        <v>213.179993</v>
      </c>
      <c r="EH70" s="113">
        <v>214.36000100000001</v>
      </c>
      <c r="EI70" s="113">
        <v>212.967026</v>
      </c>
      <c r="EJ70" s="114">
        <v>24666000</v>
      </c>
      <c r="EK70" s="115">
        <v>1620667</v>
      </c>
      <c r="EL70" s="145">
        <v>137.08000200000001</v>
      </c>
      <c r="EM70" s="113">
        <v>137.39999399999999</v>
      </c>
      <c r="EN70" s="113">
        <v>135.63999899999999</v>
      </c>
      <c r="EO70" s="113">
        <v>137.19000199999999</v>
      </c>
      <c r="EP70" s="113">
        <v>136.41085799999999</v>
      </c>
      <c r="EQ70" s="114">
        <v>4344000</v>
      </c>
      <c r="ER70" s="115">
        <v>172147.20000000001</v>
      </c>
      <c r="ES70" s="145">
        <v>137.21000699999999</v>
      </c>
      <c r="ET70" s="113">
        <v>137.86000100000001</v>
      </c>
      <c r="EU70" s="113">
        <v>135.86999499999999</v>
      </c>
      <c r="EV70" s="113">
        <v>137.470001</v>
      </c>
      <c r="EW70" s="113">
        <v>134.928482</v>
      </c>
      <c r="EX70" s="114">
        <v>6617200</v>
      </c>
      <c r="EY70" s="115">
        <v>339475.6</v>
      </c>
      <c r="EZ70" s="145">
        <v>223.820007</v>
      </c>
      <c r="FA70" s="113">
        <v>228.60000600000001</v>
      </c>
      <c r="FB70" s="113">
        <v>221.820007</v>
      </c>
      <c r="FC70" s="113">
        <v>225.86000100000001</v>
      </c>
      <c r="FD70" s="113">
        <v>225.86000100000001</v>
      </c>
      <c r="FE70" s="114">
        <v>20504800</v>
      </c>
      <c r="FF70" s="115">
        <v>220480</v>
      </c>
      <c r="FG70" s="145">
        <v>135.53999300000001</v>
      </c>
      <c r="FH70" s="113">
        <v>136.19000199999999</v>
      </c>
      <c r="FI70" s="113">
        <v>134.21000699999999</v>
      </c>
      <c r="FJ70" s="113">
        <v>136.16000399999999</v>
      </c>
      <c r="FK70" s="113">
        <v>133.07243299999999</v>
      </c>
      <c r="FL70" s="114">
        <v>934600</v>
      </c>
      <c r="FM70" s="115">
        <v>34490.519999999997</v>
      </c>
      <c r="FN70" s="145">
        <v>346</v>
      </c>
      <c r="FO70" s="113">
        <v>351.47000100000002</v>
      </c>
      <c r="FP70" s="113">
        <v>345.75</v>
      </c>
      <c r="FQ70" s="113">
        <v>349.89001500000001</v>
      </c>
      <c r="FR70" s="113">
        <v>346.16400099999998</v>
      </c>
      <c r="FS70" s="114">
        <v>3255100</v>
      </c>
      <c r="FT70" s="115">
        <v>331982.7</v>
      </c>
      <c r="FU70" s="145">
        <v>61.549999</v>
      </c>
      <c r="FV70" s="113">
        <v>61.799999</v>
      </c>
      <c r="FW70" s="113">
        <v>61.27</v>
      </c>
      <c r="FX70" s="113">
        <v>61.549999</v>
      </c>
      <c r="FY70" s="113">
        <v>58.881256</v>
      </c>
      <c r="FZ70" s="114">
        <v>10495800</v>
      </c>
      <c r="GA70" s="115">
        <v>254699.6</v>
      </c>
      <c r="GB70" s="145">
        <v>209.740005</v>
      </c>
      <c r="GC70" s="113">
        <v>212.720001</v>
      </c>
      <c r="GD70" s="113">
        <v>208.509995</v>
      </c>
      <c r="GE70" s="113">
        <v>212.679993</v>
      </c>
      <c r="GF70" s="113">
        <v>211.753647</v>
      </c>
      <c r="GG70" s="114">
        <v>5720100</v>
      </c>
      <c r="GH70" s="115">
        <v>360636.5</v>
      </c>
      <c r="GI70" s="145">
        <v>43.049999</v>
      </c>
      <c r="GJ70" s="113">
        <v>43.450001</v>
      </c>
      <c r="GK70" s="113">
        <v>41.720001000000003</v>
      </c>
      <c r="GL70" s="113">
        <v>43.41</v>
      </c>
      <c r="GM70" s="113">
        <v>42.217193999999999</v>
      </c>
      <c r="GN70" s="114">
        <v>11221500</v>
      </c>
      <c r="GO70" s="115">
        <v>45520</v>
      </c>
      <c r="GP70" s="145">
        <v>149.509995</v>
      </c>
      <c r="GQ70" s="113">
        <v>149.509995</v>
      </c>
      <c r="GR70" s="113">
        <v>147.58000200000001</v>
      </c>
      <c r="GS70" s="113">
        <v>148.91000399999999</v>
      </c>
      <c r="GT70" s="113">
        <v>146.63322400000001</v>
      </c>
      <c r="GU70" s="114">
        <v>6963100</v>
      </c>
      <c r="GV70" s="115">
        <v>421309</v>
      </c>
      <c r="GW70" s="145">
        <v>153.69000199999999</v>
      </c>
      <c r="GX70" s="113">
        <v>154.679993</v>
      </c>
      <c r="GY70" s="113">
        <v>152.80999800000001</v>
      </c>
      <c r="GZ70" s="113">
        <v>154.13999899999999</v>
      </c>
      <c r="HA70" s="113">
        <v>154.13999899999999</v>
      </c>
      <c r="HB70" s="114">
        <v>6033300</v>
      </c>
      <c r="HC70" s="115">
        <v>279068.09999999998</v>
      </c>
      <c r="HD70" s="147">
        <v>29989.56</v>
      </c>
      <c r="HE70" s="148">
        <v>30218.26</v>
      </c>
      <c r="HF70" s="148">
        <v>29989.56</v>
      </c>
      <c r="HG70" s="148">
        <v>30218.26</v>
      </c>
      <c r="HH70" s="148">
        <v>30218.26</v>
      </c>
      <c r="HI70" s="114">
        <v>356590000</v>
      </c>
      <c r="HJ70" s="149">
        <f t="shared" si="1"/>
        <v>9359383.0100000016</v>
      </c>
    </row>
    <row r="71" spans="1:218" x14ac:dyDescent="0.2">
      <c r="A71" s="127">
        <v>44172</v>
      </c>
      <c r="B71" s="112">
        <v>171.720001</v>
      </c>
      <c r="C71" s="113">
        <v>172.5</v>
      </c>
      <c r="D71" s="113">
        <v>169.179993</v>
      </c>
      <c r="E71" s="113">
        <v>170.14999399999999</v>
      </c>
      <c r="F71" s="113">
        <v>166.25740099999999</v>
      </c>
      <c r="G71" s="114">
        <v>2526800</v>
      </c>
      <c r="H71" s="120">
        <v>98146.19</v>
      </c>
      <c r="I71" s="145">
        <v>124.510002</v>
      </c>
      <c r="J71" s="113">
        <v>124.870003</v>
      </c>
      <c r="K71" s="113">
        <v>122.629997</v>
      </c>
      <c r="L71" s="113">
        <v>123.94000200000001</v>
      </c>
      <c r="M71" s="113">
        <v>122.51179500000001</v>
      </c>
      <c r="N71" s="114">
        <v>4253700</v>
      </c>
      <c r="O71" s="115">
        <v>99796.69</v>
      </c>
      <c r="P71" s="146">
        <v>229</v>
      </c>
      <c r="Q71" s="113">
        <v>229.21000699999999</v>
      </c>
      <c r="R71" s="113">
        <v>225.11000100000001</v>
      </c>
      <c r="S71" s="113">
        <v>226.449997</v>
      </c>
      <c r="T71" s="113">
        <v>221.498795</v>
      </c>
      <c r="U71" s="114">
        <v>2250300</v>
      </c>
      <c r="V71" s="120">
        <v>135200</v>
      </c>
      <c r="W71" s="145">
        <v>122.30999799999999</v>
      </c>
      <c r="X71" s="113">
        <v>124.57</v>
      </c>
      <c r="Y71" s="113">
        <v>122.25</v>
      </c>
      <c r="Z71" s="113">
        <v>123.75</v>
      </c>
      <c r="AA71" s="113">
        <v>123.171288</v>
      </c>
      <c r="AB71" s="114">
        <v>86712000</v>
      </c>
      <c r="AC71" s="115">
        <v>2103973</v>
      </c>
      <c r="AD71" s="145">
        <v>238.5</v>
      </c>
      <c r="AE71" s="113">
        <v>244.08000200000001</v>
      </c>
      <c r="AF71" s="113">
        <v>237.11000100000001</v>
      </c>
      <c r="AG71" s="113">
        <v>238.16999799999999</v>
      </c>
      <c r="AH71" s="113">
        <v>238.16999799999999</v>
      </c>
      <c r="AI71" s="114">
        <v>33246700</v>
      </c>
      <c r="AJ71" s="115">
        <v>134453.9</v>
      </c>
      <c r="AK71" s="145">
        <v>180.38999899999999</v>
      </c>
      <c r="AL71" s="113">
        <v>180.38999899999999</v>
      </c>
      <c r="AM71" s="113">
        <v>176.55999800000001</v>
      </c>
      <c r="AN71" s="113">
        <v>178.71000699999999</v>
      </c>
      <c r="AO71" s="113">
        <v>176.01966899999999</v>
      </c>
      <c r="AP71" s="114">
        <v>4587400</v>
      </c>
      <c r="AQ71" s="115">
        <v>97085.63</v>
      </c>
      <c r="AR71" s="145">
        <v>91.82</v>
      </c>
      <c r="AS71" s="113">
        <v>92.379997000000003</v>
      </c>
      <c r="AT71" s="113">
        <v>89.879997000000003</v>
      </c>
      <c r="AU71" s="113">
        <v>90.760002</v>
      </c>
      <c r="AV71" s="113">
        <v>87.236564999999999</v>
      </c>
      <c r="AW71" s="114">
        <v>9398400</v>
      </c>
      <c r="AX71" s="115">
        <v>174717</v>
      </c>
      <c r="AY71" s="145">
        <v>44.290000999999997</v>
      </c>
      <c r="AZ71" s="113">
        <v>44.490001999999997</v>
      </c>
      <c r="BA71" s="113">
        <v>43.91</v>
      </c>
      <c r="BB71" s="113">
        <v>44.349997999999999</v>
      </c>
      <c r="BC71" s="113">
        <v>43.086570999999999</v>
      </c>
      <c r="BD71" s="114">
        <v>14086800</v>
      </c>
      <c r="BE71" s="115">
        <v>187401.5</v>
      </c>
      <c r="BF71" s="145">
        <v>53.759998000000003</v>
      </c>
      <c r="BG71" s="113">
        <v>53.779998999999997</v>
      </c>
      <c r="BH71" s="113">
        <v>52.700001</v>
      </c>
      <c r="BI71" s="113">
        <v>52.990001999999997</v>
      </c>
      <c r="BJ71" s="113">
        <v>51.768856</v>
      </c>
      <c r="BK71" s="114">
        <v>16210900</v>
      </c>
      <c r="BL71" s="115">
        <v>227721</v>
      </c>
      <c r="BM71" s="145">
        <v>54.93</v>
      </c>
      <c r="BN71" s="113">
        <v>54.939999</v>
      </c>
      <c r="BO71" s="113">
        <v>53.02</v>
      </c>
      <c r="BP71" s="113">
        <v>53.209999000000003</v>
      </c>
      <c r="BQ71" s="113">
        <v>51.537909999999997</v>
      </c>
      <c r="BR71" s="114">
        <v>3602700</v>
      </c>
      <c r="BS71" s="115">
        <v>48015.77</v>
      </c>
      <c r="BT71" s="145">
        <v>238.53999300000001</v>
      </c>
      <c r="BU71" s="113">
        <v>239.85000600000001</v>
      </c>
      <c r="BV71" s="113">
        <v>235.449997</v>
      </c>
      <c r="BW71" s="113">
        <v>238.449997</v>
      </c>
      <c r="BX71" s="113">
        <v>235.572891</v>
      </c>
      <c r="BY71" s="114">
        <v>1788600</v>
      </c>
      <c r="BZ71" s="115">
        <v>82042.880000000005</v>
      </c>
      <c r="CA71" s="145">
        <v>211.509995</v>
      </c>
      <c r="CB71" s="113">
        <v>211.78999300000001</v>
      </c>
      <c r="CC71" s="113">
        <v>209.35000600000001</v>
      </c>
      <c r="CD71" s="113">
        <v>211.10000600000001</v>
      </c>
      <c r="CE71" s="113">
        <v>208.45031700000001</v>
      </c>
      <c r="CF71" s="114">
        <v>2595100</v>
      </c>
      <c r="CG71" s="115">
        <v>160630</v>
      </c>
      <c r="CH71" s="145">
        <v>263.5</v>
      </c>
      <c r="CI71" s="113">
        <v>264.5</v>
      </c>
      <c r="CJ71" s="113">
        <v>261</v>
      </c>
      <c r="CK71" s="113">
        <v>262.64001500000001</v>
      </c>
      <c r="CL71" s="113">
        <v>258.32955900000002</v>
      </c>
      <c r="CM71" s="114">
        <v>6379000</v>
      </c>
      <c r="CN71" s="115">
        <v>282758.3</v>
      </c>
      <c r="CO71" s="145">
        <v>51</v>
      </c>
      <c r="CP71" s="113">
        <v>51.290000999999997</v>
      </c>
      <c r="CQ71" s="113">
        <v>49.560001</v>
      </c>
      <c r="CR71" s="113">
        <v>50.200001</v>
      </c>
      <c r="CS71" s="113">
        <v>49.271507</v>
      </c>
      <c r="CT71" s="114">
        <v>51040300</v>
      </c>
      <c r="CU71" s="115">
        <v>205719.5</v>
      </c>
      <c r="CV71" s="145">
        <v>126.489998</v>
      </c>
      <c r="CW71" s="113">
        <v>126.970001</v>
      </c>
      <c r="CX71" s="113">
        <v>124.57</v>
      </c>
      <c r="CY71" s="113">
        <v>124.699997</v>
      </c>
      <c r="CZ71" s="113">
        <v>120.310776</v>
      </c>
      <c r="DA71" s="114">
        <v>8318500</v>
      </c>
      <c r="DB71" s="115">
        <v>111114.8</v>
      </c>
      <c r="DC71" s="145">
        <v>149.35000600000001</v>
      </c>
      <c r="DD71" s="113">
        <v>149.91000399999999</v>
      </c>
      <c r="DE71" s="113">
        <v>148.509995</v>
      </c>
      <c r="DF71" s="113">
        <v>148.970001</v>
      </c>
      <c r="DG71" s="113">
        <v>146.25976600000001</v>
      </c>
      <c r="DH71" s="114">
        <v>6634700</v>
      </c>
      <c r="DI71" s="115">
        <v>392169.9</v>
      </c>
      <c r="DJ71" s="145">
        <v>121.150002</v>
      </c>
      <c r="DK71" s="113">
        <v>122.16999800000001</v>
      </c>
      <c r="DL71" s="113">
        <v>120.209999</v>
      </c>
      <c r="DM71" s="113">
        <v>121.879997</v>
      </c>
      <c r="DN71" s="113">
        <v>118.894295</v>
      </c>
      <c r="DO71" s="114">
        <v>9724300</v>
      </c>
      <c r="DP71" s="115">
        <v>371514.9</v>
      </c>
      <c r="DQ71" s="145">
        <v>208.529999</v>
      </c>
      <c r="DR71" s="113">
        <v>209.11000100000001</v>
      </c>
      <c r="DS71" s="113">
        <v>206.19000199999999</v>
      </c>
      <c r="DT71" s="113">
        <v>208.88999899999999</v>
      </c>
      <c r="DU71" s="113">
        <v>205.34648100000001</v>
      </c>
      <c r="DV71" s="114">
        <v>3826000</v>
      </c>
      <c r="DW71" s="115">
        <v>155646.20000000001</v>
      </c>
      <c r="DX71" s="145">
        <v>78.301529000000002</v>
      </c>
      <c r="DY71" s="113">
        <v>79.646950000000004</v>
      </c>
      <c r="DZ71" s="113">
        <v>78.291984999999997</v>
      </c>
      <c r="EA71" s="113">
        <v>78.730919</v>
      </c>
      <c r="EB71" s="113">
        <v>76.091873000000007</v>
      </c>
      <c r="EC71" s="114">
        <v>8829190</v>
      </c>
      <c r="ED71" s="115">
        <v>208753.1</v>
      </c>
      <c r="EE71" s="145">
        <v>214.36999499999999</v>
      </c>
      <c r="EF71" s="113">
        <v>215.53999300000001</v>
      </c>
      <c r="EG71" s="113">
        <v>212.990005</v>
      </c>
      <c r="EH71" s="113">
        <v>214.28999300000001</v>
      </c>
      <c r="EI71" s="113">
        <v>212.89746099999999</v>
      </c>
      <c r="EJ71" s="114">
        <v>24620000</v>
      </c>
      <c r="EK71" s="115">
        <v>1620138</v>
      </c>
      <c r="EL71" s="145">
        <v>137</v>
      </c>
      <c r="EM71" s="113">
        <v>138.86000100000001</v>
      </c>
      <c r="EN71" s="113">
        <v>136.800003</v>
      </c>
      <c r="EO71" s="113">
        <v>138.75</v>
      </c>
      <c r="EP71" s="113">
        <v>137.96198999999999</v>
      </c>
      <c r="EQ71" s="114">
        <v>4590800</v>
      </c>
      <c r="ER71" s="115">
        <v>174104.7</v>
      </c>
      <c r="ES71" s="145">
        <v>136.61000100000001</v>
      </c>
      <c r="ET71" s="113">
        <v>137.740005</v>
      </c>
      <c r="EU71" s="113">
        <v>136.55999800000001</v>
      </c>
      <c r="EV71" s="113">
        <v>137.679993</v>
      </c>
      <c r="EW71" s="113">
        <v>135.13458299999999</v>
      </c>
      <c r="EX71" s="114">
        <v>6918000</v>
      </c>
      <c r="EY71" s="115">
        <v>339994.3</v>
      </c>
      <c r="EZ71" s="145">
        <v>228.11000100000001</v>
      </c>
      <c r="FA71" s="113">
        <v>229.86999499999999</v>
      </c>
      <c r="FB71" s="113">
        <v>226.25</v>
      </c>
      <c r="FC71" s="113">
        <v>227.699997</v>
      </c>
      <c r="FD71" s="113">
        <v>227.699997</v>
      </c>
      <c r="FE71" s="114">
        <v>12864100</v>
      </c>
      <c r="FF71" s="115">
        <v>209120</v>
      </c>
      <c r="FG71" s="145">
        <v>134.61999499999999</v>
      </c>
      <c r="FH71" s="113">
        <v>135.050003</v>
      </c>
      <c r="FI71" s="113">
        <v>133.429993</v>
      </c>
      <c r="FJ71" s="113">
        <v>133.89999399999999</v>
      </c>
      <c r="FK71" s="113">
        <v>130.86367799999999</v>
      </c>
      <c r="FL71" s="114">
        <v>970900</v>
      </c>
      <c r="FM71" s="115">
        <v>33918.04</v>
      </c>
      <c r="FN71" s="145">
        <v>348.72000100000002</v>
      </c>
      <c r="FO71" s="113">
        <v>349.89001500000001</v>
      </c>
      <c r="FP71" s="113">
        <v>345.22000100000002</v>
      </c>
      <c r="FQ71" s="113">
        <v>347.85998499999999</v>
      </c>
      <c r="FR71" s="113">
        <v>344.15560900000003</v>
      </c>
      <c r="FS71" s="114">
        <v>2999400</v>
      </c>
      <c r="FT71" s="115">
        <v>330056.8</v>
      </c>
      <c r="FU71" s="145">
        <v>61.52</v>
      </c>
      <c r="FV71" s="113">
        <v>61.700001</v>
      </c>
      <c r="FW71" s="113">
        <v>61.18</v>
      </c>
      <c r="FX71" s="113">
        <v>61.349997999999999</v>
      </c>
      <c r="FY71" s="113">
        <v>58.689926</v>
      </c>
      <c r="FZ71" s="114">
        <v>12537500</v>
      </c>
      <c r="GA71" s="115">
        <v>253872.1</v>
      </c>
      <c r="GB71" s="145">
        <v>211.970001</v>
      </c>
      <c r="GC71" s="113">
        <v>214.5</v>
      </c>
      <c r="GD71" s="113">
        <v>211.800003</v>
      </c>
      <c r="GE71" s="113">
        <v>212.64999399999999</v>
      </c>
      <c r="GF71" s="113">
        <v>211.72378499999999</v>
      </c>
      <c r="GG71" s="114">
        <v>10624500</v>
      </c>
      <c r="GH71" s="115">
        <v>360585.6</v>
      </c>
      <c r="GI71" s="145">
        <v>43.18</v>
      </c>
      <c r="GJ71" s="113">
        <v>43.330002</v>
      </c>
      <c r="GK71" s="113">
        <v>42.07</v>
      </c>
      <c r="GL71" s="113">
        <v>42.43</v>
      </c>
      <c r="GM71" s="113">
        <v>41.264122</v>
      </c>
      <c r="GN71" s="114">
        <v>6781700</v>
      </c>
      <c r="GO71" s="115">
        <v>45850</v>
      </c>
      <c r="GP71" s="145">
        <v>148.46000699999999</v>
      </c>
      <c r="GQ71" s="113">
        <v>148.990005</v>
      </c>
      <c r="GR71" s="113">
        <v>147.16000399999999</v>
      </c>
      <c r="GS71" s="113">
        <v>148.11000100000001</v>
      </c>
      <c r="GT71" s="113">
        <v>145.84544399999999</v>
      </c>
      <c r="GU71" s="114">
        <v>6159700</v>
      </c>
      <c r="GV71" s="115">
        <v>419045.6</v>
      </c>
      <c r="GW71" s="145">
        <v>153.179993</v>
      </c>
      <c r="GX71" s="113">
        <v>153.88000500000001</v>
      </c>
      <c r="GY71" s="113">
        <v>152.259995</v>
      </c>
      <c r="GZ71" s="113">
        <v>153.679993</v>
      </c>
      <c r="HA71" s="113">
        <v>153.679993</v>
      </c>
      <c r="HB71" s="114">
        <v>6815500</v>
      </c>
      <c r="HC71" s="115">
        <v>278235.3</v>
      </c>
      <c r="HD71" s="147">
        <v>30233.03</v>
      </c>
      <c r="HE71" s="148">
        <v>30233.03</v>
      </c>
      <c r="HF71" s="148">
        <v>29967.22</v>
      </c>
      <c r="HG71" s="148">
        <v>30069.79</v>
      </c>
      <c r="HH71" s="148">
        <v>30069.79</v>
      </c>
      <c r="HI71" s="114">
        <v>365810000</v>
      </c>
      <c r="HJ71" s="149">
        <f t="shared" si="1"/>
        <v>9341780.6999999993</v>
      </c>
    </row>
    <row r="72" spans="1:218" x14ac:dyDescent="0.2">
      <c r="A72" s="127">
        <v>44173</v>
      </c>
      <c r="B72" s="112">
        <v>169.740005</v>
      </c>
      <c r="C72" s="113">
        <v>172.83000200000001</v>
      </c>
      <c r="D72" s="113">
        <v>169.699997</v>
      </c>
      <c r="E72" s="113">
        <v>172.46000699999999</v>
      </c>
      <c r="F72" s="113">
        <v>168.51457199999999</v>
      </c>
      <c r="G72" s="114">
        <v>1730800</v>
      </c>
      <c r="H72" s="120">
        <v>99478.69</v>
      </c>
      <c r="I72" s="145">
        <v>122.470001</v>
      </c>
      <c r="J72" s="113">
        <v>124.550003</v>
      </c>
      <c r="K72" s="113">
        <v>122.019997</v>
      </c>
      <c r="L72" s="113">
        <v>123.519997</v>
      </c>
      <c r="M72" s="113">
        <v>122.09663399999999</v>
      </c>
      <c r="N72" s="114">
        <v>3623000</v>
      </c>
      <c r="O72" s="115">
        <v>99458.5</v>
      </c>
      <c r="P72" s="146">
        <v>229.009995</v>
      </c>
      <c r="Q72" s="113">
        <v>229.10000600000001</v>
      </c>
      <c r="R72" s="113">
        <v>226.35000600000001</v>
      </c>
      <c r="S72" s="113">
        <v>228.94000199999999</v>
      </c>
      <c r="T72" s="113">
        <v>223.934326</v>
      </c>
      <c r="U72" s="114">
        <v>2124500</v>
      </c>
      <c r="V72" s="120">
        <v>137060</v>
      </c>
      <c r="W72" s="145">
        <v>124.370003</v>
      </c>
      <c r="X72" s="113">
        <v>124.980003</v>
      </c>
      <c r="Y72" s="113">
        <v>123.089996</v>
      </c>
      <c r="Z72" s="113">
        <v>124.379997</v>
      </c>
      <c r="AA72" s="113">
        <v>123.79834</v>
      </c>
      <c r="AB72" s="114">
        <v>82225500</v>
      </c>
      <c r="AC72" s="115">
        <v>2114684</v>
      </c>
      <c r="AD72" s="145">
        <v>238.699997</v>
      </c>
      <c r="AE72" s="113">
        <v>241.699997</v>
      </c>
      <c r="AF72" s="113">
        <v>234.46000699999999</v>
      </c>
      <c r="AG72" s="113">
        <v>236.570007</v>
      </c>
      <c r="AH72" s="113">
        <v>236.570007</v>
      </c>
      <c r="AI72" s="114">
        <v>19682000</v>
      </c>
      <c r="AJ72" s="115">
        <v>133550.70000000001</v>
      </c>
      <c r="AK72" s="145">
        <v>177.66000399999999</v>
      </c>
      <c r="AL72" s="113">
        <v>180.740005</v>
      </c>
      <c r="AM72" s="113">
        <v>177.5</v>
      </c>
      <c r="AN72" s="113">
        <v>178.83999600000001</v>
      </c>
      <c r="AO72" s="113">
        <v>176.14769000000001</v>
      </c>
      <c r="AP72" s="114">
        <v>2001600</v>
      </c>
      <c r="AQ72" s="115">
        <v>97156.25</v>
      </c>
      <c r="AR72" s="145">
        <v>90.339995999999999</v>
      </c>
      <c r="AS72" s="113">
        <v>92.459998999999996</v>
      </c>
      <c r="AT72" s="113">
        <v>90.190002000000007</v>
      </c>
      <c r="AU72" s="113">
        <v>91.540001000000004</v>
      </c>
      <c r="AV72" s="113">
        <v>87.986289999999997</v>
      </c>
      <c r="AW72" s="114">
        <v>7627300</v>
      </c>
      <c r="AX72" s="115">
        <v>176218.6</v>
      </c>
      <c r="AY72" s="145">
        <v>44.209999000000003</v>
      </c>
      <c r="AZ72" s="113">
        <v>44.529998999999997</v>
      </c>
      <c r="BA72" s="113">
        <v>43.93</v>
      </c>
      <c r="BB72" s="113">
        <v>44.369999</v>
      </c>
      <c r="BC72" s="113">
        <v>43.106003000000001</v>
      </c>
      <c r="BD72" s="114">
        <v>13348500</v>
      </c>
      <c r="BE72" s="115">
        <v>187485.9</v>
      </c>
      <c r="BF72" s="145">
        <v>52.939999</v>
      </c>
      <c r="BG72" s="113">
        <v>53.48</v>
      </c>
      <c r="BH72" s="113">
        <v>52.790000999999997</v>
      </c>
      <c r="BI72" s="113">
        <v>53.18</v>
      </c>
      <c r="BJ72" s="113">
        <v>51.954472000000003</v>
      </c>
      <c r="BK72" s="114">
        <v>12485800</v>
      </c>
      <c r="BL72" s="115">
        <v>228537.4</v>
      </c>
      <c r="BM72" s="145">
        <v>52.900002000000001</v>
      </c>
      <c r="BN72" s="113">
        <v>54.669998</v>
      </c>
      <c r="BO72" s="113">
        <v>52.799999</v>
      </c>
      <c r="BP72" s="113">
        <v>54.549999</v>
      </c>
      <c r="BQ72" s="113">
        <v>52.835799999999999</v>
      </c>
      <c r="BR72" s="114">
        <v>3161500</v>
      </c>
      <c r="BS72" s="115">
        <v>49028.46</v>
      </c>
      <c r="BT72" s="145">
        <v>237.009995</v>
      </c>
      <c r="BU72" s="113">
        <v>239.19000199999999</v>
      </c>
      <c r="BV72" s="113">
        <v>236.58000200000001</v>
      </c>
      <c r="BW72" s="113">
        <v>238.83999600000001</v>
      </c>
      <c r="BX72" s="113">
        <v>235.95817600000001</v>
      </c>
      <c r="BY72" s="114">
        <v>1371800</v>
      </c>
      <c r="BZ72" s="115">
        <v>82177.06</v>
      </c>
      <c r="CA72" s="145">
        <v>210.320007</v>
      </c>
      <c r="CB72" s="113">
        <v>213.05999800000001</v>
      </c>
      <c r="CC72" s="113">
        <v>209.89999399999999</v>
      </c>
      <c r="CD72" s="113">
        <v>212.070007</v>
      </c>
      <c r="CE72" s="113">
        <v>209.408142</v>
      </c>
      <c r="CF72" s="114">
        <v>2302300</v>
      </c>
      <c r="CG72" s="115">
        <v>155770</v>
      </c>
      <c r="CH72" s="145">
        <v>261.72000100000002</v>
      </c>
      <c r="CI72" s="113">
        <v>262.5</v>
      </c>
      <c r="CJ72" s="113">
        <v>258.73001099999999</v>
      </c>
      <c r="CK72" s="113">
        <v>261.72000100000002</v>
      </c>
      <c r="CL72" s="113">
        <v>257.424622</v>
      </c>
      <c r="CM72" s="114">
        <v>5338100</v>
      </c>
      <c r="CN72" s="115">
        <v>281767.90000000002</v>
      </c>
      <c r="CO72" s="145">
        <v>49.830002</v>
      </c>
      <c r="CP72" s="113">
        <v>50.720001000000003</v>
      </c>
      <c r="CQ72" s="113">
        <v>49.810001</v>
      </c>
      <c r="CR72" s="113">
        <v>50.689999</v>
      </c>
      <c r="CS72" s="113">
        <v>49.752440999999997</v>
      </c>
      <c r="CT72" s="114">
        <v>28956500</v>
      </c>
      <c r="CU72" s="115">
        <v>207727.6</v>
      </c>
      <c r="CV72" s="145">
        <v>125.32</v>
      </c>
      <c r="CW72" s="113">
        <v>126.33000199999999</v>
      </c>
      <c r="CX72" s="113">
        <v>124.639999</v>
      </c>
      <c r="CY72" s="113">
        <v>125.709999</v>
      </c>
      <c r="CZ72" s="113">
        <v>121.28524</v>
      </c>
      <c r="DA72" s="114">
        <v>5395000</v>
      </c>
      <c r="DB72" s="115">
        <v>112014.8</v>
      </c>
      <c r="DC72" s="145">
        <v>150</v>
      </c>
      <c r="DD72" s="113">
        <v>152.13999899999999</v>
      </c>
      <c r="DE72" s="113">
        <v>149.550003</v>
      </c>
      <c r="DF72" s="113">
        <v>151.550003</v>
      </c>
      <c r="DG72" s="113">
        <v>148.79284699999999</v>
      </c>
      <c r="DH72" s="114">
        <v>8339800</v>
      </c>
      <c r="DI72" s="115">
        <v>398961.8</v>
      </c>
      <c r="DJ72" s="145">
        <v>121.040001</v>
      </c>
      <c r="DK72" s="113">
        <v>122.33000199999999</v>
      </c>
      <c r="DL72" s="113">
        <v>120.760002</v>
      </c>
      <c r="DM72" s="113">
        <v>122</v>
      </c>
      <c r="DN72" s="113">
        <v>119.01134500000001</v>
      </c>
      <c r="DO72" s="114">
        <v>9592100</v>
      </c>
      <c r="DP72" s="115">
        <v>371880.6</v>
      </c>
      <c r="DQ72" s="145">
        <v>206.550003</v>
      </c>
      <c r="DR72" s="113">
        <v>209.10000600000001</v>
      </c>
      <c r="DS72" s="113">
        <v>206.41000399999999</v>
      </c>
      <c r="DT72" s="113">
        <v>208.38999899999999</v>
      </c>
      <c r="DU72" s="113">
        <v>204.85496499999999</v>
      </c>
      <c r="DV72" s="114">
        <v>2709400</v>
      </c>
      <c r="DW72" s="115">
        <v>155273.60000000001</v>
      </c>
      <c r="DX72" s="145">
        <v>78.520988000000003</v>
      </c>
      <c r="DY72" s="113">
        <v>79.904578999999998</v>
      </c>
      <c r="DZ72" s="113">
        <v>78.492362999999997</v>
      </c>
      <c r="EA72" s="113">
        <v>79.370232000000001</v>
      </c>
      <c r="EB72" s="113">
        <v>76.709755000000001</v>
      </c>
      <c r="EC72" s="114">
        <v>8664969</v>
      </c>
      <c r="ED72" s="115">
        <v>210448.3</v>
      </c>
      <c r="EE72" s="145">
        <v>213.970001</v>
      </c>
      <c r="EF72" s="113">
        <v>216.949997</v>
      </c>
      <c r="EG72" s="113">
        <v>212.88999899999999</v>
      </c>
      <c r="EH72" s="113">
        <v>216.009995</v>
      </c>
      <c r="EI72" s="113">
        <v>214.60629299999999</v>
      </c>
      <c r="EJ72" s="114">
        <v>23284100</v>
      </c>
      <c r="EK72" s="115">
        <v>1633142</v>
      </c>
      <c r="EL72" s="145">
        <v>138.240005</v>
      </c>
      <c r="EM72" s="113">
        <v>140.44000199999999</v>
      </c>
      <c r="EN72" s="113">
        <v>137.64999399999999</v>
      </c>
      <c r="EO72" s="113">
        <v>139.11999499999999</v>
      </c>
      <c r="EP72" s="113">
        <v>138.32988</v>
      </c>
      <c r="EQ72" s="114">
        <v>6953600</v>
      </c>
      <c r="ER72" s="115">
        <v>174568.9</v>
      </c>
      <c r="ES72" s="145">
        <v>137.020004</v>
      </c>
      <c r="ET72" s="113">
        <v>138.779999</v>
      </c>
      <c r="EU72" s="113">
        <v>136.429993</v>
      </c>
      <c r="EV72" s="113">
        <v>138.050003</v>
      </c>
      <c r="EW72" s="113">
        <v>135.49775700000001</v>
      </c>
      <c r="EX72" s="114">
        <v>6493500</v>
      </c>
      <c r="EY72" s="115">
        <v>340907.9</v>
      </c>
      <c r="EZ72" s="145">
        <v>228.64999399999999</v>
      </c>
      <c r="FA72" s="113">
        <v>229.5</v>
      </c>
      <c r="FB72" s="113">
        <v>225.66000399999999</v>
      </c>
      <c r="FC72" s="113">
        <v>227.86000100000001</v>
      </c>
      <c r="FD72" s="113">
        <v>227.86000100000001</v>
      </c>
      <c r="FE72" s="114">
        <v>12116800</v>
      </c>
      <c r="FF72" s="115">
        <v>212450</v>
      </c>
      <c r="FG72" s="145">
        <v>133.070007</v>
      </c>
      <c r="FH72" s="113">
        <v>135.800003</v>
      </c>
      <c r="FI72" s="113">
        <v>132.75</v>
      </c>
      <c r="FJ72" s="113">
        <v>135.259995</v>
      </c>
      <c r="FK72" s="113">
        <v>132.192825</v>
      </c>
      <c r="FL72" s="114">
        <v>1113300</v>
      </c>
      <c r="FM72" s="115">
        <v>34262.54</v>
      </c>
      <c r="FN72" s="145">
        <v>344.75</v>
      </c>
      <c r="FO72" s="113">
        <v>349.89999399999999</v>
      </c>
      <c r="FP72" s="113">
        <v>344.07998700000002</v>
      </c>
      <c r="FQ72" s="113">
        <v>347.85998499999999</v>
      </c>
      <c r="FR72" s="113">
        <v>344.15560900000003</v>
      </c>
      <c r="FS72" s="114">
        <v>2471200</v>
      </c>
      <c r="FT72" s="115">
        <v>330056.8</v>
      </c>
      <c r="FU72" s="145">
        <v>61.18</v>
      </c>
      <c r="FV72" s="113">
        <v>61.700001</v>
      </c>
      <c r="FW72" s="113">
        <v>60.880001</v>
      </c>
      <c r="FX72" s="113">
        <v>61.450001</v>
      </c>
      <c r="FY72" s="113">
        <v>58.785595000000001</v>
      </c>
      <c r="FZ72" s="114">
        <v>13421100</v>
      </c>
      <c r="GA72" s="115">
        <v>254285.8</v>
      </c>
      <c r="GB72" s="145">
        <v>209.949997</v>
      </c>
      <c r="GC72" s="113">
        <v>213.13000500000001</v>
      </c>
      <c r="GD72" s="113">
        <v>209.88999899999999</v>
      </c>
      <c r="GE72" s="113">
        <v>212.770004</v>
      </c>
      <c r="GF72" s="113">
        <v>211.84326200000001</v>
      </c>
      <c r="GG72" s="114">
        <v>8646200</v>
      </c>
      <c r="GH72" s="115">
        <v>360789.1</v>
      </c>
      <c r="GI72" s="145">
        <v>41.91</v>
      </c>
      <c r="GJ72" s="113">
        <v>42.470001000000003</v>
      </c>
      <c r="GK72" s="113">
        <v>41.66</v>
      </c>
      <c r="GL72" s="113">
        <v>41.990001999999997</v>
      </c>
      <c r="GM72" s="113">
        <v>40.836212000000003</v>
      </c>
      <c r="GN72" s="114">
        <v>6207400</v>
      </c>
      <c r="GO72" s="115">
        <v>44960</v>
      </c>
      <c r="GP72" s="145">
        <v>147.36000100000001</v>
      </c>
      <c r="GQ72" s="113">
        <v>149.85000600000001</v>
      </c>
      <c r="GR72" s="113">
        <v>147.179993</v>
      </c>
      <c r="GS72" s="113">
        <v>149.449997</v>
      </c>
      <c r="GT72" s="113">
        <v>147.164963</v>
      </c>
      <c r="GU72" s="114">
        <v>6905500</v>
      </c>
      <c r="GV72" s="115">
        <v>422836.8</v>
      </c>
      <c r="GW72" s="145">
        <v>152.41999799999999</v>
      </c>
      <c r="GX72" s="113">
        <v>154.88000500000001</v>
      </c>
      <c r="GY72" s="113">
        <v>152.25</v>
      </c>
      <c r="GZ72" s="113">
        <v>153.720001</v>
      </c>
      <c r="HA72" s="113">
        <v>153.720001</v>
      </c>
      <c r="HB72" s="114">
        <v>7900600</v>
      </c>
      <c r="HC72" s="115">
        <v>278307.7</v>
      </c>
      <c r="HD72" s="147">
        <v>29997.95</v>
      </c>
      <c r="HE72" s="148">
        <v>30246.22</v>
      </c>
      <c r="HF72" s="148">
        <v>29972.07</v>
      </c>
      <c r="HG72" s="148">
        <v>30173.88</v>
      </c>
      <c r="HH72" s="148">
        <v>30173.88</v>
      </c>
      <c r="HI72" s="114">
        <v>311190000</v>
      </c>
      <c r="HJ72" s="149">
        <f t="shared" si="1"/>
        <v>9385247.6999999974</v>
      </c>
    </row>
    <row r="73" spans="1:218" x14ac:dyDescent="0.2">
      <c r="A73" s="127">
        <v>44174</v>
      </c>
      <c r="B73" s="112">
        <v>172.66999799999999</v>
      </c>
      <c r="C73" s="113">
        <v>175.63999899999999</v>
      </c>
      <c r="D73" s="113">
        <v>171.929993</v>
      </c>
      <c r="E73" s="113">
        <v>175.28999300000001</v>
      </c>
      <c r="F73" s="113">
        <v>171.27979999999999</v>
      </c>
      <c r="G73" s="114">
        <v>2790900</v>
      </c>
      <c r="H73" s="120">
        <v>101111.1</v>
      </c>
      <c r="I73" s="145">
        <v>123.279999</v>
      </c>
      <c r="J73" s="113">
        <v>123.959999</v>
      </c>
      <c r="K73" s="113">
        <v>121.010002</v>
      </c>
      <c r="L73" s="113">
        <v>121.69000200000001</v>
      </c>
      <c r="M73" s="113">
        <v>120.28771999999999</v>
      </c>
      <c r="N73" s="114">
        <v>3622800</v>
      </c>
      <c r="O73" s="115">
        <v>97985</v>
      </c>
      <c r="P73" s="146">
        <v>229.779999</v>
      </c>
      <c r="Q73" s="113">
        <v>231.58999600000001</v>
      </c>
      <c r="R73" s="113">
        <v>227.88000500000001</v>
      </c>
      <c r="S73" s="113">
        <v>229.85000600000001</v>
      </c>
      <c r="T73" s="113">
        <v>224.82444799999999</v>
      </c>
      <c r="U73" s="114">
        <v>2210000</v>
      </c>
      <c r="V73" s="120">
        <v>139040</v>
      </c>
      <c r="W73" s="145">
        <v>124.529999</v>
      </c>
      <c r="X73" s="113">
        <v>125.949997</v>
      </c>
      <c r="Y73" s="113">
        <v>121</v>
      </c>
      <c r="Z73" s="113">
        <v>121.779999</v>
      </c>
      <c r="AA73" s="113">
        <v>121.21049499999999</v>
      </c>
      <c r="AB73" s="114">
        <v>115089200</v>
      </c>
      <c r="AC73" s="115">
        <v>2070479</v>
      </c>
      <c r="AD73" s="145">
        <v>238.63999899999999</v>
      </c>
      <c r="AE73" s="113">
        <v>240.83999600000001</v>
      </c>
      <c r="AF73" s="113">
        <v>228.279999</v>
      </c>
      <c r="AG73" s="113">
        <v>232.05999800000001</v>
      </c>
      <c r="AH73" s="113">
        <v>232.05999800000001</v>
      </c>
      <c r="AI73" s="114">
        <v>19043600</v>
      </c>
      <c r="AJ73" s="115">
        <v>131004.7</v>
      </c>
      <c r="AK73" s="145">
        <v>179.61999499999999</v>
      </c>
      <c r="AL73" s="113">
        <v>180.479996</v>
      </c>
      <c r="AM73" s="113">
        <v>177</v>
      </c>
      <c r="AN73" s="113">
        <v>180.070007</v>
      </c>
      <c r="AO73" s="113">
        <v>177.359207</v>
      </c>
      <c r="AP73" s="114">
        <v>2915500</v>
      </c>
      <c r="AQ73" s="115">
        <v>97824.44</v>
      </c>
      <c r="AR73" s="145">
        <v>92.199996999999996</v>
      </c>
      <c r="AS73" s="113">
        <v>93.019997000000004</v>
      </c>
      <c r="AT73" s="113">
        <v>89.370002999999997</v>
      </c>
      <c r="AU73" s="113">
        <v>90.440002000000007</v>
      </c>
      <c r="AV73" s="113">
        <v>86.928993000000006</v>
      </c>
      <c r="AW73" s="114">
        <v>11129400</v>
      </c>
      <c r="AX73" s="115">
        <v>174101</v>
      </c>
      <c r="AY73" s="145">
        <v>44.470001000000003</v>
      </c>
      <c r="AZ73" s="113">
        <v>44.830002</v>
      </c>
      <c r="BA73" s="113">
        <v>44.360000999999997</v>
      </c>
      <c r="BB73" s="113">
        <v>44.689999</v>
      </c>
      <c r="BC73" s="113">
        <v>43.416885000000001</v>
      </c>
      <c r="BD73" s="114">
        <v>22679800</v>
      </c>
      <c r="BE73" s="115">
        <v>188838.1</v>
      </c>
      <c r="BF73" s="145">
        <v>53.369999</v>
      </c>
      <c r="BG73" s="113">
        <v>53.599997999999999</v>
      </c>
      <c r="BH73" s="113">
        <v>53</v>
      </c>
      <c r="BI73" s="113">
        <v>53.330002</v>
      </c>
      <c r="BJ73" s="113">
        <v>52.101016999999999</v>
      </c>
      <c r="BK73" s="114">
        <v>11508400</v>
      </c>
      <c r="BL73" s="115">
        <v>229182.1</v>
      </c>
      <c r="BM73" s="145">
        <v>54.939999</v>
      </c>
      <c r="BN73" s="113">
        <v>55.75</v>
      </c>
      <c r="BO73" s="113">
        <v>54.349997999999999</v>
      </c>
      <c r="BP73" s="113">
        <v>54.66</v>
      </c>
      <c r="BQ73" s="113">
        <v>52.942340999999999</v>
      </c>
      <c r="BR73" s="114">
        <v>3219100</v>
      </c>
      <c r="BS73" s="115">
        <v>49586.21</v>
      </c>
      <c r="BT73" s="145">
        <v>240</v>
      </c>
      <c r="BU73" s="113">
        <v>245.36000100000001</v>
      </c>
      <c r="BV73" s="113">
        <v>239.529999</v>
      </c>
      <c r="BW73" s="113">
        <v>242.820007</v>
      </c>
      <c r="BX73" s="113">
        <v>239.89018200000001</v>
      </c>
      <c r="BY73" s="114">
        <v>3552300</v>
      </c>
      <c r="BZ73" s="115">
        <v>83546.44</v>
      </c>
      <c r="CA73" s="145">
        <v>212.83999600000001</v>
      </c>
      <c r="CB73" s="113">
        <v>213.820007</v>
      </c>
      <c r="CC73" s="113">
        <v>210.720001</v>
      </c>
      <c r="CD73" s="113">
        <v>212.240005</v>
      </c>
      <c r="CE73" s="113">
        <v>209.57598899999999</v>
      </c>
      <c r="CF73" s="114">
        <v>2946400</v>
      </c>
      <c r="CG73" s="115">
        <v>155610</v>
      </c>
      <c r="CH73" s="145">
        <v>264.60998499999999</v>
      </c>
      <c r="CI73" s="113">
        <v>265.76998900000001</v>
      </c>
      <c r="CJ73" s="113">
        <v>262.25</v>
      </c>
      <c r="CK73" s="113">
        <v>265.57998700000002</v>
      </c>
      <c r="CL73" s="113">
        <v>261.22125199999999</v>
      </c>
      <c r="CM73" s="114">
        <v>4550100</v>
      </c>
      <c r="CN73" s="115">
        <v>285923.7</v>
      </c>
      <c r="CO73" s="145">
        <v>50.279998999999997</v>
      </c>
      <c r="CP73" s="113">
        <v>50.84</v>
      </c>
      <c r="CQ73" s="113">
        <v>49.73</v>
      </c>
      <c r="CR73" s="113">
        <v>50.07</v>
      </c>
      <c r="CS73" s="113">
        <v>49.143912999999998</v>
      </c>
      <c r="CT73" s="114">
        <v>34068400</v>
      </c>
      <c r="CU73" s="115">
        <v>205186.8</v>
      </c>
      <c r="CV73" s="145">
        <v>125.800003</v>
      </c>
      <c r="CW73" s="113">
        <v>127.69000200000001</v>
      </c>
      <c r="CX73" s="113">
        <v>125.699997</v>
      </c>
      <c r="CY73" s="113">
        <v>126.790001</v>
      </c>
      <c r="CZ73" s="113">
        <v>122.327217</v>
      </c>
      <c r="DA73" s="114">
        <v>6513500</v>
      </c>
      <c r="DB73" s="115">
        <v>112977.1</v>
      </c>
      <c r="DC73" s="145">
        <v>152.83000200000001</v>
      </c>
      <c r="DD73" s="113">
        <v>153.5</v>
      </c>
      <c r="DE73" s="113">
        <v>151.759995</v>
      </c>
      <c r="DF73" s="113">
        <v>153.10000600000001</v>
      </c>
      <c r="DG73" s="113">
        <v>150.31463600000001</v>
      </c>
      <c r="DH73" s="114">
        <v>8440100</v>
      </c>
      <c r="DI73" s="115">
        <v>403042.3</v>
      </c>
      <c r="DJ73" s="145">
        <v>123.16999800000001</v>
      </c>
      <c r="DK73" s="113">
        <v>123.300003</v>
      </c>
      <c r="DL73" s="113">
        <v>120.44000200000001</v>
      </c>
      <c r="DM73" s="113">
        <v>121.050003</v>
      </c>
      <c r="DN73" s="113">
        <v>118.084625</v>
      </c>
      <c r="DO73" s="114">
        <v>13073900</v>
      </c>
      <c r="DP73" s="115">
        <v>368984.9</v>
      </c>
      <c r="DQ73" s="145">
        <v>209.490005</v>
      </c>
      <c r="DR73" s="113">
        <v>209.529999</v>
      </c>
      <c r="DS73" s="113">
        <v>207.33000200000001</v>
      </c>
      <c r="DT73" s="113">
        <v>208.69000199999999</v>
      </c>
      <c r="DU73" s="113">
        <v>205.14987199999999</v>
      </c>
      <c r="DV73" s="114">
        <v>3010900</v>
      </c>
      <c r="DW73" s="115">
        <v>155497.1</v>
      </c>
      <c r="DX73" s="145">
        <v>79.980919</v>
      </c>
      <c r="DY73" s="113">
        <v>80.038169999999994</v>
      </c>
      <c r="DZ73" s="113">
        <v>78.759544000000005</v>
      </c>
      <c r="EA73" s="113">
        <v>79.646950000000004</v>
      </c>
      <c r="EB73" s="113">
        <v>76.977203000000003</v>
      </c>
      <c r="EC73" s="114">
        <v>7168320</v>
      </c>
      <c r="ED73" s="115">
        <v>211181.9</v>
      </c>
      <c r="EE73" s="145">
        <v>215.16000399999999</v>
      </c>
      <c r="EF73" s="113">
        <v>215.229996</v>
      </c>
      <c r="EG73" s="113">
        <v>211.21000699999999</v>
      </c>
      <c r="EH73" s="113">
        <v>211.800003</v>
      </c>
      <c r="EI73" s="113">
        <v>210.42366000000001</v>
      </c>
      <c r="EJ73" s="114">
        <v>32440600</v>
      </c>
      <c r="EK73" s="115">
        <v>1601313</v>
      </c>
      <c r="EL73" s="145">
        <v>140.570007</v>
      </c>
      <c r="EM73" s="113">
        <v>140.570007</v>
      </c>
      <c r="EN73" s="113">
        <v>138.270004</v>
      </c>
      <c r="EO73" s="113">
        <v>138.78999300000001</v>
      </c>
      <c r="EP73" s="113">
        <v>138.001755</v>
      </c>
      <c r="EQ73" s="114">
        <v>4341300</v>
      </c>
      <c r="ER73" s="115">
        <v>174154.9</v>
      </c>
      <c r="ES73" s="145">
        <v>137.83000200000001</v>
      </c>
      <c r="ET73" s="113">
        <v>138.03999300000001</v>
      </c>
      <c r="EU73" s="113">
        <v>136.25</v>
      </c>
      <c r="EV73" s="113">
        <v>136.41000399999999</v>
      </c>
      <c r="EW73" s="113">
        <v>133.88806199999999</v>
      </c>
      <c r="EX73" s="114">
        <v>6773400</v>
      </c>
      <c r="EY73" s="115">
        <v>336858.1</v>
      </c>
      <c r="EZ73" s="145">
        <v>228.050003</v>
      </c>
      <c r="FA73" s="113">
        <v>228.83999600000001</v>
      </c>
      <c r="FB73" s="113">
        <v>220.070007</v>
      </c>
      <c r="FC73" s="113">
        <v>220.570007</v>
      </c>
      <c r="FD73" s="113">
        <v>220.570007</v>
      </c>
      <c r="FE73" s="114">
        <v>15651800</v>
      </c>
      <c r="FF73" s="115">
        <v>210630</v>
      </c>
      <c r="FG73" s="145">
        <v>134.89999399999999</v>
      </c>
      <c r="FH73" s="113">
        <v>135.80999800000001</v>
      </c>
      <c r="FI73" s="113">
        <v>134.38999899999999</v>
      </c>
      <c r="FJ73" s="113">
        <v>134.91000399999999</v>
      </c>
      <c r="FK73" s="113">
        <v>132.68460099999999</v>
      </c>
      <c r="FL73" s="114">
        <v>1600100</v>
      </c>
      <c r="FM73" s="115">
        <v>34173.89</v>
      </c>
      <c r="FN73" s="145">
        <v>348.89001500000001</v>
      </c>
      <c r="FO73" s="113">
        <v>349.41000400000001</v>
      </c>
      <c r="FP73" s="113">
        <v>341.60998499999999</v>
      </c>
      <c r="FQ73" s="113">
        <v>344.41000400000001</v>
      </c>
      <c r="FR73" s="113">
        <v>340.74240099999997</v>
      </c>
      <c r="FS73" s="114">
        <v>2600400</v>
      </c>
      <c r="FT73" s="115">
        <v>326783.2</v>
      </c>
      <c r="FU73" s="145">
        <v>61.450001</v>
      </c>
      <c r="FV73" s="113">
        <v>61.82</v>
      </c>
      <c r="FW73" s="113">
        <v>61.09</v>
      </c>
      <c r="FX73" s="113">
        <v>61.459999000000003</v>
      </c>
      <c r="FY73" s="113">
        <v>58.795158000000001</v>
      </c>
      <c r="FZ73" s="114">
        <v>14949500</v>
      </c>
      <c r="GA73" s="115">
        <v>254327.3</v>
      </c>
      <c r="GB73" s="145">
        <v>213.229996</v>
      </c>
      <c r="GC73" s="113">
        <v>213.5</v>
      </c>
      <c r="GD73" s="113">
        <v>208.949997</v>
      </c>
      <c r="GE73" s="113">
        <v>209.58000200000001</v>
      </c>
      <c r="GF73" s="113">
        <v>208.66716</v>
      </c>
      <c r="GG73" s="114">
        <v>6251100</v>
      </c>
      <c r="GH73" s="115">
        <v>355379.9</v>
      </c>
      <c r="GI73" s="145">
        <v>42.529998999999997</v>
      </c>
      <c r="GJ73" s="113">
        <v>42.619999</v>
      </c>
      <c r="GK73" s="113">
        <v>41.459999000000003</v>
      </c>
      <c r="GL73" s="113">
        <v>41.77</v>
      </c>
      <c r="GM73" s="113">
        <v>40.622256999999998</v>
      </c>
      <c r="GN73" s="114">
        <v>6505200</v>
      </c>
      <c r="GO73" s="115">
        <v>46840</v>
      </c>
      <c r="GP73" s="145">
        <v>150</v>
      </c>
      <c r="GQ73" s="113">
        <v>150</v>
      </c>
      <c r="GR73" s="113">
        <v>147.88999899999999</v>
      </c>
      <c r="GS73" s="113">
        <v>148.270004</v>
      </c>
      <c r="GT73" s="113">
        <v>146.00299100000001</v>
      </c>
      <c r="GU73" s="114">
        <v>6713200</v>
      </c>
      <c r="GV73" s="115">
        <v>419498.3</v>
      </c>
      <c r="GW73" s="145">
        <v>156.28999300000001</v>
      </c>
      <c r="GX73" s="113">
        <v>157.46000699999999</v>
      </c>
      <c r="GY73" s="113">
        <v>153.88999899999999</v>
      </c>
      <c r="GZ73" s="113">
        <v>154.429993</v>
      </c>
      <c r="HA73" s="113">
        <v>154.429993</v>
      </c>
      <c r="HB73" s="114">
        <v>10804300</v>
      </c>
      <c r="HC73" s="115">
        <v>279593.09999999998</v>
      </c>
      <c r="HD73" s="147">
        <v>30229.81</v>
      </c>
      <c r="HE73" s="148">
        <v>30319.7</v>
      </c>
      <c r="HF73" s="148">
        <v>29951.85</v>
      </c>
      <c r="HG73" s="148">
        <v>30068.81</v>
      </c>
      <c r="HH73" s="148">
        <v>30068.81</v>
      </c>
      <c r="HI73" s="114">
        <v>380520000</v>
      </c>
      <c r="HJ73" s="149">
        <f t="shared" si="1"/>
        <v>9300653.5800000001</v>
      </c>
    </row>
    <row r="74" spans="1:218" x14ac:dyDescent="0.2">
      <c r="A74" s="127">
        <v>44175</v>
      </c>
      <c r="B74" s="112">
        <v>174.86999499999999</v>
      </c>
      <c r="C74" s="113">
        <v>175.39999399999999</v>
      </c>
      <c r="D74" s="113">
        <v>172.69000199999999</v>
      </c>
      <c r="E74" s="113">
        <v>173.490005</v>
      </c>
      <c r="F74" s="113">
        <v>169.520996</v>
      </c>
      <c r="G74" s="114">
        <v>2228800</v>
      </c>
      <c r="H74" s="120">
        <v>100072.8</v>
      </c>
      <c r="I74" s="145">
        <v>120.720001</v>
      </c>
      <c r="J74" s="113">
        <v>122.129997</v>
      </c>
      <c r="K74" s="113">
        <v>119.699997</v>
      </c>
      <c r="L74" s="113">
        <v>121.839996</v>
      </c>
      <c r="M74" s="113">
        <v>120.43598900000001</v>
      </c>
      <c r="N74" s="114">
        <v>2818800</v>
      </c>
      <c r="O74" s="115">
        <v>98105.75</v>
      </c>
      <c r="P74" s="146">
        <v>229.61999499999999</v>
      </c>
      <c r="Q74" s="113">
        <v>230</v>
      </c>
      <c r="R74" s="113">
        <v>227.520004</v>
      </c>
      <c r="S74" s="113">
        <v>228.16000399999999</v>
      </c>
      <c r="T74" s="113">
        <v>223.171402</v>
      </c>
      <c r="U74" s="114">
        <v>1558100</v>
      </c>
      <c r="V74" s="120">
        <v>142350</v>
      </c>
      <c r="W74" s="145">
        <v>120.5</v>
      </c>
      <c r="X74" s="113">
        <v>123.870003</v>
      </c>
      <c r="Y74" s="113">
        <v>120.150002</v>
      </c>
      <c r="Z74" s="113">
        <v>123.239998</v>
      </c>
      <c r="AA74" s="113">
        <v>122.66366600000001</v>
      </c>
      <c r="AB74" s="114">
        <v>81312200</v>
      </c>
      <c r="AC74" s="115">
        <v>2095302</v>
      </c>
      <c r="AD74" s="145">
        <v>228.10000600000001</v>
      </c>
      <c r="AE74" s="113">
        <v>237.009995</v>
      </c>
      <c r="AF74" s="113">
        <v>228.020004</v>
      </c>
      <c r="AG74" s="113">
        <v>234.429993</v>
      </c>
      <c r="AH74" s="113">
        <v>234.429993</v>
      </c>
      <c r="AI74" s="114">
        <v>16185000</v>
      </c>
      <c r="AJ74" s="115">
        <v>132342.6</v>
      </c>
      <c r="AK74" s="145">
        <v>179.240005</v>
      </c>
      <c r="AL74" s="113">
        <v>179.529999</v>
      </c>
      <c r="AM74" s="113">
        <v>177.13999899999999</v>
      </c>
      <c r="AN74" s="113">
        <v>178.85000600000001</v>
      </c>
      <c r="AO74" s="113">
        <v>176.15756200000001</v>
      </c>
      <c r="AP74" s="114">
        <v>3109400</v>
      </c>
      <c r="AQ74" s="115">
        <v>97161.69</v>
      </c>
      <c r="AR74" s="145">
        <v>91.550003000000004</v>
      </c>
      <c r="AS74" s="113">
        <v>94.559997999999993</v>
      </c>
      <c r="AT74" s="113">
        <v>90.779999000000004</v>
      </c>
      <c r="AU74" s="113">
        <v>93.349997999999999</v>
      </c>
      <c r="AV74" s="113">
        <v>89.726012999999995</v>
      </c>
      <c r="AW74" s="114">
        <v>11992100</v>
      </c>
      <c r="AX74" s="115">
        <v>179702.9</v>
      </c>
      <c r="AY74" s="145">
        <v>44.540000999999997</v>
      </c>
      <c r="AZ74" s="113">
        <v>44.610000999999997</v>
      </c>
      <c r="BA74" s="113">
        <v>44.110000999999997</v>
      </c>
      <c r="BB74" s="113">
        <v>44.32</v>
      </c>
      <c r="BC74" s="113">
        <v>43.057426</v>
      </c>
      <c r="BD74" s="114">
        <v>17741500</v>
      </c>
      <c r="BE74" s="115">
        <v>187274.7</v>
      </c>
      <c r="BF74" s="145">
        <v>53.400002000000001</v>
      </c>
      <c r="BG74" s="113">
        <v>53.509998000000003</v>
      </c>
      <c r="BH74" s="113">
        <v>52.98</v>
      </c>
      <c r="BI74" s="113">
        <v>53.049999</v>
      </c>
      <c r="BJ74" s="113">
        <v>51.827469000000001</v>
      </c>
      <c r="BK74" s="114">
        <v>12097300</v>
      </c>
      <c r="BL74" s="115">
        <v>227978.8</v>
      </c>
      <c r="BM74" s="145">
        <v>54.66</v>
      </c>
      <c r="BN74" s="113">
        <v>55.110000999999997</v>
      </c>
      <c r="BO74" s="113">
        <v>54.040000999999997</v>
      </c>
      <c r="BP74" s="113">
        <v>54.43</v>
      </c>
      <c r="BQ74" s="113">
        <v>52.719569999999997</v>
      </c>
      <c r="BR74" s="114">
        <v>3402000</v>
      </c>
      <c r="BS74" s="115">
        <v>48852.34</v>
      </c>
      <c r="BT74" s="145">
        <v>240</v>
      </c>
      <c r="BU74" s="113">
        <v>245.179993</v>
      </c>
      <c r="BV74" s="113">
        <v>239.509995</v>
      </c>
      <c r="BW74" s="113">
        <v>244.39999399999999</v>
      </c>
      <c r="BX74" s="113">
        <v>241.45109600000001</v>
      </c>
      <c r="BY74" s="114">
        <v>2541700</v>
      </c>
      <c r="BZ74" s="115">
        <v>84090.06</v>
      </c>
      <c r="CA74" s="145">
        <v>210.25</v>
      </c>
      <c r="CB74" s="113">
        <v>212.800003</v>
      </c>
      <c r="CC74" s="113">
        <v>210.220001</v>
      </c>
      <c r="CD74" s="113">
        <v>211.970001</v>
      </c>
      <c r="CE74" s="113">
        <v>209.309372</v>
      </c>
      <c r="CF74" s="114">
        <v>2987200</v>
      </c>
      <c r="CG74" s="115">
        <v>156280</v>
      </c>
      <c r="CH74" s="145">
        <v>264.07998700000002</v>
      </c>
      <c r="CI74" s="113">
        <v>266.07000699999998</v>
      </c>
      <c r="CJ74" s="113">
        <v>262.10998499999999</v>
      </c>
      <c r="CK74" s="113">
        <v>264.80999800000001</v>
      </c>
      <c r="CL74" s="113">
        <v>260.46392800000001</v>
      </c>
      <c r="CM74" s="114">
        <v>4234300</v>
      </c>
      <c r="CN74" s="115">
        <v>285094.7</v>
      </c>
      <c r="CO74" s="145">
        <v>49.66</v>
      </c>
      <c r="CP74" s="113">
        <v>50.720001000000003</v>
      </c>
      <c r="CQ74" s="113">
        <v>49.59</v>
      </c>
      <c r="CR74" s="113">
        <v>50.259998000000003</v>
      </c>
      <c r="CS74" s="113">
        <v>49.330395000000003</v>
      </c>
      <c r="CT74" s="114">
        <v>33706000</v>
      </c>
      <c r="CU74" s="115">
        <v>205965.4</v>
      </c>
      <c r="CV74" s="145">
        <v>126.349998</v>
      </c>
      <c r="CW74" s="113">
        <v>126.93</v>
      </c>
      <c r="CX74" s="113">
        <v>124.94000200000001</v>
      </c>
      <c r="CY74" s="113">
        <v>124.959999</v>
      </c>
      <c r="CZ74" s="113">
        <v>120.56162999999999</v>
      </c>
      <c r="DA74" s="114">
        <v>4803200</v>
      </c>
      <c r="DB74" s="115">
        <v>111346.4</v>
      </c>
      <c r="DC74" s="145">
        <v>152.820007</v>
      </c>
      <c r="DD74" s="113">
        <v>152.979996</v>
      </c>
      <c r="DE74" s="113">
        <v>151.679993</v>
      </c>
      <c r="DF74" s="113">
        <v>152.25</v>
      </c>
      <c r="DG74" s="113">
        <v>149.480087</v>
      </c>
      <c r="DH74" s="114">
        <v>7392900</v>
      </c>
      <c r="DI74" s="115">
        <v>400804.6</v>
      </c>
      <c r="DJ74" s="145">
        <v>119.989998</v>
      </c>
      <c r="DK74" s="113">
        <v>120.779999</v>
      </c>
      <c r="DL74" s="113">
        <v>119.55999799999999</v>
      </c>
      <c r="DM74" s="113">
        <v>120.269997</v>
      </c>
      <c r="DN74" s="113">
        <v>117.32373</v>
      </c>
      <c r="DO74" s="114">
        <v>13668400</v>
      </c>
      <c r="DP74" s="115">
        <v>366607.3</v>
      </c>
      <c r="DQ74" s="145">
        <v>208.5</v>
      </c>
      <c r="DR74" s="113">
        <v>208.759995</v>
      </c>
      <c r="DS74" s="113">
        <v>207.070007</v>
      </c>
      <c r="DT74" s="113">
        <v>208.03999300000001</v>
      </c>
      <c r="DU74" s="113">
        <v>204.510895</v>
      </c>
      <c r="DV74" s="114">
        <v>2956400</v>
      </c>
      <c r="DW74" s="115">
        <v>155012.79999999999</v>
      </c>
      <c r="DX74" s="145">
        <v>79.828247000000005</v>
      </c>
      <c r="DY74" s="113">
        <v>80.095421000000002</v>
      </c>
      <c r="DZ74" s="113">
        <v>78.931297000000001</v>
      </c>
      <c r="EA74" s="113">
        <v>79.188934000000003</v>
      </c>
      <c r="EB74" s="113">
        <v>76.534531000000001</v>
      </c>
      <c r="EC74" s="114">
        <v>7349205</v>
      </c>
      <c r="ED74" s="115">
        <v>209967.6</v>
      </c>
      <c r="EE74" s="145">
        <v>211.770004</v>
      </c>
      <c r="EF74" s="113">
        <v>213.08000200000001</v>
      </c>
      <c r="EG74" s="113">
        <v>210.36000100000001</v>
      </c>
      <c r="EH74" s="113">
        <v>210.520004</v>
      </c>
      <c r="EI74" s="113">
        <v>209.151962</v>
      </c>
      <c r="EJ74" s="114">
        <v>26733300</v>
      </c>
      <c r="EK74" s="115">
        <v>1591635</v>
      </c>
      <c r="EL74" s="145">
        <v>138.279999</v>
      </c>
      <c r="EM74" s="113">
        <v>139.13999899999999</v>
      </c>
      <c r="EN74" s="113">
        <v>137.240005</v>
      </c>
      <c r="EO74" s="113">
        <v>137.58000200000001</v>
      </c>
      <c r="EP74" s="113">
        <v>136.79863</v>
      </c>
      <c r="EQ74" s="114">
        <v>4511000</v>
      </c>
      <c r="ER74" s="115">
        <v>172636.6</v>
      </c>
      <c r="ES74" s="145">
        <v>136.520004</v>
      </c>
      <c r="ET74" s="113">
        <v>136.91999799999999</v>
      </c>
      <c r="EU74" s="113">
        <v>135.03999300000001</v>
      </c>
      <c r="EV74" s="113">
        <v>135.509995</v>
      </c>
      <c r="EW74" s="113">
        <v>133.00470000000001</v>
      </c>
      <c r="EX74" s="114">
        <v>6800500</v>
      </c>
      <c r="EY74" s="115">
        <v>334635.5</v>
      </c>
      <c r="EZ74" s="145">
        <v>220.570007</v>
      </c>
      <c r="FA74" s="113">
        <v>224.30999800000001</v>
      </c>
      <c r="FB74" s="113">
        <v>220.16000399999999</v>
      </c>
      <c r="FC74" s="113">
        <v>222.91999799999999</v>
      </c>
      <c r="FD74" s="113">
        <v>222.91999799999999</v>
      </c>
      <c r="FE74" s="114">
        <v>9258600</v>
      </c>
      <c r="FF74" s="115">
        <v>209970</v>
      </c>
      <c r="FG74" s="145">
        <v>134.479996</v>
      </c>
      <c r="FH74" s="113">
        <v>137.53999300000001</v>
      </c>
      <c r="FI74" s="113">
        <v>134.39999399999999</v>
      </c>
      <c r="FJ74" s="113">
        <v>136.71000699999999</v>
      </c>
      <c r="FK74" s="113">
        <v>134.45489499999999</v>
      </c>
      <c r="FL74" s="114">
        <v>1352800</v>
      </c>
      <c r="FM74" s="115">
        <v>34629.839999999997</v>
      </c>
      <c r="FN74" s="145">
        <v>345.16000400000001</v>
      </c>
      <c r="FO74" s="113">
        <v>345.459991</v>
      </c>
      <c r="FP74" s="113">
        <v>339.26001000000002</v>
      </c>
      <c r="FQ74" s="113">
        <v>339.64999399999999</v>
      </c>
      <c r="FR74" s="113">
        <v>336.033051</v>
      </c>
      <c r="FS74" s="114">
        <v>2896900</v>
      </c>
      <c r="FT74" s="115">
        <v>322266.8</v>
      </c>
      <c r="FU74" s="145">
        <v>61.259998000000003</v>
      </c>
      <c r="FV74" s="113">
        <v>61.349997999999999</v>
      </c>
      <c r="FW74" s="113">
        <v>60.330002</v>
      </c>
      <c r="FX74" s="113">
        <v>60.509998000000003</v>
      </c>
      <c r="FY74" s="113">
        <v>57.886353</v>
      </c>
      <c r="FZ74" s="114">
        <v>15464400</v>
      </c>
      <c r="GA74" s="115">
        <v>250396</v>
      </c>
      <c r="GB74" s="145">
        <v>208.509995</v>
      </c>
      <c r="GC74" s="113">
        <v>209.300003</v>
      </c>
      <c r="GD74" s="113">
        <v>207.25</v>
      </c>
      <c r="GE74" s="113">
        <v>207.61000100000001</v>
      </c>
      <c r="GF74" s="113">
        <v>206.70574999999999</v>
      </c>
      <c r="GG74" s="114">
        <v>10492000</v>
      </c>
      <c r="GH74" s="115">
        <v>352039.4</v>
      </c>
      <c r="GI74" s="145">
        <v>41.369999</v>
      </c>
      <c r="GJ74" s="113">
        <v>42.040000999999997</v>
      </c>
      <c r="GK74" s="113">
        <v>41.279998999999997</v>
      </c>
      <c r="GL74" s="113">
        <v>41.650002000000001</v>
      </c>
      <c r="GM74" s="113">
        <v>40.505558000000001</v>
      </c>
      <c r="GN74" s="114">
        <v>4861700</v>
      </c>
      <c r="GO74" s="115">
        <v>47390</v>
      </c>
      <c r="GP74" s="145">
        <v>147.75</v>
      </c>
      <c r="GQ74" s="113">
        <v>148.14999399999999</v>
      </c>
      <c r="GR74" s="113">
        <v>146.570007</v>
      </c>
      <c r="GS74" s="113">
        <v>147.03999300000001</v>
      </c>
      <c r="GT74" s="113">
        <v>145.32105999999999</v>
      </c>
      <c r="GU74" s="114">
        <v>6884100</v>
      </c>
      <c r="GV74" s="115">
        <v>416018.2</v>
      </c>
      <c r="GW74" s="145">
        <v>153.320007</v>
      </c>
      <c r="GX74" s="113">
        <v>155.33999600000001</v>
      </c>
      <c r="GY74" s="113">
        <v>152.5</v>
      </c>
      <c r="GZ74" s="113">
        <v>154.69000199999999</v>
      </c>
      <c r="HA74" s="113">
        <v>154.69000199999999</v>
      </c>
      <c r="HB74" s="114">
        <v>8993200</v>
      </c>
      <c r="HC74" s="115">
        <v>280063.90000000002</v>
      </c>
      <c r="HD74" s="147">
        <v>30032.55</v>
      </c>
      <c r="HE74" s="148">
        <v>30063.87</v>
      </c>
      <c r="HF74" s="148">
        <v>29876.82</v>
      </c>
      <c r="HG74" s="148">
        <v>29999.26</v>
      </c>
      <c r="HH74" s="148">
        <v>29999.26</v>
      </c>
      <c r="HI74" s="114">
        <v>325550000</v>
      </c>
      <c r="HJ74" s="149">
        <f t="shared" si="1"/>
        <v>9295993.6799999997</v>
      </c>
    </row>
    <row r="75" spans="1:218" x14ac:dyDescent="0.2">
      <c r="A75" s="127">
        <v>44176</v>
      </c>
      <c r="B75" s="112">
        <v>172.300003</v>
      </c>
      <c r="C75" s="113">
        <v>174.64999399999999</v>
      </c>
      <c r="D75" s="113">
        <v>172.16999799999999</v>
      </c>
      <c r="E75" s="113">
        <v>174.020004</v>
      </c>
      <c r="F75" s="113">
        <v>170.03886399999999</v>
      </c>
      <c r="G75" s="114">
        <v>1875700</v>
      </c>
      <c r="H75" s="120">
        <v>100378.5</v>
      </c>
      <c r="I75" s="145">
        <v>120.110001</v>
      </c>
      <c r="J75" s="113">
        <v>120.5</v>
      </c>
      <c r="K75" s="113">
        <v>118.839996</v>
      </c>
      <c r="L75" s="113">
        <v>120.230003</v>
      </c>
      <c r="M75" s="113">
        <v>118.844543</v>
      </c>
      <c r="N75" s="114">
        <v>2942800</v>
      </c>
      <c r="O75" s="115">
        <v>96809.38</v>
      </c>
      <c r="P75" s="146">
        <v>226.470001</v>
      </c>
      <c r="Q75" s="113">
        <v>227.800003</v>
      </c>
      <c r="R75" s="113">
        <v>225.5</v>
      </c>
      <c r="S75" s="113">
        <v>227.39999399999999</v>
      </c>
      <c r="T75" s="113">
        <v>222.428009</v>
      </c>
      <c r="U75" s="114">
        <v>2019300</v>
      </c>
      <c r="V75" s="120">
        <v>144220</v>
      </c>
      <c r="W75" s="145">
        <v>122.43</v>
      </c>
      <c r="X75" s="113">
        <v>122.760002</v>
      </c>
      <c r="Y75" s="113">
        <v>120.550003</v>
      </c>
      <c r="Z75" s="113">
        <v>122.410004</v>
      </c>
      <c r="AA75" s="113">
        <v>121.83755499999999</v>
      </c>
      <c r="AB75" s="114">
        <v>86939800</v>
      </c>
      <c r="AC75" s="115">
        <v>2081190</v>
      </c>
      <c r="AD75" s="145">
        <v>232.820007</v>
      </c>
      <c r="AE75" s="113">
        <v>236.220001</v>
      </c>
      <c r="AF75" s="113">
        <v>228.33000200000001</v>
      </c>
      <c r="AG75" s="113">
        <v>230.33000200000001</v>
      </c>
      <c r="AH75" s="113">
        <v>230.33000200000001</v>
      </c>
      <c r="AI75" s="114">
        <v>17311800</v>
      </c>
      <c r="AJ75" s="115">
        <v>130028.1</v>
      </c>
      <c r="AK75" s="145">
        <v>176.990005</v>
      </c>
      <c r="AL75" s="113">
        <v>179.779999</v>
      </c>
      <c r="AM75" s="113">
        <v>176.229996</v>
      </c>
      <c r="AN75" s="113">
        <v>179.28999300000001</v>
      </c>
      <c r="AO75" s="113">
        <v>176.59092699999999</v>
      </c>
      <c r="AP75" s="114">
        <v>2673400</v>
      </c>
      <c r="AQ75" s="115">
        <v>97400.75</v>
      </c>
      <c r="AR75" s="145">
        <v>92.529999000000004</v>
      </c>
      <c r="AS75" s="113">
        <v>93.279999000000004</v>
      </c>
      <c r="AT75" s="113">
        <v>91.029999000000004</v>
      </c>
      <c r="AU75" s="113">
        <v>92.449996999999996</v>
      </c>
      <c r="AV75" s="113">
        <v>88.860954000000007</v>
      </c>
      <c r="AW75" s="114">
        <v>9584500</v>
      </c>
      <c r="AX75" s="115">
        <v>177970.4</v>
      </c>
      <c r="AY75" s="145">
        <v>43.939999</v>
      </c>
      <c r="AZ75" s="113">
        <v>44.330002</v>
      </c>
      <c r="BA75" s="113">
        <v>43.720001000000003</v>
      </c>
      <c r="BB75" s="113">
        <v>44.32</v>
      </c>
      <c r="BC75" s="113">
        <v>43.057426</v>
      </c>
      <c r="BD75" s="114">
        <v>14577700</v>
      </c>
      <c r="BE75" s="115">
        <v>187274.7</v>
      </c>
      <c r="BF75" s="145">
        <v>52.799999</v>
      </c>
      <c r="BG75" s="113">
        <v>53.540000999999997</v>
      </c>
      <c r="BH75" s="113">
        <v>52.779998999999997</v>
      </c>
      <c r="BI75" s="113">
        <v>53.349997999999999</v>
      </c>
      <c r="BJ75" s="113">
        <v>52.120552000000004</v>
      </c>
      <c r="BK75" s="114">
        <v>10638100</v>
      </c>
      <c r="BL75" s="115">
        <v>229268.1</v>
      </c>
      <c r="BM75" s="145">
        <v>54.290000999999997</v>
      </c>
      <c r="BN75" s="113">
        <v>54.450001</v>
      </c>
      <c r="BO75" s="113">
        <v>53.57</v>
      </c>
      <c r="BP75" s="113">
        <v>54</v>
      </c>
      <c r="BQ75" s="113">
        <v>52.303085000000003</v>
      </c>
      <c r="BR75" s="114">
        <v>2674800</v>
      </c>
      <c r="BS75" s="115">
        <v>48727.57</v>
      </c>
      <c r="BT75" s="145">
        <v>240.80999800000001</v>
      </c>
      <c r="BU75" s="113">
        <v>241.199997</v>
      </c>
      <c r="BV75" s="113">
        <v>237.10000600000001</v>
      </c>
      <c r="BW75" s="113">
        <v>239.990005</v>
      </c>
      <c r="BX75" s="113">
        <v>237.09431499999999</v>
      </c>
      <c r="BY75" s="114">
        <v>2077300</v>
      </c>
      <c r="BZ75" s="115">
        <v>82572.75</v>
      </c>
      <c r="CA75" s="145">
        <v>209.550003</v>
      </c>
      <c r="CB75" s="113">
        <v>215.259995</v>
      </c>
      <c r="CC75" s="113">
        <v>209.550003</v>
      </c>
      <c r="CD75" s="113">
        <v>214.63000500000001</v>
      </c>
      <c r="CE75" s="113">
        <v>211.93598900000001</v>
      </c>
      <c r="CF75" s="114">
        <v>3120700</v>
      </c>
      <c r="CG75" s="115">
        <v>155020</v>
      </c>
      <c r="CH75" s="145">
        <v>263.35998499999999</v>
      </c>
      <c r="CI75" s="113">
        <v>265.35998499999999</v>
      </c>
      <c r="CJ75" s="113">
        <v>262.64999399999999</v>
      </c>
      <c r="CK75" s="113">
        <v>264.54998799999998</v>
      </c>
      <c r="CL75" s="113">
        <v>260.20816000000002</v>
      </c>
      <c r="CM75" s="114">
        <v>3454500</v>
      </c>
      <c r="CN75" s="115">
        <v>284814.8</v>
      </c>
      <c r="CO75" s="145">
        <v>50.139999000000003</v>
      </c>
      <c r="CP75" s="113">
        <v>50.139999000000003</v>
      </c>
      <c r="CQ75" s="113">
        <v>49.119999</v>
      </c>
      <c r="CR75" s="113">
        <v>49.73</v>
      </c>
      <c r="CS75" s="113">
        <v>48.810195999999998</v>
      </c>
      <c r="CT75" s="114">
        <v>29398800</v>
      </c>
      <c r="CU75" s="115">
        <v>203793.4</v>
      </c>
      <c r="CV75" s="145">
        <v>124.08000199999999</v>
      </c>
      <c r="CW75" s="113">
        <v>125.510002</v>
      </c>
      <c r="CX75" s="113">
        <v>123.610001</v>
      </c>
      <c r="CY75" s="113">
        <v>124.269997</v>
      </c>
      <c r="CZ75" s="113">
        <v>119.895912</v>
      </c>
      <c r="DA75" s="114">
        <v>4481400</v>
      </c>
      <c r="DB75" s="115">
        <v>110731.6</v>
      </c>
      <c r="DC75" s="145">
        <v>151.529999</v>
      </c>
      <c r="DD75" s="113">
        <v>153.41000399999999</v>
      </c>
      <c r="DE75" s="113">
        <v>151.229996</v>
      </c>
      <c r="DF75" s="113">
        <v>152.949997</v>
      </c>
      <c r="DG75" s="113">
        <v>150.16734299999999</v>
      </c>
      <c r="DH75" s="114">
        <v>5977400</v>
      </c>
      <c r="DI75" s="115">
        <v>402647.4</v>
      </c>
      <c r="DJ75" s="145">
        <v>118.94000200000001</v>
      </c>
      <c r="DK75" s="113">
        <v>120.019997</v>
      </c>
      <c r="DL75" s="113">
        <v>118.370003</v>
      </c>
      <c r="DM75" s="113">
        <v>119.55999799999999</v>
      </c>
      <c r="DN75" s="113">
        <v>116.631119</v>
      </c>
      <c r="DO75" s="114">
        <v>9981600</v>
      </c>
      <c r="DP75" s="115">
        <v>364443</v>
      </c>
      <c r="DQ75" s="145">
        <v>207.470001</v>
      </c>
      <c r="DR75" s="113">
        <v>208.94000199999999</v>
      </c>
      <c r="DS75" s="113">
        <v>206.729996</v>
      </c>
      <c r="DT75" s="113">
        <v>207.759995</v>
      </c>
      <c r="DU75" s="113">
        <v>204.23564099999999</v>
      </c>
      <c r="DV75" s="114">
        <v>2770800</v>
      </c>
      <c r="DW75" s="115">
        <v>154804.29999999999</v>
      </c>
      <c r="DX75" s="145">
        <v>79.055344000000005</v>
      </c>
      <c r="DY75" s="113">
        <v>79.599236000000005</v>
      </c>
      <c r="DZ75" s="113">
        <v>78.740455999999995</v>
      </c>
      <c r="EA75" s="113">
        <v>79.160301000000004</v>
      </c>
      <c r="EB75" s="113">
        <v>76.506866000000002</v>
      </c>
      <c r="EC75" s="114">
        <v>7979158</v>
      </c>
      <c r="ED75" s="115">
        <v>209891.7</v>
      </c>
      <c r="EE75" s="145">
        <v>210.050003</v>
      </c>
      <c r="EF75" s="113">
        <v>213.320007</v>
      </c>
      <c r="EG75" s="113">
        <v>209.11000100000001</v>
      </c>
      <c r="EH75" s="113">
        <v>213.259995</v>
      </c>
      <c r="EI75" s="113">
        <v>211.87416099999999</v>
      </c>
      <c r="EJ75" s="114">
        <v>30979400</v>
      </c>
      <c r="EK75" s="115">
        <v>1612351</v>
      </c>
      <c r="EL75" s="145">
        <v>137.38999899999999</v>
      </c>
      <c r="EM75" s="113">
        <v>138.13999899999999</v>
      </c>
      <c r="EN75" s="113">
        <v>136.229996</v>
      </c>
      <c r="EO75" s="113">
        <v>137.41000399999999</v>
      </c>
      <c r="EP75" s="113">
        <v>136.62960799999999</v>
      </c>
      <c r="EQ75" s="114">
        <v>4172400</v>
      </c>
      <c r="ER75" s="115">
        <v>172423.3</v>
      </c>
      <c r="ES75" s="145">
        <v>134.46000699999999</v>
      </c>
      <c r="ET75" s="113">
        <v>136.800003</v>
      </c>
      <c r="EU75" s="113">
        <v>134.199997</v>
      </c>
      <c r="EV75" s="113">
        <v>136.509995</v>
      </c>
      <c r="EW75" s="113">
        <v>133.98620600000001</v>
      </c>
      <c r="EX75" s="114">
        <v>6548000</v>
      </c>
      <c r="EY75" s="115">
        <v>337104.9</v>
      </c>
      <c r="EZ75" s="145">
        <v>221.91999799999999</v>
      </c>
      <c r="FA75" s="113">
        <v>222.740005</v>
      </c>
      <c r="FB75" s="113">
        <v>219.979996</v>
      </c>
      <c r="FC75" s="113">
        <v>222.41999799999999</v>
      </c>
      <c r="FD75" s="113">
        <v>222.41999799999999</v>
      </c>
      <c r="FE75" s="114">
        <v>8214400</v>
      </c>
      <c r="FF75" s="115">
        <v>205890</v>
      </c>
      <c r="FG75" s="145">
        <v>134.800003</v>
      </c>
      <c r="FH75" s="113">
        <v>136.64999399999999</v>
      </c>
      <c r="FI75" s="113">
        <v>133.66000399999999</v>
      </c>
      <c r="FJ75" s="113">
        <v>134.949997</v>
      </c>
      <c r="FK75" s="113">
        <v>132.72392300000001</v>
      </c>
      <c r="FL75" s="114">
        <v>1273500</v>
      </c>
      <c r="FM75" s="115">
        <v>34184.019999999997</v>
      </c>
      <c r="FN75" s="145">
        <v>338.13000499999998</v>
      </c>
      <c r="FO75" s="113">
        <v>338.88000499999998</v>
      </c>
      <c r="FP75" s="113">
        <v>334.32998700000002</v>
      </c>
      <c r="FQ75" s="113">
        <v>337.07000699999998</v>
      </c>
      <c r="FR75" s="113">
        <v>333.48052999999999</v>
      </c>
      <c r="FS75" s="114">
        <v>3071700</v>
      </c>
      <c r="FT75" s="115">
        <v>319818.90000000002</v>
      </c>
      <c r="FU75" s="145">
        <v>60.080002</v>
      </c>
      <c r="FV75" s="113">
        <v>60.529998999999997</v>
      </c>
      <c r="FW75" s="113">
        <v>59.970001000000003</v>
      </c>
      <c r="FX75" s="113">
        <v>60.349997999999999</v>
      </c>
      <c r="FY75" s="113">
        <v>57.733288000000002</v>
      </c>
      <c r="FZ75" s="114">
        <v>13673000</v>
      </c>
      <c r="GA75" s="115">
        <v>249733.9</v>
      </c>
      <c r="GB75" s="145">
        <v>205.36000100000001</v>
      </c>
      <c r="GC75" s="113">
        <v>206.88999899999999</v>
      </c>
      <c r="GD75" s="113">
        <v>204.5</v>
      </c>
      <c r="GE75" s="113">
        <v>206.240005</v>
      </c>
      <c r="GF75" s="113">
        <v>205.34172100000001</v>
      </c>
      <c r="GG75" s="114">
        <v>9227600</v>
      </c>
      <c r="GH75" s="115">
        <v>349716.4</v>
      </c>
      <c r="GI75" s="145">
        <v>41.599997999999999</v>
      </c>
      <c r="GJ75" s="113">
        <v>41.669998</v>
      </c>
      <c r="GK75" s="113">
        <v>40.849997999999999</v>
      </c>
      <c r="GL75" s="113">
        <v>41.529998999999997</v>
      </c>
      <c r="GM75" s="113">
        <v>40.388851000000003</v>
      </c>
      <c r="GN75" s="114">
        <v>5937100</v>
      </c>
      <c r="GO75" s="115">
        <v>47440</v>
      </c>
      <c r="GP75" s="145">
        <v>146.91999799999999</v>
      </c>
      <c r="GQ75" s="113">
        <v>147.509995</v>
      </c>
      <c r="GR75" s="113">
        <v>145.94000199999999</v>
      </c>
      <c r="GS75" s="113">
        <v>147</v>
      </c>
      <c r="GT75" s="113">
        <v>145.28152499999999</v>
      </c>
      <c r="GU75" s="114">
        <v>5620300</v>
      </c>
      <c r="GV75" s="115">
        <v>415905.1</v>
      </c>
      <c r="GW75" s="145">
        <v>169.679993</v>
      </c>
      <c r="GX75" s="113">
        <v>179.449997</v>
      </c>
      <c r="GY75" s="113">
        <v>165.33000200000001</v>
      </c>
      <c r="GZ75" s="113">
        <v>175.720001</v>
      </c>
      <c r="HA75" s="113">
        <v>175.720001</v>
      </c>
      <c r="HB75" s="114">
        <v>87410700</v>
      </c>
      <c r="HC75" s="115">
        <v>318138.40000000002</v>
      </c>
      <c r="HD75" s="147">
        <v>29988.21</v>
      </c>
      <c r="HE75" s="148">
        <v>30071.13</v>
      </c>
      <c r="HF75" s="148">
        <v>29820.84</v>
      </c>
      <c r="HG75" s="148">
        <v>30046.37</v>
      </c>
      <c r="HH75" s="148">
        <v>30046.37</v>
      </c>
      <c r="HI75" s="114">
        <v>393870000</v>
      </c>
      <c r="HJ75" s="149">
        <f t="shared" si="1"/>
        <v>9324692.3699999992</v>
      </c>
    </row>
    <row r="76" spans="1:218" x14ac:dyDescent="0.2">
      <c r="A76" s="127">
        <v>44179</v>
      </c>
      <c r="B76" s="112">
        <v>175.66999799999999</v>
      </c>
      <c r="C76" s="113">
        <v>176.199997</v>
      </c>
      <c r="D76" s="113">
        <v>172.990005</v>
      </c>
      <c r="E76" s="113">
        <v>173.08000200000001</v>
      </c>
      <c r="F76" s="113">
        <v>169.120361</v>
      </c>
      <c r="G76" s="114">
        <v>3700100</v>
      </c>
      <c r="H76" s="120">
        <v>99836.31</v>
      </c>
      <c r="I76" s="145">
        <v>121.730003</v>
      </c>
      <c r="J76" s="113">
        <v>121.790001</v>
      </c>
      <c r="K76" s="113">
        <v>116.650002</v>
      </c>
      <c r="L76" s="113">
        <v>117.360001</v>
      </c>
      <c r="M76" s="113">
        <v>116.007614</v>
      </c>
      <c r="N76" s="114">
        <v>5336300</v>
      </c>
      <c r="O76" s="115">
        <v>94498.44</v>
      </c>
      <c r="P76" s="146">
        <v>229.479996</v>
      </c>
      <c r="Q76" s="113">
        <v>232.19000199999999</v>
      </c>
      <c r="R76" s="113">
        <v>227.58000200000001</v>
      </c>
      <c r="S76" s="113">
        <v>229.46000699999999</v>
      </c>
      <c r="T76" s="113">
        <v>224.44297800000001</v>
      </c>
      <c r="U76" s="114">
        <v>2904700</v>
      </c>
      <c r="V76" s="120">
        <v>144750</v>
      </c>
      <c r="W76" s="145">
        <v>122.599998</v>
      </c>
      <c r="X76" s="113">
        <v>123.349998</v>
      </c>
      <c r="Y76" s="113">
        <v>121.540001</v>
      </c>
      <c r="Z76" s="113">
        <v>121.779999</v>
      </c>
      <c r="AA76" s="113">
        <v>121.21049499999999</v>
      </c>
      <c r="AB76" s="114">
        <v>79184500</v>
      </c>
      <c r="AC76" s="115">
        <v>2070479</v>
      </c>
      <c r="AD76" s="145">
        <v>235</v>
      </c>
      <c r="AE76" s="113">
        <v>237.63000500000001</v>
      </c>
      <c r="AF76" s="113">
        <v>228.36999499999999</v>
      </c>
      <c r="AG76" s="113">
        <v>228.61999499999999</v>
      </c>
      <c r="AH76" s="113">
        <v>228.61999499999999</v>
      </c>
      <c r="AI76" s="114">
        <v>19231200</v>
      </c>
      <c r="AJ76" s="115">
        <v>129062.7</v>
      </c>
      <c r="AK76" s="145">
        <v>180.60000600000001</v>
      </c>
      <c r="AL76" s="113">
        <v>183.33000200000001</v>
      </c>
      <c r="AM76" s="113">
        <v>177.779999</v>
      </c>
      <c r="AN76" s="113">
        <v>178.050003</v>
      </c>
      <c r="AO76" s="113">
        <v>175.369598</v>
      </c>
      <c r="AP76" s="114">
        <v>2533600</v>
      </c>
      <c r="AQ76" s="115">
        <v>96727.06</v>
      </c>
      <c r="AR76" s="145">
        <v>93.400002000000001</v>
      </c>
      <c r="AS76" s="113">
        <v>93.699996999999996</v>
      </c>
      <c r="AT76" s="113">
        <v>89.239998</v>
      </c>
      <c r="AU76" s="113">
        <v>89.440002000000007</v>
      </c>
      <c r="AV76" s="113">
        <v>85.967811999999995</v>
      </c>
      <c r="AW76" s="114">
        <v>12198400</v>
      </c>
      <c r="AX76" s="115">
        <v>172176</v>
      </c>
      <c r="AY76" s="145">
        <v>44.27</v>
      </c>
      <c r="AZ76" s="113">
        <v>44.91</v>
      </c>
      <c r="BA76" s="113">
        <v>44.150002000000001</v>
      </c>
      <c r="BB76" s="113">
        <v>44.240001999999997</v>
      </c>
      <c r="BC76" s="113">
        <v>42.979706</v>
      </c>
      <c r="BD76" s="114">
        <v>16112300</v>
      </c>
      <c r="BE76" s="115">
        <v>186936.7</v>
      </c>
      <c r="BF76" s="145">
        <v>53.650002000000001</v>
      </c>
      <c r="BG76" s="113">
        <v>53.84</v>
      </c>
      <c r="BH76" s="113">
        <v>53.18</v>
      </c>
      <c r="BI76" s="113">
        <v>53.27</v>
      </c>
      <c r="BJ76" s="113">
        <v>52.042400000000001</v>
      </c>
      <c r="BK76" s="114">
        <v>22292000</v>
      </c>
      <c r="BL76" s="115">
        <v>228924.3</v>
      </c>
      <c r="BM76" s="145">
        <v>54.599997999999999</v>
      </c>
      <c r="BN76" s="113">
        <v>54.759998000000003</v>
      </c>
      <c r="BO76" s="113">
        <v>53.029998999999997</v>
      </c>
      <c r="BP76" s="113">
        <v>53.060001</v>
      </c>
      <c r="BQ76" s="113">
        <v>51.392623999999998</v>
      </c>
      <c r="BR76" s="114">
        <v>3121900</v>
      </c>
      <c r="BS76" s="115">
        <v>48257.919999999998</v>
      </c>
      <c r="BT76" s="145">
        <v>243.279999</v>
      </c>
      <c r="BU76" s="113">
        <v>243.5</v>
      </c>
      <c r="BV76" s="113">
        <v>237.38999899999999</v>
      </c>
      <c r="BW76" s="113">
        <v>237.78999300000001</v>
      </c>
      <c r="BX76" s="113">
        <v>234.92083700000001</v>
      </c>
      <c r="BY76" s="114">
        <v>1927800</v>
      </c>
      <c r="BZ76" s="115">
        <v>81815.81</v>
      </c>
      <c r="CA76" s="145">
        <v>216</v>
      </c>
      <c r="CB76" s="113">
        <v>216.699997</v>
      </c>
      <c r="CC76" s="113">
        <v>211.699997</v>
      </c>
      <c r="CD76" s="113">
        <v>211.85000600000001</v>
      </c>
      <c r="CE76" s="113">
        <v>209.19090299999999</v>
      </c>
      <c r="CF76" s="114">
        <v>3345300</v>
      </c>
      <c r="CG76" s="115">
        <v>154280</v>
      </c>
      <c r="CH76" s="145">
        <v>266.14001500000001</v>
      </c>
      <c r="CI76" s="113">
        <v>268.60000600000001</v>
      </c>
      <c r="CJ76" s="113">
        <v>265.26998900000001</v>
      </c>
      <c r="CK76" s="113">
        <v>265.57998700000002</v>
      </c>
      <c r="CL76" s="113">
        <v>261.22125199999999</v>
      </c>
      <c r="CM76" s="114">
        <v>4576800</v>
      </c>
      <c r="CN76" s="115">
        <v>285923.7</v>
      </c>
      <c r="CO76" s="145">
        <v>49.82</v>
      </c>
      <c r="CP76" s="113">
        <v>51.34</v>
      </c>
      <c r="CQ76" s="113">
        <v>49.740001999999997</v>
      </c>
      <c r="CR76" s="113">
        <v>50.470001000000003</v>
      </c>
      <c r="CS76" s="113">
        <v>49.536513999999997</v>
      </c>
      <c r="CT76" s="114">
        <v>33436400</v>
      </c>
      <c r="CU76" s="115">
        <v>206826</v>
      </c>
      <c r="CV76" s="145">
        <v>125.32</v>
      </c>
      <c r="CW76" s="113">
        <v>126.239998</v>
      </c>
      <c r="CX76" s="113">
        <v>123.470001</v>
      </c>
      <c r="CY76" s="113">
        <v>123.529999</v>
      </c>
      <c r="CZ76" s="113">
        <v>119.181961</v>
      </c>
      <c r="DA76" s="114">
        <v>5050000</v>
      </c>
      <c r="DB76" s="115">
        <v>110072.3</v>
      </c>
      <c r="DC76" s="145">
        <v>153.25</v>
      </c>
      <c r="DD76" s="113">
        <v>153.479996</v>
      </c>
      <c r="DE76" s="113">
        <v>148.990005</v>
      </c>
      <c r="DF76" s="113">
        <v>149.070007</v>
      </c>
      <c r="DG76" s="113">
        <v>146.357956</v>
      </c>
      <c r="DH76" s="114">
        <v>8547300</v>
      </c>
      <c r="DI76" s="115">
        <v>392433.1</v>
      </c>
      <c r="DJ76" s="145">
        <v>121.339996</v>
      </c>
      <c r="DK76" s="113">
        <v>121.41999800000001</v>
      </c>
      <c r="DL76" s="113">
        <v>118.110001</v>
      </c>
      <c r="DM76" s="113">
        <v>118.300003</v>
      </c>
      <c r="DN76" s="113">
        <v>115.401985</v>
      </c>
      <c r="DO76" s="114">
        <v>12112400</v>
      </c>
      <c r="DP76" s="115">
        <v>360602.3</v>
      </c>
      <c r="DQ76" s="145">
        <v>210.729996</v>
      </c>
      <c r="DR76" s="113">
        <v>214.740005</v>
      </c>
      <c r="DS76" s="113">
        <v>210.21000699999999</v>
      </c>
      <c r="DT76" s="113">
        <v>211.91999799999999</v>
      </c>
      <c r="DU76" s="113">
        <v>208.325073</v>
      </c>
      <c r="DV76" s="114">
        <v>4745000</v>
      </c>
      <c r="DW76" s="115">
        <v>157903.9</v>
      </c>
      <c r="DX76" s="145">
        <v>78.845421000000002</v>
      </c>
      <c r="DY76" s="113">
        <v>79.274811</v>
      </c>
      <c r="DZ76" s="113">
        <v>76.374046000000007</v>
      </c>
      <c r="EA76" s="113">
        <v>76.641220000000004</v>
      </c>
      <c r="EB76" s="113">
        <v>74.657157999999995</v>
      </c>
      <c r="EC76" s="114">
        <v>13139300</v>
      </c>
      <c r="ED76" s="115">
        <v>203212.4</v>
      </c>
      <c r="EE76" s="145">
        <v>213.10000600000001</v>
      </c>
      <c r="EF76" s="113">
        <v>216.21000699999999</v>
      </c>
      <c r="EG76" s="113">
        <v>212.88000500000001</v>
      </c>
      <c r="EH76" s="113">
        <v>214.199997</v>
      </c>
      <c r="EI76" s="113">
        <v>212.80806000000001</v>
      </c>
      <c r="EJ76" s="114">
        <v>28798400</v>
      </c>
      <c r="EK76" s="115">
        <v>1619458</v>
      </c>
      <c r="EL76" s="145">
        <v>138.91999799999999</v>
      </c>
      <c r="EM76" s="113">
        <v>139</v>
      </c>
      <c r="EN76" s="113">
        <v>136.199997</v>
      </c>
      <c r="EO76" s="113">
        <v>136.279999</v>
      </c>
      <c r="EP76" s="113">
        <v>135.506012</v>
      </c>
      <c r="EQ76" s="114">
        <v>7599000</v>
      </c>
      <c r="ER76" s="115">
        <v>171005.3</v>
      </c>
      <c r="ES76" s="145">
        <v>137.020004</v>
      </c>
      <c r="ET76" s="113">
        <v>137.929993</v>
      </c>
      <c r="EU76" s="113">
        <v>135.770004</v>
      </c>
      <c r="EV76" s="113">
        <v>135.85000600000001</v>
      </c>
      <c r="EW76" s="113">
        <v>133.338425</v>
      </c>
      <c r="EX76" s="114">
        <v>6485300</v>
      </c>
      <c r="EY76" s="115">
        <v>335475.09999999998</v>
      </c>
      <c r="EZ76" s="145">
        <v>223.08999600000001</v>
      </c>
      <c r="FA76" s="113">
        <v>223.470001</v>
      </c>
      <c r="FB76" s="113">
        <v>220.449997</v>
      </c>
      <c r="FC76" s="113">
        <v>221.270004</v>
      </c>
      <c r="FD76" s="113">
        <v>221.270004</v>
      </c>
      <c r="FE76" s="114">
        <v>8508500</v>
      </c>
      <c r="FF76" s="115">
        <v>207000</v>
      </c>
      <c r="FG76" s="145">
        <v>136.19000199999999</v>
      </c>
      <c r="FH76" s="113">
        <v>136.779999</v>
      </c>
      <c r="FI76" s="113">
        <v>133.66999799999999</v>
      </c>
      <c r="FJ76" s="113">
        <v>133.990005</v>
      </c>
      <c r="FK76" s="113">
        <v>131.77977000000001</v>
      </c>
      <c r="FL76" s="114">
        <v>1344500</v>
      </c>
      <c r="FM76" s="115">
        <v>33940.839999999997</v>
      </c>
      <c r="FN76" s="145">
        <v>340.02999899999998</v>
      </c>
      <c r="FO76" s="113">
        <v>343.23001099999999</v>
      </c>
      <c r="FP76" s="113">
        <v>335.85998499999999</v>
      </c>
      <c r="FQ76" s="113">
        <v>336.13000499999998</v>
      </c>
      <c r="FR76" s="113">
        <v>332.550568</v>
      </c>
      <c r="FS76" s="114">
        <v>2479000</v>
      </c>
      <c r="FT76" s="115">
        <v>318926.90000000002</v>
      </c>
      <c r="FU76" s="145">
        <v>60.610000999999997</v>
      </c>
      <c r="FV76" s="113">
        <v>61.060001</v>
      </c>
      <c r="FW76" s="113">
        <v>59.77</v>
      </c>
      <c r="FX76" s="113">
        <v>59.98</v>
      </c>
      <c r="FY76" s="113">
        <v>57.379330000000003</v>
      </c>
      <c r="FZ76" s="114">
        <v>15706500</v>
      </c>
      <c r="GA76" s="115">
        <v>248202.8</v>
      </c>
      <c r="GB76" s="145">
        <v>207.85000600000001</v>
      </c>
      <c r="GC76" s="113">
        <v>211.300003</v>
      </c>
      <c r="GD76" s="113">
        <v>206.970001</v>
      </c>
      <c r="GE76" s="113">
        <v>207.25</v>
      </c>
      <c r="GF76" s="113">
        <v>206.34730500000001</v>
      </c>
      <c r="GG76" s="114">
        <v>11967700</v>
      </c>
      <c r="GH76" s="115">
        <v>351429</v>
      </c>
      <c r="GI76" s="145">
        <v>42.049999</v>
      </c>
      <c r="GJ76" s="113">
        <v>42.139999000000003</v>
      </c>
      <c r="GK76" s="113">
        <v>41.200001</v>
      </c>
      <c r="GL76" s="113">
        <v>41.48</v>
      </c>
      <c r="GM76" s="113">
        <v>40.340229000000001</v>
      </c>
      <c r="GN76" s="114">
        <v>6695700</v>
      </c>
      <c r="GO76" s="115">
        <v>47200</v>
      </c>
      <c r="GP76" s="145">
        <v>147.699997</v>
      </c>
      <c r="GQ76" s="113">
        <v>147.720001</v>
      </c>
      <c r="GR76" s="113">
        <v>145.39999399999999</v>
      </c>
      <c r="GS76" s="113">
        <v>145.64999399999999</v>
      </c>
      <c r="GT76" s="113">
        <v>143.94731100000001</v>
      </c>
      <c r="GU76" s="114">
        <v>8362700</v>
      </c>
      <c r="GV76" s="115">
        <v>412085.5</v>
      </c>
      <c r="GW76" s="145">
        <v>173.800003</v>
      </c>
      <c r="GX76" s="113">
        <v>177.300003</v>
      </c>
      <c r="GY76" s="113">
        <v>168.80999800000001</v>
      </c>
      <c r="GZ76" s="113">
        <v>169.300003</v>
      </c>
      <c r="HA76" s="113">
        <v>169.300003</v>
      </c>
      <c r="HB76" s="114">
        <v>30939400</v>
      </c>
      <c r="HC76" s="115">
        <v>306515.09999999998</v>
      </c>
      <c r="HD76" s="147">
        <v>30123.91</v>
      </c>
      <c r="HE76" s="148">
        <v>30325.79</v>
      </c>
      <c r="HF76" s="148">
        <v>29849.15</v>
      </c>
      <c r="HG76" s="148">
        <v>29861.55</v>
      </c>
      <c r="HH76" s="148">
        <v>29861.55</v>
      </c>
      <c r="HI76" s="114">
        <v>371980000</v>
      </c>
      <c r="HJ76" s="149">
        <f t="shared" si="1"/>
        <v>9275956.4800000004</v>
      </c>
    </row>
    <row r="77" spans="1:218" x14ac:dyDescent="0.2">
      <c r="A77" s="127">
        <v>44180</v>
      </c>
      <c r="B77" s="112">
        <v>174.38999899999999</v>
      </c>
      <c r="C77" s="113">
        <v>175.05999800000001</v>
      </c>
      <c r="D77" s="113">
        <v>172.550003</v>
      </c>
      <c r="E77" s="113">
        <v>174.679993</v>
      </c>
      <c r="F77" s="113">
        <v>170.683762</v>
      </c>
      <c r="G77" s="114">
        <v>2270600</v>
      </c>
      <c r="H77" s="120">
        <v>100759.2</v>
      </c>
      <c r="I77" s="145">
        <v>118.790001</v>
      </c>
      <c r="J77" s="113">
        <v>119.30999799999999</v>
      </c>
      <c r="K77" s="113">
        <v>115.55999799999999</v>
      </c>
      <c r="L77" s="113">
        <v>119.099998</v>
      </c>
      <c r="M77" s="113">
        <v>117.72756200000001</v>
      </c>
      <c r="N77" s="114">
        <v>4528900</v>
      </c>
      <c r="O77" s="115">
        <v>95899.5</v>
      </c>
      <c r="P77" s="146">
        <v>229.009995</v>
      </c>
      <c r="Q77" s="113">
        <v>231.279999</v>
      </c>
      <c r="R77" s="113">
        <v>227</v>
      </c>
      <c r="S77" s="113">
        <v>230.529999</v>
      </c>
      <c r="T77" s="113">
        <v>225.48957799999999</v>
      </c>
      <c r="U77" s="114">
        <v>2566600</v>
      </c>
      <c r="V77" s="120">
        <v>142850</v>
      </c>
      <c r="W77" s="145">
        <v>124.339996</v>
      </c>
      <c r="X77" s="113">
        <v>127.900002</v>
      </c>
      <c r="Y77" s="113">
        <v>124.129997</v>
      </c>
      <c r="Z77" s="113">
        <v>127.879997</v>
      </c>
      <c r="AA77" s="113">
        <v>127.28196</v>
      </c>
      <c r="AB77" s="114">
        <v>157243700</v>
      </c>
      <c r="AC77" s="115">
        <v>2174190</v>
      </c>
      <c r="AD77" s="145">
        <v>230</v>
      </c>
      <c r="AE77" s="113">
        <v>232.5</v>
      </c>
      <c r="AF77" s="113">
        <v>224.36000100000001</v>
      </c>
      <c r="AG77" s="113">
        <v>229.5</v>
      </c>
      <c r="AH77" s="113">
        <v>229.5</v>
      </c>
      <c r="AI77" s="114">
        <v>18993700</v>
      </c>
      <c r="AJ77" s="115">
        <v>129559.5</v>
      </c>
      <c r="AK77" s="145">
        <v>179.929993</v>
      </c>
      <c r="AL77" s="113">
        <v>182.759995</v>
      </c>
      <c r="AM77" s="113">
        <v>179.020004</v>
      </c>
      <c r="AN77" s="113">
        <v>181.740005</v>
      </c>
      <c r="AO77" s="113">
        <v>179.00405900000001</v>
      </c>
      <c r="AP77" s="114">
        <v>2360300</v>
      </c>
      <c r="AQ77" s="115">
        <v>98731.69</v>
      </c>
      <c r="AR77" s="145">
        <v>89.419998000000007</v>
      </c>
      <c r="AS77" s="113">
        <v>90.480002999999996</v>
      </c>
      <c r="AT77" s="113">
        <v>88.769997000000004</v>
      </c>
      <c r="AU77" s="113">
        <v>89.370002999999997</v>
      </c>
      <c r="AV77" s="113">
        <v>85.900536000000002</v>
      </c>
      <c r="AW77" s="114">
        <v>11775300</v>
      </c>
      <c r="AX77" s="115">
        <v>172041.3</v>
      </c>
      <c r="AY77" s="145">
        <v>44.389999000000003</v>
      </c>
      <c r="AZ77" s="113">
        <v>44.799999</v>
      </c>
      <c r="BA77" s="113">
        <v>44.139999000000003</v>
      </c>
      <c r="BB77" s="113">
        <v>44.720001000000003</v>
      </c>
      <c r="BC77" s="113">
        <v>43.446033</v>
      </c>
      <c r="BD77" s="114">
        <v>18159400</v>
      </c>
      <c r="BE77" s="115">
        <v>188964.9</v>
      </c>
      <c r="BF77" s="145">
        <v>53.790000999999997</v>
      </c>
      <c r="BG77" s="113">
        <v>54.220001000000003</v>
      </c>
      <c r="BH77" s="113">
        <v>53.599997999999999</v>
      </c>
      <c r="BI77" s="113">
        <v>53.84</v>
      </c>
      <c r="BJ77" s="113">
        <v>52.599266</v>
      </c>
      <c r="BK77" s="114">
        <v>16193700</v>
      </c>
      <c r="BL77" s="115">
        <v>231373.8</v>
      </c>
      <c r="BM77" s="145">
        <v>53.849997999999999</v>
      </c>
      <c r="BN77" s="113">
        <v>54.150002000000001</v>
      </c>
      <c r="BO77" s="113">
        <v>53.150002000000001</v>
      </c>
      <c r="BP77" s="113">
        <v>54.130001</v>
      </c>
      <c r="BQ77" s="113">
        <v>52.429001</v>
      </c>
      <c r="BR77" s="114">
        <v>2335500</v>
      </c>
      <c r="BS77" s="115">
        <v>49923.77</v>
      </c>
      <c r="BT77" s="145">
        <v>239.5</v>
      </c>
      <c r="BU77" s="113">
        <v>243.61000100000001</v>
      </c>
      <c r="BV77" s="113">
        <v>237.19000199999999</v>
      </c>
      <c r="BW77" s="113">
        <v>242.429993</v>
      </c>
      <c r="BX77" s="113">
        <v>239.50488300000001</v>
      </c>
      <c r="BY77" s="114">
        <v>2348000</v>
      </c>
      <c r="BZ77" s="115">
        <v>83412.25</v>
      </c>
      <c r="CA77" s="145">
        <v>214</v>
      </c>
      <c r="CB77" s="113">
        <v>214.89999399999999</v>
      </c>
      <c r="CC77" s="113">
        <v>211.88000500000001</v>
      </c>
      <c r="CD77" s="113">
        <v>214.16999799999999</v>
      </c>
      <c r="CE77" s="113">
        <v>211.48175000000001</v>
      </c>
      <c r="CF77" s="114">
        <v>2502500</v>
      </c>
      <c r="CG77" s="115">
        <v>153720</v>
      </c>
      <c r="CH77" s="145">
        <v>267.51001000000002</v>
      </c>
      <c r="CI77" s="113">
        <v>268.76001000000002</v>
      </c>
      <c r="CJ77" s="113">
        <v>266.20001200000002</v>
      </c>
      <c r="CK77" s="113">
        <v>267.98001099999999</v>
      </c>
      <c r="CL77" s="113">
        <v>263.581909</v>
      </c>
      <c r="CM77" s="114">
        <v>3754100</v>
      </c>
      <c r="CN77" s="115">
        <v>288507.40000000002</v>
      </c>
      <c r="CO77" s="145">
        <v>50.98</v>
      </c>
      <c r="CP77" s="113">
        <v>51.009998000000003</v>
      </c>
      <c r="CQ77" s="113">
        <v>50.209999000000003</v>
      </c>
      <c r="CR77" s="113">
        <v>50.669998</v>
      </c>
      <c r="CS77" s="113">
        <v>49.732810999999998</v>
      </c>
      <c r="CT77" s="114">
        <v>25465600</v>
      </c>
      <c r="CU77" s="115">
        <v>207625.1</v>
      </c>
      <c r="CV77" s="145">
        <v>124.389999</v>
      </c>
      <c r="CW77" s="113">
        <v>125.93</v>
      </c>
      <c r="CX77" s="113">
        <v>123.44000200000001</v>
      </c>
      <c r="CY77" s="113">
        <v>125.93</v>
      </c>
      <c r="CZ77" s="113">
        <v>121.49749</v>
      </c>
      <c r="DA77" s="114">
        <v>4356200</v>
      </c>
      <c r="DB77" s="115">
        <v>112210.8</v>
      </c>
      <c r="DC77" s="145">
        <v>150</v>
      </c>
      <c r="DD77" s="113">
        <v>150.75</v>
      </c>
      <c r="DE77" s="113">
        <v>149.529999</v>
      </c>
      <c r="DF77" s="113">
        <v>150.570007</v>
      </c>
      <c r="DG77" s="113">
        <v>147.83067299999999</v>
      </c>
      <c r="DH77" s="114">
        <v>7612600</v>
      </c>
      <c r="DI77" s="115">
        <v>396381.9</v>
      </c>
      <c r="DJ77" s="145">
        <v>119.290001</v>
      </c>
      <c r="DK77" s="113">
        <v>120.900002</v>
      </c>
      <c r="DL77" s="113">
        <v>118.620003</v>
      </c>
      <c r="DM77" s="113">
        <v>120.32</v>
      </c>
      <c r="DN77" s="113">
        <v>117.372505</v>
      </c>
      <c r="DO77" s="114">
        <v>12590200</v>
      </c>
      <c r="DP77" s="115">
        <v>366759.7</v>
      </c>
      <c r="DQ77" s="145">
        <v>213.220001</v>
      </c>
      <c r="DR77" s="113">
        <v>216.21000699999999</v>
      </c>
      <c r="DS77" s="113">
        <v>212.740005</v>
      </c>
      <c r="DT77" s="113">
        <v>214.86000100000001</v>
      </c>
      <c r="DU77" s="113">
        <v>211.21521000000001</v>
      </c>
      <c r="DV77" s="114">
        <v>3798200</v>
      </c>
      <c r="DW77" s="115">
        <v>160094.5</v>
      </c>
      <c r="DX77" s="145">
        <v>76.812980999999994</v>
      </c>
      <c r="DY77" s="113">
        <v>77.328247000000005</v>
      </c>
      <c r="DZ77" s="113">
        <v>76.335875999999999</v>
      </c>
      <c r="EA77" s="113">
        <v>76.793892</v>
      </c>
      <c r="EB77" s="113">
        <v>74.805885000000004</v>
      </c>
      <c r="EC77" s="114">
        <v>10087838</v>
      </c>
      <c r="ED77" s="115">
        <v>203617.1</v>
      </c>
      <c r="EE77" s="145">
        <v>215.16999799999999</v>
      </c>
      <c r="EF77" s="113">
        <v>215.41999799999999</v>
      </c>
      <c r="EG77" s="113">
        <v>212.240005</v>
      </c>
      <c r="EH77" s="113">
        <v>214.13000500000001</v>
      </c>
      <c r="EI77" s="113">
        <v>212.73850999999999</v>
      </c>
      <c r="EJ77" s="114">
        <v>27000600</v>
      </c>
      <c r="EK77" s="115">
        <v>1618928</v>
      </c>
      <c r="EL77" s="145">
        <v>137.429993</v>
      </c>
      <c r="EM77" s="113">
        <v>139.44000199999999</v>
      </c>
      <c r="EN77" s="113">
        <v>137.25</v>
      </c>
      <c r="EO77" s="113">
        <v>139.38999899999999</v>
      </c>
      <c r="EP77" s="113">
        <v>138.598343</v>
      </c>
      <c r="EQ77" s="114">
        <v>7637000</v>
      </c>
      <c r="ER77" s="115">
        <v>174907.8</v>
      </c>
      <c r="ES77" s="145">
        <v>136.38999899999999</v>
      </c>
      <c r="ET77" s="113">
        <v>137.53999300000001</v>
      </c>
      <c r="EU77" s="113">
        <v>136.240005</v>
      </c>
      <c r="EV77" s="113">
        <v>136.64999399999999</v>
      </c>
      <c r="EW77" s="113">
        <v>134.123627</v>
      </c>
      <c r="EX77" s="114">
        <v>5397000</v>
      </c>
      <c r="EY77" s="115">
        <v>337450.7</v>
      </c>
      <c r="EZ77" s="145">
        <v>222.070007</v>
      </c>
      <c r="FA77" s="113">
        <v>222.13999899999999</v>
      </c>
      <c r="FB77" s="113">
        <v>218.199997</v>
      </c>
      <c r="FC77" s="113">
        <v>220.14999399999999</v>
      </c>
      <c r="FD77" s="113">
        <v>220.14999399999999</v>
      </c>
      <c r="FE77" s="114">
        <v>10766800</v>
      </c>
      <c r="FF77" s="115">
        <v>204740</v>
      </c>
      <c r="FG77" s="145">
        <v>134.71000699999999</v>
      </c>
      <c r="FH77" s="113">
        <v>137.320007</v>
      </c>
      <c r="FI77" s="113">
        <v>134.320007</v>
      </c>
      <c r="FJ77" s="113">
        <v>137.259995</v>
      </c>
      <c r="FK77" s="113">
        <v>134.99581900000001</v>
      </c>
      <c r="FL77" s="114">
        <v>975600</v>
      </c>
      <c r="FM77" s="115">
        <v>34769.160000000003</v>
      </c>
      <c r="FN77" s="145">
        <v>339.14001500000001</v>
      </c>
      <c r="FO77" s="113">
        <v>341.01001000000002</v>
      </c>
      <c r="FP77" s="113">
        <v>337.040009</v>
      </c>
      <c r="FQ77" s="113">
        <v>339.67001299999998</v>
      </c>
      <c r="FR77" s="113">
        <v>336.05285600000002</v>
      </c>
      <c r="FS77" s="114">
        <v>2616500</v>
      </c>
      <c r="FT77" s="115">
        <v>322285.8</v>
      </c>
      <c r="FU77" s="145">
        <v>60.07</v>
      </c>
      <c r="FV77" s="113">
        <v>60.740001999999997</v>
      </c>
      <c r="FW77" s="113">
        <v>59.970001000000003</v>
      </c>
      <c r="FX77" s="113">
        <v>60.549999</v>
      </c>
      <c r="FY77" s="113">
        <v>57.924613999999998</v>
      </c>
      <c r="FZ77" s="114">
        <v>15876000</v>
      </c>
      <c r="GA77" s="115">
        <v>250561.6</v>
      </c>
      <c r="GB77" s="145">
        <v>208.53999300000001</v>
      </c>
      <c r="GC77" s="113">
        <v>209.44000199999999</v>
      </c>
      <c r="GD77" s="113">
        <v>206.16000399999999</v>
      </c>
      <c r="GE77" s="113">
        <v>208.36000100000001</v>
      </c>
      <c r="GF77" s="113">
        <v>207.45246900000001</v>
      </c>
      <c r="GG77" s="114">
        <v>9796100</v>
      </c>
      <c r="GH77" s="115">
        <v>353311.2</v>
      </c>
      <c r="GI77" s="145">
        <v>41.599997999999999</v>
      </c>
      <c r="GJ77" s="113">
        <v>42.009998000000003</v>
      </c>
      <c r="GK77" s="113">
        <v>41.189999</v>
      </c>
      <c r="GL77" s="113">
        <v>41.330002</v>
      </c>
      <c r="GM77" s="113">
        <v>40.194347</v>
      </c>
      <c r="GN77" s="114">
        <v>5459400</v>
      </c>
      <c r="GO77" s="115">
        <v>47380</v>
      </c>
      <c r="GP77" s="145">
        <v>145.520004</v>
      </c>
      <c r="GQ77" s="113">
        <v>146.36000100000001</v>
      </c>
      <c r="GR77" s="113">
        <v>144.86000100000001</v>
      </c>
      <c r="GS77" s="113">
        <v>145.58000200000001</v>
      </c>
      <c r="GT77" s="113">
        <v>143.87814299999999</v>
      </c>
      <c r="GU77" s="114">
        <v>10623800</v>
      </c>
      <c r="GV77" s="115">
        <v>411887.4</v>
      </c>
      <c r="GW77" s="145">
        <v>170.490005</v>
      </c>
      <c r="GX77" s="113">
        <v>174.470001</v>
      </c>
      <c r="GY77" s="113">
        <v>167.820007</v>
      </c>
      <c r="GZ77" s="113">
        <v>173.94000199999999</v>
      </c>
      <c r="HA77" s="113">
        <v>173.94000199999999</v>
      </c>
      <c r="HB77" s="114">
        <v>18802600</v>
      </c>
      <c r="HC77" s="115">
        <v>314915.8</v>
      </c>
      <c r="HD77" s="147">
        <v>29919.09</v>
      </c>
      <c r="HE77" s="148">
        <v>30243.26</v>
      </c>
      <c r="HF77" s="148">
        <v>29894.95</v>
      </c>
      <c r="HG77" s="148">
        <v>30199.31</v>
      </c>
      <c r="HH77" s="148">
        <v>30199.31</v>
      </c>
      <c r="HI77" s="114">
        <v>417770000</v>
      </c>
      <c r="HJ77" s="149">
        <f t="shared" si="1"/>
        <v>9427759.8699999992</v>
      </c>
    </row>
    <row r="78" spans="1:218" x14ac:dyDescent="0.2">
      <c r="A78" s="127">
        <v>44181</v>
      </c>
      <c r="B78" s="112">
        <v>174.61000100000001</v>
      </c>
      <c r="C78" s="113">
        <v>175.85000600000001</v>
      </c>
      <c r="D78" s="113">
        <v>174.35000600000001</v>
      </c>
      <c r="E78" s="113">
        <v>175.41000399999999</v>
      </c>
      <c r="F78" s="113">
        <v>171.39707899999999</v>
      </c>
      <c r="G78" s="114">
        <v>1949900</v>
      </c>
      <c r="H78" s="120">
        <v>101180.3</v>
      </c>
      <c r="I78" s="145">
        <v>118.93</v>
      </c>
      <c r="J78" s="113">
        <v>119.589996</v>
      </c>
      <c r="K78" s="113">
        <v>118.279999</v>
      </c>
      <c r="L78" s="113">
        <v>119</v>
      </c>
      <c r="M78" s="113">
        <v>117.628716</v>
      </c>
      <c r="N78" s="114">
        <v>2943700</v>
      </c>
      <c r="O78" s="115">
        <v>95818.94</v>
      </c>
      <c r="P78" s="146">
        <v>229.990005</v>
      </c>
      <c r="Q78" s="113">
        <v>231.279999</v>
      </c>
      <c r="R78" s="113">
        <v>228.11000100000001</v>
      </c>
      <c r="S78" s="113">
        <v>228.44000199999999</v>
      </c>
      <c r="T78" s="113">
        <v>223.445267</v>
      </c>
      <c r="U78" s="114">
        <v>2589100</v>
      </c>
      <c r="V78" s="120">
        <v>144130</v>
      </c>
      <c r="W78" s="145">
        <v>127.410004</v>
      </c>
      <c r="X78" s="113">
        <v>128.36999499999999</v>
      </c>
      <c r="Y78" s="113">
        <v>126.55999799999999</v>
      </c>
      <c r="Z78" s="113">
        <v>127.80999799999999</v>
      </c>
      <c r="AA78" s="113">
        <v>127.21229599999999</v>
      </c>
      <c r="AB78" s="114">
        <v>98208600</v>
      </c>
      <c r="AC78" s="115">
        <v>2173000</v>
      </c>
      <c r="AD78" s="145">
        <v>229.33000200000001</v>
      </c>
      <c r="AE78" s="113">
        <v>232.36999499999999</v>
      </c>
      <c r="AF78" s="113">
        <v>225.300003</v>
      </c>
      <c r="AG78" s="113">
        <v>225.86999499999999</v>
      </c>
      <c r="AH78" s="113">
        <v>225.86999499999999</v>
      </c>
      <c r="AI78" s="114">
        <v>17858400</v>
      </c>
      <c r="AJ78" s="115">
        <v>127510.3</v>
      </c>
      <c r="AK78" s="145">
        <v>180.85000600000001</v>
      </c>
      <c r="AL78" s="113">
        <v>181.270004</v>
      </c>
      <c r="AM78" s="113">
        <v>178.36000100000001</v>
      </c>
      <c r="AN78" s="113">
        <v>179.5</v>
      </c>
      <c r="AO78" s="113">
        <v>176.797775</v>
      </c>
      <c r="AP78" s="114">
        <v>2031800</v>
      </c>
      <c r="AQ78" s="115">
        <v>97514.81</v>
      </c>
      <c r="AR78" s="145">
        <v>89.199996999999996</v>
      </c>
      <c r="AS78" s="113">
        <v>89.349997999999999</v>
      </c>
      <c r="AT78" s="113">
        <v>87.849997999999999</v>
      </c>
      <c r="AU78" s="113">
        <v>88.690002000000007</v>
      </c>
      <c r="AV78" s="113">
        <v>85.246932999999999</v>
      </c>
      <c r="AW78" s="114">
        <v>9892900</v>
      </c>
      <c r="AX78" s="115">
        <v>170732.2</v>
      </c>
      <c r="AY78" s="145">
        <v>44.700001</v>
      </c>
      <c r="AZ78" s="113">
        <v>45.139999000000003</v>
      </c>
      <c r="BA78" s="113">
        <v>44.529998999999997</v>
      </c>
      <c r="BB78" s="113">
        <v>44.720001000000003</v>
      </c>
      <c r="BC78" s="113">
        <v>43.446033</v>
      </c>
      <c r="BD78" s="114">
        <v>16192000</v>
      </c>
      <c r="BE78" s="115">
        <v>188964.9</v>
      </c>
      <c r="BF78" s="145">
        <v>53.599997999999999</v>
      </c>
      <c r="BG78" s="113">
        <v>53.799999</v>
      </c>
      <c r="BH78" s="113">
        <v>52.939999</v>
      </c>
      <c r="BI78" s="113">
        <v>53.060001</v>
      </c>
      <c r="BJ78" s="113">
        <v>51.837242000000003</v>
      </c>
      <c r="BK78" s="114">
        <v>15679600</v>
      </c>
      <c r="BL78" s="115">
        <v>228021.8</v>
      </c>
      <c r="BM78" s="145">
        <v>54.029998999999997</v>
      </c>
      <c r="BN78" s="113">
        <v>54.110000999999997</v>
      </c>
      <c r="BO78" s="113">
        <v>53.240001999999997</v>
      </c>
      <c r="BP78" s="113">
        <v>53.830002</v>
      </c>
      <c r="BQ78" s="113">
        <v>52.138424000000001</v>
      </c>
      <c r="BR78" s="114">
        <v>1948800</v>
      </c>
      <c r="BS78" s="115">
        <v>50180.63</v>
      </c>
      <c r="BT78" s="145">
        <v>243.55999800000001</v>
      </c>
      <c r="BU78" s="113">
        <v>243.89999399999999</v>
      </c>
      <c r="BV78" s="113">
        <v>241.11999499999999</v>
      </c>
      <c r="BW78" s="113">
        <v>243.770004</v>
      </c>
      <c r="BX78" s="113">
        <v>240.82870500000001</v>
      </c>
      <c r="BY78" s="114">
        <v>2400900</v>
      </c>
      <c r="BZ78" s="115">
        <v>83873.31</v>
      </c>
      <c r="CA78" s="145">
        <v>213.38999899999999</v>
      </c>
      <c r="CB78" s="113">
        <v>214.33000200000001</v>
      </c>
      <c r="CC78" s="113">
        <v>209.229996</v>
      </c>
      <c r="CD78" s="113">
        <v>210.30999800000001</v>
      </c>
      <c r="CE78" s="113">
        <v>207.67022700000001</v>
      </c>
      <c r="CF78" s="114">
        <v>2930100</v>
      </c>
      <c r="CG78" s="115">
        <v>154410</v>
      </c>
      <c r="CH78" s="145">
        <v>268.52999899999998</v>
      </c>
      <c r="CI78" s="113">
        <v>270.75</v>
      </c>
      <c r="CJ78" s="113">
        <v>267.51001000000002</v>
      </c>
      <c r="CK78" s="113">
        <v>269.58999599999999</v>
      </c>
      <c r="CL78" s="113">
        <v>265.16546599999998</v>
      </c>
      <c r="CM78" s="114">
        <v>4669600</v>
      </c>
      <c r="CN78" s="115">
        <v>290240.90000000002</v>
      </c>
      <c r="CO78" s="145">
        <v>50.709999000000003</v>
      </c>
      <c r="CP78" s="113">
        <v>51.459999000000003</v>
      </c>
      <c r="CQ78" s="113">
        <v>50.68</v>
      </c>
      <c r="CR78" s="113">
        <v>51.119999</v>
      </c>
      <c r="CS78" s="113">
        <v>50.174487999999997</v>
      </c>
      <c r="CT78" s="114">
        <v>28351000</v>
      </c>
      <c r="CU78" s="115">
        <v>209489.6</v>
      </c>
      <c r="CV78" s="145">
        <v>125.93</v>
      </c>
      <c r="CW78" s="113">
        <v>126.57</v>
      </c>
      <c r="CX78" s="113">
        <v>125.290001</v>
      </c>
      <c r="CY78" s="113">
        <v>125.550003</v>
      </c>
      <c r="CZ78" s="113">
        <v>121.13086699999999</v>
      </c>
      <c r="DA78" s="114">
        <v>4530100</v>
      </c>
      <c r="DB78" s="115">
        <v>111872.2</v>
      </c>
      <c r="DC78" s="145">
        <v>150.199997</v>
      </c>
      <c r="DD78" s="113">
        <v>150.91999799999999</v>
      </c>
      <c r="DE78" s="113">
        <v>149.550003</v>
      </c>
      <c r="DF78" s="113">
        <v>149.66999799999999</v>
      </c>
      <c r="DG78" s="113">
        <v>146.94702100000001</v>
      </c>
      <c r="DH78" s="114">
        <v>8486100</v>
      </c>
      <c r="DI78" s="115">
        <v>394012.6</v>
      </c>
      <c r="DJ78" s="145">
        <v>120.300003</v>
      </c>
      <c r="DK78" s="113">
        <v>121.08000199999999</v>
      </c>
      <c r="DL78" s="113">
        <v>119.860001</v>
      </c>
      <c r="DM78" s="113">
        <v>120.66999800000001</v>
      </c>
      <c r="DN78" s="113">
        <v>117.713936</v>
      </c>
      <c r="DO78" s="114">
        <v>11169400</v>
      </c>
      <c r="DP78" s="115">
        <v>367826.5</v>
      </c>
      <c r="DQ78" s="145">
        <v>214.88000500000001</v>
      </c>
      <c r="DR78" s="113">
        <v>217.509995</v>
      </c>
      <c r="DS78" s="113">
        <v>213.66000399999999</v>
      </c>
      <c r="DT78" s="113">
        <v>213.800003</v>
      </c>
      <c r="DU78" s="113">
        <v>210.17318700000001</v>
      </c>
      <c r="DV78" s="114">
        <v>2682000</v>
      </c>
      <c r="DW78" s="115">
        <v>159304.70000000001</v>
      </c>
      <c r="DX78" s="145">
        <v>76.603049999999996</v>
      </c>
      <c r="DY78" s="113">
        <v>77.051529000000002</v>
      </c>
      <c r="DZ78" s="113">
        <v>76.001907000000003</v>
      </c>
      <c r="EA78" s="113">
        <v>76.173659999999998</v>
      </c>
      <c r="EB78" s="113">
        <v>74.201706000000001</v>
      </c>
      <c r="EC78" s="114">
        <v>9487649</v>
      </c>
      <c r="ED78" s="115">
        <v>201972.6</v>
      </c>
      <c r="EE78" s="145">
        <v>214.75</v>
      </c>
      <c r="EF78" s="113">
        <v>220.11000100000001</v>
      </c>
      <c r="EG78" s="113">
        <v>214.720001</v>
      </c>
      <c r="EH78" s="113">
        <v>219.279999</v>
      </c>
      <c r="EI78" s="113">
        <v>217.855042</v>
      </c>
      <c r="EJ78" s="114">
        <v>35023300</v>
      </c>
      <c r="EK78" s="115">
        <v>1657865</v>
      </c>
      <c r="EL78" s="145">
        <v>139.070007</v>
      </c>
      <c r="EM78" s="113">
        <v>140.490005</v>
      </c>
      <c r="EN78" s="113">
        <v>137.46000699999999</v>
      </c>
      <c r="EO78" s="113">
        <v>138.33999600000001</v>
      </c>
      <c r="EP78" s="113">
        <v>137.554306</v>
      </c>
      <c r="EQ78" s="114">
        <v>6573400</v>
      </c>
      <c r="ER78" s="115">
        <v>173590.2</v>
      </c>
      <c r="ES78" s="145">
        <v>136.71000699999999</v>
      </c>
      <c r="ET78" s="113">
        <v>138.270004</v>
      </c>
      <c r="EU78" s="113">
        <v>136.71000699999999</v>
      </c>
      <c r="EV78" s="113">
        <v>137.270004</v>
      </c>
      <c r="EW78" s="113">
        <v>134.732178</v>
      </c>
      <c r="EX78" s="114">
        <v>5382500</v>
      </c>
      <c r="EY78" s="115">
        <v>338981.8</v>
      </c>
      <c r="EZ78" s="145">
        <v>221.479996</v>
      </c>
      <c r="FA78" s="113">
        <v>224</v>
      </c>
      <c r="FB78" s="113">
        <v>220.25</v>
      </c>
      <c r="FC78" s="113">
        <v>223.61999499999999</v>
      </c>
      <c r="FD78" s="113">
        <v>223.61999499999999</v>
      </c>
      <c r="FE78" s="114">
        <v>8821400</v>
      </c>
      <c r="FF78" s="115">
        <v>198260</v>
      </c>
      <c r="FG78" s="145">
        <v>137.729996</v>
      </c>
      <c r="FH78" s="113">
        <v>137.970001</v>
      </c>
      <c r="FI78" s="113">
        <v>136.220001</v>
      </c>
      <c r="FJ78" s="113">
        <v>137.44000199999999</v>
      </c>
      <c r="FK78" s="113">
        <v>135.172867</v>
      </c>
      <c r="FL78" s="114">
        <v>1253300</v>
      </c>
      <c r="FM78" s="115">
        <v>34814.76</v>
      </c>
      <c r="FN78" s="145">
        <v>336.82998700000002</v>
      </c>
      <c r="FO78" s="113">
        <v>341.66000400000001</v>
      </c>
      <c r="FP78" s="113">
        <v>334.26001000000002</v>
      </c>
      <c r="FQ78" s="113">
        <v>339.33999599999999</v>
      </c>
      <c r="FR78" s="113">
        <v>335.72637900000001</v>
      </c>
      <c r="FS78" s="114">
        <v>2365600</v>
      </c>
      <c r="FT78" s="115">
        <v>321972.90000000002</v>
      </c>
      <c r="FU78" s="145">
        <v>60.200001</v>
      </c>
      <c r="FV78" s="113">
        <v>60.450001</v>
      </c>
      <c r="FW78" s="113">
        <v>59.669998</v>
      </c>
      <c r="FX78" s="113">
        <v>59.91</v>
      </c>
      <c r="FY78" s="113">
        <v>57.312365999999997</v>
      </c>
      <c r="FZ78" s="114">
        <v>17165900</v>
      </c>
      <c r="GA78" s="115">
        <v>247913.2</v>
      </c>
      <c r="GB78" s="145">
        <v>208.479996</v>
      </c>
      <c r="GC78" s="113">
        <v>209.13000500000001</v>
      </c>
      <c r="GD78" s="113">
        <v>207.13999899999999</v>
      </c>
      <c r="GE78" s="113">
        <v>208.270004</v>
      </c>
      <c r="GF78" s="113">
        <v>207.36286899999999</v>
      </c>
      <c r="GG78" s="114">
        <v>7504400</v>
      </c>
      <c r="GH78" s="115">
        <v>353158.6</v>
      </c>
      <c r="GI78" s="145">
        <v>41.400002000000001</v>
      </c>
      <c r="GJ78" s="113">
        <v>41.400002000000001</v>
      </c>
      <c r="GK78" s="113">
        <v>40.240001999999997</v>
      </c>
      <c r="GL78" s="113">
        <v>40.439999</v>
      </c>
      <c r="GM78" s="113">
        <v>39.328800000000001</v>
      </c>
      <c r="GN78" s="114">
        <v>7870700</v>
      </c>
      <c r="GO78" s="115">
        <v>47770</v>
      </c>
      <c r="GP78" s="145">
        <v>146.240005</v>
      </c>
      <c r="GQ78" s="113">
        <v>146.88999899999999</v>
      </c>
      <c r="GR78" s="113">
        <v>145.08000200000001</v>
      </c>
      <c r="GS78" s="113">
        <v>145.429993</v>
      </c>
      <c r="GT78" s="113">
        <v>143.729874</v>
      </c>
      <c r="GU78" s="114">
        <v>8550300</v>
      </c>
      <c r="GV78" s="115">
        <v>411463.1</v>
      </c>
      <c r="GW78" s="145">
        <v>173.990005</v>
      </c>
      <c r="GX78" s="113">
        <v>174.85000600000001</v>
      </c>
      <c r="GY78" s="113">
        <v>171.61999499999999</v>
      </c>
      <c r="GZ78" s="113">
        <v>173.11999499999999</v>
      </c>
      <c r="HA78" s="113">
        <v>173.11999499999999</v>
      </c>
      <c r="HB78" s="114">
        <v>11105800</v>
      </c>
      <c r="HC78" s="115">
        <v>313431.09999999998</v>
      </c>
      <c r="HD78" s="147">
        <v>30191.38</v>
      </c>
      <c r="HE78" s="148">
        <v>30236.03</v>
      </c>
      <c r="HF78" s="148">
        <v>30080.11</v>
      </c>
      <c r="HG78" s="148">
        <v>30154.54</v>
      </c>
      <c r="HH78" s="148">
        <v>30154.54</v>
      </c>
      <c r="HI78" s="114">
        <v>344590000</v>
      </c>
      <c r="HJ78" s="149">
        <f t="shared" si="1"/>
        <v>9449276.9499999993</v>
      </c>
    </row>
    <row r="79" spans="1:218" x14ac:dyDescent="0.2">
      <c r="A79" s="127">
        <v>44182</v>
      </c>
      <c r="B79" s="112">
        <v>176</v>
      </c>
      <c r="C79" s="113">
        <v>177.46000699999999</v>
      </c>
      <c r="D79" s="113">
        <v>175.38999899999999</v>
      </c>
      <c r="E79" s="113">
        <v>176.64999399999999</v>
      </c>
      <c r="F79" s="113">
        <v>172.60870399999999</v>
      </c>
      <c r="G79" s="114">
        <v>2327800</v>
      </c>
      <c r="H79" s="120">
        <v>101895.6</v>
      </c>
      <c r="I79" s="145">
        <v>119.410004</v>
      </c>
      <c r="J79" s="113">
        <v>119.66999800000001</v>
      </c>
      <c r="K79" s="113">
        <v>118.459999</v>
      </c>
      <c r="L79" s="113">
        <v>118.980003</v>
      </c>
      <c r="M79" s="113">
        <v>117.60895499999999</v>
      </c>
      <c r="N79" s="114">
        <v>3746700</v>
      </c>
      <c r="O79" s="115">
        <v>95802.880000000005</v>
      </c>
      <c r="P79" s="146">
        <v>229.11999499999999</v>
      </c>
      <c r="Q79" s="113">
        <v>231.38000500000001</v>
      </c>
      <c r="R79" s="113">
        <v>228.83000200000001</v>
      </c>
      <c r="S79" s="113">
        <v>231.240005</v>
      </c>
      <c r="T79" s="113">
        <v>226.18405200000001</v>
      </c>
      <c r="U79" s="114">
        <v>2510400</v>
      </c>
      <c r="V79" s="120">
        <v>145010</v>
      </c>
      <c r="W79" s="145">
        <v>128.89999399999999</v>
      </c>
      <c r="X79" s="113">
        <v>129.58000200000001</v>
      </c>
      <c r="Y79" s="113">
        <v>128.03999300000001</v>
      </c>
      <c r="Z79" s="113">
        <v>128.699997</v>
      </c>
      <c r="AA79" s="113">
        <v>128.098129</v>
      </c>
      <c r="AB79" s="114">
        <v>94359800</v>
      </c>
      <c r="AC79" s="115">
        <v>2188132</v>
      </c>
      <c r="AD79" s="145">
        <v>227.240005</v>
      </c>
      <c r="AE79" s="113">
        <v>228.490005</v>
      </c>
      <c r="AF79" s="113">
        <v>220.529999</v>
      </c>
      <c r="AG79" s="113">
        <v>221.240005</v>
      </c>
      <c r="AH79" s="113">
        <v>221.240005</v>
      </c>
      <c r="AI79" s="114">
        <v>17465600</v>
      </c>
      <c r="AJ79" s="115">
        <v>124896.5</v>
      </c>
      <c r="AK79" s="145">
        <v>180.66999799999999</v>
      </c>
      <c r="AL79" s="113">
        <v>180.729996</v>
      </c>
      <c r="AM79" s="113">
        <v>178.58000200000001</v>
      </c>
      <c r="AN79" s="113">
        <v>179.16999799999999</v>
      </c>
      <c r="AO79" s="113">
        <v>176.47273300000001</v>
      </c>
      <c r="AP79" s="114">
        <v>2296500</v>
      </c>
      <c r="AQ79" s="115">
        <v>97335.5</v>
      </c>
      <c r="AR79" s="145">
        <v>89.540001000000004</v>
      </c>
      <c r="AS79" s="113">
        <v>89.550003000000004</v>
      </c>
      <c r="AT79" s="113">
        <v>87.550003000000004</v>
      </c>
      <c r="AU79" s="113">
        <v>88.410004000000001</v>
      </c>
      <c r="AV79" s="113">
        <v>84.977790999999996</v>
      </c>
      <c r="AW79" s="114">
        <v>11748900</v>
      </c>
      <c r="AX79" s="115">
        <v>170193.2</v>
      </c>
      <c r="AY79" s="145">
        <v>44.91</v>
      </c>
      <c r="AZ79" s="113">
        <v>44.93</v>
      </c>
      <c r="BA79" s="113">
        <v>44.599997999999999</v>
      </c>
      <c r="BB79" s="113">
        <v>44.82</v>
      </c>
      <c r="BC79" s="113">
        <v>43.543179000000002</v>
      </c>
      <c r="BD79" s="114">
        <v>16141600</v>
      </c>
      <c r="BE79" s="115">
        <v>189387.4</v>
      </c>
      <c r="BF79" s="145">
        <v>53.299999</v>
      </c>
      <c r="BG79" s="113">
        <v>53.709999000000003</v>
      </c>
      <c r="BH79" s="113">
        <v>53.150002000000001</v>
      </c>
      <c r="BI79" s="113">
        <v>53.27</v>
      </c>
      <c r="BJ79" s="113">
        <v>52.042400000000001</v>
      </c>
      <c r="BK79" s="114">
        <v>12677300</v>
      </c>
      <c r="BL79" s="115">
        <v>228924.3</v>
      </c>
      <c r="BM79" s="145">
        <v>54.200001</v>
      </c>
      <c r="BN79" s="113">
        <v>54.330002</v>
      </c>
      <c r="BO79" s="113">
        <v>53.584999000000003</v>
      </c>
      <c r="BP79" s="113">
        <v>53.830002</v>
      </c>
      <c r="BQ79" s="113">
        <v>52.138424000000001</v>
      </c>
      <c r="BR79" s="114">
        <v>2222300</v>
      </c>
      <c r="BS79" s="115">
        <v>50995.199999999997</v>
      </c>
      <c r="BT79" s="145">
        <v>245</v>
      </c>
      <c r="BU79" s="113">
        <v>245.929993</v>
      </c>
      <c r="BV79" s="113">
        <v>243</v>
      </c>
      <c r="BW79" s="113">
        <v>244.429993</v>
      </c>
      <c r="BX79" s="113">
        <v>241.480728</v>
      </c>
      <c r="BY79" s="114">
        <v>2983600</v>
      </c>
      <c r="BZ79" s="115">
        <v>84100.38</v>
      </c>
      <c r="CA79" s="145">
        <v>210.949997</v>
      </c>
      <c r="CB79" s="113">
        <v>211.94000199999999</v>
      </c>
      <c r="CC79" s="113">
        <v>210</v>
      </c>
      <c r="CD79" s="113">
        <v>211.94000199999999</v>
      </c>
      <c r="CE79" s="113">
        <v>209.27975499999999</v>
      </c>
      <c r="CF79" s="114">
        <v>2148300</v>
      </c>
      <c r="CG79" s="115">
        <v>157300</v>
      </c>
      <c r="CH79" s="145">
        <v>272.16000400000001</v>
      </c>
      <c r="CI79" s="113">
        <v>274.32998700000002</v>
      </c>
      <c r="CJ79" s="113">
        <v>271.29998799999998</v>
      </c>
      <c r="CK79" s="113">
        <v>273.97000100000002</v>
      </c>
      <c r="CL79" s="113">
        <v>269.47360200000003</v>
      </c>
      <c r="CM79" s="114">
        <v>4247000</v>
      </c>
      <c r="CN79" s="115">
        <v>294956.3</v>
      </c>
      <c r="CO79" s="145">
        <v>51.150002000000001</v>
      </c>
      <c r="CP79" s="113">
        <v>51.32</v>
      </c>
      <c r="CQ79" s="113">
        <v>50.220001000000003</v>
      </c>
      <c r="CR79" s="113">
        <v>50.650002000000001</v>
      </c>
      <c r="CS79" s="113">
        <v>49.713183999999998</v>
      </c>
      <c r="CT79" s="114">
        <v>26399000</v>
      </c>
      <c r="CU79" s="115">
        <v>207563.6</v>
      </c>
      <c r="CV79" s="145">
        <v>126.08000199999999</v>
      </c>
      <c r="CW79" s="113">
        <v>126.089996</v>
      </c>
      <c r="CX79" s="113">
        <v>124.910004</v>
      </c>
      <c r="CY79" s="113">
        <v>125.550003</v>
      </c>
      <c r="CZ79" s="113">
        <v>121.13086699999999</v>
      </c>
      <c r="DA79" s="114">
        <v>3788000</v>
      </c>
      <c r="DB79" s="115">
        <v>111872.2</v>
      </c>
      <c r="DC79" s="145">
        <v>150.08999600000001</v>
      </c>
      <c r="DD79" s="113">
        <v>153.88999899999999</v>
      </c>
      <c r="DE79" s="113">
        <v>149.96000699999999</v>
      </c>
      <c r="DF79" s="113">
        <v>153.61999499999999</v>
      </c>
      <c r="DG79" s="113">
        <v>150.825165</v>
      </c>
      <c r="DH79" s="114">
        <v>9920300</v>
      </c>
      <c r="DI79" s="115">
        <v>404411.1</v>
      </c>
      <c r="DJ79" s="145">
        <v>121.260002</v>
      </c>
      <c r="DK79" s="113">
        <v>121.449997</v>
      </c>
      <c r="DL79" s="113">
        <v>119.58000199999999</v>
      </c>
      <c r="DM79" s="113">
        <v>119.66999800000001</v>
      </c>
      <c r="DN79" s="113">
        <v>116.738434</v>
      </c>
      <c r="DO79" s="114">
        <v>11618000</v>
      </c>
      <c r="DP79" s="115">
        <v>364778.3</v>
      </c>
      <c r="DQ79" s="145">
        <v>215.38999899999999</v>
      </c>
      <c r="DR79" s="113">
        <v>215.78999300000001</v>
      </c>
      <c r="DS79" s="113">
        <v>213.529999</v>
      </c>
      <c r="DT79" s="113">
        <v>214.25</v>
      </c>
      <c r="DU79" s="113">
        <v>210.615555</v>
      </c>
      <c r="DV79" s="114">
        <v>2558800</v>
      </c>
      <c r="DW79" s="115">
        <v>159640</v>
      </c>
      <c r="DX79" s="145">
        <v>76.708015000000003</v>
      </c>
      <c r="DY79" s="113">
        <v>76.870232000000001</v>
      </c>
      <c r="DZ79" s="113">
        <v>76.030533000000005</v>
      </c>
      <c r="EA79" s="113">
        <v>76.164124000000001</v>
      </c>
      <c r="EB79" s="113">
        <v>74.192420999999996</v>
      </c>
      <c r="EC79" s="114">
        <v>11710038</v>
      </c>
      <c r="ED79" s="115">
        <v>201947.4</v>
      </c>
      <c r="EE79" s="145">
        <v>219.86999499999999</v>
      </c>
      <c r="EF79" s="113">
        <v>220.88999899999999</v>
      </c>
      <c r="EG79" s="113">
        <v>217.91999799999999</v>
      </c>
      <c r="EH79" s="113">
        <v>219.41999799999999</v>
      </c>
      <c r="EI79" s="113">
        <v>217.99414100000001</v>
      </c>
      <c r="EJ79" s="114">
        <v>32515800</v>
      </c>
      <c r="EK79" s="115">
        <v>1658923</v>
      </c>
      <c r="EL79" s="145">
        <v>139.91999799999999</v>
      </c>
      <c r="EM79" s="113">
        <v>140.740005</v>
      </c>
      <c r="EN79" s="113">
        <v>138.75</v>
      </c>
      <c r="EO79" s="113">
        <v>140.5</v>
      </c>
      <c r="EP79" s="113">
        <v>139.702057</v>
      </c>
      <c r="EQ79" s="114">
        <v>8727000</v>
      </c>
      <c r="ER79" s="115">
        <v>176300.6</v>
      </c>
      <c r="ES79" s="145">
        <v>138.009995</v>
      </c>
      <c r="ET79" s="113">
        <v>139.11999499999999</v>
      </c>
      <c r="EU79" s="113">
        <v>137.949997</v>
      </c>
      <c r="EV79" s="113">
        <v>138.25</v>
      </c>
      <c r="EW79" s="113">
        <v>135.694061</v>
      </c>
      <c r="EX79" s="114">
        <v>7405300</v>
      </c>
      <c r="EY79" s="115">
        <v>341401.8</v>
      </c>
      <c r="EZ79" s="145">
        <v>224.89999399999999</v>
      </c>
      <c r="FA79" s="113">
        <v>226.729996</v>
      </c>
      <c r="FB79" s="113">
        <v>224.5</v>
      </c>
      <c r="FC79" s="113">
        <v>225.91999799999999</v>
      </c>
      <c r="FD79" s="113">
        <v>225.91999799999999</v>
      </c>
      <c r="FE79" s="114">
        <v>9946900</v>
      </c>
      <c r="FF79" s="115">
        <v>198930</v>
      </c>
      <c r="FG79" s="145">
        <v>137.75</v>
      </c>
      <c r="FH79" s="113">
        <v>138.83000200000001</v>
      </c>
      <c r="FI79" s="113">
        <v>137.75</v>
      </c>
      <c r="FJ79" s="113">
        <v>138.029999</v>
      </c>
      <c r="FK79" s="113">
        <v>135.753128</v>
      </c>
      <c r="FL79" s="114">
        <v>1428800</v>
      </c>
      <c r="FM79" s="115">
        <v>34964.21</v>
      </c>
      <c r="FN79" s="145">
        <v>339.80999800000001</v>
      </c>
      <c r="FO79" s="113">
        <v>342.60000600000001</v>
      </c>
      <c r="FP79" s="113">
        <v>337.30999800000001</v>
      </c>
      <c r="FQ79" s="113">
        <v>341.67001299999998</v>
      </c>
      <c r="FR79" s="113">
        <v>338.03152499999999</v>
      </c>
      <c r="FS79" s="114">
        <v>2525700</v>
      </c>
      <c r="FT79" s="115">
        <v>324183.40000000002</v>
      </c>
      <c r="FU79" s="145">
        <v>59.98</v>
      </c>
      <c r="FV79" s="113">
        <v>60.150002000000001</v>
      </c>
      <c r="FW79" s="113">
        <v>59.610000999999997</v>
      </c>
      <c r="FX79" s="113">
        <v>60.009998000000003</v>
      </c>
      <c r="FY79" s="113">
        <v>57.408031000000001</v>
      </c>
      <c r="FZ79" s="114">
        <v>12095500</v>
      </c>
      <c r="GA79" s="115">
        <v>248326.9</v>
      </c>
      <c r="GB79" s="145">
        <v>209</v>
      </c>
      <c r="GC79" s="113">
        <v>211.779999</v>
      </c>
      <c r="GD79" s="113">
        <v>208.85000600000001</v>
      </c>
      <c r="GE79" s="113">
        <v>211.179993</v>
      </c>
      <c r="GF79" s="113">
        <v>210.260178</v>
      </c>
      <c r="GG79" s="114">
        <v>6517200</v>
      </c>
      <c r="GH79" s="115">
        <v>358093</v>
      </c>
      <c r="GI79" s="145">
        <v>40.830002</v>
      </c>
      <c r="GJ79" s="113">
        <v>40.959999000000003</v>
      </c>
      <c r="GK79" s="113">
        <v>40.349997999999999</v>
      </c>
      <c r="GL79" s="113">
        <v>40.880001</v>
      </c>
      <c r="GM79" s="113">
        <v>39.756717999999999</v>
      </c>
      <c r="GN79" s="114">
        <v>5612700</v>
      </c>
      <c r="GO79" s="115">
        <v>47800</v>
      </c>
      <c r="GP79" s="145">
        <v>146.05999800000001</v>
      </c>
      <c r="GQ79" s="113">
        <v>146.44000199999999</v>
      </c>
      <c r="GR79" s="113">
        <v>145.14999399999999</v>
      </c>
      <c r="GS79" s="113">
        <v>146.10000600000001</v>
      </c>
      <c r="GT79" s="113">
        <v>144.39205899999999</v>
      </c>
      <c r="GU79" s="114">
        <v>10226500</v>
      </c>
      <c r="GV79" s="115">
        <v>413358.7</v>
      </c>
      <c r="GW79" s="145">
        <v>173.820007</v>
      </c>
      <c r="GX79" s="113">
        <v>174.83999600000001</v>
      </c>
      <c r="GY79" s="113">
        <v>171.96000699999999</v>
      </c>
      <c r="GZ79" s="113">
        <v>173.550003</v>
      </c>
      <c r="HA79" s="113">
        <v>173.550003</v>
      </c>
      <c r="HB79" s="114">
        <v>9004600</v>
      </c>
      <c r="HC79" s="115">
        <v>314209.59999999998</v>
      </c>
      <c r="HD79" s="147">
        <v>30216</v>
      </c>
      <c r="HE79" s="148">
        <v>30323.78</v>
      </c>
      <c r="HF79" s="148">
        <v>30216</v>
      </c>
      <c r="HG79" s="148">
        <v>30303.37</v>
      </c>
      <c r="HH79" s="148">
        <v>30303.37</v>
      </c>
      <c r="HI79" s="114">
        <v>345530000</v>
      </c>
      <c r="HJ79" s="149">
        <f t="shared" si="1"/>
        <v>9495633.0700000003</v>
      </c>
    </row>
    <row r="80" spans="1:218" x14ac:dyDescent="0.2">
      <c r="A80" s="127">
        <v>44183</v>
      </c>
      <c r="B80" s="112">
        <v>176.759995</v>
      </c>
      <c r="C80" s="113">
        <v>177.46000699999999</v>
      </c>
      <c r="D80" s="113">
        <v>175.11000100000001</v>
      </c>
      <c r="E80" s="113">
        <v>176.41999799999999</v>
      </c>
      <c r="F80" s="113">
        <v>172.38395700000001</v>
      </c>
      <c r="G80" s="114">
        <v>4682000</v>
      </c>
      <c r="H80" s="120">
        <v>101762.9</v>
      </c>
      <c r="I80" s="145">
        <v>118.589996</v>
      </c>
      <c r="J80" s="113">
        <v>119.360001</v>
      </c>
      <c r="K80" s="113">
        <v>116.650002</v>
      </c>
      <c r="L80" s="113">
        <v>117.510002</v>
      </c>
      <c r="M80" s="113">
        <v>116.155891</v>
      </c>
      <c r="N80" s="114">
        <v>8394100</v>
      </c>
      <c r="O80" s="115">
        <v>94619.19</v>
      </c>
      <c r="P80" s="146">
        <v>232.03999300000001</v>
      </c>
      <c r="Q80" s="113">
        <v>232.03999300000001</v>
      </c>
      <c r="R80" s="113">
        <v>227.25</v>
      </c>
      <c r="S80" s="113">
        <v>228.490005</v>
      </c>
      <c r="T80" s="113">
        <v>223.49417099999999</v>
      </c>
      <c r="U80" s="114">
        <v>5888900</v>
      </c>
      <c r="V80" s="120">
        <v>144430</v>
      </c>
      <c r="W80" s="145">
        <v>128.96000699999999</v>
      </c>
      <c r="X80" s="113">
        <v>129.10000600000001</v>
      </c>
      <c r="Y80" s="113">
        <v>126.120003</v>
      </c>
      <c r="Z80" s="113">
        <v>126.660004</v>
      </c>
      <c r="AA80" s="113">
        <v>126.06768</v>
      </c>
      <c r="AB80" s="114">
        <v>192541500</v>
      </c>
      <c r="AC80" s="115">
        <v>2153363</v>
      </c>
      <c r="AD80" s="145">
        <v>222.050003</v>
      </c>
      <c r="AE80" s="113">
        <v>223.46000699999999</v>
      </c>
      <c r="AF80" s="113">
        <v>218.61000100000001</v>
      </c>
      <c r="AG80" s="113">
        <v>219.75</v>
      </c>
      <c r="AH80" s="113">
        <v>219.75</v>
      </c>
      <c r="AI80" s="114">
        <v>19092800</v>
      </c>
      <c r="AJ80" s="115">
        <v>124055.3</v>
      </c>
      <c r="AK80" s="145">
        <v>180.070007</v>
      </c>
      <c r="AL80" s="113">
        <v>181.300003</v>
      </c>
      <c r="AM80" s="113">
        <v>177.470001</v>
      </c>
      <c r="AN80" s="113">
        <v>180.96000699999999</v>
      </c>
      <c r="AO80" s="113">
        <v>178.235794</v>
      </c>
      <c r="AP80" s="114">
        <v>5262700</v>
      </c>
      <c r="AQ80" s="115">
        <v>98308</v>
      </c>
      <c r="AR80" s="145">
        <v>87.980002999999996</v>
      </c>
      <c r="AS80" s="113">
        <v>88.709998999999996</v>
      </c>
      <c r="AT80" s="113">
        <v>86.260002</v>
      </c>
      <c r="AU80" s="113">
        <v>87.190002000000007</v>
      </c>
      <c r="AV80" s="113">
        <v>83.805160999999998</v>
      </c>
      <c r="AW80" s="114">
        <v>27427600</v>
      </c>
      <c r="AX80" s="115">
        <v>167844.6</v>
      </c>
      <c r="AY80" s="145">
        <v>44.900002000000001</v>
      </c>
      <c r="AZ80" s="113">
        <v>45.57</v>
      </c>
      <c r="BA80" s="113">
        <v>44.77</v>
      </c>
      <c r="BB80" s="113">
        <v>45.439999</v>
      </c>
      <c r="BC80" s="113">
        <v>44.145515000000003</v>
      </c>
      <c r="BD80" s="114">
        <v>41027000</v>
      </c>
      <c r="BE80" s="115">
        <v>192007.3</v>
      </c>
      <c r="BF80" s="145">
        <v>53.080002</v>
      </c>
      <c r="BG80" s="113">
        <v>53.84</v>
      </c>
      <c r="BH80" s="113">
        <v>52.619999</v>
      </c>
      <c r="BI80" s="113">
        <v>53.740001999999997</v>
      </c>
      <c r="BJ80" s="113">
        <v>52.501572000000003</v>
      </c>
      <c r="BK80" s="114">
        <v>35480100</v>
      </c>
      <c r="BL80" s="115">
        <v>230944.1</v>
      </c>
      <c r="BM80" s="145">
        <v>55.110000999999997</v>
      </c>
      <c r="BN80" s="113">
        <v>55.75</v>
      </c>
      <c r="BO80" s="113">
        <v>54.240001999999997</v>
      </c>
      <c r="BP80" s="113">
        <v>55.66</v>
      </c>
      <c r="BQ80" s="113">
        <v>53.910915000000003</v>
      </c>
      <c r="BR80" s="114">
        <v>11536700</v>
      </c>
      <c r="BS80" s="115">
        <v>52345.48</v>
      </c>
      <c r="BT80" s="145">
        <v>245.38999899999999</v>
      </c>
      <c r="BU80" s="113">
        <v>245.38999899999999</v>
      </c>
      <c r="BV80" s="113">
        <v>240.55999800000001</v>
      </c>
      <c r="BW80" s="113">
        <v>242.13000500000001</v>
      </c>
      <c r="BX80" s="113">
        <v>239.20851099999999</v>
      </c>
      <c r="BY80" s="114">
        <v>4088100</v>
      </c>
      <c r="BZ80" s="115">
        <v>83309.06</v>
      </c>
      <c r="CA80" s="145">
        <v>212.28999300000001</v>
      </c>
      <c r="CB80" s="113">
        <v>212.509995</v>
      </c>
      <c r="CC80" s="113">
        <v>208.61999499999999</v>
      </c>
      <c r="CD80" s="113">
        <v>210.03999300000001</v>
      </c>
      <c r="CE80" s="113">
        <v>207.40360999999999</v>
      </c>
      <c r="CF80" s="114">
        <v>6686200</v>
      </c>
      <c r="CG80" s="115">
        <v>157910</v>
      </c>
      <c r="CH80" s="145">
        <v>274.58999599999999</v>
      </c>
      <c r="CI80" s="113">
        <v>275.73998999999998</v>
      </c>
      <c r="CJ80" s="113">
        <v>270.29998799999998</v>
      </c>
      <c r="CK80" s="113">
        <v>270.45001200000002</v>
      </c>
      <c r="CL80" s="113">
        <v>266.01135299999999</v>
      </c>
      <c r="CM80" s="114">
        <v>9817000</v>
      </c>
      <c r="CN80" s="115">
        <v>291166.59999999998</v>
      </c>
      <c r="CO80" s="145">
        <v>50.57</v>
      </c>
      <c r="CP80" s="113">
        <v>50.68</v>
      </c>
      <c r="CQ80" s="113">
        <v>47.110000999999997</v>
      </c>
      <c r="CR80" s="113">
        <v>47.459999000000003</v>
      </c>
      <c r="CS80" s="113">
        <v>46.582183999999998</v>
      </c>
      <c r="CT80" s="114">
        <v>119298400</v>
      </c>
      <c r="CU80" s="115">
        <v>194491.1</v>
      </c>
      <c r="CV80" s="145">
        <v>125.589996</v>
      </c>
      <c r="CW80" s="113">
        <v>126.400002</v>
      </c>
      <c r="CX80" s="113">
        <v>124.970001</v>
      </c>
      <c r="CY80" s="113">
        <v>125.849998</v>
      </c>
      <c r="CZ80" s="113">
        <v>121.420303</v>
      </c>
      <c r="DA80" s="114">
        <v>7552800</v>
      </c>
      <c r="DB80" s="115">
        <v>112139.5</v>
      </c>
      <c r="DC80" s="145">
        <v>153.64999399999999</v>
      </c>
      <c r="DD80" s="113">
        <v>155.10000600000001</v>
      </c>
      <c r="DE80" s="113">
        <v>151.66999799999999</v>
      </c>
      <c r="DF80" s="113">
        <v>154.509995</v>
      </c>
      <c r="DG80" s="113">
        <v>151.69897499999999</v>
      </c>
      <c r="DH80" s="114">
        <v>17137200</v>
      </c>
      <c r="DI80" s="115">
        <v>406754.1</v>
      </c>
      <c r="DJ80" s="145">
        <v>119.139999</v>
      </c>
      <c r="DK80" s="113">
        <v>119.879997</v>
      </c>
      <c r="DL80" s="113">
        <v>118.269997</v>
      </c>
      <c r="DM80" s="113">
        <v>119.08000199999999</v>
      </c>
      <c r="DN80" s="113">
        <v>116.162888</v>
      </c>
      <c r="DO80" s="114">
        <v>28954800</v>
      </c>
      <c r="DP80" s="115">
        <v>362979.9</v>
      </c>
      <c r="DQ80" s="145">
        <v>215.14999399999999</v>
      </c>
      <c r="DR80" s="113">
        <v>216.85000600000001</v>
      </c>
      <c r="DS80" s="113">
        <v>213.820007</v>
      </c>
      <c r="DT80" s="113">
        <v>215.08000200000001</v>
      </c>
      <c r="DU80" s="113">
        <v>211.43147300000001</v>
      </c>
      <c r="DV80" s="114">
        <v>7929100</v>
      </c>
      <c r="DW80" s="115">
        <v>160258.4</v>
      </c>
      <c r="DX80" s="145">
        <v>76.059157999999996</v>
      </c>
      <c r="DY80" s="113">
        <v>76.507637000000003</v>
      </c>
      <c r="DZ80" s="113">
        <v>74.856872999999993</v>
      </c>
      <c r="EA80" s="113">
        <v>75.887405000000001</v>
      </c>
      <c r="EB80" s="113">
        <v>73.922866999999997</v>
      </c>
      <c r="EC80" s="114">
        <v>33161759</v>
      </c>
      <c r="ED80" s="115">
        <v>201213.6</v>
      </c>
      <c r="EE80" s="145">
        <v>218.58999600000001</v>
      </c>
      <c r="EF80" s="113">
        <v>219.69000199999999</v>
      </c>
      <c r="EG80" s="113">
        <v>216.020004</v>
      </c>
      <c r="EH80" s="113">
        <v>218.58999600000001</v>
      </c>
      <c r="EI80" s="113">
        <v>217.16952499999999</v>
      </c>
      <c r="EJ80" s="114">
        <v>63354900</v>
      </c>
      <c r="EK80" s="115">
        <v>1652648</v>
      </c>
      <c r="EL80" s="145">
        <v>141.08999600000001</v>
      </c>
      <c r="EM80" s="113">
        <v>141.13999899999999</v>
      </c>
      <c r="EN80" s="113">
        <v>137.16999799999999</v>
      </c>
      <c r="EO80" s="113">
        <v>137.279999</v>
      </c>
      <c r="EP80" s="113">
        <v>136.500336</v>
      </c>
      <c r="EQ80" s="114">
        <v>17970800</v>
      </c>
      <c r="ER80" s="115">
        <v>172260.1</v>
      </c>
      <c r="ES80" s="145">
        <v>138.259995</v>
      </c>
      <c r="ET80" s="113">
        <v>140.070007</v>
      </c>
      <c r="EU80" s="113">
        <v>137.449997</v>
      </c>
      <c r="EV80" s="113">
        <v>139.03999300000001</v>
      </c>
      <c r="EW80" s="113">
        <v>136.46945199999999</v>
      </c>
      <c r="EX80" s="114">
        <v>19988800</v>
      </c>
      <c r="EY80" s="115">
        <v>343352.7</v>
      </c>
      <c r="EZ80" s="145">
        <v>227.020004</v>
      </c>
      <c r="FA80" s="113">
        <v>227.820007</v>
      </c>
      <c r="FB80" s="113">
        <v>224.39999399999999</v>
      </c>
      <c r="FC80" s="113">
        <v>227.429993</v>
      </c>
      <c r="FD80" s="113">
        <v>227.429993</v>
      </c>
      <c r="FE80" s="114">
        <v>11845400</v>
      </c>
      <c r="FF80" s="115">
        <v>201340</v>
      </c>
      <c r="FG80" s="145">
        <v>138.58999600000001</v>
      </c>
      <c r="FH80" s="113">
        <v>139.779999</v>
      </c>
      <c r="FI80" s="113">
        <v>137.5</v>
      </c>
      <c r="FJ80" s="113">
        <v>138.86000100000001</v>
      </c>
      <c r="FK80" s="113">
        <v>136.56944300000001</v>
      </c>
      <c r="FL80" s="114">
        <v>3347100</v>
      </c>
      <c r="FM80" s="115">
        <v>35174.46</v>
      </c>
      <c r="FN80" s="145">
        <v>342.51998900000001</v>
      </c>
      <c r="FO80" s="113">
        <v>342.60998499999999</v>
      </c>
      <c r="FP80" s="113">
        <v>334</v>
      </c>
      <c r="FQ80" s="113">
        <v>338.38000499999998</v>
      </c>
      <c r="FR80" s="113">
        <v>334.77658100000002</v>
      </c>
      <c r="FS80" s="114">
        <v>8742700</v>
      </c>
      <c r="FT80" s="115">
        <v>321061.8</v>
      </c>
      <c r="FU80" s="145">
        <v>60</v>
      </c>
      <c r="FV80" s="113">
        <v>60.779998999999997</v>
      </c>
      <c r="FW80" s="113">
        <v>59.790000999999997</v>
      </c>
      <c r="FX80" s="113">
        <v>60.459999000000003</v>
      </c>
      <c r="FY80" s="113">
        <v>57.838515999999998</v>
      </c>
      <c r="FZ80" s="114">
        <v>31909400</v>
      </c>
      <c r="GA80" s="115">
        <v>250189.1</v>
      </c>
      <c r="GB80" s="145">
        <v>211.020004</v>
      </c>
      <c r="GC80" s="113">
        <v>211.979996</v>
      </c>
      <c r="GD80" s="113">
        <v>209.86999499999999</v>
      </c>
      <c r="GE80" s="113">
        <v>211.30999800000001</v>
      </c>
      <c r="GF80" s="113">
        <v>210.389633</v>
      </c>
      <c r="GG80" s="114">
        <v>13298200</v>
      </c>
      <c r="GH80" s="115">
        <v>358313.4</v>
      </c>
      <c r="GI80" s="145">
        <v>40.990001999999997</v>
      </c>
      <c r="GJ80" s="113">
        <v>41.18</v>
      </c>
      <c r="GK80" s="113">
        <v>40.400002000000001</v>
      </c>
      <c r="GL80" s="113">
        <v>40.689999</v>
      </c>
      <c r="GM80" s="113">
        <v>39.571933999999999</v>
      </c>
      <c r="GN80" s="114">
        <v>11942400</v>
      </c>
      <c r="GO80" s="115">
        <v>47290</v>
      </c>
      <c r="GP80" s="145">
        <v>146.61999499999999</v>
      </c>
      <c r="GQ80" s="113">
        <v>147.179993</v>
      </c>
      <c r="GR80" s="113">
        <v>145.16000399999999</v>
      </c>
      <c r="GS80" s="113">
        <v>145.949997</v>
      </c>
      <c r="GT80" s="113">
        <v>144.24378999999999</v>
      </c>
      <c r="GU80" s="114">
        <v>13794700</v>
      </c>
      <c r="GV80" s="115">
        <v>412934.3</v>
      </c>
      <c r="GW80" s="145">
        <v>173.60000600000001</v>
      </c>
      <c r="GX80" s="113">
        <v>175.83999600000001</v>
      </c>
      <c r="GY80" s="113">
        <v>172.279999</v>
      </c>
      <c r="GZ80" s="113">
        <v>172.88999899999999</v>
      </c>
      <c r="HA80" s="113">
        <v>172.88999899999999</v>
      </c>
      <c r="HB80" s="114">
        <v>21172100</v>
      </c>
      <c r="HC80" s="115">
        <v>313014.7</v>
      </c>
      <c r="HD80" s="147">
        <v>30314.26</v>
      </c>
      <c r="HE80" s="148">
        <v>30343.59</v>
      </c>
      <c r="HF80" s="148">
        <v>30029.439999999999</v>
      </c>
      <c r="HG80" s="148">
        <v>30179.05</v>
      </c>
      <c r="HH80" s="148">
        <v>30179.05</v>
      </c>
      <c r="HI80" s="114">
        <v>782070000</v>
      </c>
      <c r="HJ80" s="149">
        <f t="shared" si="1"/>
        <v>9437480.6899999976</v>
      </c>
    </row>
    <row r="81" spans="1:218" x14ac:dyDescent="0.2">
      <c r="A81" s="127">
        <v>44186</v>
      </c>
      <c r="B81" s="112">
        <v>173.61000100000001</v>
      </c>
      <c r="C81" s="113">
        <v>176.13000500000001</v>
      </c>
      <c r="D81" s="113">
        <v>173.029999</v>
      </c>
      <c r="E81" s="113">
        <v>175.66000399999999</v>
      </c>
      <c r="F81" s="113">
        <v>171.641357</v>
      </c>
      <c r="G81" s="114">
        <v>1704600</v>
      </c>
      <c r="H81" s="120">
        <v>101324.5</v>
      </c>
      <c r="I81" s="145">
        <v>115.769997</v>
      </c>
      <c r="J81" s="113">
        <v>118</v>
      </c>
      <c r="K81" s="113">
        <v>113.720001</v>
      </c>
      <c r="L81" s="113">
        <v>116.410004</v>
      </c>
      <c r="M81" s="113">
        <v>115.068558</v>
      </c>
      <c r="N81" s="114">
        <v>4528300</v>
      </c>
      <c r="O81" s="115">
        <v>93733.5</v>
      </c>
      <c r="P81" s="146">
        <v>225.679993</v>
      </c>
      <c r="Q81" s="113">
        <v>227.94000199999999</v>
      </c>
      <c r="R81" s="113">
        <v>221.58000200000001</v>
      </c>
      <c r="S81" s="113">
        <v>227.30999800000001</v>
      </c>
      <c r="T81" s="113">
        <v>222.33998099999999</v>
      </c>
      <c r="U81" s="114">
        <v>2311400</v>
      </c>
      <c r="V81" s="120">
        <v>144830</v>
      </c>
      <c r="W81" s="145">
        <v>125.019997</v>
      </c>
      <c r="X81" s="113">
        <v>128.30999800000001</v>
      </c>
      <c r="Y81" s="113">
        <v>123.449997</v>
      </c>
      <c r="Z81" s="113">
        <v>128.229996</v>
      </c>
      <c r="AA81" s="113">
        <v>127.630325</v>
      </c>
      <c r="AB81" s="114">
        <v>121251600</v>
      </c>
      <c r="AC81" s="115">
        <v>2180141</v>
      </c>
      <c r="AD81" s="145">
        <v>212.33999600000001</v>
      </c>
      <c r="AE81" s="113">
        <v>219.429993</v>
      </c>
      <c r="AF81" s="113">
        <v>211.10000600000001</v>
      </c>
      <c r="AG81" s="113">
        <v>219.30999800000001</v>
      </c>
      <c r="AH81" s="113">
        <v>219.30999800000001</v>
      </c>
      <c r="AI81" s="114">
        <v>18726500</v>
      </c>
      <c r="AJ81" s="115">
        <v>123806.9</v>
      </c>
      <c r="AK81" s="145">
        <v>176.94000199999999</v>
      </c>
      <c r="AL81" s="113">
        <v>180.88999899999999</v>
      </c>
      <c r="AM81" s="113">
        <v>176.320007</v>
      </c>
      <c r="AN81" s="113">
        <v>180.16000399999999</v>
      </c>
      <c r="AO81" s="113">
        <v>177.447845</v>
      </c>
      <c r="AP81" s="114">
        <v>2071000</v>
      </c>
      <c r="AQ81" s="115">
        <v>97873.38</v>
      </c>
      <c r="AR81" s="145">
        <v>84.349997999999999</v>
      </c>
      <c r="AS81" s="113">
        <v>86.839995999999999</v>
      </c>
      <c r="AT81" s="113">
        <v>83.529999000000004</v>
      </c>
      <c r="AU81" s="113">
        <v>86.089995999999999</v>
      </c>
      <c r="AV81" s="113">
        <v>82.747855999999999</v>
      </c>
      <c r="AW81" s="114">
        <v>11430500</v>
      </c>
      <c r="AX81" s="115">
        <v>165727.1</v>
      </c>
      <c r="AY81" s="145">
        <v>44.470001000000003</v>
      </c>
      <c r="AZ81" s="113">
        <v>44.959999000000003</v>
      </c>
      <c r="BA81" s="113">
        <v>44.07</v>
      </c>
      <c r="BB81" s="113">
        <v>44.880001</v>
      </c>
      <c r="BC81" s="113">
        <v>43.601470999999997</v>
      </c>
      <c r="BD81" s="114">
        <v>19865300</v>
      </c>
      <c r="BE81" s="115">
        <v>189641</v>
      </c>
      <c r="BF81" s="145">
        <v>52.68</v>
      </c>
      <c r="BG81" s="113">
        <v>53</v>
      </c>
      <c r="BH81" s="113">
        <v>51.98</v>
      </c>
      <c r="BI81" s="113">
        <v>52.810001</v>
      </c>
      <c r="BJ81" s="113">
        <v>51.593001999999998</v>
      </c>
      <c r="BK81" s="114">
        <v>14926600</v>
      </c>
      <c r="BL81" s="115">
        <v>226947.4</v>
      </c>
      <c r="BM81" s="145">
        <v>54.049999</v>
      </c>
      <c r="BN81" s="113">
        <v>55.200001</v>
      </c>
      <c r="BO81" s="113">
        <v>53.73</v>
      </c>
      <c r="BP81" s="113">
        <v>55.080002</v>
      </c>
      <c r="BQ81" s="113">
        <v>53.349144000000003</v>
      </c>
      <c r="BR81" s="114">
        <v>4458800</v>
      </c>
      <c r="BS81" s="115">
        <v>51699.67</v>
      </c>
      <c r="BT81" s="145">
        <v>250.28999300000001</v>
      </c>
      <c r="BU81" s="113">
        <v>260.85000600000001</v>
      </c>
      <c r="BV81" s="113">
        <v>248.759995</v>
      </c>
      <c r="BW81" s="113">
        <v>256.98001099999999</v>
      </c>
      <c r="BX81" s="113">
        <v>253.879333</v>
      </c>
      <c r="BY81" s="114">
        <v>7408500</v>
      </c>
      <c r="BZ81" s="115">
        <v>88418.44</v>
      </c>
      <c r="CA81" s="145">
        <v>205.63000500000001</v>
      </c>
      <c r="CB81" s="113">
        <v>211.16000399999999</v>
      </c>
      <c r="CC81" s="113">
        <v>204.85000600000001</v>
      </c>
      <c r="CD81" s="113">
        <v>210.66000399999999</v>
      </c>
      <c r="CE81" s="113">
        <v>208.01582300000001</v>
      </c>
      <c r="CF81" s="114">
        <v>2467500</v>
      </c>
      <c r="CG81" s="115">
        <v>155360</v>
      </c>
      <c r="CH81" s="145">
        <v>268.55999800000001</v>
      </c>
      <c r="CI81" s="113">
        <v>271.95001200000002</v>
      </c>
      <c r="CJ81" s="113">
        <v>265.88000499999998</v>
      </c>
      <c r="CK81" s="113">
        <v>270.98998999999998</v>
      </c>
      <c r="CL81" s="113">
        <v>266.54248000000001</v>
      </c>
      <c r="CM81" s="114">
        <v>4339000</v>
      </c>
      <c r="CN81" s="115">
        <v>291748</v>
      </c>
      <c r="CO81" s="145">
        <v>46.32</v>
      </c>
      <c r="CP81" s="113">
        <v>46.450001</v>
      </c>
      <c r="CQ81" s="113">
        <v>45.240001999999997</v>
      </c>
      <c r="CR81" s="113">
        <v>46.360000999999997</v>
      </c>
      <c r="CS81" s="113">
        <v>45.502533</v>
      </c>
      <c r="CT81" s="114">
        <v>53775700</v>
      </c>
      <c r="CU81" s="115">
        <v>189983.3</v>
      </c>
      <c r="CV81" s="145">
        <v>123.970001</v>
      </c>
      <c r="CW81" s="113">
        <v>124.18</v>
      </c>
      <c r="CX81" s="113">
        <v>121.720001</v>
      </c>
      <c r="CY81" s="113">
        <v>123.389999</v>
      </c>
      <c r="CZ81" s="113">
        <v>119.04689</v>
      </c>
      <c r="DA81" s="114">
        <v>6115700</v>
      </c>
      <c r="DB81" s="115">
        <v>109947.5</v>
      </c>
      <c r="DC81" s="145">
        <v>152.009995</v>
      </c>
      <c r="DD81" s="113">
        <v>153.41000399999999</v>
      </c>
      <c r="DE81" s="113">
        <v>150.050003</v>
      </c>
      <c r="DF81" s="113">
        <v>153.020004</v>
      </c>
      <c r="DG81" s="113">
        <v>150.23608400000001</v>
      </c>
      <c r="DH81" s="114">
        <v>7893400</v>
      </c>
      <c r="DI81" s="115">
        <v>402831.7</v>
      </c>
      <c r="DJ81" s="145">
        <v>123.16999800000001</v>
      </c>
      <c r="DK81" s="113">
        <v>125</v>
      </c>
      <c r="DL81" s="113">
        <v>121.089996</v>
      </c>
      <c r="DM81" s="113">
        <v>123.550003</v>
      </c>
      <c r="DN81" s="113">
        <v>120.52338399999999</v>
      </c>
      <c r="DO81" s="114">
        <v>28323600</v>
      </c>
      <c r="DP81" s="115">
        <v>376605.3</v>
      </c>
      <c r="DQ81" s="145">
        <v>210.61999499999999</v>
      </c>
      <c r="DR81" s="113">
        <v>212.550003</v>
      </c>
      <c r="DS81" s="113">
        <v>208.009995</v>
      </c>
      <c r="DT81" s="113">
        <v>211.66999799999999</v>
      </c>
      <c r="DU81" s="113">
        <v>208.07933</v>
      </c>
      <c r="DV81" s="114">
        <v>4342500</v>
      </c>
      <c r="DW81" s="115">
        <v>157717.6</v>
      </c>
      <c r="DX81" s="145">
        <v>75.190842000000004</v>
      </c>
      <c r="DY81" s="113">
        <v>75.696563999999995</v>
      </c>
      <c r="DZ81" s="113">
        <v>74.179389999999998</v>
      </c>
      <c r="EA81" s="113">
        <v>75.658394000000001</v>
      </c>
      <c r="EB81" s="113">
        <v>73.699782999999996</v>
      </c>
      <c r="EC81" s="114">
        <v>11140764</v>
      </c>
      <c r="ED81" s="115">
        <v>200606.4</v>
      </c>
      <c r="EE81" s="145">
        <v>217.550003</v>
      </c>
      <c r="EF81" s="113">
        <v>224</v>
      </c>
      <c r="EG81" s="113">
        <v>217.279999</v>
      </c>
      <c r="EH81" s="113">
        <v>222.58999600000001</v>
      </c>
      <c r="EI81" s="113">
        <v>221.14352400000001</v>
      </c>
      <c r="EJ81" s="114">
        <v>37181900</v>
      </c>
      <c r="EK81" s="115">
        <v>1682890</v>
      </c>
      <c r="EL81" s="145">
        <v>144.820007</v>
      </c>
      <c r="EM81" s="113">
        <v>147.949997</v>
      </c>
      <c r="EN81" s="113">
        <v>142.509995</v>
      </c>
      <c r="EO81" s="113">
        <v>144.020004</v>
      </c>
      <c r="EP81" s="113">
        <v>143.20204200000001</v>
      </c>
      <c r="EQ81" s="114">
        <v>16111300</v>
      </c>
      <c r="ER81" s="115">
        <v>180717.6</v>
      </c>
      <c r="ES81" s="145">
        <v>137.96000699999999</v>
      </c>
      <c r="ET81" s="113">
        <v>138.429993</v>
      </c>
      <c r="EU81" s="113">
        <v>136.220001</v>
      </c>
      <c r="EV81" s="113">
        <v>137.520004</v>
      </c>
      <c r="EW81" s="113">
        <v>134.977554</v>
      </c>
      <c r="EX81" s="114">
        <v>6732400</v>
      </c>
      <c r="EY81" s="115">
        <v>339599.1</v>
      </c>
      <c r="EZ81" s="145">
        <v>224.89999399999999</v>
      </c>
      <c r="FA81" s="113">
        <v>227.44000199999999</v>
      </c>
      <c r="FB81" s="113">
        <v>224.71000699999999</v>
      </c>
      <c r="FC81" s="113">
        <v>226.470001</v>
      </c>
      <c r="FD81" s="113">
        <v>226.470001</v>
      </c>
      <c r="FE81" s="114">
        <v>9219000</v>
      </c>
      <c r="FF81" s="115">
        <v>195970</v>
      </c>
      <c r="FG81" s="145">
        <v>139.14999399999999</v>
      </c>
      <c r="FH81" s="113">
        <v>139.14999399999999</v>
      </c>
      <c r="FI81" s="113">
        <v>136.259995</v>
      </c>
      <c r="FJ81" s="113">
        <v>138.14999399999999</v>
      </c>
      <c r="FK81" s="113">
        <v>135.87114</v>
      </c>
      <c r="FL81" s="114">
        <v>1373200</v>
      </c>
      <c r="FM81" s="115">
        <v>34994.61</v>
      </c>
      <c r="FN81" s="145">
        <v>332.07000699999998</v>
      </c>
      <c r="FO81" s="113">
        <v>336.95001200000002</v>
      </c>
      <c r="FP81" s="113">
        <v>329.39999399999999</v>
      </c>
      <c r="FQ81" s="113">
        <v>336.07998700000002</v>
      </c>
      <c r="FR81" s="113">
        <v>332.50106799999998</v>
      </c>
      <c r="FS81" s="114">
        <v>2892700</v>
      </c>
      <c r="FT81" s="115">
        <v>318879.7</v>
      </c>
      <c r="FU81" s="145">
        <v>60.060001</v>
      </c>
      <c r="FV81" s="113">
        <v>60.130001</v>
      </c>
      <c r="FW81" s="113">
        <v>59.279998999999997</v>
      </c>
      <c r="FX81" s="113">
        <v>59.490001999999997</v>
      </c>
      <c r="FY81" s="113">
        <v>56.910580000000003</v>
      </c>
      <c r="FZ81" s="114">
        <v>18567500</v>
      </c>
      <c r="GA81" s="115">
        <v>246175.2</v>
      </c>
      <c r="GB81" s="145">
        <v>208.270004</v>
      </c>
      <c r="GC81" s="113">
        <v>209.800003</v>
      </c>
      <c r="GD81" s="113">
        <v>204.78999300000001</v>
      </c>
      <c r="GE81" s="113">
        <v>209.009995</v>
      </c>
      <c r="GF81" s="113">
        <v>208.09963999999999</v>
      </c>
      <c r="GG81" s="114">
        <v>7576700</v>
      </c>
      <c r="GH81" s="115">
        <v>354413.4</v>
      </c>
      <c r="GI81" s="145">
        <v>40.549999</v>
      </c>
      <c r="GJ81" s="113">
        <v>41.02</v>
      </c>
      <c r="GK81" s="113">
        <v>40.159999999999997</v>
      </c>
      <c r="GL81" s="113">
        <v>40.669998</v>
      </c>
      <c r="GM81" s="113">
        <v>39.552483000000002</v>
      </c>
      <c r="GN81" s="114">
        <v>4801300</v>
      </c>
      <c r="GO81" s="115">
        <v>46800</v>
      </c>
      <c r="GP81" s="145">
        <v>145.5</v>
      </c>
      <c r="GQ81" s="113">
        <v>146.66999799999999</v>
      </c>
      <c r="GR81" s="113">
        <v>145.05999800000001</v>
      </c>
      <c r="GS81" s="113">
        <v>145.970001</v>
      </c>
      <c r="GT81" s="113">
        <v>144.26357999999999</v>
      </c>
      <c r="GU81" s="114">
        <v>8517700</v>
      </c>
      <c r="GV81" s="115">
        <v>412990.9</v>
      </c>
      <c r="GW81" s="145">
        <v>170.08999600000001</v>
      </c>
      <c r="GX81" s="113">
        <v>171.94000199999999</v>
      </c>
      <c r="GY81" s="113">
        <v>168.19000199999999</v>
      </c>
      <c r="GZ81" s="113">
        <v>170.69000199999999</v>
      </c>
      <c r="HA81" s="113">
        <v>170.69000199999999</v>
      </c>
      <c r="HB81" s="114">
        <v>11424200</v>
      </c>
      <c r="HC81" s="115">
        <v>309031.59999999998</v>
      </c>
      <c r="HD81" s="147">
        <v>30159</v>
      </c>
      <c r="HE81" s="148">
        <v>30304.14</v>
      </c>
      <c r="HF81" s="148">
        <v>29755.53</v>
      </c>
      <c r="HG81" s="148">
        <v>30216.45</v>
      </c>
      <c r="HH81" s="148">
        <v>30216.45</v>
      </c>
      <c r="HI81" s="114">
        <v>437480000</v>
      </c>
      <c r="HJ81" s="149">
        <f t="shared" si="1"/>
        <v>9471404.8000000007</v>
      </c>
    </row>
    <row r="82" spans="1:218" x14ac:dyDescent="0.2">
      <c r="A82" s="127">
        <v>44187</v>
      </c>
      <c r="B82" s="112">
        <v>175.050003</v>
      </c>
      <c r="C82" s="113">
        <v>175.929993</v>
      </c>
      <c r="D82" s="113">
        <v>174.179993</v>
      </c>
      <c r="E82" s="113">
        <v>174.779999</v>
      </c>
      <c r="F82" s="113">
        <v>170.781464</v>
      </c>
      <c r="G82" s="114">
        <v>1381200</v>
      </c>
      <c r="H82" s="120">
        <v>100816.9</v>
      </c>
      <c r="I82" s="145">
        <v>116.19000200000001</v>
      </c>
      <c r="J82" s="113">
        <v>116.260002</v>
      </c>
      <c r="K82" s="113">
        <v>114.379997</v>
      </c>
      <c r="L82" s="113">
        <v>114.550003</v>
      </c>
      <c r="M82" s="113">
        <v>113.230003</v>
      </c>
      <c r="N82" s="114">
        <v>3632300</v>
      </c>
      <c r="O82" s="115">
        <v>92235.81</v>
      </c>
      <c r="P82" s="146">
        <v>225.720001</v>
      </c>
      <c r="Q82" s="113">
        <v>226.479996</v>
      </c>
      <c r="R82" s="113">
        <v>220.08000200000001</v>
      </c>
      <c r="S82" s="113">
        <v>220.990005</v>
      </c>
      <c r="T82" s="113">
        <v>216.15817300000001</v>
      </c>
      <c r="U82" s="114">
        <v>3571600</v>
      </c>
      <c r="V82" s="120">
        <v>144120</v>
      </c>
      <c r="W82" s="145">
        <v>131.61000100000001</v>
      </c>
      <c r="X82" s="113">
        <v>134.41000399999999</v>
      </c>
      <c r="Y82" s="113">
        <v>129.64999399999999</v>
      </c>
      <c r="Z82" s="113">
        <v>131.88000500000001</v>
      </c>
      <c r="AA82" s="113">
        <v>131.26326</v>
      </c>
      <c r="AB82" s="114">
        <v>168904800</v>
      </c>
      <c r="AC82" s="115">
        <v>2242198</v>
      </c>
      <c r="AD82" s="145">
        <v>223.279999</v>
      </c>
      <c r="AE82" s="113">
        <v>223.88999899999999</v>
      </c>
      <c r="AF82" s="113">
        <v>217.699997</v>
      </c>
      <c r="AG82" s="113">
        <v>218.779999</v>
      </c>
      <c r="AH82" s="113">
        <v>218.779999</v>
      </c>
      <c r="AI82" s="114">
        <v>13280000</v>
      </c>
      <c r="AJ82" s="115">
        <v>123507.8</v>
      </c>
      <c r="AK82" s="145">
        <v>179.28999300000001</v>
      </c>
      <c r="AL82" s="113">
        <v>180.16000399999999</v>
      </c>
      <c r="AM82" s="113">
        <v>176.479996</v>
      </c>
      <c r="AN82" s="113">
        <v>176.58000200000001</v>
      </c>
      <c r="AO82" s="113">
        <v>173.921738</v>
      </c>
      <c r="AP82" s="114">
        <v>2493300</v>
      </c>
      <c r="AQ82" s="115">
        <v>95928.5</v>
      </c>
      <c r="AR82" s="145">
        <v>85.440002000000007</v>
      </c>
      <c r="AS82" s="113">
        <v>85.800003000000004</v>
      </c>
      <c r="AT82" s="113">
        <v>84.300003000000004</v>
      </c>
      <c r="AU82" s="113">
        <v>84.360000999999997</v>
      </c>
      <c r="AV82" s="113">
        <v>81.085021999999995</v>
      </c>
      <c r="AW82" s="114">
        <v>8585800</v>
      </c>
      <c r="AX82" s="115">
        <v>162396.79999999999</v>
      </c>
      <c r="AY82" s="145">
        <v>44.439999</v>
      </c>
      <c r="AZ82" s="113">
        <v>45.07</v>
      </c>
      <c r="BA82" s="113">
        <v>44.439999</v>
      </c>
      <c r="BB82" s="113">
        <v>44.689999</v>
      </c>
      <c r="BC82" s="113">
        <v>43.416885000000001</v>
      </c>
      <c r="BD82" s="114">
        <v>16024000</v>
      </c>
      <c r="BE82" s="115">
        <v>188838.1</v>
      </c>
      <c r="BF82" s="145">
        <v>52.810001</v>
      </c>
      <c r="BG82" s="113">
        <v>53.18</v>
      </c>
      <c r="BH82" s="113">
        <v>52.389999000000003</v>
      </c>
      <c r="BI82" s="113">
        <v>52.759998000000003</v>
      </c>
      <c r="BJ82" s="113">
        <v>51.544150999999999</v>
      </c>
      <c r="BK82" s="114">
        <v>9689500</v>
      </c>
      <c r="BL82" s="115">
        <v>226732.6</v>
      </c>
      <c r="BM82" s="145">
        <v>55.009998000000003</v>
      </c>
      <c r="BN82" s="113">
        <v>55.27</v>
      </c>
      <c r="BO82" s="113">
        <v>54.439999</v>
      </c>
      <c r="BP82" s="113">
        <v>54.669998</v>
      </c>
      <c r="BQ82" s="113">
        <v>52.952025999999996</v>
      </c>
      <c r="BR82" s="114">
        <v>2268300</v>
      </c>
      <c r="BS82" s="115">
        <v>51677.67</v>
      </c>
      <c r="BT82" s="145">
        <v>256.85998499999999</v>
      </c>
      <c r="BU82" s="113">
        <v>257.70001200000002</v>
      </c>
      <c r="BV82" s="113">
        <v>249.800003</v>
      </c>
      <c r="BW82" s="113">
        <v>250.08999600000001</v>
      </c>
      <c r="BX82" s="113">
        <v>247.07244900000001</v>
      </c>
      <c r="BY82" s="114">
        <v>3599800</v>
      </c>
      <c r="BZ82" s="115">
        <v>86047.81</v>
      </c>
      <c r="CA82" s="145">
        <v>210.570007</v>
      </c>
      <c r="CB82" s="113">
        <v>211.21000699999999</v>
      </c>
      <c r="CC82" s="113">
        <v>207.85000600000001</v>
      </c>
      <c r="CD82" s="113">
        <v>207.94000199999999</v>
      </c>
      <c r="CE82" s="113">
        <v>205.329971</v>
      </c>
      <c r="CF82" s="114">
        <v>2019600</v>
      </c>
      <c r="CG82" s="115">
        <v>152830</v>
      </c>
      <c r="CH82" s="145">
        <v>270.05999800000001</v>
      </c>
      <c r="CI82" s="113">
        <v>271.35998499999999</v>
      </c>
      <c r="CJ82" s="113">
        <v>268.51001000000002</v>
      </c>
      <c r="CK82" s="113">
        <v>270.040009</v>
      </c>
      <c r="CL82" s="113">
        <v>265.608093</v>
      </c>
      <c r="CM82" s="114">
        <v>3140100</v>
      </c>
      <c r="CN82" s="115">
        <v>290725.3</v>
      </c>
      <c r="CO82" s="145">
        <v>46.25</v>
      </c>
      <c r="CP82" s="113">
        <v>46.34</v>
      </c>
      <c r="CQ82" s="113">
        <v>45.77</v>
      </c>
      <c r="CR82" s="113">
        <v>46.169998</v>
      </c>
      <c r="CS82" s="113">
        <v>45.316040000000001</v>
      </c>
      <c r="CT82" s="114">
        <v>32171200</v>
      </c>
      <c r="CU82" s="115">
        <v>189204.6</v>
      </c>
      <c r="CV82" s="145">
        <v>123.30999799999999</v>
      </c>
      <c r="CW82" s="113">
        <v>124.220001</v>
      </c>
      <c r="CX82" s="113">
        <v>122.410004</v>
      </c>
      <c r="CY82" s="113">
        <v>123.610001</v>
      </c>
      <c r="CZ82" s="113">
        <v>119.259148</v>
      </c>
      <c r="DA82" s="114">
        <v>4336100</v>
      </c>
      <c r="DB82" s="115">
        <v>110143.6</v>
      </c>
      <c r="DC82" s="145">
        <v>152.39999399999999</v>
      </c>
      <c r="DD82" s="113">
        <v>153.89999399999999</v>
      </c>
      <c r="DE82" s="113">
        <v>151.86000100000001</v>
      </c>
      <c r="DF82" s="113">
        <v>152.720001</v>
      </c>
      <c r="DG82" s="113">
        <v>149.94152800000001</v>
      </c>
      <c r="DH82" s="114">
        <v>4699500</v>
      </c>
      <c r="DI82" s="115">
        <v>402041.9</v>
      </c>
      <c r="DJ82" s="145">
        <v>123.389999</v>
      </c>
      <c r="DK82" s="113">
        <v>123.519997</v>
      </c>
      <c r="DL82" s="113">
        <v>121.610001</v>
      </c>
      <c r="DM82" s="113">
        <v>121.66999800000001</v>
      </c>
      <c r="DN82" s="113">
        <v>118.68943</v>
      </c>
      <c r="DO82" s="114">
        <v>11788200</v>
      </c>
      <c r="DP82" s="115">
        <v>370874.7</v>
      </c>
      <c r="DQ82" s="145">
        <v>211.199997</v>
      </c>
      <c r="DR82" s="113">
        <v>212.91000399999999</v>
      </c>
      <c r="DS82" s="113">
        <v>210.36999499999999</v>
      </c>
      <c r="DT82" s="113">
        <v>211.91999799999999</v>
      </c>
      <c r="DU82" s="113">
        <v>208.325073</v>
      </c>
      <c r="DV82" s="114">
        <v>2772800</v>
      </c>
      <c r="DW82" s="115">
        <v>157903.9</v>
      </c>
      <c r="DX82" s="145">
        <v>75.372139000000004</v>
      </c>
      <c r="DY82" s="113">
        <v>76.326340000000002</v>
      </c>
      <c r="DZ82" s="113">
        <v>74.656486999999998</v>
      </c>
      <c r="EA82" s="113">
        <v>75.782439999999994</v>
      </c>
      <c r="EB82" s="113">
        <v>73.820617999999996</v>
      </c>
      <c r="EC82" s="114">
        <v>9052414</v>
      </c>
      <c r="ED82" s="115">
        <v>200935.3</v>
      </c>
      <c r="EE82" s="145">
        <v>222.69000199999999</v>
      </c>
      <c r="EF82" s="113">
        <v>225.63000500000001</v>
      </c>
      <c r="EG82" s="113">
        <v>221.85000600000001</v>
      </c>
      <c r="EH82" s="113">
        <v>223.94000199999999</v>
      </c>
      <c r="EI82" s="113">
        <v>222.48477199999999</v>
      </c>
      <c r="EJ82" s="114">
        <v>22612200</v>
      </c>
      <c r="EK82" s="115">
        <v>1693097</v>
      </c>
      <c r="EL82" s="145">
        <v>143.050003</v>
      </c>
      <c r="EM82" s="113">
        <v>143.470001</v>
      </c>
      <c r="EN82" s="113">
        <v>141.08999600000001</v>
      </c>
      <c r="EO82" s="113">
        <v>142.449997</v>
      </c>
      <c r="EP82" s="113">
        <v>141.640961</v>
      </c>
      <c r="EQ82" s="114">
        <v>6339400</v>
      </c>
      <c r="ER82" s="115">
        <v>178747.5</v>
      </c>
      <c r="ES82" s="145">
        <v>137.28999300000001</v>
      </c>
      <c r="ET82" s="113">
        <v>138.070007</v>
      </c>
      <c r="EU82" s="113">
        <v>136.38000500000001</v>
      </c>
      <c r="EV82" s="113">
        <v>136.550003</v>
      </c>
      <c r="EW82" s="113">
        <v>134.02548200000001</v>
      </c>
      <c r="EX82" s="114">
        <v>5023100</v>
      </c>
      <c r="EY82" s="115">
        <v>337203.8</v>
      </c>
      <c r="EZ82" s="145">
        <v>227</v>
      </c>
      <c r="FA82" s="113">
        <v>231.86999499999999</v>
      </c>
      <c r="FB82" s="113">
        <v>226.60000600000001</v>
      </c>
      <c r="FC82" s="113">
        <v>231.16999799999999</v>
      </c>
      <c r="FD82" s="113">
        <v>231.16999799999999</v>
      </c>
      <c r="FE82" s="114">
        <v>10339600</v>
      </c>
      <c r="FF82" s="115">
        <v>194750</v>
      </c>
      <c r="FG82" s="145">
        <v>137.53999300000001</v>
      </c>
      <c r="FH82" s="113">
        <v>137.89999399999999</v>
      </c>
      <c r="FI82" s="113">
        <v>136.259995</v>
      </c>
      <c r="FJ82" s="113">
        <v>136.479996</v>
      </c>
      <c r="FK82" s="113">
        <v>134.22869900000001</v>
      </c>
      <c r="FL82" s="114">
        <v>1186600</v>
      </c>
      <c r="FM82" s="115">
        <v>34571.58</v>
      </c>
      <c r="FN82" s="145">
        <v>335.16000400000001</v>
      </c>
      <c r="FO82" s="113">
        <v>336.98001099999999</v>
      </c>
      <c r="FP82" s="113">
        <v>333.47000100000002</v>
      </c>
      <c r="FQ82" s="113">
        <v>335.01001000000002</v>
      </c>
      <c r="FR82" s="113">
        <v>331.442474</v>
      </c>
      <c r="FS82" s="114">
        <v>2069700</v>
      </c>
      <c r="FT82" s="115">
        <v>317864.40000000002</v>
      </c>
      <c r="FU82" s="145">
        <v>59.32</v>
      </c>
      <c r="FV82" s="113">
        <v>59.419998</v>
      </c>
      <c r="FW82" s="113">
        <v>58.860000999999997</v>
      </c>
      <c r="FX82" s="113">
        <v>58.990001999999997</v>
      </c>
      <c r="FY82" s="113">
        <v>56.432254999999998</v>
      </c>
      <c r="FZ82" s="114">
        <v>12951500</v>
      </c>
      <c r="GA82" s="115">
        <v>244106.1</v>
      </c>
      <c r="GB82" s="145">
        <v>208.38999899999999</v>
      </c>
      <c r="GC82" s="113">
        <v>208.39999399999999</v>
      </c>
      <c r="GD82" s="113">
        <v>205.60000600000001</v>
      </c>
      <c r="GE82" s="113">
        <v>205.83999600000001</v>
      </c>
      <c r="GF82" s="113">
        <v>204.94345100000001</v>
      </c>
      <c r="GG82" s="114">
        <v>7396200</v>
      </c>
      <c r="GH82" s="115">
        <v>349038.1</v>
      </c>
      <c r="GI82" s="145">
        <v>40.599997999999999</v>
      </c>
      <c r="GJ82" s="113">
        <v>40.610000999999997</v>
      </c>
      <c r="GK82" s="113">
        <v>39.169998</v>
      </c>
      <c r="GL82" s="113">
        <v>39.270000000000003</v>
      </c>
      <c r="GM82" s="113">
        <v>38.190952000000003</v>
      </c>
      <c r="GN82" s="114">
        <v>8079800</v>
      </c>
      <c r="GO82" s="115">
        <v>45850</v>
      </c>
      <c r="GP82" s="145">
        <v>145.14999399999999</v>
      </c>
      <c r="GQ82" s="113">
        <v>146.229996</v>
      </c>
      <c r="GR82" s="113">
        <v>143.13999899999999</v>
      </c>
      <c r="GS82" s="113">
        <v>144.199997</v>
      </c>
      <c r="GT82" s="113">
        <v>142.514252</v>
      </c>
      <c r="GU82" s="114">
        <v>12533000</v>
      </c>
      <c r="GV82" s="115">
        <v>407983.1</v>
      </c>
      <c r="GW82" s="145">
        <v>170</v>
      </c>
      <c r="GX82" s="113">
        <v>171.449997</v>
      </c>
      <c r="GY82" s="113">
        <v>169.16000399999999</v>
      </c>
      <c r="GZ82" s="113">
        <v>170.449997</v>
      </c>
      <c r="HA82" s="113">
        <v>170.449997</v>
      </c>
      <c r="HB82" s="114">
        <v>6419200</v>
      </c>
      <c r="HC82" s="115">
        <v>308597.09999999998</v>
      </c>
      <c r="HD82" s="147">
        <v>30200.2</v>
      </c>
      <c r="HE82" s="148">
        <v>30200.2</v>
      </c>
      <c r="HF82" s="148">
        <v>29992.89</v>
      </c>
      <c r="HG82" s="148">
        <v>30015.51</v>
      </c>
      <c r="HH82" s="148">
        <v>30015.51</v>
      </c>
      <c r="HI82" s="114">
        <v>388810000</v>
      </c>
      <c r="HJ82" s="149">
        <f t="shared" si="1"/>
        <v>9500967.9699999988</v>
      </c>
    </row>
    <row r="83" spans="1:218" x14ac:dyDescent="0.2">
      <c r="A83" s="127">
        <v>44188</v>
      </c>
      <c r="B83" s="112">
        <v>175.300003</v>
      </c>
      <c r="C83" s="113">
        <v>175.80999800000001</v>
      </c>
      <c r="D83" s="113">
        <v>173.96000699999999</v>
      </c>
      <c r="E83" s="113">
        <v>173.990005</v>
      </c>
      <c r="F83" s="113">
        <v>170.009567</v>
      </c>
      <c r="G83" s="114">
        <v>1762600</v>
      </c>
      <c r="H83" s="120">
        <v>100361.2</v>
      </c>
      <c r="I83" s="145">
        <v>115.779999</v>
      </c>
      <c r="J83" s="113">
        <v>118.19000200000001</v>
      </c>
      <c r="K83" s="113">
        <v>115.779999</v>
      </c>
      <c r="L83" s="113">
        <v>116.949997</v>
      </c>
      <c r="M83" s="113">
        <v>115.602341</v>
      </c>
      <c r="N83" s="114">
        <v>2725200</v>
      </c>
      <c r="O83" s="115">
        <v>94168.31</v>
      </c>
      <c r="P83" s="146">
        <v>221.479996</v>
      </c>
      <c r="Q83" s="113">
        <v>223.58000200000001</v>
      </c>
      <c r="R83" s="113">
        <v>220.66000399999999</v>
      </c>
      <c r="S83" s="113">
        <v>222.94000199999999</v>
      </c>
      <c r="T83" s="113">
        <v>218.06552099999999</v>
      </c>
      <c r="U83" s="114">
        <v>1763500</v>
      </c>
      <c r="V83" s="120">
        <v>144960</v>
      </c>
      <c r="W83" s="145">
        <v>132.16000399999999</v>
      </c>
      <c r="X83" s="113">
        <v>132.429993</v>
      </c>
      <c r="Y83" s="113">
        <v>130.779999</v>
      </c>
      <c r="Z83" s="113">
        <v>130.96000699999999</v>
      </c>
      <c r="AA83" s="113">
        <v>130.347565</v>
      </c>
      <c r="AB83" s="114">
        <v>88223700</v>
      </c>
      <c r="AC83" s="115">
        <v>2226556</v>
      </c>
      <c r="AD83" s="145">
        <v>219.550003</v>
      </c>
      <c r="AE83" s="113">
        <v>224.39999399999999</v>
      </c>
      <c r="AF83" s="113">
        <v>219.320007</v>
      </c>
      <c r="AG83" s="113">
        <v>219.69000199999999</v>
      </c>
      <c r="AH83" s="113">
        <v>219.69000199999999</v>
      </c>
      <c r="AI83" s="114">
        <v>10869000</v>
      </c>
      <c r="AJ83" s="115">
        <v>124021.4</v>
      </c>
      <c r="AK83" s="145">
        <v>177.449997</v>
      </c>
      <c r="AL83" s="113">
        <v>179.28999300000001</v>
      </c>
      <c r="AM83" s="113">
        <v>177.009995</v>
      </c>
      <c r="AN83" s="113">
        <v>178.41999799999999</v>
      </c>
      <c r="AO83" s="113">
        <v>175.73402400000001</v>
      </c>
      <c r="AP83" s="114">
        <v>1862500</v>
      </c>
      <c r="AQ83" s="115">
        <v>96928.06</v>
      </c>
      <c r="AR83" s="145">
        <v>85</v>
      </c>
      <c r="AS83" s="113">
        <v>86.660004000000001</v>
      </c>
      <c r="AT83" s="113">
        <v>85</v>
      </c>
      <c r="AU83" s="113">
        <v>85.690002000000007</v>
      </c>
      <c r="AV83" s="113">
        <v>82.363395999999995</v>
      </c>
      <c r="AW83" s="114">
        <v>7223100</v>
      </c>
      <c r="AX83" s="115">
        <v>164957.1</v>
      </c>
      <c r="AY83" s="145">
        <v>44.650002000000001</v>
      </c>
      <c r="AZ83" s="113">
        <v>44.799999</v>
      </c>
      <c r="BA83" s="113">
        <v>44.349997999999999</v>
      </c>
      <c r="BB83" s="113">
        <v>44.380001</v>
      </c>
      <c r="BC83" s="113">
        <v>43.115718999999999</v>
      </c>
      <c r="BD83" s="114">
        <v>12032600</v>
      </c>
      <c r="BE83" s="115">
        <v>187507.1</v>
      </c>
      <c r="BF83" s="145">
        <v>52.950001</v>
      </c>
      <c r="BG83" s="113">
        <v>53.389999000000003</v>
      </c>
      <c r="BH83" s="113">
        <v>52.939999</v>
      </c>
      <c r="BI83" s="113">
        <v>53.080002</v>
      </c>
      <c r="BJ83" s="113">
        <v>51.856777000000001</v>
      </c>
      <c r="BK83" s="114">
        <v>7040300</v>
      </c>
      <c r="BL83" s="115">
        <v>228107.8</v>
      </c>
      <c r="BM83" s="145">
        <v>55.02</v>
      </c>
      <c r="BN83" s="113">
        <v>55.77</v>
      </c>
      <c r="BO83" s="113">
        <v>54.73</v>
      </c>
      <c r="BP83" s="113">
        <v>54.75</v>
      </c>
      <c r="BQ83" s="113">
        <v>53.029513999999999</v>
      </c>
      <c r="BR83" s="114">
        <v>2251600</v>
      </c>
      <c r="BS83" s="115">
        <v>50767.71</v>
      </c>
      <c r="BT83" s="145">
        <v>251.5</v>
      </c>
      <c r="BU83" s="113">
        <v>260.57998700000002</v>
      </c>
      <c r="BV83" s="113">
        <v>251.300003</v>
      </c>
      <c r="BW83" s="113">
        <v>256.45001200000002</v>
      </c>
      <c r="BX83" s="113">
        <v>253.355728</v>
      </c>
      <c r="BY83" s="114">
        <v>3376100</v>
      </c>
      <c r="BZ83" s="115">
        <v>88236.06</v>
      </c>
      <c r="CA83" s="145">
        <v>209.61000100000001</v>
      </c>
      <c r="CB83" s="113">
        <v>212.13999899999999</v>
      </c>
      <c r="CC83" s="113">
        <v>209.240005</v>
      </c>
      <c r="CD83" s="113">
        <v>209.990005</v>
      </c>
      <c r="CE83" s="113">
        <v>207.35423299999999</v>
      </c>
      <c r="CF83" s="114">
        <v>2046700</v>
      </c>
      <c r="CG83" s="115">
        <v>159160</v>
      </c>
      <c r="CH83" s="145">
        <v>270.05999800000001</v>
      </c>
      <c r="CI83" s="113">
        <v>271</v>
      </c>
      <c r="CJ83" s="113">
        <v>268.20001200000002</v>
      </c>
      <c r="CK83" s="113">
        <v>269.80999800000001</v>
      </c>
      <c r="CL83" s="113">
        <v>265.38183600000002</v>
      </c>
      <c r="CM83" s="114">
        <v>2337100</v>
      </c>
      <c r="CN83" s="115">
        <v>290477.8</v>
      </c>
      <c r="CO83" s="145">
        <v>46.169998</v>
      </c>
      <c r="CP83" s="113">
        <v>47.029998999999997</v>
      </c>
      <c r="CQ83" s="113">
        <v>46.07</v>
      </c>
      <c r="CR83" s="113">
        <v>46.57</v>
      </c>
      <c r="CS83" s="113">
        <v>45.708644999999997</v>
      </c>
      <c r="CT83" s="114">
        <v>22564200</v>
      </c>
      <c r="CU83" s="115">
        <v>190843.8</v>
      </c>
      <c r="CV83" s="145">
        <v>123.879997</v>
      </c>
      <c r="CW83" s="113">
        <v>125.209999</v>
      </c>
      <c r="CX83" s="113">
        <v>123.739998</v>
      </c>
      <c r="CY83" s="113">
        <v>123.900002</v>
      </c>
      <c r="CZ83" s="113">
        <v>119.53894</v>
      </c>
      <c r="DA83" s="114">
        <v>2693900</v>
      </c>
      <c r="DB83" s="115">
        <v>110401.9</v>
      </c>
      <c r="DC83" s="145">
        <v>152.800003</v>
      </c>
      <c r="DD83" s="113">
        <v>153.60000600000001</v>
      </c>
      <c r="DE83" s="113">
        <v>151.89999399999999</v>
      </c>
      <c r="DF83" s="113">
        <v>151.94000199999999</v>
      </c>
      <c r="DG83" s="113">
        <v>149.17572000000001</v>
      </c>
      <c r="DH83" s="114">
        <v>4607300</v>
      </c>
      <c r="DI83" s="115">
        <v>399988.5</v>
      </c>
      <c r="DJ83" s="145">
        <v>122.779999</v>
      </c>
      <c r="DK83" s="113">
        <v>126.519997</v>
      </c>
      <c r="DL83" s="113">
        <v>122.349998</v>
      </c>
      <c r="DM83" s="113">
        <v>125.07</v>
      </c>
      <c r="DN83" s="113">
        <v>122.006142</v>
      </c>
      <c r="DO83" s="114">
        <v>14973200</v>
      </c>
      <c r="DP83" s="115">
        <v>381238.6</v>
      </c>
      <c r="DQ83" s="145">
        <v>212.300003</v>
      </c>
      <c r="DR83" s="113">
        <v>213.429993</v>
      </c>
      <c r="DS83" s="113">
        <v>211.78999300000001</v>
      </c>
      <c r="DT83" s="113">
        <v>212.020004</v>
      </c>
      <c r="DU83" s="113">
        <v>208.42337000000001</v>
      </c>
      <c r="DV83" s="114">
        <v>1658800</v>
      </c>
      <c r="DW83" s="115">
        <v>157978.4</v>
      </c>
      <c r="DX83" s="145">
        <v>75.944655999999995</v>
      </c>
      <c r="DY83" s="113">
        <v>76.746184999999997</v>
      </c>
      <c r="DZ83" s="113">
        <v>75.925574999999995</v>
      </c>
      <c r="EA83" s="113">
        <v>76.106872999999993</v>
      </c>
      <c r="EB83" s="113">
        <v>74.136650000000003</v>
      </c>
      <c r="EC83" s="114">
        <v>6056078</v>
      </c>
      <c r="ED83" s="115">
        <v>201795.5</v>
      </c>
      <c r="EE83" s="145">
        <v>223.11000100000001</v>
      </c>
      <c r="EF83" s="113">
        <v>223.55999800000001</v>
      </c>
      <c r="EG83" s="113">
        <v>220.800003</v>
      </c>
      <c r="EH83" s="113">
        <v>221.020004</v>
      </c>
      <c r="EI83" s="113">
        <v>219.58374000000001</v>
      </c>
      <c r="EJ83" s="114">
        <v>18699600</v>
      </c>
      <c r="EK83" s="115">
        <v>1671020</v>
      </c>
      <c r="EL83" s="145">
        <v>142.55999800000001</v>
      </c>
      <c r="EM83" s="113">
        <v>143.60000600000001</v>
      </c>
      <c r="EN83" s="113">
        <v>141.699997</v>
      </c>
      <c r="EO83" s="113">
        <v>141.759995</v>
      </c>
      <c r="EP83" s="113">
        <v>140.95488</v>
      </c>
      <c r="EQ83" s="114">
        <v>3388300</v>
      </c>
      <c r="ER83" s="115">
        <v>177881.7</v>
      </c>
      <c r="ES83" s="145">
        <v>137.38999899999999</v>
      </c>
      <c r="ET83" s="113">
        <v>137.550003</v>
      </c>
      <c r="EU83" s="113">
        <v>136.13000500000001</v>
      </c>
      <c r="EV83" s="113">
        <v>136.33999600000001</v>
      </c>
      <c r="EW83" s="113">
        <v>133.819366</v>
      </c>
      <c r="EX83" s="114">
        <v>6004200</v>
      </c>
      <c r="EY83" s="115">
        <v>336685.1</v>
      </c>
      <c r="EZ83" s="145">
        <v>232.5</v>
      </c>
      <c r="FA83" s="113">
        <v>233.179993</v>
      </c>
      <c r="FB83" s="113">
        <v>227.11000100000001</v>
      </c>
      <c r="FC83" s="113">
        <v>227.429993</v>
      </c>
      <c r="FD83" s="113">
        <v>227.429993</v>
      </c>
      <c r="FE83" s="114">
        <v>7090500</v>
      </c>
      <c r="FF83" s="115">
        <v>199390</v>
      </c>
      <c r="FG83" s="145">
        <v>137.28999300000001</v>
      </c>
      <c r="FH83" s="113">
        <v>138.55999800000001</v>
      </c>
      <c r="FI83" s="113">
        <v>136.91000399999999</v>
      </c>
      <c r="FJ83" s="113">
        <v>137.949997</v>
      </c>
      <c r="FK83" s="113">
        <v>135.674454</v>
      </c>
      <c r="FL83" s="114">
        <v>1901500</v>
      </c>
      <c r="FM83" s="115">
        <v>34943.949999999997</v>
      </c>
      <c r="FN83" s="145">
        <v>336.48998999999998</v>
      </c>
      <c r="FO83" s="113">
        <v>341.64999399999999</v>
      </c>
      <c r="FP83" s="113">
        <v>336.02999899999998</v>
      </c>
      <c r="FQ83" s="113">
        <v>337.58999599999999</v>
      </c>
      <c r="FR83" s="113">
        <v>333.99499500000002</v>
      </c>
      <c r="FS83" s="114">
        <v>2348100</v>
      </c>
      <c r="FT83" s="115">
        <v>320312.40000000002</v>
      </c>
      <c r="FU83" s="145">
        <v>59.200001</v>
      </c>
      <c r="FV83" s="113">
        <v>59.279998999999997</v>
      </c>
      <c r="FW83" s="113">
        <v>58.889999000000003</v>
      </c>
      <c r="FX83" s="113">
        <v>58.959999000000003</v>
      </c>
      <c r="FY83" s="113">
        <v>56.403561000000003</v>
      </c>
      <c r="FZ83" s="114">
        <v>14012100</v>
      </c>
      <c r="GA83" s="115">
        <v>243982</v>
      </c>
      <c r="GB83" s="145">
        <v>207.33000200000001</v>
      </c>
      <c r="GC83" s="113">
        <v>207.33000200000001</v>
      </c>
      <c r="GD83" s="113">
        <v>205.11000100000001</v>
      </c>
      <c r="GE83" s="113">
        <v>205.300003</v>
      </c>
      <c r="GF83" s="113">
        <v>204.40580700000001</v>
      </c>
      <c r="GG83" s="114">
        <v>6523100</v>
      </c>
      <c r="GH83" s="115">
        <v>348122.4</v>
      </c>
      <c r="GI83" s="145">
        <v>39.470001000000003</v>
      </c>
      <c r="GJ83" s="113">
        <v>40.240001999999997</v>
      </c>
      <c r="GK83" s="113">
        <v>39.439999</v>
      </c>
      <c r="GL83" s="113">
        <v>39.869999</v>
      </c>
      <c r="GM83" s="113">
        <v>38.774464000000002</v>
      </c>
      <c r="GN83" s="114">
        <v>4200200</v>
      </c>
      <c r="GO83" s="115">
        <v>46880</v>
      </c>
      <c r="GP83" s="145">
        <v>143.53999300000001</v>
      </c>
      <c r="GQ83" s="113">
        <v>144.220001</v>
      </c>
      <c r="GR83" s="113">
        <v>142.300003</v>
      </c>
      <c r="GS83" s="113">
        <v>143.220001</v>
      </c>
      <c r="GT83" s="113">
        <v>141.545715</v>
      </c>
      <c r="GU83" s="114">
        <v>6810200</v>
      </c>
      <c r="GV83" s="115">
        <v>405210.4</v>
      </c>
      <c r="GW83" s="145">
        <v>172.96000699999999</v>
      </c>
      <c r="GX83" s="113">
        <v>175.949997</v>
      </c>
      <c r="GY83" s="113">
        <v>172.300003</v>
      </c>
      <c r="GZ83" s="113">
        <v>173.550003</v>
      </c>
      <c r="HA83" s="113">
        <v>173.550003</v>
      </c>
      <c r="HB83" s="114">
        <v>9994000</v>
      </c>
      <c r="HC83" s="115">
        <v>314209.59999999998</v>
      </c>
      <c r="HD83" s="147">
        <v>30046.73</v>
      </c>
      <c r="HE83" s="148">
        <v>30292.53</v>
      </c>
      <c r="HF83" s="148">
        <v>30046.73</v>
      </c>
      <c r="HG83" s="148">
        <v>30129.83</v>
      </c>
      <c r="HH83" s="148">
        <v>30129.83</v>
      </c>
      <c r="HI83" s="114">
        <v>274050000</v>
      </c>
      <c r="HJ83" s="149">
        <f t="shared" si="1"/>
        <v>9497092.7899999972</v>
      </c>
    </row>
    <row r="84" spans="1:218" x14ac:dyDescent="0.2">
      <c r="A84" s="127">
        <v>44189</v>
      </c>
      <c r="B84" s="112">
        <v>174.41999799999999</v>
      </c>
      <c r="C84" s="113">
        <v>174.78999300000001</v>
      </c>
      <c r="D84" s="113">
        <v>173.41999799999999</v>
      </c>
      <c r="E84" s="113">
        <v>174.520004</v>
      </c>
      <c r="F84" s="113">
        <v>170.527435</v>
      </c>
      <c r="G84" s="114">
        <v>656200</v>
      </c>
      <c r="H84" s="120">
        <v>100666.9</v>
      </c>
      <c r="I84" s="145">
        <v>116.93</v>
      </c>
      <c r="J84" s="113">
        <v>117.44000200000001</v>
      </c>
      <c r="K84" s="113">
        <v>115.82</v>
      </c>
      <c r="L84" s="113">
        <v>117.349998</v>
      </c>
      <c r="M84" s="113">
        <v>115.99773399999999</v>
      </c>
      <c r="N84" s="114">
        <v>707000</v>
      </c>
      <c r="O84" s="115">
        <v>94490.38</v>
      </c>
      <c r="P84" s="146">
        <v>223.240005</v>
      </c>
      <c r="Q84" s="113">
        <v>224.58000200000001</v>
      </c>
      <c r="R84" s="113">
        <v>222.28999300000001</v>
      </c>
      <c r="S84" s="113">
        <v>222.929993</v>
      </c>
      <c r="T84" s="113">
        <v>218.055725</v>
      </c>
      <c r="U84" s="114">
        <v>955400</v>
      </c>
      <c r="V84" s="120">
        <v>145140</v>
      </c>
      <c r="W84" s="145">
        <v>131.320007</v>
      </c>
      <c r="X84" s="113">
        <v>133.46000699999999</v>
      </c>
      <c r="Y84" s="113">
        <v>131.10000600000001</v>
      </c>
      <c r="Z84" s="113">
        <v>131.970001</v>
      </c>
      <c r="AA84" s="113">
        <v>131.35282900000001</v>
      </c>
      <c r="AB84" s="114">
        <v>54930100</v>
      </c>
      <c r="AC84" s="115">
        <v>2243728</v>
      </c>
      <c r="AD84" s="145">
        <v>219.61999499999999</v>
      </c>
      <c r="AE84" s="113">
        <v>219.88000500000001</v>
      </c>
      <c r="AF84" s="113">
        <v>216.050003</v>
      </c>
      <c r="AG84" s="113">
        <v>217.14999399999999</v>
      </c>
      <c r="AH84" s="113">
        <v>217.14999399999999</v>
      </c>
      <c r="AI84" s="114">
        <v>6398500</v>
      </c>
      <c r="AJ84" s="115">
        <v>122587.6</v>
      </c>
      <c r="AK84" s="145">
        <v>179.449997</v>
      </c>
      <c r="AL84" s="113">
        <v>179.85000600000001</v>
      </c>
      <c r="AM84" s="113">
        <v>178.35000600000001</v>
      </c>
      <c r="AN84" s="113">
        <v>179.55999800000001</v>
      </c>
      <c r="AO84" s="113">
        <v>176.85687300000001</v>
      </c>
      <c r="AP84" s="114">
        <v>585700</v>
      </c>
      <c r="AQ84" s="115">
        <v>97547.38</v>
      </c>
      <c r="AR84" s="145">
        <v>85.93</v>
      </c>
      <c r="AS84" s="113">
        <v>85.93</v>
      </c>
      <c r="AT84" s="113">
        <v>84.809997999999993</v>
      </c>
      <c r="AU84" s="113">
        <v>85.330001999999993</v>
      </c>
      <c r="AV84" s="113">
        <v>82.017364999999998</v>
      </c>
      <c r="AW84" s="114">
        <v>3335600</v>
      </c>
      <c r="AX84" s="115">
        <v>164264</v>
      </c>
      <c r="AY84" s="145">
        <v>44.450001</v>
      </c>
      <c r="AZ84" s="113">
        <v>44.59</v>
      </c>
      <c r="BA84" s="113">
        <v>44.23</v>
      </c>
      <c r="BB84" s="113">
        <v>44.540000999999997</v>
      </c>
      <c r="BC84" s="113">
        <v>43.271155999999998</v>
      </c>
      <c r="BD84" s="114">
        <v>5720500</v>
      </c>
      <c r="BE84" s="115">
        <v>188204.3</v>
      </c>
      <c r="BF84" s="145">
        <v>53.02</v>
      </c>
      <c r="BG84" s="113">
        <v>53.549999</v>
      </c>
      <c r="BH84" s="113">
        <v>53.02</v>
      </c>
      <c r="BI84" s="113">
        <v>53.439999</v>
      </c>
      <c r="BJ84" s="113">
        <v>52.208485000000003</v>
      </c>
      <c r="BK84" s="114">
        <v>3265500</v>
      </c>
      <c r="BL84" s="115">
        <v>229654.8</v>
      </c>
      <c r="BM84" s="145">
        <v>54.919998</v>
      </c>
      <c r="BN84" s="113">
        <v>54.967998999999999</v>
      </c>
      <c r="BO84" s="113">
        <v>54.334999000000003</v>
      </c>
      <c r="BP84" s="113">
        <v>54.790000999999997</v>
      </c>
      <c r="BQ84" s="113">
        <v>53.068255999999998</v>
      </c>
      <c r="BR84" s="114">
        <v>1074700</v>
      </c>
      <c r="BS84" s="115">
        <v>51039.23</v>
      </c>
      <c r="BT84" s="145">
        <v>257.040009</v>
      </c>
      <c r="BU84" s="113">
        <v>257.61999500000002</v>
      </c>
      <c r="BV84" s="113">
        <v>253.75</v>
      </c>
      <c r="BW84" s="113">
        <v>256.16000400000001</v>
      </c>
      <c r="BX84" s="113">
        <v>253.06921399999999</v>
      </c>
      <c r="BY84" s="114">
        <v>968100</v>
      </c>
      <c r="BZ84" s="115">
        <v>88136.31</v>
      </c>
      <c r="CA84" s="145">
        <v>210.529999</v>
      </c>
      <c r="CB84" s="113">
        <v>210.699997</v>
      </c>
      <c r="CC84" s="113">
        <v>208.60000600000001</v>
      </c>
      <c r="CD84" s="113">
        <v>209.529999</v>
      </c>
      <c r="CE84" s="113">
        <v>206.90000900000001</v>
      </c>
      <c r="CF84" s="114">
        <v>754900</v>
      </c>
      <c r="CG84" s="115">
        <v>160400</v>
      </c>
      <c r="CH84" s="145">
        <v>269.44000199999999</v>
      </c>
      <c r="CI84" s="113">
        <v>271.35998499999999</v>
      </c>
      <c r="CJ84" s="113">
        <v>269.39999399999999</v>
      </c>
      <c r="CK84" s="113">
        <v>270.92001299999998</v>
      </c>
      <c r="CL84" s="113">
        <v>266.47363300000001</v>
      </c>
      <c r="CM84" s="114">
        <v>1093900</v>
      </c>
      <c r="CN84" s="115">
        <v>291672.59999999998</v>
      </c>
      <c r="CO84" s="145">
        <v>46.599997999999999</v>
      </c>
      <c r="CP84" s="113">
        <v>47.09</v>
      </c>
      <c r="CQ84" s="113">
        <v>46.34</v>
      </c>
      <c r="CR84" s="113">
        <v>47.07</v>
      </c>
      <c r="CS84" s="113">
        <v>46.199398000000002</v>
      </c>
      <c r="CT84" s="114">
        <v>11865600</v>
      </c>
      <c r="CU84" s="115">
        <v>192892.79999999999</v>
      </c>
      <c r="CV84" s="145">
        <v>125</v>
      </c>
      <c r="CW84" s="113">
        <v>125.099998</v>
      </c>
      <c r="CX84" s="113">
        <v>124.209999</v>
      </c>
      <c r="CY84" s="113">
        <v>124.69000200000001</v>
      </c>
      <c r="CZ84" s="113">
        <v>120.301132</v>
      </c>
      <c r="DA84" s="114">
        <v>1761100</v>
      </c>
      <c r="DB84" s="115">
        <v>111105.9</v>
      </c>
      <c r="DC84" s="145">
        <v>151.85000600000001</v>
      </c>
      <c r="DD84" s="113">
        <v>153.03999300000001</v>
      </c>
      <c r="DE84" s="113">
        <v>151.820007</v>
      </c>
      <c r="DF84" s="113">
        <v>152.470001</v>
      </c>
      <c r="DG84" s="113">
        <v>149.696091</v>
      </c>
      <c r="DH84" s="114">
        <v>2114900</v>
      </c>
      <c r="DI84" s="115">
        <v>401383.8</v>
      </c>
      <c r="DJ84" s="145">
        <v>125.089996</v>
      </c>
      <c r="DK84" s="113">
        <v>125.550003</v>
      </c>
      <c r="DL84" s="113">
        <v>123.57</v>
      </c>
      <c r="DM84" s="113">
        <v>124.519997</v>
      </c>
      <c r="DN84" s="113">
        <v>121.469612</v>
      </c>
      <c r="DO84" s="114">
        <v>4164900</v>
      </c>
      <c r="DP84" s="115">
        <v>379562.1</v>
      </c>
      <c r="DQ84" s="145">
        <v>212.11999499999999</v>
      </c>
      <c r="DR84" s="113">
        <v>212.740005</v>
      </c>
      <c r="DS84" s="113">
        <v>211.13999899999999</v>
      </c>
      <c r="DT84" s="113">
        <v>211.38999899999999</v>
      </c>
      <c r="DU84" s="113">
        <v>207.80407700000001</v>
      </c>
      <c r="DV84" s="114">
        <v>1047700</v>
      </c>
      <c r="DW84" s="115">
        <v>157509</v>
      </c>
      <c r="DX84" s="145">
        <v>76.335875999999999</v>
      </c>
      <c r="DY84" s="113">
        <v>76.746184999999997</v>
      </c>
      <c r="DZ84" s="113">
        <v>76.211830000000006</v>
      </c>
      <c r="EA84" s="113">
        <v>76.469466999999995</v>
      </c>
      <c r="EB84" s="113">
        <v>74.489868000000001</v>
      </c>
      <c r="EC84" s="114">
        <v>2957456</v>
      </c>
      <c r="ED84" s="115">
        <v>202756.9</v>
      </c>
      <c r="EE84" s="145">
        <v>221.41999799999999</v>
      </c>
      <c r="EF84" s="113">
        <v>223.61000100000001</v>
      </c>
      <c r="EG84" s="113">
        <v>221.199997</v>
      </c>
      <c r="EH84" s="113">
        <v>222.75</v>
      </c>
      <c r="EI84" s="113">
        <v>221.30249000000001</v>
      </c>
      <c r="EJ84" s="114">
        <v>10550600</v>
      </c>
      <c r="EK84" s="115">
        <v>1684100</v>
      </c>
      <c r="EL84" s="145">
        <v>141.10000600000001</v>
      </c>
      <c r="EM84" s="113">
        <v>142.19000199999999</v>
      </c>
      <c r="EN84" s="113">
        <v>141.10000600000001</v>
      </c>
      <c r="EO84" s="113">
        <v>141.60000600000001</v>
      </c>
      <c r="EP84" s="113">
        <v>140.795807</v>
      </c>
      <c r="EQ84" s="114">
        <v>1821900</v>
      </c>
      <c r="ER84" s="115">
        <v>177680.9</v>
      </c>
      <c r="ES84" s="145">
        <v>136.199997</v>
      </c>
      <c r="ET84" s="113">
        <v>138.13000500000001</v>
      </c>
      <c r="EU84" s="113">
        <v>136.199997</v>
      </c>
      <c r="EV84" s="113">
        <v>137.720001</v>
      </c>
      <c r="EW84" s="113">
        <v>135.17385899999999</v>
      </c>
      <c r="EX84" s="114">
        <v>2588200</v>
      </c>
      <c r="EY84" s="115">
        <v>340093</v>
      </c>
      <c r="EZ84" s="145">
        <v>228.300003</v>
      </c>
      <c r="FA84" s="113">
        <v>229.19000199999999</v>
      </c>
      <c r="FB84" s="113">
        <v>224.83000200000001</v>
      </c>
      <c r="FC84" s="113">
        <v>225.779999</v>
      </c>
      <c r="FD84" s="113">
        <v>225.779999</v>
      </c>
      <c r="FE84" s="114">
        <v>6146300</v>
      </c>
      <c r="FF84" s="115">
        <v>197850</v>
      </c>
      <c r="FG84" s="145">
        <v>138.05999800000001</v>
      </c>
      <c r="FH84" s="113">
        <v>138.63999899999999</v>
      </c>
      <c r="FI84" s="113">
        <v>136.83999600000001</v>
      </c>
      <c r="FJ84" s="113">
        <v>138.490005</v>
      </c>
      <c r="FK84" s="113">
        <v>136.20555100000001</v>
      </c>
      <c r="FL84" s="114">
        <v>416800</v>
      </c>
      <c r="FM84" s="115">
        <v>35080.730000000003</v>
      </c>
      <c r="FN84" s="145">
        <v>336.44000199999999</v>
      </c>
      <c r="FO84" s="113">
        <v>341.41000400000001</v>
      </c>
      <c r="FP84" s="113">
        <v>336.44000199999999</v>
      </c>
      <c r="FQ84" s="113">
        <v>340.790009</v>
      </c>
      <c r="FR84" s="113">
        <v>337.16095000000001</v>
      </c>
      <c r="FS84" s="114">
        <v>1360600</v>
      </c>
      <c r="FT84" s="115">
        <v>323348.59999999998</v>
      </c>
      <c r="FU84" s="145">
        <v>59</v>
      </c>
      <c r="FV84" s="113">
        <v>59.07</v>
      </c>
      <c r="FW84" s="113">
        <v>58.66</v>
      </c>
      <c r="FX84" s="113">
        <v>58.84</v>
      </c>
      <c r="FY84" s="113">
        <v>56.288761000000001</v>
      </c>
      <c r="FZ84" s="114">
        <v>7751100</v>
      </c>
      <c r="GA84" s="115">
        <v>243485.4</v>
      </c>
      <c r="GB84" s="145">
        <v>206.63999899999999</v>
      </c>
      <c r="GC84" s="113">
        <v>208.820007</v>
      </c>
      <c r="GD84" s="113">
        <v>206.60000600000001</v>
      </c>
      <c r="GE84" s="113">
        <v>208.699997</v>
      </c>
      <c r="GF84" s="113">
        <v>207.791</v>
      </c>
      <c r="GG84" s="114">
        <v>3367900</v>
      </c>
      <c r="GH84" s="115">
        <v>353887.8</v>
      </c>
      <c r="GI84" s="145">
        <v>39.950001</v>
      </c>
      <c r="GJ84" s="113">
        <v>40.040000999999997</v>
      </c>
      <c r="GK84" s="113">
        <v>39.080002</v>
      </c>
      <c r="GL84" s="113">
        <v>39.619999</v>
      </c>
      <c r="GM84" s="113">
        <v>38.531334000000001</v>
      </c>
      <c r="GN84" s="114">
        <v>2678000</v>
      </c>
      <c r="GO84" s="115">
        <v>47640</v>
      </c>
      <c r="GP84" s="145">
        <v>143.53999300000001</v>
      </c>
      <c r="GQ84" s="113">
        <v>144.38999899999999</v>
      </c>
      <c r="GR84" s="113">
        <v>143.179993</v>
      </c>
      <c r="GS84" s="113">
        <v>143.5</v>
      </c>
      <c r="GT84" s="113">
        <v>141.82244900000001</v>
      </c>
      <c r="GU84" s="114">
        <v>3018200</v>
      </c>
      <c r="GV84" s="115">
        <v>406002.6</v>
      </c>
      <c r="GW84" s="145">
        <v>173.990005</v>
      </c>
      <c r="GX84" s="113">
        <v>174.58000200000001</v>
      </c>
      <c r="GY84" s="113">
        <v>172.38000500000001</v>
      </c>
      <c r="GZ84" s="113">
        <v>173.729996</v>
      </c>
      <c r="HA84" s="113">
        <v>173.729996</v>
      </c>
      <c r="HB84" s="114">
        <v>2721000</v>
      </c>
      <c r="HC84" s="115">
        <v>314535.5</v>
      </c>
      <c r="HD84" s="147">
        <v>30155.919999999998</v>
      </c>
      <c r="HE84" s="148">
        <v>30209.67</v>
      </c>
      <c r="HF84" s="148">
        <v>30099.3</v>
      </c>
      <c r="HG84" s="148">
        <v>30199.87</v>
      </c>
      <c r="HH84" s="148">
        <v>30199.87</v>
      </c>
      <c r="HI84" s="114">
        <v>145570000</v>
      </c>
      <c r="HJ84" s="149">
        <f t="shared" si="1"/>
        <v>9546446.5299999993</v>
      </c>
    </row>
    <row r="85" spans="1:218" x14ac:dyDescent="0.2">
      <c r="A85" s="127">
        <v>44193</v>
      </c>
      <c r="B85" s="112">
        <v>175.30999800000001</v>
      </c>
      <c r="C85" s="113">
        <v>176.39999399999999</v>
      </c>
      <c r="D85" s="113">
        <v>174.38999899999999</v>
      </c>
      <c r="E85" s="113">
        <v>174.71000699999999</v>
      </c>
      <c r="F85" s="113">
        <v>170.713089</v>
      </c>
      <c r="G85" s="114">
        <v>1403000</v>
      </c>
      <c r="H85" s="120">
        <v>100776.5</v>
      </c>
      <c r="I85" s="145">
        <v>118.050003</v>
      </c>
      <c r="J85" s="113">
        <v>119.349998</v>
      </c>
      <c r="K85" s="113">
        <v>117.599998</v>
      </c>
      <c r="L85" s="113">
        <v>118.360001</v>
      </c>
      <c r="M85" s="113">
        <v>116.99608600000001</v>
      </c>
      <c r="N85" s="114">
        <v>1878700</v>
      </c>
      <c r="O85" s="115">
        <v>95303.63</v>
      </c>
      <c r="P85" s="146">
        <v>223.029999</v>
      </c>
      <c r="Q85" s="113">
        <v>226.89999399999999</v>
      </c>
      <c r="R85" s="113">
        <v>223.029999</v>
      </c>
      <c r="S85" s="113">
        <v>223.64999399999999</v>
      </c>
      <c r="T85" s="113">
        <v>218.76000999999999</v>
      </c>
      <c r="U85" s="114">
        <v>1495100</v>
      </c>
      <c r="V85" s="120">
        <v>146060</v>
      </c>
      <c r="W85" s="145">
        <v>133.990005</v>
      </c>
      <c r="X85" s="113">
        <v>137.33999600000001</v>
      </c>
      <c r="Y85" s="113">
        <v>133.509995</v>
      </c>
      <c r="Z85" s="113">
        <v>136.69000199999999</v>
      </c>
      <c r="AA85" s="113">
        <v>136.05076600000001</v>
      </c>
      <c r="AB85" s="114">
        <v>124486200</v>
      </c>
      <c r="AC85" s="115">
        <v>2299573</v>
      </c>
      <c r="AD85" s="145">
        <v>218.19000199999999</v>
      </c>
      <c r="AE85" s="113">
        <v>219.199997</v>
      </c>
      <c r="AF85" s="113">
        <v>215.16000399999999</v>
      </c>
      <c r="AG85" s="113">
        <v>216.08999600000001</v>
      </c>
      <c r="AH85" s="113">
        <v>216.08999600000001</v>
      </c>
      <c r="AI85" s="114">
        <v>9090600</v>
      </c>
      <c r="AJ85" s="115">
        <v>121989.1</v>
      </c>
      <c r="AK85" s="145">
        <v>180.479996</v>
      </c>
      <c r="AL85" s="113">
        <v>181.11999499999999</v>
      </c>
      <c r="AM85" s="113">
        <v>178.30999800000001</v>
      </c>
      <c r="AN85" s="113">
        <v>178.36999499999999</v>
      </c>
      <c r="AO85" s="113">
        <v>175.68478400000001</v>
      </c>
      <c r="AP85" s="114">
        <v>1508800</v>
      </c>
      <c r="AQ85" s="115">
        <v>96900.94</v>
      </c>
      <c r="AR85" s="145">
        <v>85.610000999999997</v>
      </c>
      <c r="AS85" s="113">
        <v>86.629997000000003</v>
      </c>
      <c r="AT85" s="113">
        <v>84.620002999999997</v>
      </c>
      <c r="AU85" s="113">
        <v>84.900002000000001</v>
      </c>
      <c r="AV85" s="113">
        <v>81.604056999999997</v>
      </c>
      <c r="AW85" s="114">
        <v>8051900</v>
      </c>
      <c r="AX85" s="115">
        <v>163436.29999999999</v>
      </c>
      <c r="AY85" s="145">
        <v>44.93</v>
      </c>
      <c r="AZ85" s="113">
        <v>45.34</v>
      </c>
      <c r="BA85" s="113">
        <v>44.720001000000003</v>
      </c>
      <c r="BB85" s="113">
        <v>44.919998</v>
      </c>
      <c r="BC85" s="113">
        <v>43.640335</v>
      </c>
      <c r="BD85" s="114">
        <v>13458400</v>
      </c>
      <c r="BE85" s="115">
        <v>189810</v>
      </c>
      <c r="BF85" s="145">
        <v>53.849997999999999</v>
      </c>
      <c r="BG85" s="113">
        <v>54.439999</v>
      </c>
      <c r="BH85" s="113">
        <v>53.73</v>
      </c>
      <c r="BI85" s="113">
        <v>54.16</v>
      </c>
      <c r="BJ85" s="113">
        <v>52.911887999999998</v>
      </c>
      <c r="BK85" s="114">
        <v>9020500</v>
      </c>
      <c r="BL85" s="115">
        <v>232749</v>
      </c>
      <c r="BM85" s="145">
        <v>55.27</v>
      </c>
      <c r="BN85" s="113">
        <v>55.77</v>
      </c>
      <c r="BO85" s="113">
        <v>54.18</v>
      </c>
      <c r="BP85" s="113">
        <v>54.290000999999997</v>
      </c>
      <c r="BQ85" s="113">
        <v>52.583969000000003</v>
      </c>
      <c r="BR85" s="114">
        <v>3668200</v>
      </c>
      <c r="BS85" s="115">
        <v>50378.75</v>
      </c>
      <c r="BT85" s="145">
        <v>257.80999800000001</v>
      </c>
      <c r="BU85" s="113">
        <v>262.64999399999999</v>
      </c>
      <c r="BV85" s="113">
        <v>257</v>
      </c>
      <c r="BW85" s="113">
        <v>259.58999599999999</v>
      </c>
      <c r="BX85" s="113">
        <v>256.45782500000001</v>
      </c>
      <c r="BY85" s="114">
        <v>2793400</v>
      </c>
      <c r="BZ85" s="115">
        <v>89316.5</v>
      </c>
      <c r="CA85" s="145">
        <v>211</v>
      </c>
      <c r="CB85" s="113">
        <v>211.229996</v>
      </c>
      <c r="CC85" s="113">
        <v>209.38000500000001</v>
      </c>
      <c r="CD85" s="113">
        <v>209.94000199999999</v>
      </c>
      <c r="CE85" s="113">
        <v>207.304855</v>
      </c>
      <c r="CF85" s="114">
        <v>1715700</v>
      </c>
      <c r="CG85" s="115">
        <v>158910</v>
      </c>
      <c r="CH85" s="145">
        <v>272.17001299999998</v>
      </c>
      <c r="CI85" s="113">
        <v>272.25</v>
      </c>
      <c r="CJ85" s="113">
        <v>269.23998999999998</v>
      </c>
      <c r="CK85" s="113">
        <v>269.25</v>
      </c>
      <c r="CL85" s="113">
        <v>264.83105499999999</v>
      </c>
      <c r="CM85" s="114">
        <v>2633800</v>
      </c>
      <c r="CN85" s="115">
        <v>289874.8</v>
      </c>
      <c r="CO85" s="145">
        <v>47.189999</v>
      </c>
      <c r="CP85" s="113">
        <v>47.639999000000003</v>
      </c>
      <c r="CQ85" s="113">
        <v>46.860000999999997</v>
      </c>
      <c r="CR85" s="113">
        <v>47.07</v>
      </c>
      <c r="CS85" s="113">
        <v>46.199398000000002</v>
      </c>
      <c r="CT85" s="114">
        <v>21269200</v>
      </c>
      <c r="CU85" s="115">
        <v>192892.79999999999</v>
      </c>
      <c r="CV85" s="145">
        <v>125.099998</v>
      </c>
      <c r="CW85" s="113">
        <v>126.599998</v>
      </c>
      <c r="CX85" s="113">
        <v>124.459999</v>
      </c>
      <c r="CY85" s="113">
        <v>124.82</v>
      </c>
      <c r="CZ85" s="113">
        <v>120.42656700000001</v>
      </c>
      <c r="DA85" s="114">
        <v>3615200</v>
      </c>
      <c r="DB85" s="115">
        <v>111221.7</v>
      </c>
      <c r="DC85" s="145">
        <v>153.320007</v>
      </c>
      <c r="DD85" s="113">
        <v>153.86999499999999</v>
      </c>
      <c r="DE85" s="113">
        <v>152.300003</v>
      </c>
      <c r="DF85" s="113">
        <v>153.19000199999999</v>
      </c>
      <c r="DG85" s="113">
        <v>150.40299999999999</v>
      </c>
      <c r="DH85" s="114">
        <v>3855500</v>
      </c>
      <c r="DI85" s="115">
        <v>403279.2</v>
      </c>
      <c r="DJ85" s="145">
        <v>125.82</v>
      </c>
      <c r="DK85" s="113">
        <v>126.650002</v>
      </c>
      <c r="DL85" s="113">
        <v>124.790001</v>
      </c>
      <c r="DM85" s="113">
        <v>125.339996</v>
      </c>
      <c r="DN85" s="113">
        <v>122.269524</v>
      </c>
      <c r="DO85" s="114">
        <v>8072600</v>
      </c>
      <c r="DP85" s="115">
        <v>382061.6</v>
      </c>
      <c r="DQ85" s="145">
        <v>212.990005</v>
      </c>
      <c r="DR85" s="113">
        <v>214.88000500000001</v>
      </c>
      <c r="DS85" s="113">
        <v>212.19000199999999</v>
      </c>
      <c r="DT85" s="113">
        <v>214.020004</v>
      </c>
      <c r="DU85" s="113">
        <v>210.38945000000001</v>
      </c>
      <c r="DV85" s="114">
        <v>2550100</v>
      </c>
      <c r="DW85" s="115">
        <v>159468.6</v>
      </c>
      <c r="DX85" s="145">
        <v>76.956108</v>
      </c>
      <c r="DY85" s="113">
        <v>77.423659999999998</v>
      </c>
      <c r="DZ85" s="113">
        <v>76.459923000000003</v>
      </c>
      <c r="EA85" s="113">
        <v>76.765265999999997</v>
      </c>
      <c r="EB85" s="113">
        <v>74.778000000000006</v>
      </c>
      <c r="EC85" s="114">
        <v>4804242</v>
      </c>
      <c r="ED85" s="115">
        <v>203541.3</v>
      </c>
      <c r="EE85" s="145">
        <v>224.449997</v>
      </c>
      <c r="EF85" s="113">
        <v>226.029999</v>
      </c>
      <c r="EG85" s="113">
        <v>223.020004</v>
      </c>
      <c r="EH85" s="113">
        <v>224.96000699999999</v>
      </c>
      <c r="EI85" s="113">
        <v>223.49813800000001</v>
      </c>
      <c r="EJ85" s="114">
        <v>17933500</v>
      </c>
      <c r="EK85" s="115">
        <v>1700809</v>
      </c>
      <c r="EL85" s="145">
        <v>142.53999300000001</v>
      </c>
      <c r="EM85" s="113">
        <v>142.91999799999999</v>
      </c>
      <c r="EN85" s="113">
        <v>141.03999300000001</v>
      </c>
      <c r="EO85" s="113">
        <v>142.429993</v>
      </c>
      <c r="EP85" s="113">
        <v>141.62106299999999</v>
      </c>
      <c r="EQ85" s="114">
        <v>4081500</v>
      </c>
      <c r="ER85" s="115">
        <v>181096.7</v>
      </c>
      <c r="ES85" s="145">
        <v>138.14999399999999</v>
      </c>
      <c r="ET85" s="113">
        <v>139.38999899999999</v>
      </c>
      <c r="EU85" s="113">
        <v>137.949997</v>
      </c>
      <c r="EV85" s="113">
        <v>138.679993</v>
      </c>
      <c r="EW85" s="113">
        <v>136.11608899999999</v>
      </c>
      <c r="EX85" s="114">
        <v>3714700</v>
      </c>
      <c r="EY85" s="115">
        <v>342463.7</v>
      </c>
      <c r="EZ85" s="145">
        <v>227.220001</v>
      </c>
      <c r="FA85" s="113">
        <v>227.83999600000001</v>
      </c>
      <c r="FB85" s="113">
        <v>222.050003</v>
      </c>
      <c r="FC85" s="113">
        <v>224.63999899999999</v>
      </c>
      <c r="FD85" s="113">
        <v>224.63999899999999</v>
      </c>
      <c r="FE85" s="114">
        <v>6422500</v>
      </c>
      <c r="FF85" s="115">
        <v>200260</v>
      </c>
      <c r="FG85" s="145">
        <v>138.83000200000001</v>
      </c>
      <c r="FH85" s="113">
        <v>139.88000500000001</v>
      </c>
      <c r="FI85" s="113">
        <v>138.470001</v>
      </c>
      <c r="FJ85" s="113">
        <v>139.19000199999999</v>
      </c>
      <c r="FK85" s="113">
        <v>136.89399700000001</v>
      </c>
      <c r="FL85" s="114">
        <v>1100300</v>
      </c>
      <c r="FM85" s="115">
        <v>35258.050000000003</v>
      </c>
      <c r="FN85" s="145">
        <v>343.209991</v>
      </c>
      <c r="FO85" s="113">
        <v>347.790009</v>
      </c>
      <c r="FP85" s="113">
        <v>343.05999800000001</v>
      </c>
      <c r="FQ85" s="113">
        <v>345.95001200000002</v>
      </c>
      <c r="FR85" s="113">
        <v>342.26599099999999</v>
      </c>
      <c r="FS85" s="114">
        <v>2308200</v>
      </c>
      <c r="FT85" s="115">
        <v>328244.40000000002</v>
      </c>
      <c r="FU85" s="145">
        <v>59.16</v>
      </c>
      <c r="FV85" s="113">
        <v>59.18</v>
      </c>
      <c r="FW85" s="113">
        <v>58.650002000000001</v>
      </c>
      <c r="FX85" s="113">
        <v>58.98</v>
      </c>
      <c r="FY85" s="113">
        <v>56.422691</v>
      </c>
      <c r="FZ85" s="114">
        <v>15355600</v>
      </c>
      <c r="GA85" s="115">
        <v>244064.7</v>
      </c>
      <c r="GB85" s="145">
        <v>209.85000600000001</v>
      </c>
      <c r="GC85" s="113">
        <v>213.46000699999999</v>
      </c>
      <c r="GD85" s="113">
        <v>208.949997</v>
      </c>
      <c r="GE85" s="113">
        <v>212.63000500000001</v>
      </c>
      <c r="GF85" s="113">
        <v>211.70388800000001</v>
      </c>
      <c r="GG85" s="114">
        <v>5816200</v>
      </c>
      <c r="GH85" s="115">
        <v>360551.8</v>
      </c>
      <c r="GI85" s="145">
        <v>39.68</v>
      </c>
      <c r="GJ85" s="113">
        <v>40.299999</v>
      </c>
      <c r="GK85" s="113">
        <v>39.299999</v>
      </c>
      <c r="GL85" s="113">
        <v>39.659999999999997</v>
      </c>
      <c r="GM85" s="113">
        <v>38.570236000000001</v>
      </c>
      <c r="GN85" s="114">
        <v>4714500</v>
      </c>
      <c r="GO85" s="115">
        <v>47140</v>
      </c>
      <c r="GP85" s="145">
        <v>144.03999300000001</v>
      </c>
      <c r="GQ85" s="113">
        <v>145.300003</v>
      </c>
      <c r="GR85" s="113">
        <v>143.33000200000001</v>
      </c>
      <c r="GS85" s="113">
        <v>145.220001</v>
      </c>
      <c r="GT85" s="113">
        <v>143.52233899999999</v>
      </c>
      <c r="GU85" s="114">
        <v>6448300</v>
      </c>
      <c r="GV85" s="115">
        <v>410868.9</v>
      </c>
      <c r="GW85" s="145">
        <v>175.75</v>
      </c>
      <c r="GX85" s="113">
        <v>179.91999799999999</v>
      </c>
      <c r="GY85" s="113">
        <v>175.050003</v>
      </c>
      <c r="GZ85" s="113">
        <v>178.86000100000001</v>
      </c>
      <c r="HA85" s="113">
        <v>178.86000100000001</v>
      </c>
      <c r="HB85" s="114">
        <v>13145400</v>
      </c>
      <c r="HC85" s="115">
        <v>323823.3</v>
      </c>
      <c r="HD85" s="147">
        <v>30283.23</v>
      </c>
      <c r="HE85" s="148">
        <v>30525.56</v>
      </c>
      <c r="HF85" s="148">
        <v>30283.23</v>
      </c>
      <c r="HG85" s="148">
        <v>30403.97</v>
      </c>
      <c r="HH85" s="148">
        <v>30403.97</v>
      </c>
      <c r="HI85" s="114">
        <v>302490000</v>
      </c>
      <c r="HJ85" s="149">
        <f t="shared" si="1"/>
        <v>9662124.2700000014</v>
      </c>
    </row>
    <row r="86" spans="1:218" x14ac:dyDescent="0.2">
      <c r="A86" s="127">
        <v>44194</v>
      </c>
      <c r="B86" s="112">
        <v>175.550003</v>
      </c>
      <c r="C86" s="113">
        <v>175.63999899999999</v>
      </c>
      <c r="D86" s="113">
        <v>173.14999399999999</v>
      </c>
      <c r="E86" s="113">
        <v>173.85000600000001</v>
      </c>
      <c r="F86" s="113">
        <v>169.872772</v>
      </c>
      <c r="G86" s="114">
        <v>1218900</v>
      </c>
      <c r="H86" s="120">
        <v>100280.4</v>
      </c>
      <c r="I86" s="145">
        <v>119.239998</v>
      </c>
      <c r="J86" s="113">
        <v>119.349998</v>
      </c>
      <c r="K86" s="113">
        <v>118</v>
      </c>
      <c r="L86" s="113">
        <v>118.139999</v>
      </c>
      <c r="M86" s="113">
        <v>116.778633</v>
      </c>
      <c r="N86" s="114">
        <v>1860400</v>
      </c>
      <c r="O86" s="115">
        <v>95126.5</v>
      </c>
      <c r="P86" s="146">
        <v>225.88000500000001</v>
      </c>
      <c r="Q86" s="113">
        <v>229.470001</v>
      </c>
      <c r="R86" s="113">
        <v>225.270004</v>
      </c>
      <c r="S86" s="113">
        <v>226.86999499999999</v>
      </c>
      <c r="T86" s="113">
        <v>221.909592</v>
      </c>
      <c r="U86" s="114">
        <v>1564400</v>
      </c>
      <c r="V86" s="120">
        <v>144390</v>
      </c>
      <c r="W86" s="145">
        <v>138.050003</v>
      </c>
      <c r="X86" s="113">
        <v>138.78999300000001</v>
      </c>
      <c r="Y86" s="113">
        <v>134.33999600000001</v>
      </c>
      <c r="Z86" s="113">
        <v>134.86999499999999</v>
      </c>
      <c r="AA86" s="113">
        <v>134.239273</v>
      </c>
      <c r="AB86" s="114">
        <v>121047300</v>
      </c>
      <c r="AC86" s="115">
        <v>2268955</v>
      </c>
      <c r="AD86" s="145">
        <v>218.300003</v>
      </c>
      <c r="AE86" s="113">
        <v>221.679993</v>
      </c>
      <c r="AF86" s="113">
        <v>215.39999399999999</v>
      </c>
      <c r="AG86" s="113">
        <v>216.25</v>
      </c>
      <c r="AH86" s="113">
        <v>216.25</v>
      </c>
      <c r="AI86" s="114">
        <v>14593800</v>
      </c>
      <c r="AJ86" s="115">
        <v>122079.5</v>
      </c>
      <c r="AK86" s="145">
        <v>179.16999799999999</v>
      </c>
      <c r="AL86" s="113">
        <v>179.38000500000001</v>
      </c>
      <c r="AM86" s="113">
        <v>175.11000100000001</v>
      </c>
      <c r="AN86" s="113">
        <v>176.64999399999999</v>
      </c>
      <c r="AO86" s="113">
        <v>173.99066199999999</v>
      </c>
      <c r="AP86" s="114">
        <v>1490300</v>
      </c>
      <c r="AQ86" s="115">
        <v>95966.5</v>
      </c>
      <c r="AR86" s="145">
        <v>85.260002</v>
      </c>
      <c r="AS86" s="113">
        <v>85.720000999999996</v>
      </c>
      <c r="AT86" s="113">
        <v>84.050003000000004</v>
      </c>
      <c r="AU86" s="113">
        <v>84.610000999999997</v>
      </c>
      <c r="AV86" s="113">
        <v>81.325325000000007</v>
      </c>
      <c r="AW86" s="114">
        <v>7670800</v>
      </c>
      <c r="AX86" s="115">
        <v>162878</v>
      </c>
      <c r="AY86" s="145">
        <v>44.970001000000003</v>
      </c>
      <c r="AZ86" s="113">
        <v>45.25</v>
      </c>
      <c r="BA86" s="113">
        <v>44.529998999999997</v>
      </c>
      <c r="BB86" s="113">
        <v>44.639999000000003</v>
      </c>
      <c r="BC86" s="113">
        <v>43.368309000000004</v>
      </c>
      <c r="BD86" s="114">
        <v>11829000</v>
      </c>
      <c r="BE86" s="115">
        <v>188626.8</v>
      </c>
      <c r="BF86" s="145">
        <v>54.450001</v>
      </c>
      <c r="BG86" s="113">
        <v>54.490001999999997</v>
      </c>
      <c r="BH86" s="113">
        <v>54.02</v>
      </c>
      <c r="BI86" s="113">
        <v>54.130001</v>
      </c>
      <c r="BJ86" s="113">
        <v>52.882584000000001</v>
      </c>
      <c r="BK86" s="114">
        <v>8320600</v>
      </c>
      <c r="BL86" s="115">
        <v>232620.1</v>
      </c>
      <c r="BM86" s="145">
        <v>54.5</v>
      </c>
      <c r="BN86" s="113">
        <v>54.82</v>
      </c>
      <c r="BO86" s="113">
        <v>53.849997999999999</v>
      </c>
      <c r="BP86" s="113">
        <v>54.330002</v>
      </c>
      <c r="BQ86" s="113">
        <v>52.622714999999999</v>
      </c>
      <c r="BR86" s="114">
        <v>2222000</v>
      </c>
      <c r="BS86" s="115">
        <v>50863.1</v>
      </c>
      <c r="BT86" s="145">
        <v>260.26001000000002</v>
      </c>
      <c r="BU86" s="113">
        <v>260.85998499999999</v>
      </c>
      <c r="BV86" s="113">
        <v>256.5</v>
      </c>
      <c r="BW86" s="113">
        <v>258.01001000000002</v>
      </c>
      <c r="BX86" s="113">
        <v>254.896896</v>
      </c>
      <c r="BY86" s="114">
        <v>1430900</v>
      </c>
      <c r="BZ86" s="115">
        <v>88772.88</v>
      </c>
      <c r="CA86" s="145">
        <v>211.39999399999999</v>
      </c>
      <c r="CB86" s="113">
        <v>211.39999399999999</v>
      </c>
      <c r="CC86" s="113">
        <v>207.88000500000001</v>
      </c>
      <c r="CD86" s="113">
        <v>209.13000500000001</v>
      </c>
      <c r="CE86" s="113">
        <v>206.50503499999999</v>
      </c>
      <c r="CF86" s="114">
        <v>1527600</v>
      </c>
      <c r="CG86" s="115">
        <v>158820</v>
      </c>
      <c r="CH86" s="145">
        <v>269.98001099999999</v>
      </c>
      <c r="CI86" s="113">
        <v>270.459991</v>
      </c>
      <c r="CJ86" s="113">
        <v>265.07000699999998</v>
      </c>
      <c r="CK86" s="113">
        <v>266.19000199999999</v>
      </c>
      <c r="CL86" s="113">
        <v>261.821259</v>
      </c>
      <c r="CM86" s="114">
        <v>2572100</v>
      </c>
      <c r="CN86" s="115">
        <v>286580.3</v>
      </c>
      <c r="CO86" s="145">
        <v>47.220001000000003</v>
      </c>
      <c r="CP86" s="113">
        <v>50.669998</v>
      </c>
      <c r="CQ86" s="113">
        <v>46.490001999999997</v>
      </c>
      <c r="CR86" s="113">
        <v>49.389999000000003</v>
      </c>
      <c r="CS86" s="113">
        <v>48.476481999999997</v>
      </c>
      <c r="CT86" s="114">
        <v>84531400</v>
      </c>
      <c r="CU86" s="115">
        <v>202400.1</v>
      </c>
      <c r="CV86" s="145">
        <v>125.349998</v>
      </c>
      <c r="CW86" s="113">
        <v>125.480003</v>
      </c>
      <c r="CX86" s="113">
        <v>123.239998</v>
      </c>
      <c r="CY86" s="113">
        <v>123.800003</v>
      </c>
      <c r="CZ86" s="113">
        <v>119.442459</v>
      </c>
      <c r="DA86" s="114">
        <v>3487000</v>
      </c>
      <c r="DB86" s="115">
        <v>110312.8</v>
      </c>
      <c r="DC86" s="145">
        <v>154.11000100000001</v>
      </c>
      <c r="DD86" s="113">
        <v>154.929993</v>
      </c>
      <c r="DE86" s="113">
        <v>153.800003</v>
      </c>
      <c r="DF86" s="113">
        <v>154.13999899999999</v>
      </c>
      <c r="DG86" s="113">
        <v>151.33570900000001</v>
      </c>
      <c r="DH86" s="114">
        <v>5212000</v>
      </c>
      <c r="DI86" s="115">
        <v>405780.1</v>
      </c>
      <c r="DJ86" s="145">
        <v>126.199997</v>
      </c>
      <c r="DK86" s="113">
        <v>126.279999</v>
      </c>
      <c r="DL86" s="113">
        <v>124.889999</v>
      </c>
      <c r="DM86" s="113">
        <v>125.010002</v>
      </c>
      <c r="DN86" s="113">
        <v>121.947624</v>
      </c>
      <c r="DO86" s="114">
        <v>8389200</v>
      </c>
      <c r="DP86" s="115">
        <v>381055.7</v>
      </c>
      <c r="DQ86" s="145">
        <v>214.63999899999999</v>
      </c>
      <c r="DR86" s="113">
        <v>215.779999</v>
      </c>
      <c r="DS86" s="113">
        <v>212.449997</v>
      </c>
      <c r="DT86" s="113">
        <v>212.71000699999999</v>
      </c>
      <c r="DU86" s="113">
        <v>209.101685</v>
      </c>
      <c r="DV86" s="114">
        <v>1665700</v>
      </c>
      <c r="DW86" s="115">
        <v>158492.5</v>
      </c>
      <c r="DX86" s="145">
        <v>77.099236000000005</v>
      </c>
      <c r="DY86" s="113">
        <v>77.853049999999996</v>
      </c>
      <c r="DZ86" s="113">
        <v>77.061065999999997</v>
      </c>
      <c r="EA86" s="113">
        <v>77.690842000000004</v>
      </c>
      <c r="EB86" s="113">
        <v>75.679610999999994</v>
      </c>
      <c r="EC86" s="114">
        <v>5708037</v>
      </c>
      <c r="ED86" s="115">
        <v>205995.4</v>
      </c>
      <c r="EE86" s="145">
        <v>226.30999800000001</v>
      </c>
      <c r="EF86" s="113">
        <v>227.179993</v>
      </c>
      <c r="EG86" s="113">
        <v>223.58000200000001</v>
      </c>
      <c r="EH86" s="113">
        <v>224.14999399999999</v>
      </c>
      <c r="EI86" s="113">
        <v>222.69338999999999</v>
      </c>
      <c r="EJ86" s="114">
        <v>17403200</v>
      </c>
      <c r="EK86" s="115">
        <v>1694684</v>
      </c>
      <c r="EL86" s="145">
        <v>142.83000200000001</v>
      </c>
      <c r="EM86" s="113">
        <v>143.05999800000001</v>
      </c>
      <c r="EN86" s="113">
        <v>140.429993</v>
      </c>
      <c r="EO86" s="113">
        <v>141.570007</v>
      </c>
      <c r="EP86" s="113">
        <v>140.76599100000001</v>
      </c>
      <c r="EQ86" s="114">
        <v>3232400</v>
      </c>
      <c r="ER86" s="115">
        <v>180003.3</v>
      </c>
      <c r="ES86" s="145">
        <v>139.220001</v>
      </c>
      <c r="ET86" s="113">
        <v>139.94000199999999</v>
      </c>
      <c r="EU86" s="113">
        <v>138.199997</v>
      </c>
      <c r="EV86" s="113">
        <v>138.41999799999999</v>
      </c>
      <c r="EW86" s="113">
        <v>135.860916</v>
      </c>
      <c r="EX86" s="114">
        <v>5139300</v>
      </c>
      <c r="EY86" s="115">
        <v>341821.6</v>
      </c>
      <c r="EZ86" s="145">
        <v>224.970001</v>
      </c>
      <c r="FA86" s="113">
        <v>225.300003</v>
      </c>
      <c r="FB86" s="113">
        <v>220.86000100000001</v>
      </c>
      <c r="FC86" s="113">
        <v>222.46000699999999</v>
      </c>
      <c r="FD86" s="113">
        <v>222.46000699999999</v>
      </c>
      <c r="FE86" s="114">
        <v>6122400</v>
      </c>
      <c r="FF86" s="115">
        <v>201700</v>
      </c>
      <c r="FG86" s="145">
        <v>139.58000200000001</v>
      </c>
      <c r="FH86" s="113">
        <v>139.64999399999999</v>
      </c>
      <c r="FI86" s="113">
        <v>138.029999</v>
      </c>
      <c r="FJ86" s="113">
        <v>138.35000600000001</v>
      </c>
      <c r="FK86" s="113">
        <v>136.06785600000001</v>
      </c>
      <c r="FL86" s="114">
        <v>859000</v>
      </c>
      <c r="FM86" s="115">
        <v>35045.269999999997</v>
      </c>
      <c r="FN86" s="145">
        <v>347.98998999999998</v>
      </c>
      <c r="FO86" s="113">
        <v>351.290009</v>
      </c>
      <c r="FP86" s="113">
        <v>345</v>
      </c>
      <c r="FQ86" s="113">
        <v>347.35000600000001</v>
      </c>
      <c r="FR86" s="113">
        <v>343.65106200000002</v>
      </c>
      <c r="FS86" s="114">
        <v>2275700</v>
      </c>
      <c r="FT86" s="115">
        <v>329572.90000000002</v>
      </c>
      <c r="FU86" s="145">
        <v>59.029998999999997</v>
      </c>
      <c r="FV86" s="113">
        <v>59.240001999999997</v>
      </c>
      <c r="FW86" s="113">
        <v>58.639999000000003</v>
      </c>
      <c r="FX86" s="113">
        <v>58.810001</v>
      </c>
      <c r="FY86" s="113">
        <v>56.260063000000002</v>
      </c>
      <c r="FZ86" s="114">
        <v>15686100</v>
      </c>
      <c r="GA86" s="115">
        <v>243361.3</v>
      </c>
      <c r="GB86" s="145">
        <v>214.61000100000001</v>
      </c>
      <c r="GC86" s="113">
        <v>215.240005</v>
      </c>
      <c r="GD86" s="113">
        <v>213.53999300000001</v>
      </c>
      <c r="GE86" s="113">
        <v>214.36999499999999</v>
      </c>
      <c r="GF86" s="113">
        <v>213.436295</v>
      </c>
      <c r="GG86" s="114">
        <v>6093400</v>
      </c>
      <c r="GH86" s="115">
        <v>363502.2</v>
      </c>
      <c r="GI86" s="145">
        <v>39.810001</v>
      </c>
      <c r="GJ86" s="113">
        <v>40.340000000000003</v>
      </c>
      <c r="GK86" s="113">
        <v>39.240001999999997</v>
      </c>
      <c r="GL86" s="113">
        <v>39.409999999999997</v>
      </c>
      <c r="GM86" s="113">
        <v>38.327103000000001</v>
      </c>
      <c r="GN86" s="114">
        <v>4004400</v>
      </c>
      <c r="GO86" s="115">
        <v>47070</v>
      </c>
      <c r="GP86" s="145">
        <v>145.63999899999999</v>
      </c>
      <c r="GQ86" s="113">
        <v>145.85000600000001</v>
      </c>
      <c r="GR86" s="113">
        <v>143.58999600000001</v>
      </c>
      <c r="GS86" s="113">
        <v>144.300003</v>
      </c>
      <c r="GT86" s="113">
        <v>142.613113</v>
      </c>
      <c r="GU86" s="114">
        <v>5979400</v>
      </c>
      <c r="GV86" s="115">
        <v>408266</v>
      </c>
      <c r="GW86" s="145">
        <v>180.009995</v>
      </c>
      <c r="GX86" s="113">
        <v>180.199997</v>
      </c>
      <c r="GY86" s="113">
        <v>176.220001</v>
      </c>
      <c r="GZ86" s="113">
        <v>177.300003</v>
      </c>
      <c r="HA86" s="113">
        <v>177.300003</v>
      </c>
      <c r="HB86" s="114">
        <v>6875400</v>
      </c>
      <c r="HC86" s="115">
        <v>320998.90000000002</v>
      </c>
      <c r="HD86" s="147">
        <v>30492.07</v>
      </c>
      <c r="HE86" s="148">
        <v>30588.79</v>
      </c>
      <c r="HF86" s="148">
        <v>30274.240000000002</v>
      </c>
      <c r="HG86" s="148">
        <v>30335.67</v>
      </c>
      <c r="HH86" s="148">
        <v>30335.67</v>
      </c>
      <c r="HI86" s="114">
        <v>357610000</v>
      </c>
      <c r="HJ86" s="149">
        <f t="shared" si="1"/>
        <v>9626021.1499999985</v>
      </c>
    </row>
    <row r="87" spans="1:218" x14ac:dyDescent="0.2">
      <c r="A87" s="127">
        <v>44195</v>
      </c>
      <c r="B87" s="112">
        <v>173.88000500000001</v>
      </c>
      <c r="C87" s="113">
        <v>174.91999799999999</v>
      </c>
      <c r="D87" s="113">
        <v>173.38000500000001</v>
      </c>
      <c r="E87" s="113">
        <v>174.11000100000001</v>
      </c>
      <c r="F87" s="113">
        <v>170.12681599999999</v>
      </c>
      <c r="G87" s="114">
        <v>1419100</v>
      </c>
      <c r="H87" s="120">
        <v>100430.39999999999</v>
      </c>
      <c r="I87" s="145">
        <v>118.25</v>
      </c>
      <c r="J87" s="113">
        <v>119.949997</v>
      </c>
      <c r="K87" s="113">
        <v>118.150002</v>
      </c>
      <c r="L87" s="113">
        <v>119.43</v>
      </c>
      <c r="M87" s="113">
        <v>118.053764</v>
      </c>
      <c r="N87" s="114">
        <v>1954200</v>
      </c>
      <c r="O87" s="115">
        <v>96165.19</v>
      </c>
      <c r="P87" s="146">
        <v>227.979996</v>
      </c>
      <c r="Q87" s="113">
        <v>229.029999</v>
      </c>
      <c r="R87" s="113">
        <v>226.58000200000001</v>
      </c>
      <c r="S87" s="113">
        <v>227.16999799999999</v>
      </c>
      <c r="T87" s="113">
        <v>222.203033</v>
      </c>
      <c r="U87" s="114">
        <v>1891400</v>
      </c>
      <c r="V87" s="120">
        <v>143270</v>
      </c>
      <c r="W87" s="145">
        <v>135.58000200000001</v>
      </c>
      <c r="X87" s="113">
        <v>135.990005</v>
      </c>
      <c r="Y87" s="113">
        <v>133.39999399999999</v>
      </c>
      <c r="Z87" s="113">
        <v>133.720001</v>
      </c>
      <c r="AA87" s="113">
        <v>133.09465</v>
      </c>
      <c r="AB87" s="114">
        <v>96452100</v>
      </c>
      <c r="AC87" s="115">
        <v>2249608</v>
      </c>
      <c r="AD87" s="145">
        <v>216.36000100000001</v>
      </c>
      <c r="AE87" s="113">
        <v>218.550003</v>
      </c>
      <c r="AF87" s="113">
        <v>214.36999499999999</v>
      </c>
      <c r="AG87" s="113">
        <v>216.66999799999999</v>
      </c>
      <c r="AH87" s="113">
        <v>216.66999799999999</v>
      </c>
      <c r="AI87" s="114">
        <v>10812600</v>
      </c>
      <c r="AJ87" s="115">
        <v>122316.6</v>
      </c>
      <c r="AK87" s="145">
        <v>179.770004</v>
      </c>
      <c r="AL87" s="113">
        <v>182.229996</v>
      </c>
      <c r="AM87" s="113">
        <v>178.69000199999999</v>
      </c>
      <c r="AN87" s="113">
        <v>180.03999300000001</v>
      </c>
      <c r="AO87" s="113">
        <v>177.32963599999999</v>
      </c>
      <c r="AP87" s="114">
        <v>2720600</v>
      </c>
      <c r="AQ87" s="115">
        <v>97808.13</v>
      </c>
      <c r="AR87" s="145">
        <v>84.610000999999997</v>
      </c>
      <c r="AS87" s="113">
        <v>86.580001999999993</v>
      </c>
      <c r="AT87" s="113">
        <v>84.540001000000004</v>
      </c>
      <c r="AU87" s="113">
        <v>85.330001999999993</v>
      </c>
      <c r="AV87" s="113">
        <v>82.017364999999998</v>
      </c>
      <c r="AW87" s="114">
        <v>7901800</v>
      </c>
      <c r="AX87" s="115">
        <v>164264</v>
      </c>
      <c r="AY87" s="145">
        <v>44.740001999999997</v>
      </c>
      <c r="AZ87" s="113">
        <v>45.060001</v>
      </c>
      <c r="BA87" s="113">
        <v>44.439999</v>
      </c>
      <c r="BB87" s="113">
        <v>44.48</v>
      </c>
      <c r="BC87" s="113">
        <v>43.212864000000003</v>
      </c>
      <c r="BD87" s="114">
        <v>11043100</v>
      </c>
      <c r="BE87" s="115">
        <v>187950.8</v>
      </c>
      <c r="BF87" s="145">
        <v>54.049999</v>
      </c>
      <c r="BG87" s="113">
        <v>54.630001</v>
      </c>
      <c r="BH87" s="113">
        <v>54.029998999999997</v>
      </c>
      <c r="BI87" s="113">
        <v>54.439999</v>
      </c>
      <c r="BJ87" s="113">
        <v>53.185436000000003</v>
      </c>
      <c r="BK87" s="114">
        <v>8142700</v>
      </c>
      <c r="BL87" s="115">
        <v>233952.3</v>
      </c>
      <c r="BM87" s="145">
        <v>54.349997999999999</v>
      </c>
      <c r="BN87" s="113">
        <v>55.66</v>
      </c>
      <c r="BO87" s="113">
        <v>54.299999</v>
      </c>
      <c r="BP87" s="113">
        <v>55.470001000000003</v>
      </c>
      <c r="BQ87" s="113">
        <v>53.726886999999998</v>
      </c>
      <c r="BR87" s="114">
        <v>3790000</v>
      </c>
      <c r="BS87" s="115">
        <v>51589.61</v>
      </c>
      <c r="BT87" s="145">
        <v>258.80999800000001</v>
      </c>
      <c r="BU87" s="113">
        <v>260.64999399999999</v>
      </c>
      <c r="BV87" s="113">
        <v>257.82998700000002</v>
      </c>
      <c r="BW87" s="113">
        <v>259.45001200000002</v>
      </c>
      <c r="BX87" s="113">
        <v>256.31951900000001</v>
      </c>
      <c r="BY87" s="114">
        <v>1566500</v>
      </c>
      <c r="BZ87" s="115">
        <v>89268.25</v>
      </c>
      <c r="CA87" s="145">
        <v>210</v>
      </c>
      <c r="CB87" s="113">
        <v>211.58999600000001</v>
      </c>
      <c r="CC87" s="113">
        <v>209.55999800000001</v>
      </c>
      <c r="CD87" s="113">
        <v>210.949997</v>
      </c>
      <c r="CE87" s="113">
        <v>208.30218500000001</v>
      </c>
      <c r="CF87" s="114">
        <v>1602100</v>
      </c>
      <c r="CG87" s="115">
        <v>157100</v>
      </c>
      <c r="CH87" s="145">
        <v>266.10998499999999</v>
      </c>
      <c r="CI87" s="113">
        <v>267.29998799999998</v>
      </c>
      <c r="CJ87" s="113">
        <v>264.92001299999998</v>
      </c>
      <c r="CK87" s="113">
        <v>265.26001000000002</v>
      </c>
      <c r="CL87" s="113">
        <v>260.90655500000003</v>
      </c>
      <c r="CM87" s="114">
        <v>2511400</v>
      </c>
      <c r="CN87" s="115">
        <v>285579.09999999998</v>
      </c>
      <c r="CO87" s="145">
        <v>49.110000999999997</v>
      </c>
      <c r="CP87" s="113">
        <v>49.189999</v>
      </c>
      <c r="CQ87" s="113">
        <v>48.560001</v>
      </c>
      <c r="CR87" s="113">
        <v>48.75</v>
      </c>
      <c r="CS87" s="113">
        <v>47.848323999999998</v>
      </c>
      <c r="CT87" s="114">
        <v>37385400</v>
      </c>
      <c r="CU87" s="115">
        <v>199777.4</v>
      </c>
      <c r="CV87" s="145">
        <v>123.800003</v>
      </c>
      <c r="CW87" s="113">
        <v>124.849998</v>
      </c>
      <c r="CX87" s="113">
        <v>123.629997</v>
      </c>
      <c r="CY87" s="113">
        <v>124.339996</v>
      </c>
      <c r="CZ87" s="113">
        <v>119.963455</v>
      </c>
      <c r="DA87" s="114">
        <v>3380300</v>
      </c>
      <c r="DB87" s="115">
        <v>110794</v>
      </c>
      <c r="DC87" s="145">
        <v>154.740005</v>
      </c>
      <c r="DD87" s="113">
        <v>156.38000500000001</v>
      </c>
      <c r="DE87" s="113">
        <v>154.60000600000001</v>
      </c>
      <c r="DF87" s="113">
        <v>156.050003</v>
      </c>
      <c r="DG87" s="113">
        <v>153.21096800000001</v>
      </c>
      <c r="DH87" s="114">
        <v>5412800</v>
      </c>
      <c r="DI87" s="115">
        <v>410808.3</v>
      </c>
      <c r="DJ87" s="145">
        <v>125.489998</v>
      </c>
      <c r="DK87" s="113">
        <v>125.849998</v>
      </c>
      <c r="DL87" s="113">
        <v>124.900002</v>
      </c>
      <c r="DM87" s="113">
        <v>125.360001</v>
      </c>
      <c r="DN87" s="113">
        <v>122.289047</v>
      </c>
      <c r="DO87" s="114">
        <v>7398000</v>
      </c>
      <c r="DP87" s="115">
        <v>382122.6</v>
      </c>
      <c r="DQ87" s="145">
        <v>212.96000699999999</v>
      </c>
      <c r="DR87" s="113">
        <v>213.36000100000001</v>
      </c>
      <c r="DS87" s="113">
        <v>211.279999</v>
      </c>
      <c r="DT87" s="113">
        <v>211.55999800000001</v>
      </c>
      <c r="DU87" s="113">
        <v>207.97117600000001</v>
      </c>
      <c r="DV87" s="114">
        <v>1855000</v>
      </c>
      <c r="DW87" s="115">
        <v>157635.6</v>
      </c>
      <c r="DX87" s="145">
        <v>77.919846000000007</v>
      </c>
      <c r="DY87" s="113">
        <v>77.986641000000006</v>
      </c>
      <c r="DZ87" s="113">
        <v>76.851142999999993</v>
      </c>
      <c r="EA87" s="113">
        <v>76.898857000000007</v>
      </c>
      <c r="EB87" s="113">
        <v>74.908134000000004</v>
      </c>
      <c r="EC87" s="114">
        <v>5933357</v>
      </c>
      <c r="ED87" s="115">
        <v>203895.4</v>
      </c>
      <c r="EE87" s="145">
        <v>225.229996</v>
      </c>
      <c r="EF87" s="113">
        <v>225.63000500000001</v>
      </c>
      <c r="EG87" s="113">
        <v>221.470001</v>
      </c>
      <c r="EH87" s="113">
        <v>221.679993</v>
      </c>
      <c r="EI87" s="113">
        <v>220.23945599999999</v>
      </c>
      <c r="EJ87" s="114">
        <v>20272300</v>
      </c>
      <c r="EK87" s="115">
        <v>1676010</v>
      </c>
      <c r="EL87" s="145">
        <v>142.16000399999999</v>
      </c>
      <c r="EM87" s="113">
        <v>142.61000100000001</v>
      </c>
      <c r="EN87" s="113">
        <v>140.66000399999999</v>
      </c>
      <c r="EO87" s="113">
        <v>141.58000200000001</v>
      </c>
      <c r="EP87" s="113">
        <v>140.77590900000001</v>
      </c>
      <c r="EQ87" s="114">
        <v>3052100</v>
      </c>
      <c r="ER87" s="115">
        <v>180015.9</v>
      </c>
      <c r="ES87" s="145">
        <v>138.60000600000001</v>
      </c>
      <c r="ET87" s="113">
        <v>138.91999799999999</v>
      </c>
      <c r="EU87" s="113">
        <v>137.550003</v>
      </c>
      <c r="EV87" s="113">
        <v>137.770004</v>
      </c>
      <c r="EW87" s="113">
        <v>135.222916</v>
      </c>
      <c r="EX87" s="114">
        <v>3261400</v>
      </c>
      <c r="EY87" s="115">
        <v>340216.5</v>
      </c>
      <c r="EZ87" s="145">
        <v>223.13000500000001</v>
      </c>
      <c r="FA87" s="113">
        <v>223.63999899999999</v>
      </c>
      <c r="FB87" s="113">
        <v>221.58000200000001</v>
      </c>
      <c r="FC87" s="113">
        <v>222.39999399999999</v>
      </c>
      <c r="FD87" s="113">
        <v>222.39999399999999</v>
      </c>
      <c r="FE87" s="114">
        <v>4724000</v>
      </c>
      <c r="FF87" s="115">
        <v>199240</v>
      </c>
      <c r="FG87" s="145">
        <v>138.949997</v>
      </c>
      <c r="FH87" s="113">
        <v>139.89999399999999</v>
      </c>
      <c r="FI87" s="113">
        <v>138.85000600000001</v>
      </c>
      <c r="FJ87" s="113">
        <v>139.08000200000001</v>
      </c>
      <c r="FK87" s="113">
        <v>136.78581199999999</v>
      </c>
      <c r="FL87" s="114">
        <v>1253800</v>
      </c>
      <c r="FM87" s="115">
        <v>35230.19</v>
      </c>
      <c r="FN87" s="145">
        <v>347.07998700000002</v>
      </c>
      <c r="FO87" s="113">
        <v>349.01001000000002</v>
      </c>
      <c r="FP87" s="113">
        <v>344.47000100000002</v>
      </c>
      <c r="FQ87" s="113">
        <v>344.98998999999998</v>
      </c>
      <c r="FR87" s="113">
        <v>341.316193</v>
      </c>
      <c r="FS87" s="114">
        <v>1866000</v>
      </c>
      <c r="FT87" s="115">
        <v>327333.59999999998</v>
      </c>
      <c r="FU87" s="145">
        <v>58.830002</v>
      </c>
      <c r="FV87" s="113">
        <v>58.939999</v>
      </c>
      <c r="FW87" s="113">
        <v>58.060001</v>
      </c>
      <c r="FX87" s="113">
        <v>58.139999000000003</v>
      </c>
      <c r="FY87" s="113">
        <v>55.619109999999999</v>
      </c>
      <c r="FZ87" s="114">
        <v>18259800</v>
      </c>
      <c r="GA87" s="115">
        <v>240588.79999999999</v>
      </c>
      <c r="GB87" s="145">
        <v>216</v>
      </c>
      <c r="GC87" s="113">
        <v>220.38999899999999</v>
      </c>
      <c r="GD87" s="113">
        <v>215.64999399999999</v>
      </c>
      <c r="GE87" s="113">
        <v>218.36000100000001</v>
      </c>
      <c r="GF87" s="113">
        <v>217.40891999999999</v>
      </c>
      <c r="GG87" s="114">
        <v>8875100</v>
      </c>
      <c r="GH87" s="115">
        <v>370267.9</v>
      </c>
      <c r="GI87" s="145">
        <v>39.520000000000003</v>
      </c>
      <c r="GJ87" s="113">
        <v>39.729999999999997</v>
      </c>
      <c r="GK87" s="113">
        <v>39.200001</v>
      </c>
      <c r="GL87" s="113">
        <v>39.340000000000003</v>
      </c>
      <c r="GM87" s="113">
        <v>38.259028999999998</v>
      </c>
      <c r="GN87" s="114">
        <v>4194300</v>
      </c>
      <c r="GO87" s="115">
        <v>47080</v>
      </c>
      <c r="GP87" s="145">
        <v>144.88000500000001</v>
      </c>
      <c r="GQ87" s="113">
        <v>145.14999399999999</v>
      </c>
      <c r="GR87" s="113">
        <v>143.94000199999999</v>
      </c>
      <c r="GS87" s="113">
        <v>144.179993</v>
      </c>
      <c r="GT87" s="113">
        <v>142.49449200000001</v>
      </c>
      <c r="GU87" s="114">
        <v>6250400</v>
      </c>
      <c r="GV87" s="115">
        <v>407926.4</v>
      </c>
      <c r="GW87" s="145">
        <v>178.5</v>
      </c>
      <c r="GX87" s="113">
        <v>183.39999399999999</v>
      </c>
      <c r="GY87" s="113">
        <v>178.36999499999999</v>
      </c>
      <c r="GZ87" s="113">
        <v>181.16999799999999</v>
      </c>
      <c r="HA87" s="113">
        <v>181.16999799999999</v>
      </c>
      <c r="HB87" s="114">
        <v>11680400</v>
      </c>
      <c r="HC87" s="115">
        <v>328005.5</v>
      </c>
      <c r="HD87" s="147">
        <v>30415.09</v>
      </c>
      <c r="HE87" s="148">
        <v>30525.35</v>
      </c>
      <c r="HF87" s="148">
        <v>30393.040000000001</v>
      </c>
      <c r="HG87" s="148">
        <v>30409.56</v>
      </c>
      <c r="HH87" s="148">
        <v>30409.56</v>
      </c>
      <c r="HI87" s="114">
        <v>291890000</v>
      </c>
      <c r="HJ87" s="149">
        <f t="shared" si="1"/>
        <v>9596250.4699999988</v>
      </c>
    </row>
    <row r="88" spans="1:218" x14ac:dyDescent="0.2">
      <c r="A88" s="127">
        <v>44196</v>
      </c>
      <c r="B88" s="112">
        <v>174.11999499999999</v>
      </c>
      <c r="C88" s="113">
        <v>174.86999499999999</v>
      </c>
      <c r="D88" s="113">
        <v>173.179993</v>
      </c>
      <c r="E88" s="113">
        <v>174.78999300000001</v>
      </c>
      <c r="F88" s="113">
        <v>170.791245</v>
      </c>
      <c r="G88" s="114">
        <v>1841300</v>
      </c>
      <c r="H88" s="120">
        <v>100822.6</v>
      </c>
      <c r="I88" s="145">
        <v>119.709999</v>
      </c>
      <c r="J88" s="113">
        <v>121.05999799999999</v>
      </c>
      <c r="K88" s="113">
        <v>119.160004</v>
      </c>
      <c r="L88" s="113">
        <v>120.910004</v>
      </c>
      <c r="M88" s="113">
        <v>119.516701</v>
      </c>
      <c r="N88" s="114">
        <v>1747800</v>
      </c>
      <c r="O88" s="115">
        <v>97356.94</v>
      </c>
      <c r="P88" s="146">
        <v>227.30999800000001</v>
      </c>
      <c r="Q88" s="113">
        <v>230.25</v>
      </c>
      <c r="R88" s="113">
        <v>225.88999899999999</v>
      </c>
      <c r="S88" s="113">
        <v>229.91999799999999</v>
      </c>
      <c r="T88" s="113">
        <v>224.89291399999999</v>
      </c>
      <c r="U88" s="114">
        <v>1821000</v>
      </c>
      <c r="V88" s="120">
        <v>142120</v>
      </c>
      <c r="W88" s="145">
        <v>134.08000200000001</v>
      </c>
      <c r="X88" s="113">
        <v>134.740005</v>
      </c>
      <c r="Y88" s="113">
        <v>131.720001</v>
      </c>
      <c r="Z88" s="113">
        <v>132.69000199999999</v>
      </c>
      <c r="AA88" s="113">
        <v>132.06947299999999</v>
      </c>
      <c r="AB88" s="114">
        <v>99116600</v>
      </c>
      <c r="AC88" s="115">
        <v>2232280</v>
      </c>
      <c r="AD88" s="145">
        <v>216.240005</v>
      </c>
      <c r="AE88" s="113">
        <v>216.89999399999999</v>
      </c>
      <c r="AF88" s="113">
        <v>212.699997</v>
      </c>
      <c r="AG88" s="113">
        <v>214.05999800000001</v>
      </c>
      <c r="AH88" s="113">
        <v>214.05999800000001</v>
      </c>
      <c r="AI88" s="114">
        <v>10487600</v>
      </c>
      <c r="AJ88" s="115">
        <v>124651.4</v>
      </c>
      <c r="AK88" s="145">
        <v>180.25</v>
      </c>
      <c r="AL88" s="113">
        <v>182.10000600000001</v>
      </c>
      <c r="AM88" s="113">
        <v>178.75</v>
      </c>
      <c r="AN88" s="113">
        <v>182.020004</v>
      </c>
      <c r="AO88" s="113">
        <v>179.279831</v>
      </c>
      <c r="AP88" s="114">
        <v>1717800</v>
      </c>
      <c r="AQ88" s="115">
        <v>99256.19</v>
      </c>
      <c r="AR88" s="145">
        <v>84.900002000000001</v>
      </c>
      <c r="AS88" s="113">
        <v>85.199996999999996</v>
      </c>
      <c r="AT88" s="113">
        <v>83.959998999999996</v>
      </c>
      <c r="AU88" s="113">
        <v>84.449996999999996</v>
      </c>
      <c r="AV88" s="113">
        <v>81.171524000000005</v>
      </c>
      <c r="AW88" s="114">
        <v>8350700</v>
      </c>
      <c r="AX88" s="115">
        <v>162570</v>
      </c>
      <c r="AY88" s="145">
        <v>44.380001</v>
      </c>
      <c r="AZ88" s="113">
        <v>44.84</v>
      </c>
      <c r="BA88" s="113">
        <v>44.16</v>
      </c>
      <c r="BB88" s="113">
        <v>44.75</v>
      </c>
      <c r="BC88" s="113">
        <v>43.475178</v>
      </c>
      <c r="BD88" s="114">
        <v>15105500</v>
      </c>
      <c r="BE88" s="115">
        <v>189091.6</v>
      </c>
      <c r="BF88" s="145">
        <v>54.450001</v>
      </c>
      <c r="BG88" s="113">
        <v>54.93</v>
      </c>
      <c r="BH88" s="113">
        <v>54.27</v>
      </c>
      <c r="BI88" s="113">
        <v>54.84</v>
      </c>
      <c r="BJ88" s="113">
        <v>53.576217999999997</v>
      </c>
      <c r="BK88" s="114">
        <v>8495000</v>
      </c>
      <c r="BL88" s="115">
        <v>235671.2</v>
      </c>
      <c r="BM88" s="145">
        <v>55.470001000000003</v>
      </c>
      <c r="BN88" s="113">
        <v>56.099997999999999</v>
      </c>
      <c r="BO88" s="113">
        <v>55.110000999999997</v>
      </c>
      <c r="BP88" s="113">
        <v>55.5</v>
      </c>
      <c r="BQ88" s="113">
        <v>53.755946999999999</v>
      </c>
      <c r="BR88" s="114">
        <v>2663500</v>
      </c>
      <c r="BS88" s="115">
        <v>52184.02</v>
      </c>
      <c r="BT88" s="145">
        <v>258.79998799999998</v>
      </c>
      <c r="BU88" s="113">
        <v>263.92999300000002</v>
      </c>
      <c r="BV88" s="113">
        <v>258</v>
      </c>
      <c r="BW88" s="113">
        <v>263.709991</v>
      </c>
      <c r="BX88" s="113">
        <v>260.52810699999998</v>
      </c>
      <c r="BY88" s="114">
        <v>2043100</v>
      </c>
      <c r="BZ88" s="115">
        <v>90734</v>
      </c>
      <c r="CA88" s="145">
        <v>211</v>
      </c>
      <c r="CB88" s="113">
        <v>213</v>
      </c>
      <c r="CC88" s="113">
        <v>209.66999799999999</v>
      </c>
      <c r="CD88" s="113">
        <v>212.699997</v>
      </c>
      <c r="CE88" s="113">
        <v>210.03021200000001</v>
      </c>
      <c r="CF88" s="114">
        <v>1406400</v>
      </c>
      <c r="CG88" s="115">
        <v>156570</v>
      </c>
      <c r="CH88" s="145">
        <v>265.57000699999998</v>
      </c>
      <c r="CI88" s="113">
        <v>265.95001200000002</v>
      </c>
      <c r="CJ88" s="113">
        <v>263.57998700000002</v>
      </c>
      <c r="CK88" s="113">
        <v>265.61999500000002</v>
      </c>
      <c r="CL88" s="113">
        <v>261.26062000000002</v>
      </c>
      <c r="CM88" s="114">
        <v>2607900</v>
      </c>
      <c r="CN88" s="115">
        <v>285966.8</v>
      </c>
      <c r="CO88" s="145">
        <v>48.75</v>
      </c>
      <c r="CP88" s="113">
        <v>50.189999</v>
      </c>
      <c r="CQ88" s="113">
        <v>48.720001000000003</v>
      </c>
      <c r="CR88" s="113">
        <v>49.82</v>
      </c>
      <c r="CS88" s="113">
        <v>48.898536999999997</v>
      </c>
      <c r="CT88" s="114">
        <v>28576800</v>
      </c>
      <c r="CU88" s="115">
        <v>204162.3</v>
      </c>
      <c r="CV88" s="145">
        <v>124.220001</v>
      </c>
      <c r="CW88" s="113">
        <v>126.029999</v>
      </c>
      <c r="CX88" s="113">
        <v>123.989998</v>
      </c>
      <c r="CY88" s="113">
        <v>125.879997</v>
      </c>
      <c r="CZ88" s="113">
        <v>121.449242</v>
      </c>
      <c r="DA88" s="114">
        <v>3574400</v>
      </c>
      <c r="DB88" s="115">
        <v>112166.3</v>
      </c>
      <c r="DC88" s="145">
        <v>156.529999</v>
      </c>
      <c r="DD88" s="113">
        <v>157.66000399999999</v>
      </c>
      <c r="DE88" s="113">
        <v>155.11000100000001</v>
      </c>
      <c r="DF88" s="113">
        <v>157.38000500000001</v>
      </c>
      <c r="DG88" s="113">
        <v>154.51676900000001</v>
      </c>
      <c r="DH88" s="114">
        <v>5099900</v>
      </c>
      <c r="DI88" s="115">
        <v>414309.6</v>
      </c>
      <c r="DJ88" s="145">
        <v>125.089996</v>
      </c>
      <c r="DK88" s="113">
        <v>127.33000199999999</v>
      </c>
      <c r="DL88" s="113">
        <v>124.82</v>
      </c>
      <c r="DM88" s="113">
        <v>127.07</v>
      </c>
      <c r="DN88" s="113">
        <v>123.95715300000001</v>
      </c>
      <c r="DO88" s="114">
        <v>8580200</v>
      </c>
      <c r="DP88" s="115">
        <v>387335</v>
      </c>
      <c r="DQ88" s="145">
        <v>211.25</v>
      </c>
      <c r="DR88" s="113">
        <v>214.929993</v>
      </c>
      <c r="DS88" s="113">
        <v>210.779999</v>
      </c>
      <c r="DT88" s="113">
        <v>214.58000200000001</v>
      </c>
      <c r="DU88" s="113">
        <v>210.93995699999999</v>
      </c>
      <c r="DV88" s="114">
        <v>2610900</v>
      </c>
      <c r="DW88" s="115">
        <v>159885.9</v>
      </c>
      <c r="DX88" s="145">
        <v>76.946563999999995</v>
      </c>
      <c r="DY88" s="113">
        <v>78.187019000000006</v>
      </c>
      <c r="DZ88" s="113">
        <v>76.698470999999998</v>
      </c>
      <c r="EA88" s="113">
        <v>78.053436000000005</v>
      </c>
      <c r="EB88" s="113">
        <v>76.032821999999996</v>
      </c>
      <c r="EC88" s="114">
        <v>5511118</v>
      </c>
      <c r="ED88" s="115">
        <v>206956.79999999999</v>
      </c>
      <c r="EE88" s="145">
        <v>221.699997</v>
      </c>
      <c r="EF88" s="113">
        <v>223</v>
      </c>
      <c r="EG88" s="113">
        <v>219.679993</v>
      </c>
      <c r="EH88" s="113">
        <v>222.41999799999999</v>
      </c>
      <c r="EI88" s="113">
        <v>220.97463999999999</v>
      </c>
      <c r="EJ88" s="114">
        <v>20942100</v>
      </c>
      <c r="EK88" s="115">
        <v>1681605</v>
      </c>
      <c r="EL88" s="145">
        <v>141.699997</v>
      </c>
      <c r="EM88" s="113">
        <v>141.78999300000001</v>
      </c>
      <c r="EN88" s="113">
        <v>140.36999499999999</v>
      </c>
      <c r="EO88" s="113">
        <v>141.470001</v>
      </c>
      <c r="EP88" s="113">
        <v>140.66653400000001</v>
      </c>
      <c r="EQ88" s="114">
        <v>2949900</v>
      </c>
      <c r="ER88" s="115">
        <v>179876.1</v>
      </c>
      <c r="ES88" s="145">
        <v>138.30999800000001</v>
      </c>
      <c r="ET88" s="113">
        <v>139.28999300000001</v>
      </c>
      <c r="EU88" s="113">
        <v>137.38999899999999</v>
      </c>
      <c r="EV88" s="113">
        <v>139.13999899999999</v>
      </c>
      <c r="EW88" s="113">
        <v>136.56758099999999</v>
      </c>
      <c r="EX88" s="114">
        <v>4076400</v>
      </c>
      <c r="EY88" s="115">
        <v>342629</v>
      </c>
      <c r="EZ88" s="145">
        <v>222.270004</v>
      </c>
      <c r="FA88" s="113">
        <v>222.78999300000001</v>
      </c>
      <c r="FB88" s="113">
        <v>220.16999799999999</v>
      </c>
      <c r="FC88" s="113">
        <v>222.529999</v>
      </c>
      <c r="FD88" s="113">
        <v>222.529999</v>
      </c>
      <c r="FE88" s="114">
        <v>6011100</v>
      </c>
      <c r="FF88" s="115">
        <v>200890</v>
      </c>
      <c r="FG88" s="145">
        <v>139.08000200000001</v>
      </c>
      <c r="FH88" s="113">
        <v>140.53999300000001</v>
      </c>
      <c r="FI88" s="113">
        <v>138.11000100000001</v>
      </c>
      <c r="FJ88" s="113">
        <v>140.36999499999999</v>
      </c>
      <c r="FK88" s="113">
        <v>138.05453499999999</v>
      </c>
      <c r="FL88" s="114">
        <v>970200</v>
      </c>
      <c r="FM88" s="115">
        <v>35556.949999999997</v>
      </c>
      <c r="FN88" s="145">
        <v>345.040009</v>
      </c>
      <c r="FO88" s="113">
        <v>351.08999599999999</v>
      </c>
      <c r="FP88" s="113">
        <v>344.04998799999998</v>
      </c>
      <c r="FQ88" s="113">
        <v>350.67999300000002</v>
      </c>
      <c r="FR88" s="113">
        <v>346.94558699999999</v>
      </c>
      <c r="FS88" s="114">
        <v>1969000</v>
      </c>
      <c r="FT88" s="115">
        <v>332732.3</v>
      </c>
      <c r="FU88" s="145">
        <v>58.060001</v>
      </c>
      <c r="FV88" s="113">
        <v>58.799999</v>
      </c>
      <c r="FW88" s="113">
        <v>58.02</v>
      </c>
      <c r="FX88" s="113">
        <v>58.75</v>
      </c>
      <c r="FY88" s="113">
        <v>56.202663000000001</v>
      </c>
      <c r="FZ88" s="114">
        <v>12906300</v>
      </c>
      <c r="GA88" s="115">
        <v>243113</v>
      </c>
      <c r="GB88" s="145">
        <v>218.39999399999999</v>
      </c>
      <c r="GC88" s="113">
        <v>219.820007</v>
      </c>
      <c r="GD88" s="113">
        <v>216.199997</v>
      </c>
      <c r="GE88" s="113">
        <v>218.729996</v>
      </c>
      <c r="GF88" s="113">
        <v>217.77731299999999</v>
      </c>
      <c r="GG88" s="114">
        <v>5922200</v>
      </c>
      <c r="GH88" s="115">
        <v>370895.4</v>
      </c>
      <c r="GI88" s="145">
        <v>39.330002</v>
      </c>
      <c r="GJ88" s="113">
        <v>40</v>
      </c>
      <c r="GK88" s="113">
        <v>39.029998999999997</v>
      </c>
      <c r="GL88" s="113">
        <v>39.880001</v>
      </c>
      <c r="GM88" s="113">
        <v>38.784191</v>
      </c>
      <c r="GN88" s="114">
        <v>7696000</v>
      </c>
      <c r="GO88" s="115">
        <v>46780</v>
      </c>
      <c r="GP88" s="145">
        <v>144.199997</v>
      </c>
      <c r="GQ88" s="113">
        <v>144.270004</v>
      </c>
      <c r="GR88" s="113">
        <v>142.85000600000001</v>
      </c>
      <c r="GS88" s="113">
        <v>144.14999399999999</v>
      </c>
      <c r="GT88" s="113">
        <v>142.464844</v>
      </c>
      <c r="GU88" s="114">
        <v>5938000</v>
      </c>
      <c r="GV88" s="115">
        <v>407841.6</v>
      </c>
      <c r="GW88" s="145">
        <v>181.220001</v>
      </c>
      <c r="GX88" s="113">
        <v>183.39999399999999</v>
      </c>
      <c r="GY88" s="113">
        <v>180.270004</v>
      </c>
      <c r="GZ88" s="113">
        <v>181.179993</v>
      </c>
      <c r="HA88" s="113">
        <v>181.179993</v>
      </c>
      <c r="HB88" s="114">
        <v>7073500</v>
      </c>
      <c r="HC88" s="115">
        <v>328023.59999999998</v>
      </c>
      <c r="HD88" s="147">
        <v>30417.64</v>
      </c>
      <c r="HE88" s="148">
        <v>30637.47</v>
      </c>
      <c r="HF88" s="148">
        <v>30344.5</v>
      </c>
      <c r="HG88" s="148">
        <v>30606.48</v>
      </c>
      <c r="HH88" s="148">
        <v>30606.48</v>
      </c>
      <c r="HI88" s="114">
        <v>284470000</v>
      </c>
      <c r="HJ88" s="149">
        <f t="shared" si="1"/>
        <v>9624033.5999999978</v>
      </c>
    </row>
    <row r="89" spans="1:218" x14ac:dyDescent="0.2">
      <c r="A89" s="127">
        <v>44200</v>
      </c>
      <c r="B89" s="112">
        <v>175</v>
      </c>
      <c r="C89" s="113">
        <v>176.199997</v>
      </c>
      <c r="D89" s="113">
        <v>170.550003</v>
      </c>
      <c r="E89" s="113">
        <v>171.86999499999999</v>
      </c>
      <c r="F89" s="113">
        <v>167.93806499999999</v>
      </c>
      <c r="G89" s="114">
        <v>2996200</v>
      </c>
      <c r="H89" s="120">
        <v>99138.31</v>
      </c>
      <c r="I89" s="145">
        <v>121.300003</v>
      </c>
      <c r="J89" s="113">
        <v>121.800003</v>
      </c>
      <c r="K89" s="113">
        <v>116.849998</v>
      </c>
      <c r="L89" s="113">
        <v>118.040001</v>
      </c>
      <c r="M89" s="113">
        <v>116.679787</v>
      </c>
      <c r="N89" s="114">
        <v>3472100</v>
      </c>
      <c r="O89" s="115">
        <v>95046</v>
      </c>
      <c r="P89" s="146">
        <v>231.25</v>
      </c>
      <c r="Q89" s="113">
        <v>231.25</v>
      </c>
      <c r="R89" s="113">
        <v>223.66999799999999</v>
      </c>
      <c r="S89" s="113">
        <v>226.66000399999999</v>
      </c>
      <c r="T89" s="113">
        <v>221.704193</v>
      </c>
      <c r="U89" s="114">
        <v>3088200</v>
      </c>
      <c r="V89" s="120">
        <v>140980</v>
      </c>
      <c r="W89" s="145">
        <v>133.520004</v>
      </c>
      <c r="X89" s="113">
        <v>133.61000100000001</v>
      </c>
      <c r="Y89" s="113">
        <v>126.760002</v>
      </c>
      <c r="Z89" s="113">
        <v>129.41000399999999</v>
      </c>
      <c r="AA89" s="113">
        <v>128.80482499999999</v>
      </c>
      <c r="AB89" s="114">
        <v>143301900</v>
      </c>
      <c r="AC89" s="115">
        <v>2177100</v>
      </c>
      <c r="AD89" s="145">
        <v>210</v>
      </c>
      <c r="AE89" s="113">
        <v>210.199997</v>
      </c>
      <c r="AF89" s="113">
        <v>202.490005</v>
      </c>
      <c r="AG89" s="113">
        <v>202.720001</v>
      </c>
      <c r="AH89" s="113">
        <v>202.720001</v>
      </c>
      <c r="AI89" s="114">
        <v>21225600</v>
      </c>
      <c r="AJ89" s="115">
        <v>118047.9</v>
      </c>
      <c r="AK89" s="145">
        <v>183</v>
      </c>
      <c r="AL89" s="113">
        <v>185.979996</v>
      </c>
      <c r="AM89" s="113">
        <v>180.25</v>
      </c>
      <c r="AN89" s="113">
        <v>182.14999399999999</v>
      </c>
      <c r="AO89" s="113">
        <v>179.40786700000001</v>
      </c>
      <c r="AP89" s="114">
        <v>4078300</v>
      </c>
      <c r="AQ89" s="115">
        <v>99327</v>
      </c>
      <c r="AR89" s="145">
        <v>85.150002000000001</v>
      </c>
      <c r="AS89" s="113">
        <v>85.949996999999996</v>
      </c>
      <c r="AT89" s="113">
        <v>83.889999000000003</v>
      </c>
      <c r="AU89" s="113">
        <v>84.709998999999996</v>
      </c>
      <c r="AV89" s="113">
        <v>81.421431999999996</v>
      </c>
      <c r="AW89" s="114">
        <v>9234900</v>
      </c>
      <c r="AX89" s="115">
        <v>163070.6</v>
      </c>
      <c r="AY89" s="145">
        <v>44.310001</v>
      </c>
      <c r="AZ89" s="113">
        <v>44.369999</v>
      </c>
      <c r="BA89" s="113">
        <v>43.349997999999999</v>
      </c>
      <c r="BB89" s="113">
        <v>43.959999000000003</v>
      </c>
      <c r="BC89" s="113">
        <v>43.054039000000003</v>
      </c>
      <c r="BD89" s="114">
        <v>24392500</v>
      </c>
      <c r="BE89" s="115">
        <v>185753.5</v>
      </c>
      <c r="BF89" s="145">
        <v>54.27</v>
      </c>
      <c r="BG89" s="113">
        <v>54.630001</v>
      </c>
      <c r="BH89" s="113">
        <v>52.029998999999997</v>
      </c>
      <c r="BI89" s="113">
        <v>52.759998000000003</v>
      </c>
      <c r="BJ89" s="113">
        <v>51.544150999999999</v>
      </c>
      <c r="BK89" s="114">
        <v>25611100</v>
      </c>
      <c r="BL89" s="115">
        <v>226732.6</v>
      </c>
      <c r="BM89" s="145">
        <v>55.82</v>
      </c>
      <c r="BN89" s="113">
        <v>56.120998</v>
      </c>
      <c r="BO89" s="113">
        <v>53.650002000000001</v>
      </c>
      <c r="BP89" s="113">
        <v>54.040000999999997</v>
      </c>
      <c r="BQ89" s="113">
        <v>52.341827000000002</v>
      </c>
      <c r="BR89" s="114">
        <v>4852800</v>
      </c>
      <c r="BS89" s="115">
        <v>51604.27</v>
      </c>
      <c r="BT89" s="145">
        <v>267</v>
      </c>
      <c r="BU89" s="113">
        <v>267.57998700000002</v>
      </c>
      <c r="BV89" s="113">
        <v>260.16000400000001</v>
      </c>
      <c r="BW89" s="113">
        <v>265</v>
      </c>
      <c r="BX89" s="113">
        <v>261.80255099999999</v>
      </c>
      <c r="BY89" s="114">
        <v>3572000</v>
      </c>
      <c r="BZ89" s="115">
        <v>91177.88</v>
      </c>
      <c r="CA89" s="145">
        <v>212.83999600000001</v>
      </c>
      <c r="CB89" s="113">
        <v>213.009995</v>
      </c>
      <c r="CC89" s="113">
        <v>206.36000100000001</v>
      </c>
      <c r="CD89" s="113">
        <v>207.949997</v>
      </c>
      <c r="CE89" s="113">
        <v>205.33982800000001</v>
      </c>
      <c r="CF89" s="114">
        <v>2328900</v>
      </c>
      <c r="CG89" s="115">
        <v>155020</v>
      </c>
      <c r="CH89" s="145">
        <v>266.01001000000002</v>
      </c>
      <c r="CI89" s="113">
        <v>266.44000199999999</v>
      </c>
      <c r="CJ89" s="113">
        <v>261.05999800000001</v>
      </c>
      <c r="CK89" s="113">
        <v>263.92001299999998</v>
      </c>
      <c r="CL89" s="113">
        <v>259.58853099999999</v>
      </c>
      <c r="CM89" s="114">
        <v>5002000</v>
      </c>
      <c r="CN89" s="115">
        <v>284136.40000000002</v>
      </c>
      <c r="CO89" s="145">
        <v>49.889999000000003</v>
      </c>
      <c r="CP89" s="113">
        <v>51.389999000000003</v>
      </c>
      <c r="CQ89" s="113">
        <v>49.400002000000001</v>
      </c>
      <c r="CR89" s="113">
        <v>49.669998</v>
      </c>
      <c r="CS89" s="113">
        <v>48.751308000000002</v>
      </c>
      <c r="CT89" s="114">
        <v>46102500</v>
      </c>
      <c r="CU89" s="115">
        <v>203547.6</v>
      </c>
      <c r="CV89" s="145">
        <v>125.849998</v>
      </c>
      <c r="CW89" s="113">
        <v>125.91999800000001</v>
      </c>
      <c r="CX89" s="113">
        <v>123.040001</v>
      </c>
      <c r="CY89" s="113">
        <v>123.94000200000001</v>
      </c>
      <c r="CZ89" s="113">
        <v>119.577538</v>
      </c>
      <c r="DA89" s="114">
        <v>5179200</v>
      </c>
      <c r="DB89" s="115">
        <v>110437.6</v>
      </c>
      <c r="DC89" s="145">
        <v>157.240005</v>
      </c>
      <c r="DD89" s="113">
        <v>157.38000500000001</v>
      </c>
      <c r="DE89" s="113">
        <v>154.13000500000001</v>
      </c>
      <c r="DF89" s="113">
        <v>156.5</v>
      </c>
      <c r="DG89" s="113">
        <v>153.652771</v>
      </c>
      <c r="DH89" s="114">
        <v>11765900</v>
      </c>
      <c r="DI89" s="115">
        <v>411992.9</v>
      </c>
      <c r="DJ89" s="145">
        <v>127.5</v>
      </c>
      <c r="DK89" s="113">
        <v>127.860001</v>
      </c>
      <c r="DL89" s="113">
        <v>124.779999</v>
      </c>
      <c r="DM89" s="113">
        <v>125.870003</v>
      </c>
      <c r="DN89" s="113">
        <v>122.786545</v>
      </c>
      <c r="DO89" s="114">
        <v>16819900</v>
      </c>
      <c r="DP89" s="115">
        <v>383677.2</v>
      </c>
      <c r="DQ89" s="145">
        <v>214.490005</v>
      </c>
      <c r="DR89" s="113">
        <v>214.720001</v>
      </c>
      <c r="DS89" s="113">
        <v>208.220001</v>
      </c>
      <c r="DT89" s="113">
        <v>210.220001</v>
      </c>
      <c r="DU89" s="113">
        <v>206.653931</v>
      </c>
      <c r="DV89" s="114">
        <v>4055400</v>
      </c>
      <c r="DW89" s="115">
        <v>156637.20000000001</v>
      </c>
      <c r="DX89" s="145">
        <v>78.244277999999994</v>
      </c>
      <c r="DY89" s="113">
        <v>78.330153999999993</v>
      </c>
      <c r="DZ89" s="113">
        <v>76.221374999999995</v>
      </c>
      <c r="EA89" s="113">
        <v>77.251907000000003</v>
      </c>
      <c r="EB89" s="113">
        <v>75.252044999999995</v>
      </c>
      <c r="EC89" s="114">
        <v>10502637</v>
      </c>
      <c r="ED89" s="115">
        <v>204831.6</v>
      </c>
      <c r="EE89" s="145">
        <v>222.529999</v>
      </c>
      <c r="EF89" s="113">
        <v>223</v>
      </c>
      <c r="EG89" s="113">
        <v>214.80999800000001</v>
      </c>
      <c r="EH89" s="113">
        <v>217.69000199999999</v>
      </c>
      <c r="EI89" s="113">
        <v>216.275375</v>
      </c>
      <c r="EJ89" s="114">
        <v>37130100</v>
      </c>
      <c r="EK89" s="115">
        <v>1645844</v>
      </c>
      <c r="EL89" s="145">
        <v>142.85000600000001</v>
      </c>
      <c r="EM89" s="113">
        <v>142.970001</v>
      </c>
      <c r="EN89" s="113">
        <v>138.320007</v>
      </c>
      <c r="EO89" s="113">
        <v>140.10000600000001</v>
      </c>
      <c r="EP89" s="113">
        <v>139.304337</v>
      </c>
      <c r="EQ89" s="114">
        <v>6178500</v>
      </c>
      <c r="ER89" s="115">
        <v>178134.1</v>
      </c>
      <c r="ES89" s="145">
        <v>139.66000399999999</v>
      </c>
      <c r="ET89" s="113">
        <v>139.86000100000001</v>
      </c>
      <c r="EU89" s="113">
        <v>136.35000600000001</v>
      </c>
      <c r="EV89" s="113">
        <v>137.820007</v>
      </c>
      <c r="EW89" s="113">
        <v>135.272018</v>
      </c>
      <c r="EX89" s="114">
        <v>8330900</v>
      </c>
      <c r="EY89" s="115">
        <v>339378.6</v>
      </c>
      <c r="EZ89" s="145">
        <v>222.63999899999999</v>
      </c>
      <c r="FA89" s="113">
        <v>223.75</v>
      </c>
      <c r="FB89" s="113">
        <v>215.720001</v>
      </c>
      <c r="FC89" s="113">
        <v>220.30999800000001</v>
      </c>
      <c r="FD89" s="113">
        <v>220.30999800000001</v>
      </c>
      <c r="FE89" s="114">
        <v>10319900</v>
      </c>
      <c r="FF89" s="115">
        <v>206980</v>
      </c>
      <c r="FG89" s="145">
        <v>140.63000500000001</v>
      </c>
      <c r="FH89" s="113">
        <v>140.66000399999999</v>
      </c>
      <c r="FI89" s="113">
        <v>134.320007</v>
      </c>
      <c r="FJ89" s="113">
        <v>135.64999399999999</v>
      </c>
      <c r="FK89" s="113">
        <v>133.412384</v>
      </c>
      <c r="FL89" s="114">
        <v>1559700</v>
      </c>
      <c r="FM89" s="115">
        <v>34361.339999999997</v>
      </c>
      <c r="FN89" s="145">
        <v>351.45001200000002</v>
      </c>
      <c r="FO89" s="113">
        <v>352.07998700000002</v>
      </c>
      <c r="FP89" s="113">
        <v>340.38000499999998</v>
      </c>
      <c r="FQ89" s="113">
        <v>349.5</v>
      </c>
      <c r="FR89" s="113">
        <v>345.77813700000002</v>
      </c>
      <c r="FS89" s="114">
        <v>4203800</v>
      </c>
      <c r="FT89" s="115">
        <v>331612.79999999999</v>
      </c>
      <c r="FU89" s="145">
        <v>58.959999000000003</v>
      </c>
      <c r="FV89" s="113">
        <v>59.150002000000001</v>
      </c>
      <c r="FW89" s="113">
        <v>58.439999</v>
      </c>
      <c r="FX89" s="113">
        <v>58.849997999999999</v>
      </c>
      <c r="FY89" s="113">
        <v>56.298327999999998</v>
      </c>
      <c r="FZ89" s="114">
        <v>19129800</v>
      </c>
      <c r="GA89" s="115">
        <v>243526.8</v>
      </c>
      <c r="GB89" s="145">
        <v>220.25</v>
      </c>
      <c r="GC89" s="113">
        <v>220.25</v>
      </c>
      <c r="GD89" s="113">
        <v>214.240005</v>
      </c>
      <c r="GE89" s="113">
        <v>217.759995</v>
      </c>
      <c r="GF89" s="113">
        <v>216.81153900000001</v>
      </c>
      <c r="GG89" s="114">
        <v>10318300</v>
      </c>
      <c r="GH89" s="115">
        <v>369250.6</v>
      </c>
      <c r="GI89" s="145">
        <v>40.169998</v>
      </c>
      <c r="GJ89" s="113">
        <v>41.560001</v>
      </c>
      <c r="GK89" s="113">
        <v>39.939999</v>
      </c>
      <c r="GL89" s="113">
        <v>41.400002000000001</v>
      </c>
      <c r="GM89" s="113">
        <v>40.262428</v>
      </c>
      <c r="GN89" s="114">
        <v>9101800</v>
      </c>
      <c r="GO89" s="115">
        <v>46940</v>
      </c>
      <c r="GP89" s="145">
        <v>144.300003</v>
      </c>
      <c r="GQ89" s="113">
        <v>146.88999899999999</v>
      </c>
      <c r="GR89" s="113">
        <v>144.279999</v>
      </c>
      <c r="GS89" s="113">
        <v>146.529999</v>
      </c>
      <c r="GT89" s="113">
        <v>144.81701699999999</v>
      </c>
      <c r="GU89" s="114">
        <v>10727400</v>
      </c>
      <c r="GV89" s="115">
        <v>414575.3</v>
      </c>
      <c r="GW89" s="145">
        <v>182.259995</v>
      </c>
      <c r="GX89" s="113">
        <v>182.58999600000001</v>
      </c>
      <c r="GY89" s="113">
        <v>174.729996</v>
      </c>
      <c r="GZ89" s="113">
        <v>177.679993</v>
      </c>
      <c r="HA89" s="113">
        <v>177.679993</v>
      </c>
      <c r="HB89" s="114">
        <v>13426600</v>
      </c>
      <c r="HC89" s="115">
        <v>321686.90000000002</v>
      </c>
      <c r="HD89" s="147">
        <v>30627.47</v>
      </c>
      <c r="HE89" s="148">
        <v>30674.28</v>
      </c>
      <c r="HF89" s="148">
        <v>29881.82</v>
      </c>
      <c r="HG89" s="148">
        <v>30223.89</v>
      </c>
      <c r="HH89" s="148">
        <v>30223.89</v>
      </c>
      <c r="HI89" s="114">
        <v>475080000</v>
      </c>
      <c r="HJ89" s="149">
        <f t="shared" si="1"/>
        <v>9490549</v>
      </c>
    </row>
    <row r="90" spans="1:218" x14ac:dyDescent="0.2">
      <c r="A90" s="127">
        <v>44201</v>
      </c>
      <c r="B90" s="112">
        <v>172.009995</v>
      </c>
      <c r="C90" s="113">
        <v>173.25</v>
      </c>
      <c r="D90" s="113">
        <v>170.64999399999999</v>
      </c>
      <c r="E90" s="113">
        <v>171.58000200000001</v>
      </c>
      <c r="F90" s="113">
        <v>167.65469400000001</v>
      </c>
      <c r="G90" s="114">
        <v>2295300</v>
      </c>
      <c r="H90" s="120">
        <v>98971.06</v>
      </c>
      <c r="I90" s="145">
        <v>118.260002</v>
      </c>
      <c r="J90" s="113">
        <v>119.279999</v>
      </c>
      <c r="K90" s="113">
        <v>117.099998</v>
      </c>
      <c r="L90" s="113">
        <v>118.66999800000001</v>
      </c>
      <c r="M90" s="113">
        <v>117.302521</v>
      </c>
      <c r="N90" s="114">
        <v>2112700</v>
      </c>
      <c r="O90" s="115">
        <v>95553.25</v>
      </c>
      <c r="P90" s="146">
        <v>226.94000199999999</v>
      </c>
      <c r="Q90" s="113">
        <v>228.89999399999999</v>
      </c>
      <c r="R90" s="113">
        <v>224.35000600000001</v>
      </c>
      <c r="S90" s="113">
        <v>227.759995</v>
      </c>
      <c r="T90" s="113">
        <v>222.780136</v>
      </c>
      <c r="U90" s="114">
        <v>2494000</v>
      </c>
      <c r="V90" s="120">
        <v>137690</v>
      </c>
      <c r="W90" s="145">
        <v>128.88999899999999</v>
      </c>
      <c r="X90" s="113">
        <v>131.740005</v>
      </c>
      <c r="Y90" s="113">
        <v>128.429993</v>
      </c>
      <c r="Z90" s="113">
        <v>131.009995</v>
      </c>
      <c r="AA90" s="113">
        <v>130.397324</v>
      </c>
      <c r="AB90" s="114">
        <v>97664900</v>
      </c>
      <c r="AC90" s="115">
        <v>2204016</v>
      </c>
      <c r="AD90" s="145">
        <v>204.740005</v>
      </c>
      <c r="AE90" s="113">
        <v>213.35000600000001</v>
      </c>
      <c r="AF90" s="113">
        <v>204.60000600000001</v>
      </c>
      <c r="AG90" s="113">
        <v>211.63000500000001</v>
      </c>
      <c r="AH90" s="113">
        <v>211.63000500000001</v>
      </c>
      <c r="AI90" s="114">
        <v>19338300</v>
      </c>
      <c r="AJ90" s="115">
        <v>123236.4</v>
      </c>
      <c r="AK90" s="145">
        <v>181.21000699999999</v>
      </c>
      <c r="AL90" s="113">
        <v>185.800003</v>
      </c>
      <c r="AM90" s="113">
        <v>181.21000699999999</v>
      </c>
      <c r="AN90" s="113">
        <v>183.63999899999999</v>
      </c>
      <c r="AO90" s="113">
        <v>180.87545800000001</v>
      </c>
      <c r="AP90" s="114">
        <v>2933700</v>
      </c>
      <c r="AQ90" s="115">
        <v>100139.6</v>
      </c>
      <c r="AR90" s="145">
        <v>85.489998</v>
      </c>
      <c r="AS90" s="113">
        <v>89.220000999999996</v>
      </c>
      <c r="AT90" s="113">
        <v>85.32</v>
      </c>
      <c r="AU90" s="113">
        <v>87</v>
      </c>
      <c r="AV90" s="113">
        <v>83.622528000000003</v>
      </c>
      <c r="AW90" s="114">
        <v>13414800</v>
      </c>
      <c r="AX90" s="115">
        <v>167478.9</v>
      </c>
      <c r="AY90" s="145">
        <v>43.68</v>
      </c>
      <c r="AZ90" s="113">
        <v>44.07</v>
      </c>
      <c r="BA90" s="113">
        <v>43.380001</v>
      </c>
      <c r="BB90" s="113">
        <v>43.98</v>
      </c>
      <c r="BC90" s="113">
        <v>43.073624000000002</v>
      </c>
      <c r="BD90" s="114">
        <v>17763700</v>
      </c>
      <c r="BE90" s="115">
        <v>185838</v>
      </c>
      <c r="BF90" s="145">
        <v>52.330002</v>
      </c>
      <c r="BG90" s="113">
        <v>52.619999</v>
      </c>
      <c r="BH90" s="113">
        <v>52.029998999999997</v>
      </c>
      <c r="BI90" s="113">
        <v>52.18</v>
      </c>
      <c r="BJ90" s="113">
        <v>50.977516000000001</v>
      </c>
      <c r="BK90" s="114">
        <v>20323800</v>
      </c>
      <c r="BL90" s="115">
        <v>224240</v>
      </c>
      <c r="BM90" s="145">
        <v>54.139999000000003</v>
      </c>
      <c r="BN90" s="113">
        <v>56.169998</v>
      </c>
      <c r="BO90" s="113">
        <v>54</v>
      </c>
      <c r="BP90" s="113">
        <v>55.799999</v>
      </c>
      <c r="BQ90" s="113">
        <v>54.046515999999997</v>
      </c>
      <c r="BR90" s="114">
        <v>3112800</v>
      </c>
      <c r="BS90" s="115">
        <v>54143.38</v>
      </c>
      <c r="BT90" s="145">
        <v>263.88000499999998</v>
      </c>
      <c r="BU90" s="113">
        <v>273.5</v>
      </c>
      <c r="BV90" s="113">
        <v>262.57000699999998</v>
      </c>
      <c r="BW90" s="113">
        <v>270.92999300000002</v>
      </c>
      <c r="BX90" s="113">
        <v>267.66098</v>
      </c>
      <c r="BY90" s="114">
        <v>4207100</v>
      </c>
      <c r="BZ90" s="115">
        <v>93218.19</v>
      </c>
      <c r="CA90" s="145">
        <v>206.979996</v>
      </c>
      <c r="CB90" s="113">
        <v>210.19000199999999</v>
      </c>
      <c r="CC90" s="113">
        <v>206.979996</v>
      </c>
      <c r="CD90" s="113">
        <v>208.46000699999999</v>
      </c>
      <c r="CE90" s="113">
        <v>205.843445</v>
      </c>
      <c r="CF90" s="114">
        <v>2172100</v>
      </c>
      <c r="CG90" s="115">
        <v>154910</v>
      </c>
      <c r="CH90" s="145">
        <v>262.66000400000001</v>
      </c>
      <c r="CI90" s="113">
        <v>266.52999899999998</v>
      </c>
      <c r="CJ90" s="113">
        <v>262.26001000000002</v>
      </c>
      <c r="CK90" s="113">
        <v>266.04998799999998</v>
      </c>
      <c r="CL90" s="113">
        <v>261.68353300000001</v>
      </c>
      <c r="CM90" s="114">
        <v>3822600</v>
      </c>
      <c r="CN90" s="115">
        <v>286429.7</v>
      </c>
      <c r="CO90" s="145">
        <v>49.450001</v>
      </c>
      <c r="CP90" s="113">
        <v>50.830002</v>
      </c>
      <c r="CQ90" s="113">
        <v>49.330002</v>
      </c>
      <c r="CR90" s="113">
        <v>50.610000999999997</v>
      </c>
      <c r="CS90" s="113">
        <v>49.673923000000002</v>
      </c>
      <c r="CT90" s="114">
        <v>24866600</v>
      </c>
      <c r="CU90" s="115">
        <v>207399.7</v>
      </c>
      <c r="CV90" s="145">
        <v>125.010002</v>
      </c>
      <c r="CW90" s="113">
        <v>126.68</v>
      </c>
      <c r="CX90" s="113">
        <v>124.610001</v>
      </c>
      <c r="CY90" s="113">
        <v>126.139999</v>
      </c>
      <c r="CZ90" s="113">
        <v>121.700096</v>
      </c>
      <c r="DA90" s="114">
        <v>6114600</v>
      </c>
      <c r="DB90" s="115">
        <v>112397.9</v>
      </c>
      <c r="DC90" s="145">
        <v>156.25</v>
      </c>
      <c r="DD90" s="113">
        <v>158.759995</v>
      </c>
      <c r="DE90" s="113">
        <v>155.070007</v>
      </c>
      <c r="DF90" s="113">
        <v>158.33999600000001</v>
      </c>
      <c r="DG90" s="113">
        <v>155.45929000000001</v>
      </c>
      <c r="DH90" s="114">
        <v>9602300</v>
      </c>
      <c r="DI90" s="115">
        <v>416836.8</v>
      </c>
      <c r="DJ90" s="145">
        <v>124.989998</v>
      </c>
      <c r="DK90" s="113">
        <v>126.300003</v>
      </c>
      <c r="DL90" s="113">
        <v>123.769997</v>
      </c>
      <c r="DM90" s="113">
        <v>125.650002</v>
      </c>
      <c r="DN90" s="113">
        <v>123.454674</v>
      </c>
      <c r="DO90" s="114">
        <v>13731200</v>
      </c>
      <c r="DP90" s="115">
        <v>383006.5</v>
      </c>
      <c r="DQ90" s="145">
        <v>210.179993</v>
      </c>
      <c r="DR90" s="113">
        <v>211.949997</v>
      </c>
      <c r="DS90" s="113">
        <v>209.61999499999999</v>
      </c>
      <c r="DT90" s="113">
        <v>211.479996</v>
      </c>
      <c r="DU90" s="113">
        <v>207.89253199999999</v>
      </c>
      <c r="DV90" s="114">
        <v>2576100</v>
      </c>
      <c r="DW90" s="115">
        <v>157576.1</v>
      </c>
      <c r="DX90" s="145">
        <v>76.975189</v>
      </c>
      <c r="DY90" s="113">
        <v>77.671752999999995</v>
      </c>
      <c r="DZ90" s="113">
        <v>76.25</v>
      </c>
      <c r="EA90" s="113">
        <v>77.385497999999998</v>
      </c>
      <c r="EB90" s="113">
        <v>75.382178999999994</v>
      </c>
      <c r="EC90" s="114">
        <v>10956526</v>
      </c>
      <c r="ED90" s="115">
        <v>205185.8</v>
      </c>
      <c r="EE90" s="145">
        <v>217.259995</v>
      </c>
      <c r="EF90" s="113">
        <v>218.520004</v>
      </c>
      <c r="EG90" s="113">
        <v>215.699997</v>
      </c>
      <c r="EH90" s="113">
        <v>217.89999399999999</v>
      </c>
      <c r="EI90" s="113">
        <v>216.48400899999999</v>
      </c>
      <c r="EJ90" s="114">
        <v>23823000</v>
      </c>
      <c r="EK90" s="115">
        <v>1647432</v>
      </c>
      <c r="EL90" s="145">
        <v>138.60000600000001</v>
      </c>
      <c r="EM90" s="113">
        <v>141.66000399999999</v>
      </c>
      <c r="EN90" s="113">
        <v>138.60000600000001</v>
      </c>
      <c r="EO90" s="113">
        <v>141.229996</v>
      </c>
      <c r="EP90" s="113">
        <v>140.42790199999999</v>
      </c>
      <c r="EQ90" s="114">
        <v>4163100</v>
      </c>
      <c r="ER90" s="115">
        <v>179570.9</v>
      </c>
      <c r="ES90" s="145">
        <v>137.990005</v>
      </c>
      <c r="ET90" s="113">
        <v>138.91999799999999</v>
      </c>
      <c r="EU90" s="113">
        <v>136.270004</v>
      </c>
      <c r="EV90" s="113">
        <v>138.699997</v>
      </c>
      <c r="EW90" s="113">
        <v>136.135727</v>
      </c>
      <c r="EX90" s="114">
        <v>6856400</v>
      </c>
      <c r="EY90" s="115">
        <v>341545.5</v>
      </c>
      <c r="EZ90" s="145">
        <v>219.490005</v>
      </c>
      <c r="FA90" s="113">
        <v>223</v>
      </c>
      <c r="FB90" s="113">
        <v>217.990005</v>
      </c>
      <c r="FC90" s="113">
        <v>221.520004</v>
      </c>
      <c r="FD90" s="113">
        <v>221.520004</v>
      </c>
      <c r="FE90" s="114">
        <v>8657200</v>
      </c>
      <c r="FF90" s="115">
        <v>213050</v>
      </c>
      <c r="FG90" s="145">
        <v>135.720001</v>
      </c>
      <c r="FH90" s="113">
        <v>136.449997</v>
      </c>
      <c r="FI90" s="113">
        <v>133.11999499999999</v>
      </c>
      <c r="FJ90" s="113">
        <v>134.529999</v>
      </c>
      <c r="FK90" s="113">
        <v>132.310867</v>
      </c>
      <c r="FL90" s="114">
        <v>937700</v>
      </c>
      <c r="FM90" s="115">
        <v>34077.629999999997</v>
      </c>
      <c r="FN90" s="145">
        <v>348.69000199999999</v>
      </c>
      <c r="FO90" s="113">
        <v>351.35998499999999</v>
      </c>
      <c r="FP90" s="113">
        <v>344.48001099999999</v>
      </c>
      <c r="FQ90" s="113">
        <v>344.79998799999998</v>
      </c>
      <c r="FR90" s="113">
        <v>341.128174</v>
      </c>
      <c r="FS90" s="114">
        <v>3160500</v>
      </c>
      <c r="FT90" s="115">
        <v>327153.40000000002</v>
      </c>
      <c r="FU90" s="145">
        <v>58.860000999999997</v>
      </c>
      <c r="FV90" s="113">
        <v>59.09</v>
      </c>
      <c r="FW90" s="113">
        <v>58.459999000000003</v>
      </c>
      <c r="FX90" s="113">
        <v>58.580002</v>
      </c>
      <c r="FY90" s="113">
        <v>56.040035000000003</v>
      </c>
      <c r="FZ90" s="114">
        <v>16220000</v>
      </c>
      <c r="GA90" s="115">
        <v>242409.5</v>
      </c>
      <c r="GB90" s="145">
        <v>216.30999800000001</v>
      </c>
      <c r="GC90" s="113">
        <v>218.46000699999999</v>
      </c>
      <c r="GD90" s="113">
        <v>213.63999899999999</v>
      </c>
      <c r="GE90" s="113">
        <v>214.509995</v>
      </c>
      <c r="GF90" s="113">
        <v>213.575684</v>
      </c>
      <c r="GG90" s="114">
        <v>6869700</v>
      </c>
      <c r="GH90" s="115">
        <v>363739.6</v>
      </c>
      <c r="GI90" s="145">
        <v>41.5</v>
      </c>
      <c r="GJ90" s="113">
        <v>42.040000999999997</v>
      </c>
      <c r="GK90" s="113">
        <v>40.770000000000003</v>
      </c>
      <c r="GL90" s="113">
        <v>41.16</v>
      </c>
      <c r="GM90" s="113">
        <v>40.029018000000001</v>
      </c>
      <c r="GN90" s="114">
        <v>7431000</v>
      </c>
      <c r="GO90" s="115">
        <v>45900</v>
      </c>
      <c r="GP90" s="145">
        <v>146.60000600000001</v>
      </c>
      <c r="GQ90" s="113">
        <v>147.070007</v>
      </c>
      <c r="GR90" s="113">
        <v>144.490005</v>
      </c>
      <c r="GS90" s="113">
        <v>145.75</v>
      </c>
      <c r="GT90" s="113">
        <v>144.046143</v>
      </c>
      <c r="GU90" s="114">
        <v>8832700</v>
      </c>
      <c r="GV90" s="115">
        <v>412368.4</v>
      </c>
      <c r="GW90" s="145">
        <v>176.199997</v>
      </c>
      <c r="GX90" s="113">
        <v>180.33999600000001</v>
      </c>
      <c r="GY90" s="113">
        <v>176.199997</v>
      </c>
      <c r="GZ90" s="113">
        <v>178.44000199999999</v>
      </c>
      <c r="HA90" s="113">
        <v>178.44000199999999</v>
      </c>
      <c r="HB90" s="114">
        <v>7771800</v>
      </c>
      <c r="HC90" s="115">
        <v>323062.90000000002</v>
      </c>
      <c r="HD90" s="147">
        <v>30204.25</v>
      </c>
      <c r="HE90" s="148">
        <v>30504.89</v>
      </c>
      <c r="HF90" s="148">
        <v>30141.78</v>
      </c>
      <c r="HG90" s="148">
        <v>30391.599999999999</v>
      </c>
      <c r="HH90" s="148">
        <v>30391.599999999999</v>
      </c>
      <c r="HI90" s="114">
        <v>350910000</v>
      </c>
      <c r="HJ90" s="149">
        <f t="shared" si="1"/>
        <v>9538577.1100000013</v>
      </c>
    </row>
    <row r="91" spans="1:218" x14ac:dyDescent="0.2">
      <c r="A91" s="127">
        <v>44202</v>
      </c>
      <c r="B91" s="112">
        <v>172.720001</v>
      </c>
      <c r="C91" s="113">
        <v>175.570007</v>
      </c>
      <c r="D91" s="113">
        <v>172.03999300000001</v>
      </c>
      <c r="E91" s="113">
        <v>174.19000199999999</v>
      </c>
      <c r="F91" s="113">
        <v>170.20498699999999</v>
      </c>
      <c r="G91" s="114">
        <v>3346400</v>
      </c>
      <c r="H91" s="120">
        <v>100476.6</v>
      </c>
      <c r="I91" s="145">
        <v>121</v>
      </c>
      <c r="J91" s="113">
        <v>124.730003</v>
      </c>
      <c r="K91" s="113">
        <v>120.80999799999999</v>
      </c>
      <c r="L91" s="113">
        <v>123.05999799999999</v>
      </c>
      <c r="M91" s="113">
        <v>121.64193</v>
      </c>
      <c r="N91" s="114">
        <v>5861500</v>
      </c>
      <c r="O91" s="115">
        <v>99088.13</v>
      </c>
      <c r="P91" s="146">
        <v>225</v>
      </c>
      <c r="Q91" s="113">
        <v>233.529999</v>
      </c>
      <c r="R91" s="113">
        <v>225</v>
      </c>
      <c r="S91" s="113">
        <v>233.25</v>
      </c>
      <c r="T91" s="113">
        <v>228.150116</v>
      </c>
      <c r="U91" s="114">
        <v>3754800</v>
      </c>
      <c r="V91" s="120">
        <v>134850</v>
      </c>
      <c r="W91" s="145">
        <v>127.720001</v>
      </c>
      <c r="X91" s="113">
        <v>131.050003</v>
      </c>
      <c r="Y91" s="113">
        <v>126.379997</v>
      </c>
      <c r="Z91" s="113">
        <v>126.599998</v>
      </c>
      <c r="AA91" s="113">
        <v>126.007957</v>
      </c>
      <c r="AB91" s="114">
        <v>155088000</v>
      </c>
      <c r="AC91" s="115">
        <v>2129826</v>
      </c>
      <c r="AD91" s="145">
        <v>210.220001</v>
      </c>
      <c r="AE91" s="113">
        <v>215.61000100000001</v>
      </c>
      <c r="AF91" s="113">
        <v>209.33999600000001</v>
      </c>
      <c r="AG91" s="113">
        <v>211.029999</v>
      </c>
      <c r="AH91" s="113">
        <v>211.029999</v>
      </c>
      <c r="AI91" s="114">
        <v>16202200</v>
      </c>
      <c r="AJ91" s="115">
        <v>122887</v>
      </c>
      <c r="AK91" s="145">
        <v>187.14999399999999</v>
      </c>
      <c r="AL91" s="113">
        <v>197.279999</v>
      </c>
      <c r="AM91" s="113">
        <v>186.14999399999999</v>
      </c>
      <c r="AN91" s="113">
        <v>193.86000100000001</v>
      </c>
      <c r="AO91" s="113">
        <v>190.94158899999999</v>
      </c>
      <c r="AP91" s="114">
        <v>8034700</v>
      </c>
      <c r="AQ91" s="115">
        <v>105712.6</v>
      </c>
      <c r="AR91" s="145">
        <v>89</v>
      </c>
      <c r="AS91" s="113">
        <v>90.779999000000004</v>
      </c>
      <c r="AT91" s="113">
        <v>87.82</v>
      </c>
      <c r="AU91" s="113">
        <v>89.800003000000004</v>
      </c>
      <c r="AV91" s="113">
        <v>86.313834999999997</v>
      </c>
      <c r="AW91" s="114">
        <v>13916800</v>
      </c>
      <c r="AX91" s="115">
        <v>172869</v>
      </c>
      <c r="AY91" s="145">
        <v>44.130001</v>
      </c>
      <c r="AZ91" s="113">
        <v>44.869999</v>
      </c>
      <c r="BA91" s="113">
        <v>43.889999000000003</v>
      </c>
      <c r="BB91" s="113">
        <v>44.400002000000001</v>
      </c>
      <c r="BC91" s="113">
        <v>43.484974000000001</v>
      </c>
      <c r="BD91" s="114">
        <v>21823100</v>
      </c>
      <c r="BE91" s="115">
        <v>187612.7</v>
      </c>
      <c r="BF91" s="145">
        <v>51.970001000000003</v>
      </c>
      <c r="BG91" s="113">
        <v>52.02</v>
      </c>
      <c r="BH91" s="113">
        <v>50.189999</v>
      </c>
      <c r="BI91" s="113">
        <v>50.52</v>
      </c>
      <c r="BJ91" s="113">
        <v>49.355773999999997</v>
      </c>
      <c r="BK91" s="114">
        <v>38724500</v>
      </c>
      <c r="BL91" s="115">
        <v>217106.3</v>
      </c>
      <c r="BM91" s="145">
        <v>56.950001</v>
      </c>
      <c r="BN91" s="113">
        <v>59.209999000000003</v>
      </c>
      <c r="BO91" s="113">
        <v>56.549999</v>
      </c>
      <c r="BP91" s="113">
        <v>58.43</v>
      </c>
      <c r="BQ91" s="113">
        <v>56.593876000000002</v>
      </c>
      <c r="BR91" s="114">
        <v>6208400</v>
      </c>
      <c r="BS91" s="115">
        <v>57056.79</v>
      </c>
      <c r="BT91" s="145">
        <v>276.290009</v>
      </c>
      <c r="BU91" s="113">
        <v>288.38000499999998</v>
      </c>
      <c r="BV91" s="113">
        <v>273.10000600000001</v>
      </c>
      <c r="BW91" s="113">
        <v>285.54998799999998</v>
      </c>
      <c r="BX91" s="113">
        <v>282.10458399999999</v>
      </c>
      <c r="BY91" s="114">
        <v>6383500</v>
      </c>
      <c r="BZ91" s="115">
        <v>98248.5</v>
      </c>
      <c r="CA91" s="145">
        <v>209.449997</v>
      </c>
      <c r="CB91" s="113">
        <v>213.979996</v>
      </c>
      <c r="CC91" s="113">
        <v>209.229996</v>
      </c>
      <c r="CD91" s="113">
        <v>212.259995</v>
      </c>
      <c r="CE91" s="113">
        <v>209.59573399999999</v>
      </c>
      <c r="CF91" s="114">
        <v>2747900</v>
      </c>
      <c r="CG91" s="115">
        <v>155510</v>
      </c>
      <c r="CH91" s="145">
        <v>264.05999800000001</v>
      </c>
      <c r="CI91" s="113">
        <v>269.76998900000001</v>
      </c>
      <c r="CJ91" s="113">
        <v>261.86999500000002</v>
      </c>
      <c r="CK91" s="113">
        <v>267.57000699999998</v>
      </c>
      <c r="CL91" s="113">
        <v>263.17861900000003</v>
      </c>
      <c r="CM91" s="114">
        <v>3949200</v>
      </c>
      <c r="CN91" s="115">
        <v>288066.2</v>
      </c>
      <c r="CO91" s="145">
        <v>50.439999</v>
      </c>
      <c r="CP91" s="113">
        <v>52.150002000000001</v>
      </c>
      <c r="CQ91" s="113">
        <v>50.200001</v>
      </c>
      <c r="CR91" s="113">
        <v>51.099997999999999</v>
      </c>
      <c r="CS91" s="113">
        <v>50.154854</v>
      </c>
      <c r="CT91" s="114">
        <v>36809600</v>
      </c>
      <c r="CU91" s="115">
        <v>209407.8</v>
      </c>
      <c r="CV91" s="145">
        <v>126.900002</v>
      </c>
      <c r="CW91" s="113">
        <v>131.88000500000001</v>
      </c>
      <c r="CX91" s="113">
        <v>126.720001</v>
      </c>
      <c r="CY91" s="113">
        <v>129.28999300000001</v>
      </c>
      <c r="CZ91" s="113">
        <v>124.73922</v>
      </c>
      <c r="DA91" s="114">
        <v>7956700</v>
      </c>
      <c r="DB91" s="115">
        <v>115204.8</v>
      </c>
      <c r="DC91" s="145">
        <v>157.240005</v>
      </c>
      <c r="DD91" s="113">
        <v>160.229996</v>
      </c>
      <c r="DE91" s="113">
        <v>156.720001</v>
      </c>
      <c r="DF91" s="113">
        <v>159.83000200000001</v>
      </c>
      <c r="DG91" s="113">
        <v>156.92219499999999</v>
      </c>
      <c r="DH91" s="114">
        <v>8230100</v>
      </c>
      <c r="DI91" s="115">
        <v>420759.3</v>
      </c>
      <c r="DJ91" s="145">
        <v>129.88000500000001</v>
      </c>
      <c r="DK91" s="113">
        <v>132.770004</v>
      </c>
      <c r="DL91" s="113">
        <v>127.879997</v>
      </c>
      <c r="DM91" s="113">
        <v>131.550003</v>
      </c>
      <c r="DN91" s="113">
        <v>129.251587</v>
      </c>
      <c r="DO91" s="114">
        <v>24909100</v>
      </c>
      <c r="DP91" s="115">
        <v>400990.9</v>
      </c>
      <c r="DQ91" s="145">
        <v>211.300003</v>
      </c>
      <c r="DR91" s="113">
        <v>211.71000699999999</v>
      </c>
      <c r="DS91" s="113">
        <v>209.029999</v>
      </c>
      <c r="DT91" s="113">
        <v>211</v>
      </c>
      <c r="DU91" s="113">
        <v>207.42068499999999</v>
      </c>
      <c r="DV91" s="114">
        <v>3083400</v>
      </c>
      <c r="DW91" s="115">
        <v>157218.4</v>
      </c>
      <c r="DX91" s="145">
        <v>76.889313000000001</v>
      </c>
      <c r="DY91" s="113">
        <v>78.950378000000001</v>
      </c>
      <c r="DZ91" s="113">
        <v>76.631675999999999</v>
      </c>
      <c r="EA91" s="113">
        <v>78.606872999999993</v>
      </c>
      <c r="EB91" s="113">
        <v>76.571929999999995</v>
      </c>
      <c r="EC91" s="114">
        <v>10521396</v>
      </c>
      <c r="ED91" s="115">
        <v>208424.3</v>
      </c>
      <c r="EE91" s="145">
        <v>212.16999799999999</v>
      </c>
      <c r="EF91" s="113">
        <v>216.490005</v>
      </c>
      <c r="EG91" s="113">
        <v>211.94000199999999</v>
      </c>
      <c r="EH91" s="113">
        <v>212.25</v>
      </c>
      <c r="EI91" s="113">
        <v>210.87072800000001</v>
      </c>
      <c r="EJ91" s="114">
        <v>35930700</v>
      </c>
      <c r="EK91" s="115">
        <v>1604715</v>
      </c>
      <c r="EL91" s="145">
        <v>141.25</v>
      </c>
      <c r="EM91" s="113">
        <v>143.570007</v>
      </c>
      <c r="EN91" s="113">
        <v>139.529999</v>
      </c>
      <c r="EO91" s="113">
        <v>142.35000600000001</v>
      </c>
      <c r="EP91" s="113">
        <v>141.54155</v>
      </c>
      <c r="EQ91" s="114">
        <v>6072900</v>
      </c>
      <c r="ER91" s="115">
        <v>180994.9</v>
      </c>
      <c r="ES91" s="145">
        <v>138.770004</v>
      </c>
      <c r="ET91" s="113">
        <v>141.03999300000001</v>
      </c>
      <c r="EU91" s="113">
        <v>138.60000600000001</v>
      </c>
      <c r="EV91" s="113">
        <v>140.16000399999999</v>
      </c>
      <c r="EW91" s="113">
        <v>137.56874099999999</v>
      </c>
      <c r="EX91" s="114">
        <v>10578000</v>
      </c>
      <c r="EY91" s="115">
        <v>345140.8</v>
      </c>
      <c r="EZ91" s="145">
        <v>218</v>
      </c>
      <c r="FA91" s="113">
        <v>220.46000699999999</v>
      </c>
      <c r="FB91" s="113">
        <v>215.779999</v>
      </c>
      <c r="FC91" s="113">
        <v>216.14999399999999</v>
      </c>
      <c r="FD91" s="113">
        <v>216.14999399999999</v>
      </c>
      <c r="FE91" s="114">
        <v>9789800</v>
      </c>
      <c r="FF91" s="115">
        <v>216130</v>
      </c>
      <c r="FG91" s="145">
        <v>136.13000500000001</v>
      </c>
      <c r="FH91" s="113">
        <v>139.13999899999999</v>
      </c>
      <c r="FI91" s="113">
        <v>135.46000699999999</v>
      </c>
      <c r="FJ91" s="113">
        <v>139.10000600000001</v>
      </c>
      <c r="FK91" s="113">
        <v>136.80548099999999</v>
      </c>
      <c r="FL91" s="114">
        <v>1278900</v>
      </c>
      <c r="FM91" s="115">
        <v>35235.25</v>
      </c>
      <c r="FN91" s="145">
        <v>337.10998499999999</v>
      </c>
      <c r="FO91" s="113">
        <v>359.48998999999998</v>
      </c>
      <c r="FP91" s="113">
        <v>335.10998499999999</v>
      </c>
      <c r="FQ91" s="113">
        <v>359.26998900000001</v>
      </c>
      <c r="FR91" s="113">
        <v>355.44412199999999</v>
      </c>
      <c r="FS91" s="114">
        <v>6561400</v>
      </c>
      <c r="FT91" s="115">
        <v>340882.8</v>
      </c>
      <c r="FU91" s="145">
        <v>58.810001</v>
      </c>
      <c r="FV91" s="113">
        <v>59.540000999999997</v>
      </c>
      <c r="FW91" s="113">
        <v>58.540000999999997</v>
      </c>
      <c r="FX91" s="113">
        <v>59.290000999999997</v>
      </c>
      <c r="FY91" s="113">
        <v>56.719250000000002</v>
      </c>
      <c r="FZ91" s="114">
        <v>22678500</v>
      </c>
      <c r="GA91" s="115">
        <v>245347.5</v>
      </c>
      <c r="GB91" s="145">
        <v>213.800003</v>
      </c>
      <c r="GC91" s="113">
        <v>216.16999799999999</v>
      </c>
      <c r="GD91" s="113">
        <v>212.070007</v>
      </c>
      <c r="GE91" s="113">
        <v>212.61999499999999</v>
      </c>
      <c r="GF91" s="113">
        <v>211.69390899999999</v>
      </c>
      <c r="GG91" s="114">
        <v>7206200</v>
      </c>
      <c r="GH91" s="115">
        <v>360534.8</v>
      </c>
      <c r="GI91" s="145">
        <v>42.209999000000003</v>
      </c>
      <c r="GJ91" s="113">
        <v>43.43</v>
      </c>
      <c r="GK91" s="113">
        <v>41.869999</v>
      </c>
      <c r="GL91" s="113">
        <v>43.029998999999997</v>
      </c>
      <c r="GM91" s="113">
        <v>41.847636999999999</v>
      </c>
      <c r="GN91" s="114">
        <v>12503300</v>
      </c>
      <c r="GO91" s="115">
        <v>45580</v>
      </c>
      <c r="GP91" s="145">
        <v>145.08999600000001</v>
      </c>
      <c r="GQ91" s="113">
        <v>148.10000600000001</v>
      </c>
      <c r="GR91" s="113">
        <v>145.009995</v>
      </c>
      <c r="GS91" s="113">
        <v>146.66000399999999</v>
      </c>
      <c r="GT91" s="113">
        <v>144.94551100000001</v>
      </c>
      <c r="GU91" s="114">
        <v>7306300</v>
      </c>
      <c r="GV91" s="115">
        <v>414943.1</v>
      </c>
      <c r="GW91" s="145">
        <v>178.320007</v>
      </c>
      <c r="GX91" s="113">
        <v>181.61000100000001</v>
      </c>
      <c r="GY91" s="113">
        <v>177.279999</v>
      </c>
      <c r="GZ91" s="113">
        <v>179.11999499999999</v>
      </c>
      <c r="HA91" s="113">
        <v>179.11999499999999</v>
      </c>
      <c r="HB91" s="114">
        <v>7517800</v>
      </c>
      <c r="HC91" s="115">
        <v>324294</v>
      </c>
      <c r="HD91" s="147">
        <v>30362.78</v>
      </c>
      <c r="HE91" s="148">
        <v>31022.65</v>
      </c>
      <c r="HF91" s="148">
        <v>30313.07</v>
      </c>
      <c r="HG91" s="148">
        <v>30829.4</v>
      </c>
      <c r="HH91" s="148">
        <v>30829.4</v>
      </c>
      <c r="HI91" s="114">
        <v>500430000</v>
      </c>
      <c r="HJ91" s="149">
        <f t="shared" si="1"/>
        <v>9495113.4700000007</v>
      </c>
    </row>
    <row r="92" spans="1:218" x14ac:dyDescent="0.2">
      <c r="A92" s="127">
        <v>44203</v>
      </c>
      <c r="B92" s="112">
        <v>171.55999800000001</v>
      </c>
      <c r="C92" s="113">
        <v>173.46000699999999</v>
      </c>
      <c r="D92" s="113">
        <v>166.16000399999999</v>
      </c>
      <c r="E92" s="113">
        <v>169.720001</v>
      </c>
      <c r="F92" s="113">
        <v>165.837234</v>
      </c>
      <c r="G92" s="114">
        <v>5863400</v>
      </c>
      <c r="H92" s="120">
        <v>97898.19</v>
      </c>
      <c r="I92" s="145">
        <v>124.099998</v>
      </c>
      <c r="J92" s="113">
        <v>125.69000200000001</v>
      </c>
      <c r="K92" s="113">
        <v>117.349998</v>
      </c>
      <c r="L92" s="113">
        <v>121.660004</v>
      </c>
      <c r="M92" s="113">
        <v>120.679756</v>
      </c>
      <c r="N92" s="114">
        <v>8696600</v>
      </c>
      <c r="O92" s="115">
        <v>97960.81</v>
      </c>
      <c r="P92" s="146">
        <v>231.86000100000001</v>
      </c>
      <c r="Q92" s="113">
        <v>235.36999499999999</v>
      </c>
      <c r="R92" s="113">
        <v>231.470001</v>
      </c>
      <c r="S92" s="113">
        <v>234.020004</v>
      </c>
      <c r="T92" s="113">
        <v>228.90327500000001</v>
      </c>
      <c r="U92" s="114">
        <v>2647800</v>
      </c>
      <c r="V92" s="120">
        <v>136000</v>
      </c>
      <c r="W92" s="145">
        <v>128.36000100000001</v>
      </c>
      <c r="X92" s="113">
        <v>131.63000500000001</v>
      </c>
      <c r="Y92" s="113">
        <v>127.860001</v>
      </c>
      <c r="Z92" s="113">
        <v>130.91999799999999</v>
      </c>
      <c r="AA92" s="113">
        <v>130.30775499999999</v>
      </c>
      <c r="AB92" s="114">
        <v>109578200</v>
      </c>
      <c r="AC92" s="115">
        <v>2202503</v>
      </c>
      <c r="AD92" s="145">
        <v>213.38999899999999</v>
      </c>
      <c r="AE92" s="113">
        <v>216.60000600000001</v>
      </c>
      <c r="AF92" s="113">
        <v>211.779999</v>
      </c>
      <c r="AG92" s="113">
        <v>212.71000699999999</v>
      </c>
      <c r="AH92" s="113">
        <v>212.71000699999999</v>
      </c>
      <c r="AI92" s="114">
        <v>14474100</v>
      </c>
      <c r="AJ92" s="115">
        <v>123865.3</v>
      </c>
      <c r="AK92" s="145">
        <v>196.85000600000001</v>
      </c>
      <c r="AL92" s="113">
        <v>197.36999499999999</v>
      </c>
      <c r="AM92" s="113">
        <v>192.199997</v>
      </c>
      <c r="AN92" s="113">
        <v>194.229996</v>
      </c>
      <c r="AO92" s="113">
        <v>191.306015</v>
      </c>
      <c r="AP92" s="114">
        <v>5297500</v>
      </c>
      <c r="AQ92" s="115">
        <v>105914.3</v>
      </c>
      <c r="AR92" s="145">
        <v>90.389999000000003</v>
      </c>
      <c r="AS92" s="113">
        <v>90.82</v>
      </c>
      <c r="AT92" s="113">
        <v>89.309997999999993</v>
      </c>
      <c r="AU92" s="113">
        <v>90.220000999999996</v>
      </c>
      <c r="AV92" s="113">
        <v>86.717528999999999</v>
      </c>
      <c r="AW92" s="114">
        <v>9286600</v>
      </c>
      <c r="AX92" s="115">
        <v>173677.5</v>
      </c>
      <c r="AY92" s="145">
        <v>44.200001</v>
      </c>
      <c r="AZ92" s="113">
        <v>45.110000999999997</v>
      </c>
      <c r="BA92" s="113">
        <v>44.169998</v>
      </c>
      <c r="BB92" s="113">
        <v>44.959999000000003</v>
      </c>
      <c r="BC92" s="113">
        <v>44.033428000000001</v>
      </c>
      <c r="BD92" s="114">
        <v>18218800</v>
      </c>
      <c r="BE92" s="115">
        <v>189979.1</v>
      </c>
      <c r="BF92" s="145">
        <v>50.09</v>
      </c>
      <c r="BG92" s="113">
        <v>50.259998000000003</v>
      </c>
      <c r="BH92" s="113">
        <v>49.52</v>
      </c>
      <c r="BI92" s="113">
        <v>49.959999000000003</v>
      </c>
      <c r="BJ92" s="113">
        <v>48.808678</v>
      </c>
      <c r="BK92" s="114">
        <v>53225700</v>
      </c>
      <c r="BL92" s="115">
        <v>214699.8</v>
      </c>
      <c r="BM92" s="145">
        <v>59</v>
      </c>
      <c r="BN92" s="113">
        <v>59.77</v>
      </c>
      <c r="BO92" s="113">
        <v>58.104999999999997</v>
      </c>
      <c r="BP92" s="113">
        <v>58.509998000000003</v>
      </c>
      <c r="BQ92" s="113">
        <v>56.67136</v>
      </c>
      <c r="BR92" s="114">
        <v>4437600</v>
      </c>
      <c r="BS92" s="115">
        <v>59353.74</v>
      </c>
      <c r="BT92" s="145">
        <v>287.76998900000001</v>
      </c>
      <c r="BU92" s="113">
        <v>295.89001500000001</v>
      </c>
      <c r="BV92" s="113">
        <v>286.67999300000002</v>
      </c>
      <c r="BW92" s="113">
        <v>291.64999399999999</v>
      </c>
      <c r="BX92" s="113">
        <v>288.13098100000002</v>
      </c>
      <c r="BY92" s="114">
        <v>4009700</v>
      </c>
      <c r="BZ92" s="115">
        <v>100347.3</v>
      </c>
      <c r="CA92" s="145">
        <v>212.88999899999999</v>
      </c>
      <c r="CB92" s="113">
        <v>214.009995</v>
      </c>
      <c r="CC92" s="113">
        <v>210.800003</v>
      </c>
      <c r="CD92" s="113">
        <v>212.61000100000001</v>
      </c>
      <c r="CE92" s="113">
        <v>209.94136</v>
      </c>
      <c r="CF92" s="114">
        <v>2057300</v>
      </c>
      <c r="CG92" s="115">
        <v>154800</v>
      </c>
      <c r="CH92" s="145">
        <v>266.95001200000002</v>
      </c>
      <c r="CI92" s="113">
        <v>268.77999899999998</v>
      </c>
      <c r="CJ92" s="113">
        <v>266.17001299999998</v>
      </c>
      <c r="CK92" s="113">
        <v>266.26001000000002</v>
      </c>
      <c r="CL92" s="113">
        <v>261.89013699999998</v>
      </c>
      <c r="CM92" s="114">
        <v>3833200</v>
      </c>
      <c r="CN92" s="115">
        <v>286655.8</v>
      </c>
      <c r="CO92" s="145">
        <v>51.490001999999997</v>
      </c>
      <c r="CP92" s="113">
        <v>52.689999</v>
      </c>
      <c r="CQ92" s="113">
        <v>51.299999</v>
      </c>
      <c r="CR92" s="113">
        <v>52.189999</v>
      </c>
      <c r="CS92" s="113">
        <v>51.224696999999999</v>
      </c>
      <c r="CT92" s="114">
        <v>32092300</v>
      </c>
      <c r="CU92" s="115">
        <v>213874.6</v>
      </c>
      <c r="CV92" s="145">
        <v>130.03999300000001</v>
      </c>
      <c r="CW92" s="113">
        <v>130.46000699999999</v>
      </c>
      <c r="CX92" s="113">
        <v>128.259995</v>
      </c>
      <c r="CY92" s="113">
        <v>128.990005</v>
      </c>
      <c r="CZ92" s="113">
        <v>124.449783</v>
      </c>
      <c r="DA92" s="114">
        <v>4507400</v>
      </c>
      <c r="DB92" s="115">
        <v>114937.4</v>
      </c>
      <c r="DC92" s="145">
        <v>159</v>
      </c>
      <c r="DD92" s="113">
        <v>161.029999</v>
      </c>
      <c r="DE92" s="113">
        <v>158.35000600000001</v>
      </c>
      <c r="DF92" s="113">
        <v>160.36999499999999</v>
      </c>
      <c r="DG92" s="113">
        <v>157.452347</v>
      </c>
      <c r="DH92" s="114">
        <v>7747200</v>
      </c>
      <c r="DI92" s="115">
        <v>422180.8</v>
      </c>
      <c r="DJ92" s="145">
        <v>135.69000199999999</v>
      </c>
      <c r="DK92" s="113">
        <v>138.19000199999999</v>
      </c>
      <c r="DL92" s="113">
        <v>134.91999799999999</v>
      </c>
      <c r="DM92" s="113">
        <v>135.86999499999999</v>
      </c>
      <c r="DN92" s="113">
        <v>133.496094</v>
      </c>
      <c r="DO92" s="114">
        <v>21940400</v>
      </c>
      <c r="DP92" s="115">
        <v>414159.2</v>
      </c>
      <c r="DQ92" s="145">
        <v>213.220001</v>
      </c>
      <c r="DR92" s="113">
        <v>213.220001</v>
      </c>
      <c r="DS92" s="113">
        <v>210.55999800000001</v>
      </c>
      <c r="DT92" s="113">
        <v>211.979996</v>
      </c>
      <c r="DU92" s="113">
        <v>208.384064</v>
      </c>
      <c r="DV92" s="114">
        <v>3142000</v>
      </c>
      <c r="DW92" s="115">
        <v>157948.6</v>
      </c>
      <c r="DX92" s="145">
        <v>78.769081</v>
      </c>
      <c r="DY92" s="113">
        <v>80.505722000000006</v>
      </c>
      <c r="DZ92" s="113">
        <v>78.311065999999997</v>
      </c>
      <c r="EA92" s="113">
        <v>80.171752999999995</v>
      </c>
      <c r="EB92" s="113">
        <v>78.096305999999998</v>
      </c>
      <c r="EC92" s="114">
        <v>10447931</v>
      </c>
      <c r="ED92" s="115">
        <v>212573.5</v>
      </c>
      <c r="EE92" s="145">
        <v>214.03999300000001</v>
      </c>
      <c r="EF92" s="113">
        <v>219.33999600000001</v>
      </c>
      <c r="EG92" s="113">
        <v>213.71000699999999</v>
      </c>
      <c r="EH92" s="113">
        <v>218.28999300000001</v>
      </c>
      <c r="EI92" s="113">
        <v>216.87146000000001</v>
      </c>
      <c r="EJ92" s="114">
        <v>27694500</v>
      </c>
      <c r="EK92" s="115">
        <v>1650380</v>
      </c>
      <c r="EL92" s="145">
        <v>143.199997</v>
      </c>
      <c r="EM92" s="113">
        <v>145.63999899999999</v>
      </c>
      <c r="EN92" s="113">
        <v>143</v>
      </c>
      <c r="EO92" s="113">
        <v>144.949997</v>
      </c>
      <c r="EP92" s="113">
        <v>144.12676999999999</v>
      </c>
      <c r="EQ92" s="114">
        <v>5256900</v>
      </c>
      <c r="ER92" s="115">
        <v>184300.79999999999</v>
      </c>
      <c r="ES92" s="145">
        <v>139.75</v>
      </c>
      <c r="ET92" s="113">
        <v>140.13000500000001</v>
      </c>
      <c r="EU92" s="113">
        <v>138.03999300000001</v>
      </c>
      <c r="EV92" s="113">
        <v>138.85000600000001</v>
      </c>
      <c r="EW92" s="113">
        <v>136.282974</v>
      </c>
      <c r="EX92" s="114">
        <v>7355400</v>
      </c>
      <c r="EY92" s="115">
        <v>341914.9</v>
      </c>
      <c r="EZ92" s="145">
        <v>217.029999</v>
      </c>
      <c r="FA92" s="113">
        <v>220.66000399999999</v>
      </c>
      <c r="FB92" s="113">
        <v>216.5</v>
      </c>
      <c r="FC92" s="113">
        <v>217.979996</v>
      </c>
      <c r="FD92" s="113">
        <v>217.979996</v>
      </c>
      <c r="FE92" s="114">
        <v>8443100</v>
      </c>
      <c r="FF92" s="115">
        <v>218460</v>
      </c>
      <c r="FG92" s="145">
        <v>139.520004</v>
      </c>
      <c r="FH92" s="113">
        <v>139.720001</v>
      </c>
      <c r="FI92" s="113">
        <v>137.720001</v>
      </c>
      <c r="FJ92" s="113">
        <v>139.070007</v>
      </c>
      <c r="FK92" s="113">
        <v>136.77598599999999</v>
      </c>
      <c r="FL92" s="114">
        <v>1258100</v>
      </c>
      <c r="FM92" s="115">
        <v>35227.65</v>
      </c>
      <c r="FN92" s="145">
        <v>358.540009</v>
      </c>
      <c r="FO92" s="113">
        <v>366.45001200000002</v>
      </c>
      <c r="FP92" s="113">
        <v>357.92001299999998</v>
      </c>
      <c r="FQ92" s="113">
        <v>365.02999899999998</v>
      </c>
      <c r="FR92" s="113">
        <v>361.14276100000001</v>
      </c>
      <c r="FS92" s="114">
        <v>3366700</v>
      </c>
      <c r="FT92" s="115">
        <v>346348</v>
      </c>
      <c r="FU92" s="145">
        <v>58.27</v>
      </c>
      <c r="FV92" s="113">
        <v>58.759998000000003</v>
      </c>
      <c r="FW92" s="113">
        <v>58.080002</v>
      </c>
      <c r="FX92" s="113">
        <v>58.529998999999997</v>
      </c>
      <c r="FY92" s="113">
        <v>56.591621000000004</v>
      </c>
      <c r="FZ92" s="114">
        <v>19079900</v>
      </c>
      <c r="GA92" s="115">
        <v>242202.6</v>
      </c>
      <c r="GB92" s="145">
        <v>212.199997</v>
      </c>
      <c r="GC92" s="113">
        <v>215.220001</v>
      </c>
      <c r="GD92" s="113">
        <v>212.199997</v>
      </c>
      <c r="GE92" s="113">
        <v>213.80999800000001</v>
      </c>
      <c r="GF92" s="113">
        <v>212.878738</v>
      </c>
      <c r="GG92" s="114">
        <v>10967900</v>
      </c>
      <c r="GH92" s="115">
        <v>362552.6</v>
      </c>
      <c r="GI92" s="145">
        <v>44.040000999999997</v>
      </c>
      <c r="GJ92" s="113">
        <v>46.709999000000003</v>
      </c>
      <c r="GK92" s="113">
        <v>43.110000999999997</v>
      </c>
      <c r="GL92" s="113">
        <v>45.259998000000003</v>
      </c>
      <c r="GM92" s="113">
        <v>44.016361000000003</v>
      </c>
      <c r="GN92" s="114">
        <v>15553600</v>
      </c>
      <c r="GO92" s="115">
        <v>45290</v>
      </c>
      <c r="GP92" s="145">
        <v>147.61999499999999</v>
      </c>
      <c r="GQ92" s="113">
        <v>147.759995</v>
      </c>
      <c r="GR92" s="113">
        <v>146.03999300000001</v>
      </c>
      <c r="GS92" s="113">
        <v>146.64999399999999</v>
      </c>
      <c r="GT92" s="113">
        <v>144.93563800000001</v>
      </c>
      <c r="GU92" s="114">
        <v>6846000</v>
      </c>
      <c r="GV92" s="115">
        <v>414914.8</v>
      </c>
      <c r="GW92" s="145">
        <v>179.5</v>
      </c>
      <c r="GX92" s="113">
        <v>179.949997</v>
      </c>
      <c r="GY92" s="113">
        <v>177.58000200000001</v>
      </c>
      <c r="GZ92" s="113">
        <v>178.58000200000001</v>
      </c>
      <c r="HA92" s="113">
        <v>178.58000200000001</v>
      </c>
      <c r="HB92" s="114">
        <v>7300800</v>
      </c>
      <c r="HC92" s="115">
        <v>323316.3</v>
      </c>
      <c r="HD92" s="147">
        <v>30901.18</v>
      </c>
      <c r="HE92" s="148">
        <v>31193.4</v>
      </c>
      <c r="HF92" s="148">
        <v>30897.86</v>
      </c>
      <c r="HG92" s="148">
        <v>31041.13</v>
      </c>
      <c r="HH92" s="148">
        <v>31041.13</v>
      </c>
      <c r="HI92" s="114">
        <v>427810000</v>
      </c>
      <c r="HJ92" s="149">
        <f t="shared" si="1"/>
        <v>9644236.5899999999</v>
      </c>
    </row>
    <row r="93" spans="1:218" x14ac:dyDescent="0.2">
      <c r="A93" s="127">
        <v>44204</v>
      </c>
      <c r="B93" s="112">
        <v>169.16999799999999</v>
      </c>
      <c r="C93" s="113">
        <v>169.53999300000001</v>
      </c>
      <c r="D93" s="113">
        <v>164.61000100000001</v>
      </c>
      <c r="E93" s="113">
        <v>166.61999499999999</v>
      </c>
      <c r="F93" s="113">
        <v>162.80815100000001</v>
      </c>
      <c r="G93" s="114">
        <v>4808100</v>
      </c>
      <c r="H93" s="120">
        <v>96110</v>
      </c>
      <c r="I93" s="145">
        <v>122.07</v>
      </c>
      <c r="J93" s="113">
        <v>122.199997</v>
      </c>
      <c r="K93" s="113">
        <v>119.519997</v>
      </c>
      <c r="L93" s="113">
        <v>121.779999</v>
      </c>
      <c r="M93" s="113">
        <v>120.798782</v>
      </c>
      <c r="N93" s="114">
        <v>2934500</v>
      </c>
      <c r="O93" s="115">
        <v>98057.44</v>
      </c>
      <c r="P93" s="146">
        <v>235.529999</v>
      </c>
      <c r="Q93" s="113">
        <v>238.86000100000001</v>
      </c>
      <c r="R93" s="113">
        <v>235.10000600000001</v>
      </c>
      <c r="S93" s="113">
        <v>238.490005</v>
      </c>
      <c r="T93" s="113">
        <v>233.275543</v>
      </c>
      <c r="U93" s="114">
        <v>2511100</v>
      </c>
      <c r="V93" s="120">
        <v>146590</v>
      </c>
      <c r="W93" s="145">
        <v>132.429993</v>
      </c>
      <c r="X93" s="113">
        <v>132.63000500000001</v>
      </c>
      <c r="Y93" s="113">
        <v>130.229996</v>
      </c>
      <c r="Z93" s="113">
        <v>132.050003</v>
      </c>
      <c r="AA93" s="113">
        <v>131.43246500000001</v>
      </c>
      <c r="AB93" s="114">
        <v>105158200</v>
      </c>
      <c r="AC93" s="115">
        <v>2221513</v>
      </c>
      <c r="AD93" s="145">
        <v>213.61000100000001</v>
      </c>
      <c r="AE93" s="113">
        <v>214.10000600000001</v>
      </c>
      <c r="AF93" s="113">
        <v>208.16000399999999</v>
      </c>
      <c r="AG93" s="113">
        <v>209.89999399999999</v>
      </c>
      <c r="AH93" s="113">
        <v>209.89999399999999</v>
      </c>
      <c r="AI93" s="114">
        <v>14144000</v>
      </c>
      <c r="AJ93" s="115">
        <v>122228.9</v>
      </c>
      <c r="AK93" s="145">
        <v>193.85000600000001</v>
      </c>
      <c r="AL93" s="113">
        <v>195.259995</v>
      </c>
      <c r="AM93" s="113">
        <v>191.320007</v>
      </c>
      <c r="AN93" s="113">
        <v>194.259995</v>
      </c>
      <c r="AO93" s="113">
        <v>191.33557099999999</v>
      </c>
      <c r="AP93" s="114">
        <v>3186600</v>
      </c>
      <c r="AQ93" s="115">
        <v>105930.7</v>
      </c>
      <c r="AR93" s="145">
        <v>92.080001999999993</v>
      </c>
      <c r="AS93" s="113">
        <v>92.43</v>
      </c>
      <c r="AT93" s="113">
        <v>90.449996999999996</v>
      </c>
      <c r="AU93" s="113">
        <v>91.080001999999993</v>
      </c>
      <c r="AV93" s="113">
        <v>87.544144000000003</v>
      </c>
      <c r="AW93" s="114">
        <v>11152100</v>
      </c>
      <c r="AX93" s="115">
        <v>175333.1</v>
      </c>
      <c r="AY93" s="145">
        <v>44.48</v>
      </c>
      <c r="AZ93" s="113">
        <v>45.41</v>
      </c>
      <c r="BA93" s="113">
        <v>44.25</v>
      </c>
      <c r="BB93" s="113">
        <v>45.060001</v>
      </c>
      <c r="BC93" s="113">
        <v>44.131366999999997</v>
      </c>
      <c r="BD93" s="114">
        <v>20936300</v>
      </c>
      <c r="BE93" s="115">
        <v>190401.6</v>
      </c>
      <c r="BF93" s="145">
        <v>50.029998999999997</v>
      </c>
      <c r="BG93" s="113">
        <v>51.130001</v>
      </c>
      <c r="BH93" s="113">
        <v>49.84</v>
      </c>
      <c r="BI93" s="113">
        <v>51.080002</v>
      </c>
      <c r="BJ93" s="113">
        <v>49.902866000000003</v>
      </c>
      <c r="BK93" s="114">
        <v>29674000</v>
      </c>
      <c r="BL93" s="115">
        <v>219512.9</v>
      </c>
      <c r="BM93" s="145">
        <v>58.369999</v>
      </c>
      <c r="BN93" s="113">
        <v>58.860000999999997</v>
      </c>
      <c r="BO93" s="113">
        <v>57.75</v>
      </c>
      <c r="BP93" s="113">
        <v>58.209999000000003</v>
      </c>
      <c r="BQ93" s="113">
        <v>56.380783000000001</v>
      </c>
      <c r="BR93" s="114">
        <v>4063500</v>
      </c>
      <c r="BS93" s="115">
        <v>60021.51</v>
      </c>
      <c r="BT93" s="145">
        <v>292</v>
      </c>
      <c r="BU93" s="113">
        <v>292.27999899999998</v>
      </c>
      <c r="BV93" s="113">
        <v>285.05999800000001</v>
      </c>
      <c r="BW93" s="113">
        <v>290.07998700000002</v>
      </c>
      <c r="BX93" s="113">
        <v>286.579926</v>
      </c>
      <c r="BY93" s="114">
        <v>2800800</v>
      </c>
      <c r="BZ93" s="115">
        <v>99807.13</v>
      </c>
      <c r="CA93" s="145">
        <v>212.800003</v>
      </c>
      <c r="CB93" s="113">
        <v>213.41000399999999</v>
      </c>
      <c r="CC93" s="113">
        <v>207.66999799999999</v>
      </c>
      <c r="CD93" s="113">
        <v>210.029999</v>
      </c>
      <c r="CE93" s="113">
        <v>207.39373800000001</v>
      </c>
      <c r="CF93" s="114">
        <v>3278900</v>
      </c>
      <c r="CG93" s="115">
        <v>154840</v>
      </c>
      <c r="CH93" s="145">
        <v>267.35000600000001</v>
      </c>
      <c r="CI93" s="113">
        <v>270.73001099999999</v>
      </c>
      <c r="CJ93" s="113">
        <v>267</v>
      </c>
      <c r="CK93" s="113">
        <v>269.08999599999999</v>
      </c>
      <c r="CL93" s="113">
        <v>264.67364500000002</v>
      </c>
      <c r="CM93" s="114">
        <v>3757700</v>
      </c>
      <c r="CN93" s="115">
        <v>289702.59999999998</v>
      </c>
      <c r="CO93" s="145">
        <v>52.450001</v>
      </c>
      <c r="CP93" s="113">
        <v>52.529998999999997</v>
      </c>
      <c r="CQ93" s="113">
        <v>51.27</v>
      </c>
      <c r="CR93" s="113">
        <v>51.650002000000001</v>
      </c>
      <c r="CS93" s="113">
        <v>50.694687000000002</v>
      </c>
      <c r="CT93" s="114">
        <v>34625400</v>
      </c>
      <c r="CU93" s="115">
        <v>211661.6</v>
      </c>
      <c r="CV93" s="145">
        <v>128.570007</v>
      </c>
      <c r="CW93" s="113">
        <v>129.320007</v>
      </c>
      <c r="CX93" s="113">
        <v>126.980003</v>
      </c>
      <c r="CY93" s="113">
        <v>128.529999</v>
      </c>
      <c r="CZ93" s="113">
        <v>124.005966</v>
      </c>
      <c r="DA93" s="114">
        <v>4676200</v>
      </c>
      <c r="DB93" s="115">
        <v>114527.5</v>
      </c>
      <c r="DC93" s="145">
        <v>160.509995</v>
      </c>
      <c r="DD93" s="113">
        <v>161.10000600000001</v>
      </c>
      <c r="DE93" s="113">
        <v>159.88000500000001</v>
      </c>
      <c r="DF93" s="113">
        <v>160.03999300000001</v>
      </c>
      <c r="DG93" s="113">
        <v>157.12835699999999</v>
      </c>
      <c r="DH93" s="114">
        <v>8228900</v>
      </c>
      <c r="DI93" s="115">
        <v>421312.1</v>
      </c>
      <c r="DJ93" s="145">
        <v>135.970001</v>
      </c>
      <c r="DK93" s="113">
        <v>136.35000600000001</v>
      </c>
      <c r="DL93" s="113">
        <v>134.11999499999999</v>
      </c>
      <c r="DM93" s="113">
        <v>136.020004</v>
      </c>
      <c r="DN93" s="113">
        <v>133.643494</v>
      </c>
      <c r="DO93" s="114">
        <v>12035100</v>
      </c>
      <c r="DP93" s="115">
        <v>414616.4</v>
      </c>
      <c r="DQ93" s="145">
        <v>212.89999399999999</v>
      </c>
      <c r="DR93" s="113">
        <v>216.11999499999999</v>
      </c>
      <c r="DS93" s="113">
        <v>212.229996</v>
      </c>
      <c r="DT93" s="113">
        <v>215.86999499999999</v>
      </c>
      <c r="DU93" s="113">
        <v>212.20806899999999</v>
      </c>
      <c r="DV93" s="114">
        <v>2639100</v>
      </c>
      <c r="DW93" s="115">
        <v>160847.1</v>
      </c>
      <c r="DX93" s="145">
        <v>80.505722000000006</v>
      </c>
      <c r="DY93" s="113">
        <v>80.505722000000006</v>
      </c>
      <c r="DZ93" s="113">
        <v>78.769081</v>
      </c>
      <c r="EA93" s="113">
        <v>79.227097000000001</v>
      </c>
      <c r="EB93" s="113">
        <v>77.176102</v>
      </c>
      <c r="EC93" s="114">
        <v>9563105</v>
      </c>
      <c r="ED93" s="115">
        <v>210068.8</v>
      </c>
      <c r="EE93" s="145">
        <v>218.679993</v>
      </c>
      <c r="EF93" s="113">
        <v>220.58000200000001</v>
      </c>
      <c r="EG93" s="113">
        <v>217.029999</v>
      </c>
      <c r="EH93" s="113">
        <v>219.61999499999999</v>
      </c>
      <c r="EI93" s="113">
        <v>218.19284099999999</v>
      </c>
      <c r="EJ93" s="114">
        <v>22956200</v>
      </c>
      <c r="EK93" s="115">
        <v>1660435</v>
      </c>
      <c r="EL93" s="145">
        <v>145.550003</v>
      </c>
      <c r="EM93" s="113">
        <v>146.820007</v>
      </c>
      <c r="EN93" s="113">
        <v>144.89999399999999</v>
      </c>
      <c r="EO93" s="113">
        <v>146.35000600000001</v>
      </c>
      <c r="EP93" s="113">
        <v>145.51882900000001</v>
      </c>
      <c r="EQ93" s="114">
        <v>3950500</v>
      </c>
      <c r="ER93" s="115">
        <v>186080.9</v>
      </c>
      <c r="ES93" s="145">
        <v>138.470001</v>
      </c>
      <c r="ET93" s="113">
        <v>139.05999800000001</v>
      </c>
      <c r="EU93" s="113">
        <v>137</v>
      </c>
      <c r="EV93" s="113">
        <v>138.78999300000001</v>
      </c>
      <c r="EW93" s="113">
        <v>136.22404499999999</v>
      </c>
      <c r="EX93" s="114">
        <v>7448500</v>
      </c>
      <c r="EY93" s="115">
        <v>341767.1</v>
      </c>
      <c r="EZ93" s="145">
        <v>220</v>
      </c>
      <c r="FA93" s="113">
        <v>222.320007</v>
      </c>
      <c r="FB93" s="113">
        <v>219.220001</v>
      </c>
      <c r="FC93" s="113">
        <v>222.03999300000001</v>
      </c>
      <c r="FD93" s="113">
        <v>222.03999300000001</v>
      </c>
      <c r="FE93" s="114">
        <v>7301700</v>
      </c>
      <c r="FF93" s="115">
        <v>216000</v>
      </c>
      <c r="FG93" s="145">
        <v>139.21000699999999</v>
      </c>
      <c r="FH93" s="113">
        <v>139.770004</v>
      </c>
      <c r="FI93" s="113">
        <v>137.89999399999999</v>
      </c>
      <c r="FJ93" s="113">
        <v>139.64999399999999</v>
      </c>
      <c r="FK93" s="113">
        <v>137.346405</v>
      </c>
      <c r="FL93" s="114">
        <v>995100</v>
      </c>
      <c r="FM93" s="115">
        <v>35374.57</v>
      </c>
      <c r="FN93" s="145">
        <v>367</v>
      </c>
      <c r="FO93" s="113">
        <v>367.48998999999998</v>
      </c>
      <c r="FP93" s="113">
        <v>358.76001000000002</v>
      </c>
      <c r="FQ93" s="113">
        <v>363.39001500000001</v>
      </c>
      <c r="FR93" s="113">
        <v>359.520264</v>
      </c>
      <c r="FS93" s="114">
        <v>2947800</v>
      </c>
      <c r="FT93" s="115">
        <v>344791.8</v>
      </c>
      <c r="FU93" s="145">
        <v>58.23</v>
      </c>
      <c r="FV93" s="113">
        <v>58.360000999999997</v>
      </c>
      <c r="FW93" s="113">
        <v>57.369999</v>
      </c>
      <c r="FX93" s="113">
        <v>57.799999</v>
      </c>
      <c r="FY93" s="113">
        <v>55.885795999999999</v>
      </c>
      <c r="FZ93" s="114">
        <v>28411600</v>
      </c>
      <c r="GA93" s="115">
        <v>239181.8</v>
      </c>
      <c r="GB93" s="145">
        <v>214.16999799999999</v>
      </c>
      <c r="GC93" s="113">
        <v>216.11999499999999</v>
      </c>
      <c r="GD93" s="113">
        <v>212.75</v>
      </c>
      <c r="GE93" s="113">
        <v>215.449997</v>
      </c>
      <c r="GF93" s="113">
        <v>214.51159699999999</v>
      </c>
      <c r="GG93" s="114">
        <v>6513000</v>
      </c>
      <c r="GH93" s="115">
        <v>365333.6</v>
      </c>
      <c r="GI93" s="145">
        <v>45.049999</v>
      </c>
      <c r="GJ93" s="113">
        <v>46.470001000000003</v>
      </c>
      <c r="GK93" s="113">
        <v>44.619999</v>
      </c>
      <c r="GL93" s="113">
        <v>45.209999000000003</v>
      </c>
      <c r="GM93" s="113">
        <v>43.967731000000001</v>
      </c>
      <c r="GN93" s="114">
        <v>9895400</v>
      </c>
      <c r="GO93" s="115">
        <v>45390</v>
      </c>
      <c r="GP93" s="145">
        <v>146.88000500000001</v>
      </c>
      <c r="GQ93" s="113">
        <v>147</v>
      </c>
      <c r="GR93" s="113">
        <v>145.80999800000001</v>
      </c>
      <c r="GS93" s="113">
        <v>146.63000500000001</v>
      </c>
      <c r="GT93" s="113">
        <v>144.915863</v>
      </c>
      <c r="GU93" s="114">
        <v>8159400</v>
      </c>
      <c r="GV93" s="115">
        <v>414858.2</v>
      </c>
      <c r="GW93" s="145">
        <v>178.80999800000001</v>
      </c>
      <c r="GX93" s="113">
        <v>180.020004</v>
      </c>
      <c r="GY93" s="113">
        <v>176.60000600000001</v>
      </c>
      <c r="GZ93" s="113">
        <v>178.69000199999999</v>
      </c>
      <c r="HA93" s="113">
        <v>178.69000199999999</v>
      </c>
      <c r="HB93" s="114">
        <v>7894500</v>
      </c>
      <c r="HC93" s="115">
        <v>323515.5</v>
      </c>
      <c r="HD93" s="147">
        <v>31069.58</v>
      </c>
      <c r="HE93" s="148">
        <v>31140.67</v>
      </c>
      <c r="HF93" s="148">
        <v>30793.27</v>
      </c>
      <c r="HG93" s="148">
        <v>31097.97</v>
      </c>
      <c r="HH93" s="148">
        <v>31097.97</v>
      </c>
      <c r="HI93" s="114">
        <v>381150000</v>
      </c>
      <c r="HJ93" s="149">
        <f t="shared" si="1"/>
        <v>9685810.8499999978</v>
      </c>
    </row>
    <row r="94" spans="1:218" x14ac:dyDescent="0.2">
      <c r="A94" s="127">
        <v>44207</v>
      </c>
      <c r="B94" s="112">
        <v>166.10000600000001</v>
      </c>
      <c r="C94" s="113">
        <v>167.13999899999999</v>
      </c>
      <c r="D94" s="113">
        <v>165</v>
      </c>
      <c r="E94" s="113">
        <v>165.199997</v>
      </c>
      <c r="F94" s="113">
        <v>161.42065400000001</v>
      </c>
      <c r="G94" s="114">
        <v>2736600</v>
      </c>
      <c r="H94" s="120">
        <v>95290.94</v>
      </c>
      <c r="I94" s="145">
        <v>120.41999800000001</v>
      </c>
      <c r="J94" s="113">
        <v>121.410004</v>
      </c>
      <c r="K94" s="113">
        <v>119.389999</v>
      </c>
      <c r="L94" s="113">
        <v>121.05999799999999</v>
      </c>
      <c r="M94" s="113">
        <v>120.08457900000001</v>
      </c>
      <c r="N94" s="114">
        <v>3311000</v>
      </c>
      <c r="O94" s="115">
        <v>97477.69</v>
      </c>
      <c r="P94" s="146">
        <v>240</v>
      </c>
      <c r="Q94" s="113">
        <v>240.35000600000001</v>
      </c>
      <c r="R94" s="113">
        <v>234.429993</v>
      </c>
      <c r="S94" s="113">
        <v>237.570007</v>
      </c>
      <c r="T94" s="113">
        <v>232.37565599999999</v>
      </c>
      <c r="U94" s="114">
        <v>2600500</v>
      </c>
      <c r="V94" s="120">
        <v>146810</v>
      </c>
      <c r="W94" s="145">
        <v>129.19000199999999</v>
      </c>
      <c r="X94" s="113">
        <v>130.16999799999999</v>
      </c>
      <c r="Y94" s="113">
        <v>128.5</v>
      </c>
      <c r="Z94" s="113">
        <v>128.979996</v>
      </c>
      <c r="AA94" s="113">
        <v>128.37683100000001</v>
      </c>
      <c r="AB94" s="114">
        <v>100384500</v>
      </c>
      <c r="AC94" s="115">
        <v>2169866</v>
      </c>
      <c r="AD94" s="145">
        <v>203.029999</v>
      </c>
      <c r="AE94" s="113">
        <v>207.779999</v>
      </c>
      <c r="AF94" s="113">
        <v>201.009995</v>
      </c>
      <c r="AG94" s="113">
        <v>206.78999300000001</v>
      </c>
      <c r="AH94" s="113">
        <v>206.78999300000001</v>
      </c>
      <c r="AI94" s="114">
        <v>16770300</v>
      </c>
      <c r="AJ94" s="115">
        <v>120417.9</v>
      </c>
      <c r="AK94" s="145">
        <v>191.55999800000001</v>
      </c>
      <c r="AL94" s="113">
        <v>195.46000699999999</v>
      </c>
      <c r="AM94" s="113">
        <v>190.30999800000001</v>
      </c>
      <c r="AN94" s="113">
        <v>193.86000100000001</v>
      </c>
      <c r="AO94" s="113">
        <v>190.94158899999999</v>
      </c>
      <c r="AP94" s="114">
        <v>2540800</v>
      </c>
      <c r="AQ94" s="115">
        <v>105712.6</v>
      </c>
      <c r="AR94" s="145">
        <v>89.120002999999997</v>
      </c>
      <c r="AS94" s="113">
        <v>92.099997999999999</v>
      </c>
      <c r="AT94" s="113">
        <v>88.57</v>
      </c>
      <c r="AU94" s="113">
        <v>91.599997999999999</v>
      </c>
      <c r="AV94" s="113">
        <v>88.043953000000002</v>
      </c>
      <c r="AW94" s="114">
        <v>10635000</v>
      </c>
      <c r="AX94" s="115">
        <v>176334.1</v>
      </c>
      <c r="AY94" s="145">
        <v>45.150002000000001</v>
      </c>
      <c r="AZ94" s="113">
        <v>45.950001</v>
      </c>
      <c r="BA94" s="113">
        <v>45.02</v>
      </c>
      <c r="BB94" s="113">
        <v>45.360000999999997</v>
      </c>
      <c r="BC94" s="113">
        <v>44.425190000000001</v>
      </c>
      <c r="BD94" s="114">
        <v>25058200</v>
      </c>
      <c r="BE94" s="115">
        <v>191669.2</v>
      </c>
      <c r="BF94" s="145">
        <v>50.619999</v>
      </c>
      <c r="BG94" s="113">
        <v>50.860000999999997</v>
      </c>
      <c r="BH94" s="113">
        <v>49.950001</v>
      </c>
      <c r="BI94" s="113">
        <v>50.200001</v>
      </c>
      <c r="BJ94" s="113">
        <v>49.043148000000002</v>
      </c>
      <c r="BK94" s="114">
        <v>19304400</v>
      </c>
      <c r="BL94" s="115">
        <v>215731.1</v>
      </c>
      <c r="BM94" s="145">
        <v>57.700001</v>
      </c>
      <c r="BN94" s="113">
        <v>58.950001</v>
      </c>
      <c r="BO94" s="113">
        <v>57.25</v>
      </c>
      <c r="BP94" s="113">
        <v>58.860000999999997</v>
      </c>
      <c r="BQ94" s="113">
        <v>57.010361000000003</v>
      </c>
      <c r="BR94" s="114">
        <v>3455900</v>
      </c>
      <c r="BS94" s="115">
        <v>61628.66</v>
      </c>
      <c r="BT94" s="145">
        <v>286.79998799999998</v>
      </c>
      <c r="BU94" s="113">
        <v>295</v>
      </c>
      <c r="BV94" s="113">
        <v>284.20001200000002</v>
      </c>
      <c r="BW94" s="113">
        <v>293.82998700000002</v>
      </c>
      <c r="BX94" s="113">
        <v>290.28466800000001</v>
      </c>
      <c r="BY94" s="114">
        <v>2649700</v>
      </c>
      <c r="BZ94" s="115">
        <v>101097.4</v>
      </c>
      <c r="CA94" s="145">
        <v>208.11000100000001</v>
      </c>
      <c r="CB94" s="113">
        <v>209.61999499999999</v>
      </c>
      <c r="CC94" s="113">
        <v>207.83000200000001</v>
      </c>
      <c r="CD94" s="113">
        <v>208.36000100000001</v>
      </c>
      <c r="CE94" s="113">
        <v>205.74468999999999</v>
      </c>
      <c r="CF94" s="114">
        <v>2938900</v>
      </c>
      <c r="CG94" s="115">
        <v>153860</v>
      </c>
      <c r="CH94" s="145">
        <v>267.47000100000002</v>
      </c>
      <c r="CI94" s="113">
        <v>273.36999500000002</v>
      </c>
      <c r="CJ94" s="113">
        <v>267.26001000000002</v>
      </c>
      <c r="CK94" s="113">
        <v>271.23001099999999</v>
      </c>
      <c r="CL94" s="113">
        <v>266.77856400000002</v>
      </c>
      <c r="CM94" s="114">
        <v>3764400</v>
      </c>
      <c r="CN94" s="115">
        <v>292006.40000000002</v>
      </c>
      <c r="CO94" s="145">
        <v>51.290000999999997</v>
      </c>
      <c r="CP94" s="113">
        <v>52.240001999999997</v>
      </c>
      <c r="CQ94" s="113">
        <v>51.25</v>
      </c>
      <c r="CR94" s="113">
        <v>51.540000999999997</v>
      </c>
      <c r="CS94" s="113">
        <v>50.586722999999999</v>
      </c>
      <c r="CT94" s="114">
        <v>32925000</v>
      </c>
      <c r="CU94" s="115">
        <v>211210.8</v>
      </c>
      <c r="CV94" s="145">
        <v>127.949997</v>
      </c>
      <c r="CW94" s="113">
        <v>129.679993</v>
      </c>
      <c r="CX94" s="113">
        <v>127.660004</v>
      </c>
      <c r="CY94" s="113">
        <v>128.58000200000001</v>
      </c>
      <c r="CZ94" s="113">
        <v>124.054214</v>
      </c>
      <c r="DA94" s="114">
        <v>5601900</v>
      </c>
      <c r="DB94" s="115">
        <v>114572.1</v>
      </c>
      <c r="DC94" s="145">
        <v>160.55999800000001</v>
      </c>
      <c r="DD94" s="113">
        <v>161.320007</v>
      </c>
      <c r="DE94" s="113">
        <v>158.770004</v>
      </c>
      <c r="DF94" s="113">
        <v>159.36999499999999</v>
      </c>
      <c r="DG94" s="113">
        <v>156.47056599999999</v>
      </c>
      <c r="DH94" s="114">
        <v>7066200</v>
      </c>
      <c r="DI94" s="115">
        <v>419548.3</v>
      </c>
      <c r="DJ94" s="145">
        <v>134.58000200000001</v>
      </c>
      <c r="DK94" s="113">
        <v>138.199997</v>
      </c>
      <c r="DL94" s="113">
        <v>134.11000100000001</v>
      </c>
      <c r="DM94" s="113">
        <v>138.050003</v>
      </c>
      <c r="DN94" s="113">
        <v>135.63801599999999</v>
      </c>
      <c r="DO94" s="114">
        <v>15937900</v>
      </c>
      <c r="DP94" s="115">
        <v>420804.3</v>
      </c>
      <c r="DQ94" s="145">
        <v>215.08999600000001</v>
      </c>
      <c r="DR94" s="113">
        <v>216.11999499999999</v>
      </c>
      <c r="DS94" s="113">
        <v>213.11999499999999</v>
      </c>
      <c r="DT94" s="113">
        <v>214.229996</v>
      </c>
      <c r="DU94" s="113">
        <v>210.59588600000001</v>
      </c>
      <c r="DV94" s="114">
        <v>2545400</v>
      </c>
      <c r="DW94" s="115">
        <v>159625.1</v>
      </c>
      <c r="DX94" s="145">
        <v>79.675574999999995</v>
      </c>
      <c r="DY94" s="113">
        <v>81.679389999999998</v>
      </c>
      <c r="DZ94" s="113">
        <v>79.437019000000006</v>
      </c>
      <c r="EA94" s="113">
        <v>81.106872999999993</v>
      </c>
      <c r="EB94" s="113">
        <v>79.007225000000005</v>
      </c>
      <c r="EC94" s="114">
        <v>13488179</v>
      </c>
      <c r="ED94" s="115">
        <v>215052.9</v>
      </c>
      <c r="EE94" s="145">
        <v>218.470001</v>
      </c>
      <c r="EF94" s="113">
        <v>218.91000399999999</v>
      </c>
      <c r="EG94" s="113">
        <v>216.729996</v>
      </c>
      <c r="EH94" s="113">
        <v>217.490005</v>
      </c>
      <c r="EI94" s="113">
        <v>216.07667499999999</v>
      </c>
      <c r="EJ94" s="114">
        <v>23031300</v>
      </c>
      <c r="EK94" s="115">
        <v>1644332</v>
      </c>
      <c r="EL94" s="145">
        <v>146</v>
      </c>
      <c r="EM94" s="113">
        <v>147.10000600000001</v>
      </c>
      <c r="EN94" s="113">
        <v>144.800003</v>
      </c>
      <c r="EO94" s="113">
        <v>147.050003</v>
      </c>
      <c r="EP94" s="113">
        <v>146.21482800000001</v>
      </c>
      <c r="EQ94" s="114">
        <v>4252000</v>
      </c>
      <c r="ER94" s="115">
        <v>186970.9</v>
      </c>
      <c r="ES94" s="145">
        <v>138.75</v>
      </c>
      <c r="ET94" s="113">
        <v>139.44000199999999</v>
      </c>
      <c r="EU94" s="113">
        <v>137.60000600000001</v>
      </c>
      <c r="EV94" s="113">
        <v>137.85000600000001</v>
      </c>
      <c r="EW94" s="113">
        <v>135.30143699999999</v>
      </c>
      <c r="EX94" s="114">
        <v>7239900</v>
      </c>
      <c r="EY94" s="115">
        <v>339452.4</v>
      </c>
      <c r="EZ94" s="145">
        <v>219.63000500000001</v>
      </c>
      <c r="FA94" s="113">
        <v>220.58000200000001</v>
      </c>
      <c r="FB94" s="113">
        <v>216.229996</v>
      </c>
      <c r="FC94" s="113">
        <v>218.25</v>
      </c>
      <c r="FD94" s="113">
        <v>218.25</v>
      </c>
      <c r="FE94" s="114">
        <v>7199000</v>
      </c>
      <c r="FF94" s="115">
        <v>217150</v>
      </c>
      <c r="FG94" s="145">
        <v>138.679993</v>
      </c>
      <c r="FH94" s="113">
        <v>139.35000600000001</v>
      </c>
      <c r="FI94" s="113">
        <v>137.220001</v>
      </c>
      <c r="FJ94" s="113">
        <v>137.429993</v>
      </c>
      <c r="FK94" s="113">
        <v>135.16301000000001</v>
      </c>
      <c r="FL94" s="114">
        <v>1017200</v>
      </c>
      <c r="FM94" s="115">
        <v>34812.22</v>
      </c>
      <c r="FN94" s="145">
        <v>362.61999500000002</v>
      </c>
      <c r="FO94" s="113">
        <v>364.290009</v>
      </c>
      <c r="FP94" s="113">
        <v>359.19000199999999</v>
      </c>
      <c r="FQ94" s="113">
        <v>360.75</v>
      </c>
      <c r="FR94" s="113">
        <v>356.90835600000003</v>
      </c>
      <c r="FS94" s="114">
        <v>2695100</v>
      </c>
      <c r="FT94" s="115">
        <v>342287</v>
      </c>
      <c r="FU94" s="145">
        <v>57.75</v>
      </c>
      <c r="FV94" s="113">
        <v>58.049999</v>
      </c>
      <c r="FW94" s="113">
        <v>57.290000999999997</v>
      </c>
      <c r="FX94" s="113">
        <v>57.459999000000003</v>
      </c>
      <c r="FY94" s="113">
        <v>55.557053000000003</v>
      </c>
      <c r="FZ94" s="114">
        <v>15688000</v>
      </c>
      <c r="GA94" s="115">
        <v>237774.9</v>
      </c>
      <c r="GB94" s="145">
        <v>213.96000699999999</v>
      </c>
      <c r="GC94" s="113">
        <v>214.86000100000001</v>
      </c>
      <c r="GD94" s="113">
        <v>212.479996</v>
      </c>
      <c r="GE94" s="113">
        <v>212.88999899999999</v>
      </c>
      <c r="GF94" s="113">
        <v>211.96275299999999</v>
      </c>
      <c r="GG94" s="114">
        <v>7353100</v>
      </c>
      <c r="GH94" s="115">
        <v>360992.6</v>
      </c>
      <c r="GI94" s="145">
        <v>45.73</v>
      </c>
      <c r="GJ94" s="113">
        <v>47.84</v>
      </c>
      <c r="GK94" s="113">
        <v>45.580002</v>
      </c>
      <c r="GL94" s="113">
        <v>47.700001</v>
      </c>
      <c r="GM94" s="113">
        <v>46.389316999999998</v>
      </c>
      <c r="GN94" s="114">
        <v>11220900</v>
      </c>
      <c r="GO94" s="115">
        <v>45580</v>
      </c>
      <c r="GP94" s="145">
        <v>146</v>
      </c>
      <c r="GQ94" s="113">
        <v>147.990005</v>
      </c>
      <c r="GR94" s="113">
        <v>146</v>
      </c>
      <c r="GS94" s="113">
        <v>147.28999300000001</v>
      </c>
      <c r="GT94" s="113">
        <v>145.56813</v>
      </c>
      <c r="GU94" s="114">
        <v>8754800</v>
      </c>
      <c r="GV94" s="115">
        <v>416725.6</v>
      </c>
      <c r="GW94" s="145">
        <v>177.75</v>
      </c>
      <c r="GX94" s="113">
        <v>181.259995</v>
      </c>
      <c r="GY94" s="113">
        <v>177.35000600000001</v>
      </c>
      <c r="GZ94" s="113">
        <v>179.08999600000001</v>
      </c>
      <c r="HA94" s="113">
        <v>179.08999600000001</v>
      </c>
      <c r="HB94" s="114">
        <v>6461300</v>
      </c>
      <c r="HC94" s="115">
        <v>324916.59999999998</v>
      </c>
      <c r="HD94" s="147">
        <v>31015.37</v>
      </c>
      <c r="HE94" s="148">
        <v>31096.98</v>
      </c>
      <c r="HF94" s="148">
        <v>30832.06</v>
      </c>
      <c r="HG94" s="148">
        <v>31008.69</v>
      </c>
      <c r="HH94" s="148">
        <v>31008.69</v>
      </c>
      <c r="HI94" s="114">
        <v>356540000</v>
      </c>
      <c r="HJ94" s="149">
        <f t="shared" si="1"/>
        <v>9619709.7099999972</v>
      </c>
    </row>
    <row r="95" spans="1:218" x14ac:dyDescent="0.2">
      <c r="A95" s="127">
        <v>44208</v>
      </c>
      <c r="B95" s="112">
        <v>165.89999399999999</v>
      </c>
      <c r="C95" s="113">
        <v>167.179993</v>
      </c>
      <c r="D95" s="113">
        <v>164.08000200000001</v>
      </c>
      <c r="E95" s="113">
        <v>166.509995</v>
      </c>
      <c r="F95" s="113">
        <v>162.70066800000001</v>
      </c>
      <c r="G95" s="114">
        <v>2949100</v>
      </c>
      <c r="H95" s="120">
        <v>96046.56</v>
      </c>
      <c r="I95" s="145">
        <v>122</v>
      </c>
      <c r="J95" s="113">
        <v>122.32</v>
      </c>
      <c r="K95" s="113">
        <v>120.720001</v>
      </c>
      <c r="L95" s="113">
        <v>121.620003</v>
      </c>
      <c r="M95" s="113">
        <v>120.640068</v>
      </c>
      <c r="N95" s="114">
        <v>2671300</v>
      </c>
      <c r="O95" s="115">
        <v>97928.63</v>
      </c>
      <c r="P95" s="146">
        <v>237.11999499999999</v>
      </c>
      <c r="Q95" s="113">
        <v>238.779999</v>
      </c>
      <c r="R95" s="113">
        <v>235.35000600000001</v>
      </c>
      <c r="S95" s="113">
        <v>236.58999600000001</v>
      </c>
      <c r="T95" s="113">
        <v>231.41708399999999</v>
      </c>
      <c r="U95" s="114">
        <v>1771500</v>
      </c>
      <c r="V95" s="120">
        <v>147680</v>
      </c>
      <c r="W95" s="145">
        <v>128.5</v>
      </c>
      <c r="X95" s="113">
        <v>129.69000199999999</v>
      </c>
      <c r="Y95" s="113">
        <v>126.860001</v>
      </c>
      <c r="Z95" s="113">
        <v>128.800003</v>
      </c>
      <c r="AA95" s="113">
        <v>128.19766200000001</v>
      </c>
      <c r="AB95" s="114">
        <v>91951100</v>
      </c>
      <c r="AC95" s="115">
        <v>2166837</v>
      </c>
      <c r="AD95" s="145">
        <v>206.64999399999999</v>
      </c>
      <c r="AE95" s="113">
        <v>209.05999800000001</v>
      </c>
      <c r="AF95" s="113">
        <v>204.80999800000001</v>
      </c>
      <c r="AG95" s="113">
        <v>208.41000399999999</v>
      </c>
      <c r="AH95" s="113">
        <v>208.41000399999999</v>
      </c>
      <c r="AI95" s="114">
        <v>12836200</v>
      </c>
      <c r="AJ95" s="115">
        <v>121361.3</v>
      </c>
      <c r="AK95" s="145">
        <v>194.679993</v>
      </c>
      <c r="AL95" s="113">
        <v>198</v>
      </c>
      <c r="AM95" s="113">
        <v>193.30999800000001</v>
      </c>
      <c r="AN95" s="113">
        <v>197.53999300000001</v>
      </c>
      <c r="AO95" s="113">
        <v>194.566193</v>
      </c>
      <c r="AP95" s="114">
        <v>2466100</v>
      </c>
      <c r="AQ95" s="115">
        <v>107719.3</v>
      </c>
      <c r="AR95" s="145">
        <v>92.660004000000001</v>
      </c>
      <c r="AS95" s="113">
        <v>93.919998000000007</v>
      </c>
      <c r="AT95" s="113">
        <v>91.709998999999996</v>
      </c>
      <c r="AU95" s="113">
        <v>93.339995999999999</v>
      </c>
      <c r="AV95" s="113">
        <v>89.716408000000001</v>
      </c>
      <c r="AW95" s="114">
        <v>10923900</v>
      </c>
      <c r="AX95" s="115">
        <v>179683.6</v>
      </c>
      <c r="AY95" s="145">
        <v>45.299999</v>
      </c>
      <c r="AZ95" s="113">
        <v>45.93</v>
      </c>
      <c r="BA95" s="113">
        <v>44.959999000000003</v>
      </c>
      <c r="BB95" s="113">
        <v>45.790000999999997</v>
      </c>
      <c r="BC95" s="113">
        <v>44.846325</v>
      </c>
      <c r="BD95" s="114">
        <v>20145000</v>
      </c>
      <c r="BE95" s="115">
        <v>193486.2</v>
      </c>
      <c r="BF95" s="145">
        <v>50.040000999999997</v>
      </c>
      <c r="BG95" s="113">
        <v>50.369999</v>
      </c>
      <c r="BH95" s="113">
        <v>49.759998000000003</v>
      </c>
      <c r="BI95" s="113">
        <v>50.110000999999997</v>
      </c>
      <c r="BJ95" s="113">
        <v>48.955222999999997</v>
      </c>
      <c r="BK95" s="114">
        <v>18538700</v>
      </c>
      <c r="BL95" s="115">
        <v>215344.3</v>
      </c>
      <c r="BM95" s="145">
        <v>59.32</v>
      </c>
      <c r="BN95" s="113">
        <v>61.209999000000003</v>
      </c>
      <c r="BO95" s="113">
        <v>59</v>
      </c>
      <c r="BP95" s="113">
        <v>61.040000999999997</v>
      </c>
      <c r="BQ95" s="113">
        <v>59.121856999999999</v>
      </c>
      <c r="BR95" s="114">
        <v>6235000</v>
      </c>
      <c r="BS95" s="115">
        <v>63375.23</v>
      </c>
      <c r="BT95" s="145">
        <v>297.14001500000001</v>
      </c>
      <c r="BU95" s="113">
        <v>303.98001099999999</v>
      </c>
      <c r="BV95" s="113">
        <v>296.01998900000001</v>
      </c>
      <c r="BW95" s="113">
        <v>302.209991</v>
      </c>
      <c r="BX95" s="113">
        <v>298.56356799999998</v>
      </c>
      <c r="BY95" s="114">
        <v>4814400</v>
      </c>
      <c r="BZ95" s="115">
        <v>103980.6</v>
      </c>
      <c r="CA95" s="145">
        <v>207.86000100000001</v>
      </c>
      <c r="CB95" s="113">
        <v>209.479996</v>
      </c>
      <c r="CC95" s="113">
        <v>205.259995</v>
      </c>
      <c r="CD95" s="113">
        <v>208.88000500000001</v>
      </c>
      <c r="CE95" s="113">
        <v>206.258163</v>
      </c>
      <c r="CF95" s="114">
        <v>2498800</v>
      </c>
      <c r="CG95" s="115">
        <v>155930</v>
      </c>
      <c r="CH95" s="145">
        <v>271.10998499999999</v>
      </c>
      <c r="CI95" s="113">
        <v>277.94000199999999</v>
      </c>
      <c r="CJ95" s="113">
        <v>270.64999399999999</v>
      </c>
      <c r="CK95" s="113">
        <v>276.32998700000002</v>
      </c>
      <c r="CL95" s="113">
        <v>271.79482999999999</v>
      </c>
      <c r="CM95" s="114">
        <v>4030900</v>
      </c>
      <c r="CN95" s="115">
        <v>297497.2</v>
      </c>
      <c r="CO95" s="145">
        <v>51.900002000000001</v>
      </c>
      <c r="CP95" s="113">
        <v>53.849997999999999</v>
      </c>
      <c r="CQ95" s="113">
        <v>51.560001</v>
      </c>
      <c r="CR95" s="113">
        <v>53.240001999999997</v>
      </c>
      <c r="CS95" s="113">
        <v>52.255279999999999</v>
      </c>
      <c r="CT95" s="114">
        <v>39883900</v>
      </c>
      <c r="CU95" s="115">
        <v>218177.4</v>
      </c>
      <c r="CV95" s="145">
        <v>129.08999600000001</v>
      </c>
      <c r="CW95" s="113">
        <v>129.85000600000001</v>
      </c>
      <c r="CX95" s="113">
        <v>127.94000200000001</v>
      </c>
      <c r="CY95" s="113">
        <v>129.21000699999999</v>
      </c>
      <c r="CZ95" s="113">
        <v>124.662048</v>
      </c>
      <c r="DA95" s="114">
        <v>3749200</v>
      </c>
      <c r="DB95" s="115">
        <v>115133.4</v>
      </c>
      <c r="DC95" s="145">
        <v>159.14999399999999</v>
      </c>
      <c r="DD95" s="113">
        <v>159.66000399999999</v>
      </c>
      <c r="DE95" s="113">
        <v>157.33000200000001</v>
      </c>
      <c r="DF95" s="113">
        <v>158.13000500000001</v>
      </c>
      <c r="DG95" s="113">
        <v>155.253128</v>
      </c>
      <c r="DH95" s="114">
        <v>6903200</v>
      </c>
      <c r="DI95" s="115">
        <v>416284</v>
      </c>
      <c r="DJ95" s="145">
        <v>139.44000199999999</v>
      </c>
      <c r="DK95" s="113">
        <v>141.66000399999999</v>
      </c>
      <c r="DL95" s="113">
        <v>138.83000200000001</v>
      </c>
      <c r="DM95" s="113">
        <v>140.220001</v>
      </c>
      <c r="DN95" s="113">
        <v>137.770096</v>
      </c>
      <c r="DO95" s="114">
        <v>18033500</v>
      </c>
      <c r="DP95" s="115">
        <v>427418.9</v>
      </c>
      <c r="DQ95" s="145">
        <v>213.69000199999999</v>
      </c>
      <c r="DR95" s="113">
        <v>214.33000200000001</v>
      </c>
      <c r="DS95" s="113">
        <v>210.94000199999999</v>
      </c>
      <c r="DT95" s="113">
        <v>211.60000600000001</v>
      </c>
      <c r="DU95" s="113">
        <v>208.01052899999999</v>
      </c>
      <c r="DV95" s="114">
        <v>2952000</v>
      </c>
      <c r="DW95" s="115">
        <v>157665.4</v>
      </c>
      <c r="DX95" s="145">
        <v>81.221374999999995</v>
      </c>
      <c r="DY95" s="113">
        <v>81.240455999999995</v>
      </c>
      <c r="DZ95" s="113">
        <v>78.769081</v>
      </c>
      <c r="EA95" s="113">
        <v>79.284347999999994</v>
      </c>
      <c r="EB95" s="113">
        <v>77.231872999999993</v>
      </c>
      <c r="EC95" s="114">
        <v>10128606</v>
      </c>
      <c r="ED95" s="115">
        <v>210220.6</v>
      </c>
      <c r="EE95" s="145">
        <v>216.5</v>
      </c>
      <c r="EF95" s="113">
        <v>217.10000600000001</v>
      </c>
      <c r="EG95" s="113">
        <v>213.320007</v>
      </c>
      <c r="EH95" s="113">
        <v>214.929993</v>
      </c>
      <c r="EI95" s="113">
        <v>213.53331</v>
      </c>
      <c r="EJ95" s="114">
        <v>23249300</v>
      </c>
      <c r="EK95" s="115">
        <v>1624976</v>
      </c>
      <c r="EL95" s="145">
        <v>146.5</v>
      </c>
      <c r="EM95" s="113">
        <v>146.85000600000001</v>
      </c>
      <c r="EN95" s="113">
        <v>144.38000500000001</v>
      </c>
      <c r="EO95" s="113">
        <v>145.050003</v>
      </c>
      <c r="EP95" s="113">
        <v>144.22619599999999</v>
      </c>
      <c r="EQ95" s="114">
        <v>3678800</v>
      </c>
      <c r="ER95" s="115">
        <v>184428</v>
      </c>
      <c r="ES95" s="145">
        <v>137.85000600000001</v>
      </c>
      <c r="ET95" s="113">
        <v>138.25</v>
      </c>
      <c r="EU95" s="113">
        <v>136.240005</v>
      </c>
      <c r="EV95" s="113">
        <v>137.050003</v>
      </c>
      <c r="EW95" s="113">
        <v>134.51625100000001</v>
      </c>
      <c r="EX95" s="114">
        <v>6333500</v>
      </c>
      <c r="EY95" s="115">
        <v>337482.4</v>
      </c>
      <c r="EZ95" s="145">
        <v>218</v>
      </c>
      <c r="FA95" s="113">
        <v>218.300003</v>
      </c>
      <c r="FB95" s="113">
        <v>214.08999600000001</v>
      </c>
      <c r="FC95" s="113">
        <v>215.520004</v>
      </c>
      <c r="FD95" s="113">
        <v>215.520004</v>
      </c>
      <c r="FE95" s="114">
        <v>10736000</v>
      </c>
      <c r="FF95" s="115">
        <v>215350</v>
      </c>
      <c r="FG95" s="145">
        <v>137.529999</v>
      </c>
      <c r="FH95" s="113">
        <v>140.71000699999999</v>
      </c>
      <c r="FI95" s="113">
        <v>137.36999499999999</v>
      </c>
      <c r="FJ95" s="113">
        <v>140.41999799999999</v>
      </c>
      <c r="FK95" s="113">
        <v>138.10369900000001</v>
      </c>
      <c r="FL95" s="114">
        <v>830100</v>
      </c>
      <c r="FM95" s="115">
        <v>35569.620000000003</v>
      </c>
      <c r="FN95" s="145">
        <v>357.94000199999999</v>
      </c>
      <c r="FO95" s="113">
        <v>360.07998700000002</v>
      </c>
      <c r="FP95" s="113">
        <v>355.23001099999999</v>
      </c>
      <c r="FQ95" s="113">
        <v>357.36999500000002</v>
      </c>
      <c r="FR95" s="113">
        <v>353.56436200000002</v>
      </c>
      <c r="FS95" s="114">
        <v>2372500</v>
      </c>
      <c r="FT95" s="115">
        <v>339080.1</v>
      </c>
      <c r="FU95" s="145">
        <v>57.27</v>
      </c>
      <c r="FV95" s="113">
        <v>57.450001</v>
      </c>
      <c r="FW95" s="113">
        <v>56.689999</v>
      </c>
      <c r="FX95" s="113">
        <v>57.259998000000003</v>
      </c>
      <c r="FY95" s="113">
        <v>55.363678</v>
      </c>
      <c r="FZ95" s="114">
        <v>22699300</v>
      </c>
      <c r="GA95" s="115">
        <v>236947.20000000001</v>
      </c>
      <c r="GB95" s="145">
        <v>212.33999600000001</v>
      </c>
      <c r="GC95" s="113">
        <v>212.78999300000001</v>
      </c>
      <c r="GD95" s="113">
        <v>207.470001</v>
      </c>
      <c r="GE95" s="113">
        <v>208.86000100000001</v>
      </c>
      <c r="GF95" s="113">
        <v>207.95030199999999</v>
      </c>
      <c r="GG95" s="114">
        <v>9331600</v>
      </c>
      <c r="GH95" s="115">
        <v>354159.1</v>
      </c>
      <c r="GI95" s="145">
        <v>47.990001999999997</v>
      </c>
      <c r="GJ95" s="113">
        <v>48.48</v>
      </c>
      <c r="GK95" s="113">
        <v>47.32</v>
      </c>
      <c r="GL95" s="113">
        <v>47.959999000000003</v>
      </c>
      <c r="GM95" s="113">
        <v>46.64217</v>
      </c>
      <c r="GN95" s="114">
        <v>6661300</v>
      </c>
      <c r="GO95" s="115">
        <v>45830</v>
      </c>
      <c r="GP95" s="145">
        <v>149</v>
      </c>
      <c r="GQ95" s="113">
        <v>149.929993</v>
      </c>
      <c r="GR95" s="113">
        <v>148.320007</v>
      </c>
      <c r="GS95" s="113">
        <v>148.970001</v>
      </c>
      <c r="GT95" s="113">
        <v>147.2285</v>
      </c>
      <c r="GU95" s="114">
        <v>7791100</v>
      </c>
      <c r="GV95" s="115">
        <v>421478.8</v>
      </c>
      <c r="GW95" s="145">
        <v>177.300003</v>
      </c>
      <c r="GX95" s="113">
        <v>178.320007</v>
      </c>
      <c r="GY95" s="113">
        <v>174.86000100000001</v>
      </c>
      <c r="GZ95" s="113">
        <v>175.990005</v>
      </c>
      <c r="HA95" s="113">
        <v>175.990005</v>
      </c>
      <c r="HB95" s="114">
        <v>8349800</v>
      </c>
      <c r="HC95" s="115">
        <v>319292.40000000002</v>
      </c>
      <c r="HD95" s="147">
        <v>31015.01</v>
      </c>
      <c r="HE95" s="148">
        <v>31114.560000000001</v>
      </c>
      <c r="HF95" s="148">
        <v>30888.76</v>
      </c>
      <c r="HG95" s="148">
        <v>31068.69</v>
      </c>
      <c r="HH95" s="148">
        <v>31068.69</v>
      </c>
      <c r="HI95" s="114">
        <v>362620000</v>
      </c>
      <c r="HJ95" s="149">
        <f t="shared" si="1"/>
        <v>9606363.2400000021</v>
      </c>
    </row>
    <row r="96" spans="1:218" x14ac:dyDescent="0.2">
      <c r="A96" s="127">
        <v>44209</v>
      </c>
      <c r="B96" s="112">
        <v>167.270004</v>
      </c>
      <c r="C96" s="113">
        <v>167.740005</v>
      </c>
      <c r="D96" s="113">
        <v>166.050003</v>
      </c>
      <c r="E96" s="113">
        <v>166.279999</v>
      </c>
      <c r="F96" s="113">
        <v>162.47595200000001</v>
      </c>
      <c r="G96" s="114">
        <v>2098000</v>
      </c>
      <c r="H96" s="120">
        <v>95913.94</v>
      </c>
      <c r="I96" s="145">
        <v>121.599998</v>
      </c>
      <c r="J96" s="113">
        <v>123.889999</v>
      </c>
      <c r="K96" s="113">
        <v>121.160004</v>
      </c>
      <c r="L96" s="113">
        <v>122.400002</v>
      </c>
      <c r="M96" s="113">
        <v>121.413788</v>
      </c>
      <c r="N96" s="114">
        <v>3678300</v>
      </c>
      <c r="O96" s="115">
        <v>98556.63</v>
      </c>
      <c r="P96" s="146">
        <v>235.990005</v>
      </c>
      <c r="Q96" s="113">
        <v>238.5</v>
      </c>
      <c r="R96" s="113">
        <v>235.220001</v>
      </c>
      <c r="S96" s="113">
        <v>237.740005</v>
      </c>
      <c r="T96" s="113">
        <v>232.541946</v>
      </c>
      <c r="U96" s="114">
        <v>1412300</v>
      </c>
      <c r="V96" s="120">
        <v>146540</v>
      </c>
      <c r="W96" s="145">
        <v>128.759995</v>
      </c>
      <c r="X96" s="113">
        <v>131.449997</v>
      </c>
      <c r="Y96" s="113">
        <v>128.490005</v>
      </c>
      <c r="Z96" s="113">
        <v>130.88999899999999</v>
      </c>
      <c r="AA96" s="113">
        <v>130.27789300000001</v>
      </c>
      <c r="AB96" s="114">
        <v>88636800</v>
      </c>
      <c r="AC96" s="115">
        <v>2201998</v>
      </c>
      <c r="AD96" s="145">
        <v>207.14999399999999</v>
      </c>
      <c r="AE96" s="113">
        <v>208.78999300000001</v>
      </c>
      <c r="AF96" s="113">
        <v>204.85000600000001</v>
      </c>
      <c r="AG96" s="113">
        <v>207.21000699999999</v>
      </c>
      <c r="AH96" s="113">
        <v>207.21000699999999</v>
      </c>
      <c r="AI96" s="114">
        <v>8570500</v>
      </c>
      <c r="AJ96" s="115">
        <v>120662.5</v>
      </c>
      <c r="AK96" s="145">
        <v>198.78999300000001</v>
      </c>
      <c r="AL96" s="113">
        <v>200.16999799999999</v>
      </c>
      <c r="AM96" s="113">
        <v>195.800003</v>
      </c>
      <c r="AN96" s="113">
        <v>195.88999899999999</v>
      </c>
      <c r="AO96" s="113">
        <v>192.941025</v>
      </c>
      <c r="AP96" s="114">
        <v>3154700</v>
      </c>
      <c r="AQ96" s="115">
        <v>106819.5</v>
      </c>
      <c r="AR96" s="145">
        <v>93.199996999999996</v>
      </c>
      <c r="AS96" s="113">
        <v>93.519997000000004</v>
      </c>
      <c r="AT96" s="113">
        <v>91.940002000000007</v>
      </c>
      <c r="AU96" s="113">
        <v>93.25</v>
      </c>
      <c r="AV96" s="113">
        <v>89.629906000000005</v>
      </c>
      <c r="AW96" s="114">
        <v>9723300</v>
      </c>
      <c r="AX96" s="115">
        <v>179510.39999999999</v>
      </c>
      <c r="AY96" s="145">
        <v>45.290000999999997</v>
      </c>
      <c r="AZ96" s="113">
        <v>45.970001000000003</v>
      </c>
      <c r="BA96" s="113">
        <v>45.18</v>
      </c>
      <c r="BB96" s="113">
        <v>45.360000999999997</v>
      </c>
      <c r="BC96" s="113">
        <v>44.425190000000001</v>
      </c>
      <c r="BD96" s="114">
        <v>19367300</v>
      </c>
      <c r="BE96" s="115">
        <v>191669.2</v>
      </c>
      <c r="BF96" s="145">
        <v>49.98</v>
      </c>
      <c r="BG96" s="113">
        <v>50.360000999999997</v>
      </c>
      <c r="BH96" s="113">
        <v>49.950001</v>
      </c>
      <c r="BI96" s="113">
        <v>50.16</v>
      </c>
      <c r="BJ96" s="113">
        <v>49.004066000000002</v>
      </c>
      <c r="BK96" s="114">
        <v>18864100</v>
      </c>
      <c r="BL96" s="115">
        <v>215559.2</v>
      </c>
      <c r="BM96" s="145">
        <v>60.75</v>
      </c>
      <c r="BN96" s="113">
        <v>61.310001</v>
      </c>
      <c r="BO96" s="113">
        <v>59.66</v>
      </c>
      <c r="BP96" s="113">
        <v>60.029998999999997</v>
      </c>
      <c r="BQ96" s="113">
        <v>58.143593000000003</v>
      </c>
      <c r="BR96" s="114">
        <v>3236300</v>
      </c>
      <c r="BS96" s="115">
        <v>61269.07</v>
      </c>
      <c r="BT96" s="145">
        <v>300.07998700000002</v>
      </c>
      <c r="BU96" s="113">
        <v>303.72000100000002</v>
      </c>
      <c r="BV96" s="113">
        <v>299.10000600000001</v>
      </c>
      <c r="BW96" s="113">
        <v>302.94000199999999</v>
      </c>
      <c r="BX96" s="113">
        <v>299.28476000000001</v>
      </c>
      <c r="BY96" s="114">
        <v>2413800</v>
      </c>
      <c r="BZ96" s="115">
        <v>104231.8</v>
      </c>
      <c r="CA96" s="145">
        <v>208.279999</v>
      </c>
      <c r="CB96" s="113">
        <v>208.61999499999999</v>
      </c>
      <c r="CC96" s="113">
        <v>206.39999399999999</v>
      </c>
      <c r="CD96" s="113">
        <v>207.020004</v>
      </c>
      <c r="CE96" s="113">
        <v>204.42150899999999</v>
      </c>
      <c r="CF96" s="114">
        <v>2145100</v>
      </c>
      <c r="CG96" s="115">
        <v>159230</v>
      </c>
      <c r="CH96" s="145">
        <v>278.30999800000001</v>
      </c>
      <c r="CI96" s="113">
        <v>280.48001099999999</v>
      </c>
      <c r="CJ96" s="113">
        <v>273.94000199999999</v>
      </c>
      <c r="CK96" s="113">
        <v>274.04998799999998</v>
      </c>
      <c r="CL96" s="113">
        <v>269.55221599999999</v>
      </c>
      <c r="CM96" s="114">
        <v>3921400</v>
      </c>
      <c r="CN96" s="115">
        <v>295042.5</v>
      </c>
      <c r="CO96" s="145">
        <v>59.5</v>
      </c>
      <c r="CP96" s="113">
        <v>60.25</v>
      </c>
      <c r="CQ96" s="113">
        <v>56.900002000000001</v>
      </c>
      <c r="CR96" s="113">
        <v>56.950001</v>
      </c>
      <c r="CS96" s="113">
        <v>55.896659999999997</v>
      </c>
      <c r="CT96" s="114">
        <v>124070700</v>
      </c>
      <c r="CU96" s="115">
        <v>233381</v>
      </c>
      <c r="CV96" s="145">
        <v>129.14999399999999</v>
      </c>
      <c r="CW96" s="113">
        <v>129.75</v>
      </c>
      <c r="CX96" s="113">
        <v>126.459999</v>
      </c>
      <c r="CY96" s="113">
        <v>126.91999800000001</v>
      </c>
      <c r="CZ96" s="113">
        <v>122.452637</v>
      </c>
      <c r="DA96" s="114">
        <v>7677700</v>
      </c>
      <c r="DB96" s="115">
        <v>113092.9</v>
      </c>
      <c r="DC96" s="145">
        <v>158.229996</v>
      </c>
      <c r="DD96" s="113">
        <v>158.46000699999999</v>
      </c>
      <c r="DE96" s="113">
        <v>156.75</v>
      </c>
      <c r="DF96" s="113">
        <v>157.88999899999999</v>
      </c>
      <c r="DG96" s="113">
        <v>155.01748699999999</v>
      </c>
      <c r="DH96" s="114">
        <v>6643100</v>
      </c>
      <c r="DI96" s="115">
        <v>415652.1</v>
      </c>
      <c r="DJ96" s="145">
        <v>138.58999600000001</v>
      </c>
      <c r="DK96" s="113">
        <v>140.78999300000001</v>
      </c>
      <c r="DL96" s="113">
        <v>138.10000600000001</v>
      </c>
      <c r="DM96" s="113">
        <v>140.35000600000001</v>
      </c>
      <c r="DN96" s="113">
        <v>137.897842</v>
      </c>
      <c r="DO96" s="114">
        <v>14816800</v>
      </c>
      <c r="DP96" s="115">
        <v>427815.2</v>
      </c>
      <c r="DQ96" s="145">
        <v>210.91000399999999</v>
      </c>
      <c r="DR96" s="113">
        <v>213.13000500000001</v>
      </c>
      <c r="DS96" s="113">
        <v>210.89999399999999</v>
      </c>
      <c r="DT96" s="113">
        <v>212.08999600000001</v>
      </c>
      <c r="DU96" s="113">
        <v>208.49217200000001</v>
      </c>
      <c r="DV96" s="114">
        <v>2069800</v>
      </c>
      <c r="DW96" s="115">
        <v>158030.5</v>
      </c>
      <c r="DX96" s="145">
        <v>79.551529000000002</v>
      </c>
      <c r="DY96" s="113">
        <v>79.551529000000002</v>
      </c>
      <c r="DZ96" s="113">
        <v>78.454200999999998</v>
      </c>
      <c r="EA96" s="113">
        <v>78.568702999999999</v>
      </c>
      <c r="EB96" s="113">
        <v>76.534751999999997</v>
      </c>
      <c r="EC96" s="114">
        <v>10093812</v>
      </c>
      <c r="ED96" s="115">
        <v>208323</v>
      </c>
      <c r="EE96" s="145">
        <v>214.020004</v>
      </c>
      <c r="EF96" s="113">
        <v>216.759995</v>
      </c>
      <c r="EG96" s="113">
        <v>213.929993</v>
      </c>
      <c r="EH96" s="113">
        <v>216.33999600000001</v>
      </c>
      <c r="EI96" s="113">
        <v>214.93414300000001</v>
      </c>
      <c r="EJ96" s="114">
        <v>20087100</v>
      </c>
      <c r="EK96" s="115">
        <v>1635637</v>
      </c>
      <c r="EL96" s="145">
        <v>144.83000200000001</v>
      </c>
      <c r="EM96" s="113">
        <v>145.13000500000001</v>
      </c>
      <c r="EN96" s="113">
        <v>142.429993</v>
      </c>
      <c r="EO96" s="113">
        <v>143.03999300000001</v>
      </c>
      <c r="EP96" s="113">
        <v>142.22761499999999</v>
      </c>
      <c r="EQ96" s="114">
        <v>3330100</v>
      </c>
      <c r="ER96" s="115">
        <v>181872.3</v>
      </c>
      <c r="ES96" s="145">
        <v>137.10000600000001</v>
      </c>
      <c r="ET96" s="113">
        <v>138.070007</v>
      </c>
      <c r="EU96" s="113">
        <v>137.10000600000001</v>
      </c>
      <c r="EV96" s="113">
        <v>137.259995</v>
      </c>
      <c r="EW96" s="113">
        <v>134.722351</v>
      </c>
      <c r="EX96" s="114">
        <v>6078800</v>
      </c>
      <c r="EY96" s="115">
        <v>337999.5</v>
      </c>
      <c r="EZ96" s="145">
        <v>217</v>
      </c>
      <c r="FA96" s="113">
        <v>218.89999399999999</v>
      </c>
      <c r="FB96" s="113">
        <v>215.529999</v>
      </c>
      <c r="FC96" s="113">
        <v>218.179993</v>
      </c>
      <c r="FD96" s="113">
        <v>218.179993</v>
      </c>
      <c r="FE96" s="114">
        <v>6839200</v>
      </c>
      <c r="FF96" s="115">
        <v>213360</v>
      </c>
      <c r="FG96" s="145">
        <v>140.009995</v>
      </c>
      <c r="FH96" s="113">
        <v>142.740005</v>
      </c>
      <c r="FI96" s="113">
        <v>139.60000600000001</v>
      </c>
      <c r="FJ96" s="113">
        <v>142.25</v>
      </c>
      <c r="FK96" s="113">
        <v>139.90351899999999</v>
      </c>
      <c r="FL96" s="114">
        <v>1409200</v>
      </c>
      <c r="FM96" s="115">
        <v>36033.17</v>
      </c>
      <c r="FN96" s="145">
        <v>356.040009</v>
      </c>
      <c r="FO96" s="113">
        <v>356.80999800000001</v>
      </c>
      <c r="FP96" s="113">
        <v>351.23001099999999</v>
      </c>
      <c r="FQ96" s="113">
        <v>355.040009</v>
      </c>
      <c r="FR96" s="113">
        <v>351.259186</v>
      </c>
      <c r="FS96" s="114">
        <v>1974500</v>
      </c>
      <c r="FT96" s="115">
        <v>336869.3</v>
      </c>
      <c r="FU96" s="145">
        <v>57.220001000000003</v>
      </c>
      <c r="FV96" s="113">
        <v>57.25</v>
      </c>
      <c r="FW96" s="113">
        <v>56.880001</v>
      </c>
      <c r="FX96" s="113">
        <v>57.060001</v>
      </c>
      <c r="FY96" s="113">
        <v>55.170302999999997</v>
      </c>
      <c r="FZ96" s="114">
        <v>16985400</v>
      </c>
      <c r="GA96" s="115">
        <v>236119.6</v>
      </c>
      <c r="GB96" s="145">
        <v>209.41000399999999</v>
      </c>
      <c r="GC96" s="113">
        <v>211</v>
      </c>
      <c r="GD96" s="113">
        <v>208.63000500000001</v>
      </c>
      <c r="GE96" s="113">
        <v>209.35000600000001</v>
      </c>
      <c r="GF96" s="113">
        <v>208.43817100000001</v>
      </c>
      <c r="GG96" s="114">
        <v>6688500</v>
      </c>
      <c r="GH96" s="115">
        <v>354989.9</v>
      </c>
      <c r="GI96" s="145">
        <v>49.029998999999997</v>
      </c>
      <c r="GJ96" s="113">
        <v>49.549999</v>
      </c>
      <c r="GK96" s="113">
        <v>47.720001000000003</v>
      </c>
      <c r="GL96" s="113">
        <v>48.939999</v>
      </c>
      <c r="GM96" s="113">
        <v>47.595241999999999</v>
      </c>
      <c r="GN96" s="114">
        <v>10244400</v>
      </c>
      <c r="GO96" s="115">
        <v>45450</v>
      </c>
      <c r="GP96" s="145">
        <v>148.75</v>
      </c>
      <c r="GQ96" s="113">
        <v>149.070007</v>
      </c>
      <c r="GR96" s="113">
        <v>147.429993</v>
      </c>
      <c r="GS96" s="113">
        <v>147.449997</v>
      </c>
      <c r="GT96" s="113">
        <v>145.72627299999999</v>
      </c>
      <c r="GU96" s="114">
        <v>5356500</v>
      </c>
      <c r="GV96" s="115">
        <v>417178.3</v>
      </c>
      <c r="GW96" s="145">
        <v>174.39999399999999</v>
      </c>
      <c r="GX96" s="113">
        <v>177.729996</v>
      </c>
      <c r="GY96" s="113">
        <v>173.740005</v>
      </c>
      <c r="GZ96" s="113">
        <v>176.11999499999999</v>
      </c>
      <c r="HA96" s="113">
        <v>176.11999499999999</v>
      </c>
      <c r="HB96" s="114">
        <v>6839500</v>
      </c>
      <c r="HC96" s="115">
        <v>319528.3</v>
      </c>
      <c r="HD96" s="147">
        <v>31084.880000000001</v>
      </c>
      <c r="HE96" s="148">
        <v>31153.37</v>
      </c>
      <c r="HF96" s="148">
        <v>30992.05</v>
      </c>
      <c r="HG96" s="148">
        <v>31060.47</v>
      </c>
      <c r="HH96" s="148">
        <v>31060.47</v>
      </c>
      <c r="HI96" s="114">
        <v>413250000</v>
      </c>
      <c r="HJ96" s="149">
        <f t="shared" si="1"/>
        <v>9648334.8100000024</v>
      </c>
    </row>
    <row r="97" spans="1:218" x14ac:dyDescent="0.2">
      <c r="A97" s="127">
        <v>44210</v>
      </c>
      <c r="B97" s="112">
        <v>167.270004</v>
      </c>
      <c r="C97" s="113">
        <v>167.36000100000001</v>
      </c>
      <c r="D97" s="113">
        <v>165.229996</v>
      </c>
      <c r="E97" s="113">
        <v>166.41000399999999</v>
      </c>
      <c r="F97" s="113">
        <v>162.602982</v>
      </c>
      <c r="G97" s="114">
        <v>2895400</v>
      </c>
      <c r="H97" s="120">
        <v>95988.88</v>
      </c>
      <c r="I97" s="145">
        <v>122.650002</v>
      </c>
      <c r="J97" s="113">
        <v>124.5</v>
      </c>
      <c r="K97" s="113">
        <v>122.089996</v>
      </c>
      <c r="L97" s="113">
        <v>123.779999</v>
      </c>
      <c r="M97" s="113">
        <v>122.782661</v>
      </c>
      <c r="N97" s="114">
        <v>3404700</v>
      </c>
      <c r="O97" s="115">
        <v>99667.88</v>
      </c>
      <c r="P97" s="146">
        <v>236.5</v>
      </c>
      <c r="Q97" s="113">
        <v>243.490005</v>
      </c>
      <c r="R97" s="113">
        <v>235.679993</v>
      </c>
      <c r="S97" s="113">
        <v>241.66000399999999</v>
      </c>
      <c r="T97" s="113">
        <v>236.37622099999999</v>
      </c>
      <c r="U97" s="114">
        <v>2594000</v>
      </c>
      <c r="V97" s="120">
        <v>148880</v>
      </c>
      <c r="W97" s="145">
        <v>130.800003</v>
      </c>
      <c r="X97" s="113">
        <v>131</v>
      </c>
      <c r="Y97" s="113">
        <v>128.759995</v>
      </c>
      <c r="Z97" s="113">
        <v>128.91000399999999</v>
      </c>
      <c r="AA97" s="113">
        <v>128.307175</v>
      </c>
      <c r="AB97" s="114">
        <v>90221800</v>
      </c>
      <c r="AC97" s="115">
        <v>2168688</v>
      </c>
      <c r="AD97" s="145">
        <v>208.78999300000001</v>
      </c>
      <c r="AE97" s="113">
        <v>214.19000199999999</v>
      </c>
      <c r="AF97" s="113">
        <v>208.21000699999999</v>
      </c>
      <c r="AG97" s="113">
        <v>209.91000399999999</v>
      </c>
      <c r="AH97" s="113">
        <v>209.91000399999999</v>
      </c>
      <c r="AI97" s="114">
        <v>12446800</v>
      </c>
      <c r="AJ97" s="115">
        <v>122234.8</v>
      </c>
      <c r="AK97" s="145">
        <v>196.10000600000001</v>
      </c>
      <c r="AL97" s="113">
        <v>197.91000399999999</v>
      </c>
      <c r="AM97" s="113">
        <v>195.36000100000001</v>
      </c>
      <c r="AN97" s="113">
        <v>197.39999399999999</v>
      </c>
      <c r="AO97" s="113">
        <v>194.42829900000001</v>
      </c>
      <c r="AP97" s="114">
        <v>2486600</v>
      </c>
      <c r="AQ97" s="115">
        <v>107642.9</v>
      </c>
      <c r="AR97" s="145">
        <v>93.940002000000007</v>
      </c>
      <c r="AS97" s="113">
        <v>96.32</v>
      </c>
      <c r="AT97" s="113">
        <v>93.790001000000004</v>
      </c>
      <c r="AU97" s="113">
        <v>95.489998</v>
      </c>
      <c r="AV97" s="113">
        <v>91.782936000000007</v>
      </c>
      <c r="AW97" s="114">
        <v>13950200</v>
      </c>
      <c r="AX97" s="115">
        <v>183822.5</v>
      </c>
      <c r="AY97" s="145">
        <v>44.869999</v>
      </c>
      <c r="AZ97" s="113">
        <v>45.599997999999999</v>
      </c>
      <c r="BA97" s="113">
        <v>44.849997999999999</v>
      </c>
      <c r="BB97" s="113">
        <v>45.150002000000001</v>
      </c>
      <c r="BC97" s="113">
        <v>44.219517000000003</v>
      </c>
      <c r="BD97" s="114">
        <v>22333500</v>
      </c>
      <c r="BE97" s="115">
        <v>190781.8</v>
      </c>
      <c r="BF97" s="145">
        <v>50.16</v>
      </c>
      <c r="BG97" s="113">
        <v>50.18</v>
      </c>
      <c r="BH97" s="113">
        <v>49.220001000000003</v>
      </c>
      <c r="BI97" s="113">
        <v>49.23</v>
      </c>
      <c r="BJ97" s="113">
        <v>48.095500999999999</v>
      </c>
      <c r="BK97" s="114">
        <v>34303600</v>
      </c>
      <c r="BL97" s="115">
        <v>211562.6</v>
      </c>
      <c r="BM97" s="145">
        <v>60.209999000000003</v>
      </c>
      <c r="BN97" s="113">
        <v>60.5</v>
      </c>
      <c r="BO97" s="113">
        <v>59.419998</v>
      </c>
      <c r="BP97" s="113">
        <v>59.650002000000001</v>
      </c>
      <c r="BQ97" s="113">
        <v>57.775536000000002</v>
      </c>
      <c r="BR97" s="114">
        <v>3578800</v>
      </c>
      <c r="BS97" s="115">
        <v>60623.3</v>
      </c>
      <c r="BT97" s="145">
        <v>304.04998799999998</v>
      </c>
      <c r="BU97" s="113">
        <v>309.41000400000001</v>
      </c>
      <c r="BV97" s="113">
        <v>303.540009</v>
      </c>
      <c r="BW97" s="113">
        <v>307.86999500000002</v>
      </c>
      <c r="BX97" s="113">
        <v>304.15524299999998</v>
      </c>
      <c r="BY97" s="114">
        <v>3192200</v>
      </c>
      <c r="BZ97" s="115">
        <v>105928.1</v>
      </c>
      <c r="CA97" s="145">
        <v>208.03999300000001</v>
      </c>
      <c r="CB97" s="113">
        <v>209.779999</v>
      </c>
      <c r="CC97" s="113">
        <v>207.179993</v>
      </c>
      <c r="CD97" s="113">
        <v>208.61000100000001</v>
      </c>
      <c r="CE97" s="113">
        <v>205.99156199999999</v>
      </c>
      <c r="CF97" s="114">
        <v>3661500</v>
      </c>
      <c r="CG97" s="115">
        <v>160100</v>
      </c>
      <c r="CH97" s="145">
        <v>274.5</v>
      </c>
      <c r="CI97" s="113">
        <v>274.89999399999999</v>
      </c>
      <c r="CJ97" s="113">
        <v>267.67001299999998</v>
      </c>
      <c r="CK97" s="113">
        <v>268.33999599999999</v>
      </c>
      <c r="CL97" s="113">
        <v>263.93597399999999</v>
      </c>
      <c r="CM97" s="114">
        <v>4641400</v>
      </c>
      <c r="CN97" s="115">
        <v>288895.09999999998</v>
      </c>
      <c r="CO97" s="145">
        <v>58.450001</v>
      </c>
      <c r="CP97" s="113">
        <v>60.139999000000003</v>
      </c>
      <c r="CQ97" s="113">
        <v>57.84</v>
      </c>
      <c r="CR97" s="113">
        <v>59.25</v>
      </c>
      <c r="CS97" s="113">
        <v>58.154117999999997</v>
      </c>
      <c r="CT97" s="114">
        <v>74680900</v>
      </c>
      <c r="CU97" s="115">
        <v>242806.39999999999</v>
      </c>
      <c r="CV97" s="145">
        <v>128.020004</v>
      </c>
      <c r="CW97" s="113">
        <v>130.16000399999999</v>
      </c>
      <c r="CX97" s="113">
        <v>127.550003</v>
      </c>
      <c r="CY97" s="113">
        <v>128.970001</v>
      </c>
      <c r="CZ97" s="113">
        <v>124.43048899999999</v>
      </c>
      <c r="DA97" s="114">
        <v>7503200</v>
      </c>
      <c r="DB97" s="115">
        <v>114919.6</v>
      </c>
      <c r="DC97" s="145">
        <v>160.449997</v>
      </c>
      <c r="DD97" s="113">
        <v>161.949997</v>
      </c>
      <c r="DE97" s="113">
        <v>159.61000100000001</v>
      </c>
      <c r="DF97" s="113">
        <v>160.64999399999999</v>
      </c>
      <c r="DG97" s="113">
        <v>157.72726399999999</v>
      </c>
      <c r="DH97" s="114">
        <v>10030800</v>
      </c>
      <c r="DI97" s="115">
        <v>422917.9</v>
      </c>
      <c r="DJ97" s="145">
        <v>140.490005</v>
      </c>
      <c r="DK97" s="113">
        <v>142.75</v>
      </c>
      <c r="DL97" s="113">
        <v>140</v>
      </c>
      <c r="DM97" s="113">
        <v>141.16999799999999</v>
      </c>
      <c r="DN97" s="113">
        <v>138.703506</v>
      </c>
      <c r="DO97" s="114">
        <v>18565600</v>
      </c>
      <c r="DP97" s="115">
        <v>430314.7</v>
      </c>
      <c r="DQ97" s="145">
        <v>212.10000600000001</v>
      </c>
      <c r="DR97" s="113">
        <v>212.66999799999999</v>
      </c>
      <c r="DS97" s="113">
        <v>208</v>
      </c>
      <c r="DT97" s="113">
        <v>208.5</v>
      </c>
      <c r="DU97" s="113">
        <v>204.963089</v>
      </c>
      <c r="DV97" s="114">
        <v>3666700</v>
      </c>
      <c r="DW97" s="115">
        <v>155355.6</v>
      </c>
      <c r="DX97" s="145">
        <v>78.645034999999993</v>
      </c>
      <c r="DY97" s="113">
        <v>79.007637000000003</v>
      </c>
      <c r="DZ97" s="113">
        <v>78.129767999999999</v>
      </c>
      <c r="EA97" s="113">
        <v>78.406486999999998</v>
      </c>
      <c r="EB97" s="113">
        <v>76.376732000000004</v>
      </c>
      <c r="EC97" s="114">
        <v>11366398</v>
      </c>
      <c r="ED97" s="115">
        <v>207892.9</v>
      </c>
      <c r="EE97" s="145">
        <v>215.91000399999999</v>
      </c>
      <c r="EF97" s="113">
        <v>217.46000699999999</v>
      </c>
      <c r="EG97" s="113">
        <v>212.740005</v>
      </c>
      <c r="EH97" s="113">
        <v>213.020004</v>
      </c>
      <c r="EI97" s="113">
        <v>211.63574199999999</v>
      </c>
      <c r="EJ97" s="114">
        <v>29480800</v>
      </c>
      <c r="EK97" s="115">
        <v>1610536</v>
      </c>
      <c r="EL97" s="145">
        <v>143.66000399999999</v>
      </c>
      <c r="EM97" s="113">
        <v>144.89999399999999</v>
      </c>
      <c r="EN97" s="113">
        <v>140.929993</v>
      </c>
      <c r="EO97" s="113">
        <v>141.300003</v>
      </c>
      <c r="EP97" s="113">
        <v>140.49749800000001</v>
      </c>
      <c r="EQ97" s="114">
        <v>4104000</v>
      </c>
      <c r="ER97" s="115">
        <v>179659.9</v>
      </c>
      <c r="ES97" s="145">
        <v>137.429993</v>
      </c>
      <c r="ET97" s="113">
        <v>137.64999399999999</v>
      </c>
      <c r="EU97" s="113">
        <v>135.279999</v>
      </c>
      <c r="EV97" s="113">
        <v>135.800003</v>
      </c>
      <c r="EW97" s="113">
        <v>133.28935200000001</v>
      </c>
      <c r="EX97" s="114">
        <v>6172800</v>
      </c>
      <c r="EY97" s="115">
        <v>334404.3</v>
      </c>
      <c r="EZ97" s="145">
        <v>218.229996</v>
      </c>
      <c r="FA97" s="113">
        <v>219.5</v>
      </c>
      <c r="FB97" s="113">
        <v>215.550003</v>
      </c>
      <c r="FC97" s="113">
        <v>215.60000600000001</v>
      </c>
      <c r="FD97" s="113">
        <v>215.60000600000001</v>
      </c>
      <c r="FE97" s="114">
        <v>6548000</v>
      </c>
      <c r="FF97" s="115">
        <v>212630</v>
      </c>
      <c r="FG97" s="145">
        <v>142.429993</v>
      </c>
      <c r="FH97" s="113">
        <v>143.13000500000001</v>
      </c>
      <c r="FI97" s="113">
        <v>141.11000100000001</v>
      </c>
      <c r="FJ97" s="113">
        <v>142.320007</v>
      </c>
      <c r="FK97" s="113">
        <v>139.97236599999999</v>
      </c>
      <c r="FL97" s="114">
        <v>1621900</v>
      </c>
      <c r="FM97" s="115">
        <v>36050.910000000003</v>
      </c>
      <c r="FN97" s="145">
        <v>356.85000600000001</v>
      </c>
      <c r="FO97" s="113">
        <v>358.80999800000001</v>
      </c>
      <c r="FP97" s="113">
        <v>350.42001299999998</v>
      </c>
      <c r="FQ97" s="113">
        <v>350.52999899999998</v>
      </c>
      <c r="FR97" s="113">
        <v>346.79718000000003</v>
      </c>
      <c r="FS97" s="114">
        <v>2919900</v>
      </c>
      <c r="FT97" s="115">
        <v>332590.09999999998</v>
      </c>
      <c r="FU97" s="145">
        <v>56.889999000000003</v>
      </c>
      <c r="FV97" s="113">
        <v>57.43</v>
      </c>
      <c r="FW97" s="113">
        <v>56.66</v>
      </c>
      <c r="FX97" s="113">
        <v>57.040000999999997</v>
      </c>
      <c r="FY97" s="113">
        <v>55.150967000000001</v>
      </c>
      <c r="FZ97" s="114">
        <v>18341100</v>
      </c>
      <c r="GA97" s="115">
        <v>236036.8</v>
      </c>
      <c r="GB97" s="145">
        <v>210.570007</v>
      </c>
      <c r="GC97" s="113">
        <v>211.21000699999999</v>
      </c>
      <c r="GD97" s="113">
        <v>201.729996</v>
      </c>
      <c r="GE97" s="113">
        <v>201.86000100000001</v>
      </c>
      <c r="GF97" s="113">
        <v>200.980774</v>
      </c>
      <c r="GG97" s="114">
        <v>12887500</v>
      </c>
      <c r="GH97" s="115">
        <v>342289.3</v>
      </c>
      <c r="GI97" s="145">
        <v>49.189999</v>
      </c>
      <c r="GJ97" s="113">
        <v>49.66</v>
      </c>
      <c r="GK97" s="113">
        <v>48.57</v>
      </c>
      <c r="GL97" s="113">
        <v>49.32</v>
      </c>
      <c r="GM97" s="113">
        <v>47.964801999999999</v>
      </c>
      <c r="GN97" s="114">
        <v>7422900</v>
      </c>
      <c r="GO97" s="115">
        <v>46720</v>
      </c>
      <c r="GP97" s="145">
        <v>147.820007</v>
      </c>
      <c r="GQ97" s="113">
        <v>148</v>
      </c>
      <c r="GR97" s="113">
        <v>146.03999300000001</v>
      </c>
      <c r="GS97" s="113">
        <v>146.970001</v>
      </c>
      <c r="GT97" s="113">
        <v>145.25187700000001</v>
      </c>
      <c r="GU97" s="114">
        <v>7672400</v>
      </c>
      <c r="GV97" s="115">
        <v>415820.1</v>
      </c>
      <c r="GW97" s="145">
        <v>177.009995</v>
      </c>
      <c r="GX97" s="113">
        <v>178.35000600000001</v>
      </c>
      <c r="GY97" s="113">
        <v>173.39999399999999</v>
      </c>
      <c r="GZ97" s="113">
        <v>173.429993</v>
      </c>
      <c r="HA97" s="113">
        <v>173.429993</v>
      </c>
      <c r="HB97" s="114">
        <v>8951200</v>
      </c>
      <c r="HC97" s="115">
        <v>314647.90000000002</v>
      </c>
      <c r="HD97" s="147">
        <v>31085.67</v>
      </c>
      <c r="HE97" s="148">
        <v>31223.78</v>
      </c>
      <c r="HF97" s="148">
        <v>30982.240000000002</v>
      </c>
      <c r="HG97" s="148">
        <v>30991.52</v>
      </c>
      <c r="HH97" s="148">
        <v>30991.52</v>
      </c>
      <c r="HI97" s="114">
        <v>427810000</v>
      </c>
      <c r="HJ97" s="149">
        <f t="shared" si="1"/>
        <v>9580408.2699999996</v>
      </c>
    </row>
    <row r="98" spans="1:218" x14ac:dyDescent="0.2">
      <c r="A98" s="127">
        <v>44211</v>
      </c>
      <c r="B98" s="112">
        <v>165.63000500000001</v>
      </c>
      <c r="C98" s="113">
        <v>166.259995</v>
      </c>
      <c r="D98" s="113">
        <v>163.38000500000001</v>
      </c>
      <c r="E98" s="113">
        <v>165.550003</v>
      </c>
      <c r="F98" s="113">
        <v>161.76263399999999</v>
      </c>
      <c r="G98" s="114">
        <v>3550700</v>
      </c>
      <c r="H98" s="120">
        <v>95492.81</v>
      </c>
      <c r="I98" s="145">
        <v>122.480003</v>
      </c>
      <c r="J98" s="113">
        <v>122.860001</v>
      </c>
      <c r="K98" s="113">
        <v>121.709999</v>
      </c>
      <c r="L98" s="113">
        <v>122.150002</v>
      </c>
      <c r="M98" s="113">
        <v>121.16579400000001</v>
      </c>
      <c r="N98" s="114">
        <v>3948200</v>
      </c>
      <c r="O98" s="115">
        <v>98355.38</v>
      </c>
      <c r="P98" s="146">
        <v>241.179993</v>
      </c>
      <c r="Q98" s="113">
        <v>246.83999600000001</v>
      </c>
      <c r="R98" s="113">
        <v>240.020004</v>
      </c>
      <c r="S98" s="113">
        <v>245.490005</v>
      </c>
      <c r="T98" s="113">
        <v>240.12249800000001</v>
      </c>
      <c r="U98" s="114">
        <v>2855200</v>
      </c>
      <c r="V98" s="120">
        <v>149080</v>
      </c>
      <c r="W98" s="145">
        <v>128.779999</v>
      </c>
      <c r="X98" s="113">
        <v>130.220001</v>
      </c>
      <c r="Y98" s="113">
        <v>127</v>
      </c>
      <c r="Z98" s="113">
        <v>127.139999</v>
      </c>
      <c r="AA98" s="113">
        <v>126.54542499999999</v>
      </c>
      <c r="AB98" s="114">
        <v>111598500</v>
      </c>
      <c r="AC98" s="115">
        <v>2134440</v>
      </c>
      <c r="AD98" s="145">
        <v>208.96000699999999</v>
      </c>
      <c r="AE98" s="113">
        <v>209.25</v>
      </c>
      <c r="AF98" s="113">
        <v>204.199997</v>
      </c>
      <c r="AG98" s="113">
        <v>204.320007</v>
      </c>
      <c r="AH98" s="113">
        <v>204.320007</v>
      </c>
      <c r="AI98" s="114">
        <v>11103300</v>
      </c>
      <c r="AJ98" s="115">
        <v>118979.6</v>
      </c>
      <c r="AK98" s="145">
        <v>195.66000399999999</v>
      </c>
      <c r="AL98" s="113">
        <v>195.71000699999999</v>
      </c>
      <c r="AM98" s="113">
        <v>190.88000500000001</v>
      </c>
      <c r="AN98" s="113">
        <v>194.61999499999999</v>
      </c>
      <c r="AO98" s="113">
        <v>191.690155</v>
      </c>
      <c r="AP98" s="114">
        <v>3317100</v>
      </c>
      <c r="AQ98" s="115">
        <v>106126.9</v>
      </c>
      <c r="AR98" s="145">
        <v>94.220000999999996</v>
      </c>
      <c r="AS98" s="113">
        <v>94.309997999999993</v>
      </c>
      <c r="AT98" s="113">
        <v>91.709998999999996</v>
      </c>
      <c r="AU98" s="113">
        <v>92.089995999999999</v>
      </c>
      <c r="AV98" s="113">
        <v>88.514922999999996</v>
      </c>
      <c r="AW98" s="114">
        <v>10244600</v>
      </c>
      <c r="AX98" s="115">
        <v>177277.4</v>
      </c>
      <c r="AY98" s="145">
        <v>44.959999000000003</v>
      </c>
      <c r="AZ98" s="113">
        <v>45.650002000000001</v>
      </c>
      <c r="BA98" s="113">
        <v>44.880001</v>
      </c>
      <c r="BB98" s="113">
        <v>45.43</v>
      </c>
      <c r="BC98" s="113">
        <v>44.493740000000003</v>
      </c>
      <c r="BD98" s="114">
        <v>30271700</v>
      </c>
      <c r="BE98" s="115">
        <v>191965</v>
      </c>
      <c r="BF98" s="145">
        <v>49.16</v>
      </c>
      <c r="BG98" s="113">
        <v>49.18</v>
      </c>
      <c r="BH98" s="113">
        <v>48.529998999999997</v>
      </c>
      <c r="BI98" s="113">
        <v>48.700001</v>
      </c>
      <c r="BJ98" s="113">
        <v>47.577717</v>
      </c>
      <c r="BK98" s="114">
        <v>24366800</v>
      </c>
      <c r="BL98" s="115">
        <v>209284.9</v>
      </c>
      <c r="BM98" s="145">
        <v>58.619999</v>
      </c>
      <c r="BN98" s="113">
        <v>58.82</v>
      </c>
      <c r="BO98" s="113">
        <v>57.130001</v>
      </c>
      <c r="BP98" s="113">
        <v>57.310001</v>
      </c>
      <c r="BQ98" s="113">
        <v>55.509067999999999</v>
      </c>
      <c r="BR98" s="114">
        <v>6692900</v>
      </c>
      <c r="BS98" s="115">
        <v>60425.13</v>
      </c>
      <c r="BT98" s="145">
        <v>301.19000199999999</v>
      </c>
      <c r="BU98" s="113">
        <v>304.85998499999999</v>
      </c>
      <c r="BV98" s="113">
        <v>296.88000499999998</v>
      </c>
      <c r="BW98" s="113">
        <v>301.01001000000002</v>
      </c>
      <c r="BX98" s="113">
        <v>297.37808200000001</v>
      </c>
      <c r="BY98" s="114">
        <v>3863700</v>
      </c>
      <c r="BZ98" s="115">
        <v>103567.8</v>
      </c>
      <c r="CA98" s="145">
        <v>207.529999</v>
      </c>
      <c r="CB98" s="113">
        <v>207.86000100000001</v>
      </c>
      <c r="CC98" s="113">
        <v>205.199997</v>
      </c>
      <c r="CD98" s="113">
        <v>205.970001</v>
      </c>
      <c r="CE98" s="113">
        <v>203.38468900000001</v>
      </c>
      <c r="CF98" s="114">
        <v>3887500</v>
      </c>
      <c r="CG98" s="115">
        <v>157890</v>
      </c>
      <c r="CH98" s="145">
        <v>268.63000499999998</v>
      </c>
      <c r="CI98" s="113">
        <v>276.39001500000001</v>
      </c>
      <c r="CJ98" s="113">
        <v>268</v>
      </c>
      <c r="CK98" s="113">
        <v>275.58999599999999</v>
      </c>
      <c r="CL98" s="113">
        <v>271.06698599999999</v>
      </c>
      <c r="CM98" s="114">
        <v>5131700</v>
      </c>
      <c r="CN98" s="115">
        <v>296700.5</v>
      </c>
      <c r="CO98" s="145">
        <v>58.849997999999999</v>
      </c>
      <c r="CP98" s="113">
        <v>59.650002000000001</v>
      </c>
      <c r="CQ98" s="113">
        <v>57.5</v>
      </c>
      <c r="CR98" s="113">
        <v>57.580002</v>
      </c>
      <c r="CS98" s="113">
        <v>56.515011000000001</v>
      </c>
      <c r="CT98" s="114">
        <v>50265400</v>
      </c>
      <c r="CU98" s="115">
        <v>233947.4</v>
      </c>
      <c r="CV98" s="145">
        <v>128.279999</v>
      </c>
      <c r="CW98" s="113">
        <v>129.240005</v>
      </c>
      <c r="CX98" s="113">
        <v>127.66999800000001</v>
      </c>
      <c r="CY98" s="113">
        <v>128.38999899999999</v>
      </c>
      <c r="CZ98" s="113">
        <v>123.870903</v>
      </c>
      <c r="DA98" s="114">
        <v>4905500</v>
      </c>
      <c r="DB98" s="115">
        <v>114402.8</v>
      </c>
      <c r="DC98" s="145">
        <v>160.300003</v>
      </c>
      <c r="DD98" s="113">
        <v>161.41000399999999</v>
      </c>
      <c r="DE98" s="113">
        <v>159.11000100000001</v>
      </c>
      <c r="DF98" s="113">
        <v>160.300003</v>
      </c>
      <c r="DG98" s="113">
        <v>157.383636</v>
      </c>
      <c r="DH98" s="114">
        <v>7630800</v>
      </c>
      <c r="DI98" s="115">
        <v>421996.6</v>
      </c>
      <c r="DJ98" s="145">
        <v>137.429993</v>
      </c>
      <c r="DK98" s="113">
        <v>141.64999399999999</v>
      </c>
      <c r="DL98" s="113">
        <v>137.009995</v>
      </c>
      <c r="DM98" s="113">
        <v>138.63999899999999</v>
      </c>
      <c r="DN98" s="113">
        <v>136.21771200000001</v>
      </c>
      <c r="DO98" s="114">
        <v>27881000</v>
      </c>
      <c r="DP98" s="115">
        <v>422602.8</v>
      </c>
      <c r="DQ98" s="145">
        <v>207.970001</v>
      </c>
      <c r="DR98" s="113">
        <v>210.699997</v>
      </c>
      <c r="DS98" s="113">
        <v>207.41999799999999</v>
      </c>
      <c r="DT98" s="113">
        <v>209.91000399999999</v>
      </c>
      <c r="DU98" s="113">
        <v>206.34918200000001</v>
      </c>
      <c r="DV98" s="114">
        <v>3593700</v>
      </c>
      <c r="DW98" s="115">
        <v>156406.29999999999</v>
      </c>
      <c r="DX98" s="145">
        <v>78.091605999999999</v>
      </c>
      <c r="DY98" s="113">
        <v>79.675574999999995</v>
      </c>
      <c r="DZ98" s="113">
        <v>77.824425000000005</v>
      </c>
      <c r="EA98" s="113">
        <v>79.561065999999997</v>
      </c>
      <c r="EB98" s="113">
        <v>77.501418999999999</v>
      </c>
      <c r="EC98" s="114">
        <v>10203538</v>
      </c>
      <c r="ED98" s="115">
        <v>210954.3</v>
      </c>
      <c r="EE98" s="145">
        <v>213.520004</v>
      </c>
      <c r="EF98" s="113">
        <v>214.509995</v>
      </c>
      <c r="EG98" s="113">
        <v>212.029999</v>
      </c>
      <c r="EH98" s="113">
        <v>212.64999399999999</v>
      </c>
      <c r="EI98" s="113">
        <v>211.268112</v>
      </c>
      <c r="EJ98" s="114">
        <v>31746500</v>
      </c>
      <c r="EK98" s="115">
        <v>1607738</v>
      </c>
      <c r="EL98" s="145">
        <v>140.55999800000001</v>
      </c>
      <c r="EM98" s="113">
        <v>142.38000500000001</v>
      </c>
      <c r="EN98" s="113">
        <v>139.88000500000001</v>
      </c>
      <c r="EO98" s="113">
        <v>140.720001</v>
      </c>
      <c r="EP98" s="113">
        <v>139.92079200000001</v>
      </c>
      <c r="EQ98" s="114">
        <v>6412400</v>
      </c>
      <c r="ER98" s="115">
        <v>178922.4</v>
      </c>
      <c r="ES98" s="145">
        <v>135.25</v>
      </c>
      <c r="ET98" s="113">
        <v>136.199997</v>
      </c>
      <c r="EU98" s="113">
        <v>134.66000399999999</v>
      </c>
      <c r="EV98" s="113">
        <v>134.779999</v>
      </c>
      <c r="EW98" s="113">
        <v>132.288208</v>
      </c>
      <c r="EX98" s="114">
        <v>7757600</v>
      </c>
      <c r="EY98" s="115">
        <v>331892.59999999998</v>
      </c>
      <c r="EZ98" s="145">
        <v>216.16999799999999</v>
      </c>
      <c r="FA98" s="113">
        <v>217.86999499999999</v>
      </c>
      <c r="FB98" s="113">
        <v>212.990005</v>
      </c>
      <c r="FC98" s="113">
        <v>213.13999899999999</v>
      </c>
      <c r="FD98" s="113">
        <v>213.13999899999999</v>
      </c>
      <c r="FE98" s="114">
        <v>8525600</v>
      </c>
      <c r="FF98" s="115">
        <v>210230</v>
      </c>
      <c r="FG98" s="145">
        <v>141.83999600000001</v>
      </c>
      <c r="FH98" s="113">
        <v>144.11999499999999</v>
      </c>
      <c r="FI98" s="113">
        <v>141.070007</v>
      </c>
      <c r="FJ98" s="113">
        <v>143.240005</v>
      </c>
      <c r="FK98" s="113">
        <v>140.877197</v>
      </c>
      <c r="FL98" s="114">
        <v>1915900</v>
      </c>
      <c r="FM98" s="115">
        <v>36283.949999999997</v>
      </c>
      <c r="FN98" s="145">
        <v>349.11999500000002</v>
      </c>
      <c r="FO98" s="113">
        <v>353.04998799999998</v>
      </c>
      <c r="FP98" s="113">
        <v>345.73998999999998</v>
      </c>
      <c r="FQ98" s="113">
        <v>351.29998799999998</v>
      </c>
      <c r="FR98" s="113">
        <v>347.55898999999999</v>
      </c>
      <c r="FS98" s="114">
        <v>3777000</v>
      </c>
      <c r="FT98" s="115">
        <v>333320.7</v>
      </c>
      <c r="FU98" s="145">
        <v>56.779998999999997</v>
      </c>
      <c r="FV98" s="113">
        <v>57.5</v>
      </c>
      <c r="FW98" s="113">
        <v>56.709999000000003</v>
      </c>
      <c r="FX98" s="113">
        <v>57.380001</v>
      </c>
      <c r="FY98" s="113">
        <v>55.479709999999997</v>
      </c>
      <c r="FZ98" s="114">
        <v>15785300</v>
      </c>
      <c r="GA98" s="115">
        <v>237443.8</v>
      </c>
      <c r="GB98" s="145">
        <v>201.53999300000001</v>
      </c>
      <c r="GC98" s="113">
        <v>203.259995</v>
      </c>
      <c r="GD98" s="113">
        <v>200.429993</v>
      </c>
      <c r="GE98" s="113">
        <v>201.58999600000001</v>
      </c>
      <c r="GF98" s="113">
        <v>200.71196</v>
      </c>
      <c r="GG98" s="114">
        <v>8755000</v>
      </c>
      <c r="GH98" s="115">
        <v>341831.4</v>
      </c>
      <c r="GI98" s="145">
        <v>48.700001</v>
      </c>
      <c r="GJ98" s="113">
        <v>49.27</v>
      </c>
      <c r="GK98" s="113">
        <v>48.43</v>
      </c>
      <c r="GL98" s="113">
        <v>48.919998</v>
      </c>
      <c r="GM98" s="113">
        <v>47.575789999999998</v>
      </c>
      <c r="GN98" s="114">
        <v>7451900</v>
      </c>
      <c r="GO98" s="115">
        <v>46110</v>
      </c>
      <c r="GP98" s="145">
        <v>145.13999899999999</v>
      </c>
      <c r="GQ98" s="113">
        <v>145.89999399999999</v>
      </c>
      <c r="GR98" s="113">
        <v>143.66999799999999</v>
      </c>
      <c r="GS98" s="113">
        <v>144.63999899999999</v>
      </c>
      <c r="GT98" s="113">
        <v>142.949127</v>
      </c>
      <c r="GU98" s="114">
        <v>11973500</v>
      </c>
      <c r="GV98" s="115">
        <v>409227.9</v>
      </c>
      <c r="GW98" s="145">
        <v>172.949997</v>
      </c>
      <c r="GX98" s="113">
        <v>174.19000199999999</v>
      </c>
      <c r="GY98" s="113">
        <v>170.16999799999999</v>
      </c>
      <c r="GZ98" s="113">
        <v>171.44000199999999</v>
      </c>
      <c r="HA98" s="113">
        <v>171.44000199999999</v>
      </c>
      <c r="HB98" s="114">
        <v>12232500</v>
      </c>
      <c r="HC98" s="115">
        <v>311037.59999999998</v>
      </c>
      <c r="HD98" s="147">
        <v>30926.77</v>
      </c>
      <c r="HE98" s="148">
        <v>30941.98</v>
      </c>
      <c r="HF98" s="148">
        <v>30612.67</v>
      </c>
      <c r="HG98" s="148">
        <v>30814.26</v>
      </c>
      <c r="HH98" s="148">
        <v>30814.26</v>
      </c>
      <c r="HI98" s="114">
        <v>433000000</v>
      </c>
      <c r="HJ98" s="149">
        <f t="shared" si="1"/>
        <v>9503933.9700000007</v>
      </c>
    </row>
    <row r="99" spans="1:218" x14ac:dyDescent="0.2">
      <c r="A99" s="127">
        <v>44215</v>
      </c>
      <c r="B99" s="112">
        <v>167.259995</v>
      </c>
      <c r="C99" s="113">
        <v>169.550003</v>
      </c>
      <c r="D99" s="113">
        <v>166.800003</v>
      </c>
      <c r="E99" s="113">
        <v>169.11999499999999</v>
      </c>
      <c r="F99" s="113">
        <v>165.25096099999999</v>
      </c>
      <c r="G99" s="114">
        <v>3903200</v>
      </c>
      <c r="H99" s="120">
        <v>97552.06</v>
      </c>
      <c r="I99" s="145">
        <v>125.489998</v>
      </c>
      <c r="J99" s="113">
        <v>128.05999800000001</v>
      </c>
      <c r="K99" s="113">
        <v>124.239998</v>
      </c>
      <c r="L99" s="113">
        <v>126.75</v>
      </c>
      <c r="M99" s="113">
        <v>125.728737</v>
      </c>
      <c r="N99" s="114">
        <v>5818500</v>
      </c>
      <c r="O99" s="115">
        <v>102059.3</v>
      </c>
      <c r="P99" s="146">
        <v>246.5</v>
      </c>
      <c r="Q99" s="113">
        <v>249</v>
      </c>
      <c r="R99" s="113">
        <v>246.38000500000001</v>
      </c>
      <c r="S99" s="113">
        <v>248.270004</v>
      </c>
      <c r="T99" s="113">
        <v>242.84170499999999</v>
      </c>
      <c r="U99" s="114">
        <v>2172900</v>
      </c>
      <c r="V99" s="120">
        <v>147260</v>
      </c>
      <c r="W99" s="145">
        <v>127.779999</v>
      </c>
      <c r="X99" s="113">
        <v>128.71000699999999</v>
      </c>
      <c r="Y99" s="113">
        <v>126.94000200000001</v>
      </c>
      <c r="Z99" s="113">
        <v>127.83000199999999</v>
      </c>
      <c r="AA99" s="113">
        <v>127.232201</v>
      </c>
      <c r="AB99" s="114">
        <v>90757300</v>
      </c>
      <c r="AC99" s="115">
        <v>2146024</v>
      </c>
      <c r="AD99" s="145">
        <v>206.990005</v>
      </c>
      <c r="AE99" s="113">
        <v>211.520004</v>
      </c>
      <c r="AF99" s="113">
        <v>206.520004</v>
      </c>
      <c r="AG99" s="113">
        <v>210.71000699999999</v>
      </c>
      <c r="AH99" s="113">
        <v>210.71000699999999</v>
      </c>
      <c r="AI99" s="114">
        <v>11947200</v>
      </c>
      <c r="AJ99" s="115">
        <v>122700.6</v>
      </c>
      <c r="AK99" s="145">
        <v>194.28999300000001</v>
      </c>
      <c r="AL99" s="113">
        <v>196.11000100000001</v>
      </c>
      <c r="AM99" s="113">
        <v>193.44000199999999</v>
      </c>
      <c r="AN99" s="113">
        <v>194.05999800000001</v>
      </c>
      <c r="AO99" s="113">
        <v>192.15553299999999</v>
      </c>
      <c r="AP99" s="114">
        <v>2361200</v>
      </c>
      <c r="AQ99" s="115">
        <v>105821.6</v>
      </c>
      <c r="AR99" s="145">
        <v>93.5</v>
      </c>
      <c r="AS99" s="113">
        <v>95.029999000000004</v>
      </c>
      <c r="AT99" s="113">
        <v>93.290001000000004</v>
      </c>
      <c r="AU99" s="113">
        <v>94.510002</v>
      </c>
      <c r="AV99" s="113">
        <v>90.840980999999999</v>
      </c>
      <c r="AW99" s="114">
        <v>9574800</v>
      </c>
      <c r="AX99" s="115">
        <v>181935.9</v>
      </c>
      <c r="AY99" s="145">
        <v>45.330002</v>
      </c>
      <c r="AZ99" s="113">
        <v>45.630001</v>
      </c>
      <c r="BA99" s="113">
        <v>44.77</v>
      </c>
      <c r="BB99" s="113">
        <v>45.189999</v>
      </c>
      <c r="BC99" s="113">
        <v>44.258690000000001</v>
      </c>
      <c r="BD99" s="114">
        <v>28868800</v>
      </c>
      <c r="BE99" s="115">
        <v>190950.9</v>
      </c>
      <c r="BF99" s="145">
        <v>48.740001999999997</v>
      </c>
      <c r="BG99" s="113">
        <v>49.040000999999997</v>
      </c>
      <c r="BH99" s="113">
        <v>48.240001999999997</v>
      </c>
      <c r="BI99" s="113">
        <v>48.509998000000003</v>
      </c>
      <c r="BJ99" s="113">
        <v>47.392094</v>
      </c>
      <c r="BK99" s="114">
        <v>29114500</v>
      </c>
      <c r="BL99" s="115">
        <v>208468.4</v>
      </c>
      <c r="BM99" s="145">
        <v>57.759998000000003</v>
      </c>
      <c r="BN99" s="113">
        <v>58.200001</v>
      </c>
      <c r="BO99" s="113">
        <v>56.330002</v>
      </c>
      <c r="BP99" s="113">
        <v>57.549999</v>
      </c>
      <c r="BQ99" s="113">
        <v>55.741523999999998</v>
      </c>
      <c r="BR99" s="114">
        <v>4919300</v>
      </c>
      <c r="BS99" s="115">
        <v>61980.91</v>
      </c>
      <c r="BT99" s="145">
        <v>305</v>
      </c>
      <c r="BU99" s="113">
        <v>306.60000600000001</v>
      </c>
      <c r="BV99" s="113">
        <v>293.79998799999998</v>
      </c>
      <c r="BW99" s="113">
        <v>294.20001200000002</v>
      </c>
      <c r="BX99" s="113">
        <v>290.650238</v>
      </c>
      <c r="BY99" s="114">
        <v>6727800</v>
      </c>
      <c r="BZ99" s="115">
        <v>101224.7</v>
      </c>
      <c r="CA99" s="145">
        <v>208.240005</v>
      </c>
      <c r="CB99" s="113">
        <v>208.759995</v>
      </c>
      <c r="CC99" s="113">
        <v>206.449997</v>
      </c>
      <c r="CD99" s="113">
        <v>206.759995</v>
      </c>
      <c r="CE99" s="113">
        <v>204.16476399999999</v>
      </c>
      <c r="CF99" s="114">
        <v>2656300</v>
      </c>
      <c r="CG99" s="115">
        <v>160420</v>
      </c>
      <c r="CH99" s="145">
        <v>278</v>
      </c>
      <c r="CI99" s="113">
        <v>278</v>
      </c>
      <c r="CJ99" s="113">
        <v>273.01998900000001</v>
      </c>
      <c r="CK99" s="113">
        <v>273.19000199999999</v>
      </c>
      <c r="CL99" s="113">
        <v>268.70636000000002</v>
      </c>
      <c r="CM99" s="114">
        <v>3615800</v>
      </c>
      <c r="CN99" s="115">
        <v>294116.5</v>
      </c>
      <c r="CO99" s="145">
        <v>57.939999</v>
      </c>
      <c r="CP99" s="113">
        <v>58.34</v>
      </c>
      <c r="CQ99" s="113">
        <v>57.099997999999999</v>
      </c>
      <c r="CR99" s="113">
        <v>57.990001999999997</v>
      </c>
      <c r="CS99" s="113">
        <v>56.917427000000004</v>
      </c>
      <c r="CT99" s="114">
        <v>35647100</v>
      </c>
      <c r="CU99" s="115">
        <v>235613.3</v>
      </c>
      <c r="CV99" s="145">
        <v>129.279999</v>
      </c>
      <c r="CW99" s="113">
        <v>129.58999600000001</v>
      </c>
      <c r="CX99" s="113">
        <v>128.08999600000001</v>
      </c>
      <c r="CY99" s="113">
        <v>129.020004</v>
      </c>
      <c r="CZ99" s="113">
        <v>124.478729</v>
      </c>
      <c r="DA99" s="114">
        <v>5398000</v>
      </c>
      <c r="DB99" s="115">
        <v>114964.2</v>
      </c>
      <c r="DC99" s="145">
        <v>162</v>
      </c>
      <c r="DD99" s="113">
        <v>163.03999300000001</v>
      </c>
      <c r="DE99" s="113">
        <v>161.10000600000001</v>
      </c>
      <c r="DF99" s="113">
        <v>162.779999</v>
      </c>
      <c r="DG99" s="113">
        <v>159.81852699999999</v>
      </c>
      <c r="DH99" s="114">
        <v>9057600</v>
      </c>
      <c r="DI99" s="115">
        <v>428525.3</v>
      </c>
      <c r="DJ99" s="145">
        <v>139.86000100000001</v>
      </c>
      <c r="DK99" s="113">
        <v>140.699997</v>
      </c>
      <c r="DL99" s="113">
        <v>137.820007</v>
      </c>
      <c r="DM99" s="113">
        <v>138.03999300000001</v>
      </c>
      <c r="DN99" s="113">
        <v>135.628174</v>
      </c>
      <c r="DO99" s="114">
        <v>19843800</v>
      </c>
      <c r="DP99" s="115">
        <v>420773.8</v>
      </c>
      <c r="DQ99" s="145">
        <v>210.679993</v>
      </c>
      <c r="DR99" s="113">
        <v>211</v>
      </c>
      <c r="DS99" s="113">
        <v>207.88000500000001</v>
      </c>
      <c r="DT99" s="113">
        <v>209.08999600000001</v>
      </c>
      <c r="DU99" s="113">
        <v>205.54307600000001</v>
      </c>
      <c r="DV99" s="114">
        <v>3331600</v>
      </c>
      <c r="DW99" s="115">
        <v>155795.29999999999</v>
      </c>
      <c r="DX99" s="145">
        <v>79.742362999999997</v>
      </c>
      <c r="DY99" s="113">
        <v>80.057250999999994</v>
      </c>
      <c r="DZ99" s="113">
        <v>78.874046000000007</v>
      </c>
      <c r="EA99" s="113">
        <v>79.379767999999999</v>
      </c>
      <c r="EB99" s="113">
        <v>77.324821</v>
      </c>
      <c r="EC99" s="114">
        <v>8467316</v>
      </c>
      <c r="ED99" s="115">
        <v>210473.60000000001</v>
      </c>
      <c r="EE99" s="145">
        <v>213.75</v>
      </c>
      <c r="EF99" s="113">
        <v>216.979996</v>
      </c>
      <c r="EG99" s="113">
        <v>212.63000500000001</v>
      </c>
      <c r="EH99" s="113">
        <v>216.44000199999999</v>
      </c>
      <c r="EI99" s="113">
        <v>215.03350800000001</v>
      </c>
      <c r="EJ99" s="114">
        <v>30480900</v>
      </c>
      <c r="EK99" s="115">
        <v>1636393</v>
      </c>
      <c r="EL99" s="145">
        <v>140.990005</v>
      </c>
      <c r="EM99" s="113">
        <v>141.220001</v>
      </c>
      <c r="EN99" s="113">
        <v>138.41000399999999</v>
      </c>
      <c r="EO99" s="113">
        <v>139.270004</v>
      </c>
      <c r="EP99" s="113">
        <v>138.47903400000001</v>
      </c>
      <c r="EQ99" s="114">
        <v>6537800</v>
      </c>
      <c r="ER99" s="115">
        <v>177078.8</v>
      </c>
      <c r="ES99" s="145">
        <v>135.699997</v>
      </c>
      <c r="ET99" s="113">
        <v>136.36000100000001</v>
      </c>
      <c r="EU99" s="113">
        <v>133.55999800000001</v>
      </c>
      <c r="EV99" s="113">
        <v>133.60000600000001</v>
      </c>
      <c r="EW99" s="113">
        <v>131.13002</v>
      </c>
      <c r="EX99" s="114">
        <v>9184900</v>
      </c>
      <c r="EY99" s="115">
        <v>328986.90000000002</v>
      </c>
      <c r="EZ99" s="145">
        <v>215.35000600000001</v>
      </c>
      <c r="FA99" s="113">
        <v>217.279999</v>
      </c>
      <c r="FB99" s="113">
        <v>213.699997</v>
      </c>
      <c r="FC99" s="113">
        <v>216.759995</v>
      </c>
      <c r="FD99" s="113">
        <v>216.759995</v>
      </c>
      <c r="FE99" s="114">
        <v>7753800</v>
      </c>
      <c r="FF99" s="115">
        <v>212570</v>
      </c>
      <c r="FG99" s="145">
        <v>143.63000500000001</v>
      </c>
      <c r="FH99" s="113">
        <v>144.28999300000001</v>
      </c>
      <c r="FI99" s="113">
        <v>142.03999300000001</v>
      </c>
      <c r="FJ99" s="113">
        <v>143.509995</v>
      </c>
      <c r="FK99" s="113">
        <v>141.142731</v>
      </c>
      <c r="FL99" s="114">
        <v>1616400</v>
      </c>
      <c r="FM99" s="115">
        <v>36352.339999999997</v>
      </c>
      <c r="FN99" s="145">
        <v>356.209991</v>
      </c>
      <c r="FO99" s="113">
        <v>356.959991</v>
      </c>
      <c r="FP99" s="113">
        <v>351.55999800000001</v>
      </c>
      <c r="FQ99" s="113">
        <v>352.19000199999999</v>
      </c>
      <c r="FR99" s="113">
        <v>348.43948399999999</v>
      </c>
      <c r="FS99" s="114">
        <v>3361300</v>
      </c>
      <c r="FT99" s="115">
        <v>334165.09999999998</v>
      </c>
      <c r="FU99" s="145">
        <v>57.439999</v>
      </c>
      <c r="FV99" s="113">
        <v>57.580002</v>
      </c>
      <c r="FW99" s="113">
        <v>56.98</v>
      </c>
      <c r="FX99" s="113">
        <v>57.049999</v>
      </c>
      <c r="FY99" s="113">
        <v>55.160632999999997</v>
      </c>
      <c r="FZ99" s="114">
        <v>18821300</v>
      </c>
      <c r="GA99" s="115">
        <v>236078.2</v>
      </c>
      <c r="GB99" s="145">
        <v>203.050003</v>
      </c>
      <c r="GC99" s="113">
        <v>204.16999799999999</v>
      </c>
      <c r="GD99" s="113">
        <v>200.070007</v>
      </c>
      <c r="GE99" s="113">
        <v>201.66000399999999</v>
      </c>
      <c r="GF99" s="113">
        <v>200.78166200000001</v>
      </c>
      <c r="GG99" s="114">
        <v>9772000</v>
      </c>
      <c r="GH99" s="115">
        <v>341950.2</v>
      </c>
      <c r="GI99" s="145">
        <v>49.27</v>
      </c>
      <c r="GJ99" s="113">
        <v>49.27</v>
      </c>
      <c r="GK99" s="113">
        <v>47.93</v>
      </c>
      <c r="GL99" s="113">
        <v>48.150002000000001</v>
      </c>
      <c r="GM99" s="113">
        <v>46.826954000000001</v>
      </c>
      <c r="GN99" s="114">
        <v>5860600</v>
      </c>
      <c r="GO99" s="115">
        <v>46500</v>
      </c>
      <c r="GP99" s="145">
        <v>144.63999899999999</v>
      </c>
      <c r="GQ99" s="113">
        <v>145.070007</v>
      </c>
      <c r="GR99" s="113">
        <v>142.66999799999999</v>
      </c>
      <c r="GS99" s="113">
        <v>143.38999899999999</v>
      </c>
      <c r="GT99" s="113">
        <v>141.71374499999999</v>
      </c>
      <c r="GU99" s="114">
        <v>8041200</v>
      </c>
      <c r="GV99" s="115">
        <v>405691.3</v>
      </c>
      <c r="GW99" s="145">
        <v>172.10000600000001</v>
      </c>
      <c r="GX99" s="113">
        <v>173.71000699999999</v>
      </c>
      <c r="GY99" s="113">
        <v>171.44000199999999</v>
      </c>
      <c r="GZ99" s="113">
        <v>172.259995</v>
      </c>
      <c r="HA99" s="113">
        <v>172.259995</v>
      </c>
      <c r="HB99" s="114">
        <v>7834700</v>
      </c>
      <c r="HC99" s="115">
        <v>312525.3</v>
      </c>
      <c r="HD99" s="147">
        <v>30887.42</v>
      </c>
      <c r="HE99" s="148">
        <v>31086.62</v>
      </c>
      <c r="HF99" s="148">
        <v>30865.03</v>
      </c>
      <c r="HG99" s="148">
        <v>30930.52</v>
      </c>
      <c r="HH99" s="148">
        <v>30930.52</v>
      </c>
      <c r="HI99" s="114">
        <v>386400000</v>
      </c>
      <c r="HJ99" s="149">
        <f t="shared" si="1"/>
        <v>9554951.5100000016</v>
      </c>
    </row>
    <row r="100" spans="1:218" x14ac:dyDescent="0.2">
      <c r="A100" s="127">
        <v>44216</v>
      </c>
      <c r="B100" s="112">
        <v>169.03999300000001</v>
      </c>
      <c r="C100" s="113">
        <v>170.58000200000001</v>
      </c>
      <c r="D100" s="113">
        <v>168.429993</v>
      </c>
      <c r="E100" s="113">
        <v>170.220001</v>
      </c>
      <c r="F100" s="113">
        <v>166.32582099999999</v>
      </c>
      <c r="G100" s="114">
        <v>2672300</v>
      </c>
      <c r="H100" s="120">
        <v>98186.559999999998</v>
      </c>
      <c r="I100" s="145">
        <v>127.19000200000001</v>
      </c>
      <c r="J100" s="113">
        <v>129.53999300000001</v>
      </c>
      <c r="K100" s="113">
        <v>127.07</v>
      </c>
      <c r="L100" s="113">
        <v>128.94000199999999</v>
      </c>
      <c r="M100" s="113">
        <v>127.90108499999999</v>
      </c>
      <c r="N100" s="114">
        <v>4090200</v>
      </c>
      <c r="O100" s="115">
        <v>103822.7</v>
      </c>
      <c r="P100" s="146">
        <v>247.41999799999999</v>
      </c>
      <c r="Q100" s="113">
        <v>253.35000600000001</v>
      </c>
      <c r="R100" s="113">
        <v>246.11999499999999</v>
      </c>
      <c r="S100" s="113">
        <v>252.36000100000001</v>
      </c>
      <c r="T100" s="113">
        <v>246.84227000000001</v>
      </c>
      <c r="U100" s="114">
        <v>2768200</v>
      </c>
      <c r="V100" s="120">
        <v>147110</v>
      </c>
      <c r="W100" s="145">
        <v>128.66000399999999</v>
      </c>
      <c r="X100" s="113">
        <v>132.490005</v>
      </c>
      <c r="Y100" s="113">
        <v>128.550003</v>
      </c>
      <c r="Z100" s="113">
        <v>132.029999</v>
      </c>
      <c r="AA100" s="113">
        <v>131.412567</v>
      </c>
      <c r="AB100" s="114">
        <v>104319500</v>
      </c>
      <c r="AC100" s="115">
        <v>2216533</v>
      </c>
      <c r="AD100" s="145">
        <v>213.240005</v>
      </c>
      <c r="AE100" s="113">
        <v>215.58999600000001</v>
      </c>
      <c r="AF100" s="113">
        <v>211.21000699999999</v>
      </c>
      <c r="AG100" s="113">
        <v>211.449997</v>
      </c>
      <c r="AH100" s="113">
        <v>211.449997</v>
      </c>
      <c r="AI100" s="114">
        <v>9727000</v>
      </c>
      <c r="AJ100" s="115">
        <v>123131.6</v>
      </c>
      <c r="AK100" s="145">
        <v>192.66000399999999</v>
      </c>
      <c r="AL100" s="113">
        <v>193.89999399999999</v>
      </c>
      <c r="AM100" s="113">
        <v>190.41999799999999</v>
      </c>
      <c r="AN100" s="113">
        <v>192.33999600000001</v>
      </c>
      <c r="AO100" s="113">
        <v>190.45240799999999</v>
      </c>
      <c r="AP100" s="114">
        <v>2501100</v>
      </c>
      <c r="AQ100" s="115">
        <v>104883.7</v>
      </c>
      <c r="AR100" s="145">
        <v>95</v>
      </c>
      <c r="AS100" s="113">
        <v>95.559997999999993</v>
      </c>
      <c r="AT100" s="113">
        <v>94.300003000000004</v>
      </c>
      <c r="AU100" s="113">
        <v>95.379997000000003</v>
      </c>
      <c r="AV100" s="113">
        <v>91.677207999999993</v>
      </c>
      <c r="AW100" s="114">
        <v>8735400</v>
      </c>
      <c r="AX100" s="115">
        <v>183610.8</v>
      </c>
      <c r="AY100" s="145">
        <v>45.330002</v>
      </c>
      <c r="AZ100" s="113">
        <v>45.5</v>
      </c>
      <c r="BA100" s="113">
        <v>45.139999000000003</v>
      </c>
      <c r="BB100" s="113">
        <v>45.34</v>
      </c>
      <c r="BC100" s="113">
        <v>44.405597999999998</v>
      </c>
      <c r="BD100" s="114">
        <v>16499400</v>
      </c>
      <c r="BE100" s="115">
        <v>191584.7</v>
      </c>
      <c r="BF100" s="145">
        <v>48.540000999999997</v>
      </c>
      <c r="BG100" s="113">
        <v>48.82</v>
      </c>
      <c r="BH100" s="113">
        <v>48.310001</v>
      </c>
      <c r="BI100" s="113">
        <v>48.68</v>
      </c>
      <c r="BJ100" s="113">
        <v>47.558177999999998</v>
      </c>
      <c r="BK100" s="114">
        <v>23115800</v>
      </c>
      <c r="BL100" s="115">
        <v>209199</v>
      </c>
      <c r="BM100" s="145">
        <v>57.869999</v>
      </c>
      <c r="BN100" s="113">
        <v>58.630001</v>
      </c>
      <c r="BO100" s="113">
        <v>57.23</v>
      </c>
      <c r="BP100" s="113">
        <v>58.57</v>
      </c>
      <c r="BQ100" s="113">
        <v>56.729472999999999</v>
      </c>
      <c r="BR100" s="114">
        <v>3724400</v>
      </c>
      <c r="BS100" s="115">
        <v>61856.15</v>
      </c>
      <c r="BT100" s="145">
        <v>295.82000699999998</v>
      </c>
      <c r="BU100" s="113">
        <v>297.45001200000002</v>
      </c>
      <c r="BV100" s="113">
        <v>287.48001099999999</v>
      </c>
      <c r="BW100" s="113">
        <v>290.47000100000002</v>
      </c>
      <c r="BX100" s="113">
        <v>286.96523999999999</v>
      </c>
      <c r="BY100" s="114">
        <v>4792600</v>
      </c>
      <c r="BZ100" s="115">
        <v>99941.25</v>
      </c>
      <c r="CA100" s="145">
        <v>207.91999799999999</v>
      </c>
      <c r="CB100" s="113">
        <v>208.66999799999999</v>
      </c>
      <c r="CC100" s="113">
        <v>206.66999799999999</v>
      </c>
      <c r="CD100" s="113">
        <v>208.08000200000001</v>
      </c>
      <c r="CE100" s="113">
        <v>205.46820099999999</v>
      </c>
      <c r="CF100" s="114">
        <v>2452400</v>
      </c>
      <c r="CG100" s="115">
        <v>161210</v>
      </c>
      <c r="CH100" s="145">
        <v>273.25</v>
      </c>
      <c r="CI100" s="113">
        <v>277.209991</v>
      </c>
      <c r="CJ100" s="113">
        <v>271.5</v>
      </c>
      <c r="CK100" s="113">
        <v>274.29998799999998</v>
      </c>
      <c r="CL100" s="113">
        <v>269.79812600000002</v>
      </c>
      <c r="CM100" s="114">
        <v>3498400</v>
      </c>
      <c r="CN100" s="115">
        <v>295311.7</v>
      </c>
      <c r="CO100" s="145">
        <v>58.240001999999997</v>
      </c>
      <c r="CP100" s="113">
        <v>59.220001000000003</v>
      </c>
      <c r="CQ100" s="113">
        <v>58.09</v>
      </c>
      <c r="CR100" s="113">
        <v>58.669998</v>
      </c>
      <c r="CS100" s="113">
        <v>57.584842999999999</v>
      </c>
      <c r="CT100" s="114">
        <v>28701300</v>
      </c>
      <c r="CU100" s="115">
        <v>238376.1</v>
      </c>
      <c r="CV100" s="145">
        <v>129.699997</v>
      </c>
      <c r="CW100" s="113">
        <v>131.05999800000001</v>
      </c>
      <c r="CX100" s="113">
        <v>128.55999800000001</v>
      </c>
      <c r="CY100" s="113">
        <v>130.08000200000001</v>
      </c>
      <c r="CZ100" s="113">
        <v>125.501419</v>
      </c>
      <c r="DA100" s="114">
        <v>5598700</v>
      </c>
      <c r="DB100" s="115">
        <v>115908.7</v>
      </c>
      <c r="DC100" s="145">
        <v>163.199997</v>
      </c>
      <c r="DD100" s="113">
        <v>164.13999899999999</v>
      </c>
      <c r="DE100" s="113">
        <v>161.800003</v>
      </c>
      <c r="DF100" s="113">
        <v>162.38000500000001</v>
      </c>
      <c r="DG100" s="113">
        <v>159.42579699999999</v>
      </c>
      <c r="DH100" s="114">
        <v>6839900</v>
      </c>
      <c r="DI100" s="115">
        <v>427472.3</v>
      </c>
      <c r="DJ100" s="145">
        <v>137.820007</v>
      </c>
      <c r="DK100" s="113">
        <v>138.16999799999999</v>
      </c>
      <c r="DL100" s="113">
        <v>135.44000199999999</v>
      </c>
      <c r="DM100" s="113">
        <v>135.970001</v>
      </c>
      <c r="DN100" s="113">
        <v>133.59435999999999</v>
      </c>
      <c r="DO100" s="114">
        <v>16028800</v>
      </c>
      <c r="DP100" s="115">
        <v>414464</v>
      </c>
      <c r="DQ100" s="145">
        <v>210.14999399999999</v>
      </c>
      <c r="DR100" s="113">
        <v>214.41000399999999</v>
      </c>
      <c r="DS100" s="113">
        <v>209.63000500000001</v>
      </c>
      <c r="DT100" s="113">
        <v>213.63000500000001</v>
      </c>
      <c r="DU100" s="113">
        <v>210.00607299999999</v>
      </c>
      <c r="DV100" s="114">
        <v>4077700</v>
      </c>
      <c r="DW100" s="115">
        <v>159178</v>
      </c>
      <c r="DX100" s="145">
        <v>79.437019000000006</v>
      </c>
      <c r="DY100" s="113">
        <v>79.723281999999998</v>
      </c>
      <c r="DZ100" s="113">
        <v>78.501907000000003</v>
      </c>
      <c r="EA100" s="113">
        <v>78.683205000000001</v>
      </c>
      <c r="EB100" s="113">
        <v>76.646286000000003</v>
      </c>
      <c r="EC100" s="114">
        <v>11097901</v>
      </c>
      <c r="ED100" s="115">
        <v>208626.7</v>
      </c>
      <c r="EE100" s="145">
        <v>217.699997</v>
      </c>
      <c r="EF100" s="113">
        <v>225.78999300000001</v>
      </c>
      <c r="EG100" s="113">
        <v>217.28999300000001</v>
      </c>
      <c r="EH100" s="113">
        <v>224.33999600000001</v>
      </c>
      <c r="EI100" s="113">
        <v>222.882172</v>
      </c>
      <c r="EJ100" s="114">
        <v>37777300</v>
      </c>
      <c r="EK100" s="115">
        <v>1696121</v>
      </c>
      <c r="EL100" s="145">
        <v>140.38000500000001</v>
      </c>
      <c r="EM100" s="113">
        <v>143.21000699999999</v>
      </c>
      <c r="EN100" s="113">
        <v>140.009995</v>
      </c>
      <c r="EO100" s="113">
        <v>142.800003</v>
      </c>
      <c r="EP100" s="113">
        <v>141.988968</v>
      </c>
      <c r="EQ100" s="114">
        <v>4654400</v>
      </c>
      <c r="ER100" s="115">
        <v>181567.1</v>
      </c>
      <c r="ES100" s="145">
        <v>132.529999</v>
      </c>
      <c r="ET100" s="113">
        <v>133.800003</v>
      </c>
      <c r="EU100" s="113">
        <v>131.259995</v>
      </c>
      <c r="EV100" s="113">
        <v>131.929993</v>
      </c>
      <c r="EW100" s="113">
        <v>129.490891</v>
      </c>
      <c r="EX100" s="114">
        <v>12506600</v>
      </c>
      <c r="EY100" s="115">
        <v>324874.5</v>
      </c>
      <c r="EZ100" s="145">
        <v>221.990005</v>
      </c>
      <c r="FA100" s="113">
        <v>224.63999899999999</v>
      </c>
      <c r="FB100" s="113">
        <v>219.970001</v>
      </c>
      <c r="FC100" s="113">
        <v>223.44000199999999</v>
      </c>
      <c r="FD100" s="113">
        <v>223.44000199999999</v>
      </c>
      <c r="FE100" s="114">
        <v>9857700</v>
      </c>
      <c r="FF100" s="115">
        <v>213870</v>
      </c>
      <c r="FG100" s="145">
        <v>143.279999</v>
      </c>
      <c r="FH100" s="113">
        <v>145.550003</v>
      </c>
      <c r="FI100" s="113">
        <v>142.66999799999999</v>
      </c>
      <c r="FJ100" s="113">
        <v>145.020004</v>
      </c>
      <c r="FK100" s="113">
        <v>142.62782300000001</v>
      </c>
      <c r="FL100" s="114">
        <v>1929600</v>
      </c>
      <c r="FM100" s="115">
        <v>36734.839999999997</v>
      </c>
      <c r="FN100" s="145">
        <v>351.88000499999998</v>
      </c>
      <c r="FO100" s="113">
        <v>352.07998700000002</v>
      </c>
      <c r="FP100" s="113">
        <v>345.82998700000002</v>
      </c>
      <c r="FQ100" s="113">
        <v>350.83999599999999</v>
      </c>
      <c r="FR100" s="113">
        <v>347.103882</v>
      </c>
      <c r="FS100" s="114">
        <v>3036800</v>
      </c>
      <c r="FT100" s="115">
        <v>332884.3</v>
      </c>
      <c r="FU100" s="145">
        <v>57.009998000000003</v>
      </c>
      <c r="FV100" s="113">
        <v>57.389999000000003</v>
      </c>
      <c r="FW100" s="113">
        <v>56.66</v>
      </c>
      <c r="FX100" s="113">
        <v>57.259998000000003</v>
      </c>
      <c r="FY100" s="113">
        <v>55.363678</v>
      </c>
      <c r="FZ100" s="114">
        <v>19923100</v>
      </c>
      <c r="GA100" s="115">
        <v>236947.20000000001</v>
      </c>
      <c r="GB100" s="145">
        <v>203.029999</v>
      </c>
      <c r="GC100" s="113">
        <v>207.19000199999999</v>
      </c>
      <c r="GD100" s="113">
        <v>202.229996</v>
      </c>
      <c r="GE100" s="113">
        <v>206.009995</v>
      </c>
      <c r="GF100" s="113">
        <v>205.112717</v>
      </c>
      <c r="GG100" s="114">
        <v>12675700</v>
      </c>
      <c r="GH100" s="115">
        <v>349326.4</v>
      </c>
      <c r="GI100" s="145">
        <v>47.959999000000003</v>
      </c>
      <c r="GJ100" s="113">
        <v>48.169998</v>
      </c>
      <c r="GK100" s="113">
        <v>47.060001</v>
      </c>
      <c r="GL100" s="113">
        <v>48.09</v>
      </c>
      <c r="GM100" s="113">
        <v>46.768599999999999</v>
      </c>
      <c r="GN100" s="114">
        <v>5731800</v>
      </c>
      <c r="GO100" s="115">
        <v>46070</v>
      </c>
      <c r="GP100" s="145">
        <v>143.58999600000001</v>
      </c>
      <c r="GQ100" s="113">
        <v>145.66000399999999</v>
      </c>
      <c r="GR100" s="113">
        <v>142.88999899999999</v>
      </c>
      <c r="GS100" s="113">
        <v>145.509995</v>
      </c>
      <c r="GT100" s="113">
        <v>143.80894499999999</v>
      </c>
      <c r="GU100" s="114">
        <v>7925200</v>
      </c>
      <c r="GV100" s="115">
        <v>411689.4</v>
      </c>
      <c r="GW100" s="145">
        <v>175.220001</v>
      </c>
      <c r="GX100" s="113">
        <v>177.88000500000001</v>
      </c>
      <c r="GY100" s="113">
        <v>173</v>
      </c>
      <c r="GZ100" s="113">
        <v>173.63999899999999</v>
      </c>
      <c r="HA100" s="113">
        <v>173.63999899999999</v>
      </c>
      <c r="HB100" s="114">
        <v>9809200</v>
      </c>
      <c r="HC100" s="115">
        <v>315028.90000000002</v>
      </c>
      <c r="HD100" s="147">
        <v>31017.54</v>
      </c>
      <c r="HE100" s="148">
        <v>31235.98</v>
      </c>
      <c r="HF100" s="148">
        <v>30997.79</v>
      </c>
      <c r="HG100" s="148">
        <v>31188.38</v>
      </c>
      <c r="HH100" s="148">
        <v>31188.38</v>
      </c>
      <c r="HI100" s="114">
        <v>384980000</v>
      </c>
      <c r="HJ100" s="149">
        <f t="shared" si="1"/>
        <v>9705520.5999999996</v>
      </c>
    </row>
    <row r="101" spans="1:218" x14ac:dyDescent="0.2">
      <c r="A101" s="127">
        <v>44217</v>
      </c>
      <c r="B101" s="112">
        <v>170.220001</v>
      </c>
      <c r="C101" s="113">
        <v>171.490005</v>
      </c>
      <c r="D101" s="113">
        <v>169.38999899999999</v>
      </c>
      <c r="E101" s="113">
        <v>170.66999799999999</v>
      </c>
      <c r="F101" s="113">
        <v>166.765503</v>
      </c>
      <c r="G101" s="114">
        <v>2688200</v>
      </c>
      <c r="H101" s="120">
        <v>98446.13</v>
      </c>
      <c r="I101" s="145">
        <v>128.28999300000001</v>
      </c>
      <c r="J101" s="113">
        <v>128.88999899999999</v>
      </c>
      <c r="K101" s="113">
        <v>126.099998</v>
      </c>
      <c r="L101" s="113">
        <v>127.43</v>
      </c>
      <c r="M101" s="113">
        <v>126.40325199999999</v>
      </c>
      <c r="N101" s="114">
        <v>3654900</v>
      </c>
      <c r="O101" s="115">
        <v>102606.8</v>
      </c>
      <c r="P101" s="146">
        <v>252</v>
      </c>
      <c r="Q101" s="113">
        <v>252.729996</v>
      </c>
      <c r="R101" s="113">
        <v>249.520004</v>
      </c>
      <c r="S101" s="113">
        <v>252.029999</v>
      </c>
      <c r="T101" s="113">
        <v>246.519485</v>
      </c>
      <c r="U101" s="114">
        <v>2215900</v>
      </c>
      <c r="V101" s="120">
        <v>146780</v>
      </c>
      <c r="W101" s="145">
        <v>133.800003</v>
      </c>
      <c r="X101" s="113">
        <v>139.66999799999999</v>
      </c>
      <c r="Y101" s="113">
        <v>133.58999600000001</v>
      </c>
      <c r="Z101" s="113">
        <v>136.86999499999999</v>
      </c>
      <c r="AA101" s="113">
        <v>136.229919</v>
      </c>
      <c r="AB101" s="114">
        <v>120150900</v>
      </c>
      <c r="AC101" s="115">
        <v>2297788</v>
      </c>
      <c r="AD101" s="145">
        <v>211.720001</v>
      </c>
      <c r="AE101" s="113">
        <v>211.929993</v>
      </c>
      <c r="AF101" s="113">
        <v>206.33999600000001</v>
      </c>
      <c r="AG101" s="113">
        <v>207.41000399999999</v>
      </c>
      <c r="AH101" s="113">
        <v>207.41000399999999</v>
      </c>
      <c r="AI101" s="114">
        <v>11091300</v>
      </c>
      <c r="AJ101" s="115">
        <v>120778.9</v>
      </c>
      <c r="AK101" s="145">
        <v>192.35000600000001</v>
      </c>
      <c r="AL101" s="113">
        <v>193.720001</v>
      </c>
      <c r="AM101" s="113">
        <v>190.050003</v>
      </c>
      <c r="AN101" s="113">
        <v>192.19000199999999</v>
      </c>
      <c r="AO101" s="113">
        <v>190.30389400000001</v>
      </c>
      <c r="AP101" s="114">
        <v>1951200</v>
      </c>
      <c r="AQ101" s="115">
        <v>104801.9</v>
      </c>
      <c r="AR101" s="145">
        <v>93.860000999999997</v>
      </c>
      <c r="AS101" s="113">
        <v>94.660004000000001</v>
      </c>
      <c r="AT101" s="113">
        <v>91.220000999999996</v>
      </c>
      <c r="AU101" s="113">
        <v>92.010002</v>
      </c>
      <c r="AV101" s="113">
        <v>88.438041999999996</v>
      </c>
      <c r="AW101" s="114">
        <v>10393100</v>
      </c>
      <c r="AX101" s="115">
        <v>177123.3</v>
      </c>
      <c r="AY101" s="145">
        <v>45.200001</v>
      </c>
      <c r="AZ101" s="113">
        <v>45.240001999999997</v>
      </c>
      <c r="BA101" s="113">
        <v>44.720001000000003</v>
      </c>
      <c r="BB101" s="113">
        <v>45.110000999999997</v>
      </c>
      <c r="BC101" s="113">
        <v>44.180335999999997</v>
      </c>
      <c r="BD101" s="114">
        <v>17488400</v>
      </c>
      <c r="BE101" s="115">
        <v>190612.9</v>
      </c>
      <c r="BF101" s="145">
        <v>48.779998999999997</v>
      </c>
      <c r="BG101" s="113">
        <v>49.09</v>
      </c>
      <c r="BH101" s="113">
        <v>48.459999000000003</v>
      </c>
      <c r="BI101" s="113">
        <v>48.950001</v>
      </c>
      <c r="BJ101" s="113">
        <v>47.821953000000001</v>
      </c>
      <c r="BK101" s="114">
        <v>19702500</v>
      </c>
      <c r="BL101" s="115">
        <v>210359.3</v>
      </c>
      <c r="BM101" s="145">
        <v>58.509998000000003</v>
      </c>
      <c r="BN101" s="113">
        <v>58.77</v>
      </c>
      <c r="BO101" s="113">
        <v>57.310001</v>
      </c>
      <c r="BP101" s="113">
        <v>57.560001</v>
      </c>
      <c r="BQ101" s="113">
        <v>55.751213</v>
      </c>
      <c r="BR101" s="114">
        <v>3442000</v>
      </c>
      <c r="BS101" s="115">
        <v>59427.1</v>
      </c>
      <c r="BT101" s="145">
        <v>290.45001200000002</v>
      </c>
      <c r="BU101" s="113">
        <v>292.73998999999998</v>
      </c>
      <c r="BV101" s="113">
        <v>288.52999899999998</v>
      </c>
      <c r="BW101" s="113">
        <v>289.36999500000002</v>
      </c>
      <c r="BX101" s="113">
        <v>285.87851000000001</v>
      </c>
      <c r="BY101" s="114">
        <v>2516000</v>
      </c>
      <c r="BZ101" s="115">
        <v>99562.81</v>
      </c>
      <c r="CA101" s="145">
        <v>206.86000100000001</v>
      </c>
      <c r="CB101" s="113">
        <v>207.80999800000001</v>
      </c>
      <c r="CC101" s="113">
        <v>205.10000600000001</v>
      </c>
      <c r="CD101" s="113">
        <v>205.229996</v>
      </c>
      <c r="CE101" s="113">
        <v>202.653976</v>
      </c>
      <c r="CF101" s="114">
        <v>2705100</v>
      </c>
      <c r="CG101" s="115">
        <v>159640</v>
      </c>
      <c r="CH101" s="145">
        <v>276.22000100000002</v>
      </c>
      <c r="CI101" s="113">
        <v>280.70001200000002</v>
      </c>
      <c r="CJ101" s="113">
        <v>275.67001299999998</v>
      </c>
      <c r="CK101" s="113">
        <v>279.04998799999998</v>
      </c>
      <c r="CL101" s="113">
        <v>274.47018400000002</v>
      </c>
      <c r="CM101" s="114">
        <v>4397900</v>
      </c>
      <c r="CN101" s="115">
        <v>300425.5</v>
      </c>
      <c r="CO101" s="145">
        <v>59.040000999999997</v>
      </c>
      <c r="CP101" s="113">
        <v>63.950001</v>
      </c>
      <c r="CQ101" s="113">
        <v>58.220001000000003</v>
      </c>
      <c r="CR101" s="113">
        <v>62.459999000000003</v>
      </c>
      <c r="CS101" s="113">
        <v>61.304741</v>
      </c>
      <c r="CT101" s="114">
        <v>86519500</v>
      </c>
      <c r="CU101" s="115">
        <v>253774.9</v>
      </c>
      <c r="CV101" s="145">
        <v>130.11999499999999</v>
      </c>
      <c r="CW101" s="113">
        <v>132.240005</v>
      </c>
      <c r="CX101" s="113">
        <v>130.050003</v>
      </c>
      <c r="CY101" s="113">
        <v>131.64999399999999</v>
      </c>
      <c r="CZ101" s="113">
        <v>127.016144</v>
      </c>
      <c r="DA101" s="114">
        <v>12539200</v>
      </c>
      <c r="DB101" s="115">
        <v>117307.6</v>
      </c>
      <c r="DC101" s="145">
        <v>161.320007</v>
      </c>
      <c r="DD101" s="113">
        <v>162.479996</v>
      </c>
      <c r="DE101" s="113">
        <v>160.05999800000001</v>
      </c>
      <c r="DF101" s="113">
        <v>161.729996</v>
      </c>
      <c r="DG101" s="113">
        <v>158.78761299999999</v>
      </c>
      <c r="DH101" s="114">
        <v>6818000</v>
      </c>
      <c r="DI101" s="115">
        <v>425761.1</v>
      </c>
      <c r="DJ101" s="145">
        <v>135.69000199999999</v>
      </c>
      <c r="DK101" s="113">
        <v>136.16000399999999</v>
      </c>
      <c r="DL101" s="113">
        <v>134.320007</v>
      </c>
      <c r="DM101" s="113">
        <v>134.83000200000001</v>
      </c>
      <c r="DN101" s="113">
        <v>132.47427400000001</v>
      </c>
      <c r="DO101" s="114">
        <v>13411700</v>
      </c>
      <c r="DP101" s="115">
        <v>410989.1</v>
      </c>
      <c r="DQ101" s="145">
        <v>214.05999800000001</v>
      </c>
      <c r="DR101" s="113">
        <v>215.96000699999999</v>
      </c>
      <c r="DS101" s="113">
        <v>213.320007</v>
      </c>
      <c r="DT101" s="113">
        <v>213.529999</v>
      </c>
      <c r="DU101" s="113">
        <v>209.90777600000001</v>
      </c>
      <c r="DV101" s="114">
        <v>2674900</v>
      </c>
      <c r="DW101" s="115">
        <v>159103.5</v>
      </c>
      <c r="DX101" s="145">
        <v>78.062980999999994</v>
      </c>
      <c r="DY101" s="113">
        <v>78.530533000000005</v>
      </c>
      <c r="DZ101" s="113">
        <v>77.251907000000003</v>
      </c>
      <c r="EA101" s="113">
        <v>77.461830000000006</v>
      </c>
      <c r="EB101" s="113">
        <v>75.456535000000002</v>
      </c>
      <c r="EC101" s="114">
        <v>9043716</v>
      </c>
      <c r="ED101" s="115">
        <v>205388.1</v>
      </c>
      <c r="EE101" s="145">
        <v>224.699997</v>
      </c>
      <c r="EF101" s="113">
        <v>226.300003</v>
      </c>
      <c r="EG101" s="113">
        <v>222.41999799999999</v>
      </c>
      <c r="EH101" s="113">
        <v>224.970001</v>
      </c>
      <c r="EI101" s="113">
        <v>223.50808699999999</v>
      </c>
      <c r="EJ101" s="114">
        <v>30709400</v>
      </c>
      <c r="EK101" s="115">
        <v>1696772</v>
      </c>
      <c r="EL101" s="145">
        <v>142.41000399999999</v>
      </c>
      <c r="EM101" s="113">
        <v>143.80999800000001</v>
      </c>
      <c r="EN101" s="113">
        <v>141.13000500000001</v>
      </c>
      <c r="EO101" s="113">
        <v>141.61000100000001</v>
      </c>
      <c r="EP101" s="113">
        <v>140.805725</v>
      </c>
      <c r="EQ101" s="114">
        <v>4011200</v>
      </c>
      <c r="ER101" s="115">
        <v>180054.1</v>
      </c>
      <c r="ES101" s="145">
        <v>130.64999399999999</v>
      </c>
      <c r="ET101" s="113">
        <v>131.990005</v>
      </c>
      <c r="EU101" s="113">
        <v>130.509995</v>
      </c>
      <c r="EV101" s="113">
        <v>131.009995</v>
      </c>
      <c r="EW101" s="113">
        <v>129.36350999999999</v>
      </c>
      <c r="EX101" s="114">
        <v>8761600</v>
      </c>
      <c r="EY101" s="115">
        <v>322608.90000000002</v>
      </c>
      <c r="EZ101" s="145">
        <v>223.69000199999999</v>
      </c>
      <c r="FA101" s="113">
        <v>224.740005</v>
      </c>
      <c r="FB101" s="113">
        <v>220.820007</v>
      </c>
      <c r="FC101" s="113">
        <v>222.16999799999999</v>
      </c>
      <c r="FD101" s="113">
        <v>222.16999799999999</v>
      </c>
      <c r="FE101" s="114">
        <v>6785900</v>
      </c>
      <c r="FF101" s="115">
        <v>214880</v>
      </c>
      <c r="FG101" s="145">
        <v>148.13000500000001</v>
      </c>
      <c r="FH101" s="113">
        <v>152.28999300000001</v>
      </c>
      <c r="FI101" s="113">
        <v>147.10000600000001</v>
      </c>
      <c r="FJ101" s="113">
        <v>148.720001</v>
      </c>
      <c r="FK101" s="113">
        <v>146.26679999999999</v>
      </c>
      <c r="FL101" s="114">
        <v>2835300</v>
      </c>
      <c r="FM101" s="115">
        <v>37672.080000000002</v>
      </c>
      <c r="FN101" s="145">
        <v>350.80999800000001</v>
      </c>
      <c r="FO101" s="113">
        <v>360.89001500000001</v>
      </c>
      <c r="FP101" s="113">
        <v>350.73998999999998</v>
      </c>
      <c r="FQ101" s="113">
        <v>355</v>
      </c>
      <c r="FR101" s="113">
        <v>351.219604</v>
      </c>
      <c r="FS101" s="114">
        <v>3749800</v>
      </c>
      <c r="FT101" s="115">
        <v>336831.3</v>
      </c>
      <c r="FU101" s="145">
        <v>57.189999</v>
      </c>
      <c r="FV101" s="113">
        <v>57.509998000000003</v>
      </c>
      <c r="FW101" s="113">
        <v>57.049999</v>
      </c>
      <c r="FX101" s="113">
        <v>57.27</v>
      </c>
      <c r="FY101" s="113">
        <v>55.373348</v>
      </c>
      <c r="FZ101" s="114">
        <v>13601500</v>
      </c>
      <c r="GA101" s="115">
        <v>236988.6</v>
      </c>
      <c r="GB101" s="145">
        <v>206.050003</v>
      </c>
      <c r="GC101" s="113">
        <v>207.16999799999999</v>
      </c>
      <c r="GD101" s="113">
        <v>204.75</v>
      </c>
      <c r="GE101" s="113">
        <v>205.13999899999999</v>
      </c>
      <c r="GF101" s="113">
        <v>204.24648999999999</v>
      </c>
      <c r="GG101" s="114">
        <v>6513500</v>
      </c>
      <c r="GH101" s="115">
        <v>347851.1</v>
      </c>
      <c r="GI101" s="145">
        <v>47.790000999999997</v>
      </c>
      <c r="GJ101" s="113">
        <v>47.900002000000001</v>
      </c>
      <c r="GK101" s="113">
        <v>46.700001</v>
      </c>
      <c r="GL101" s="113">
        <v>47.07</v>
      </c>
      <c r="GM101" s="113">
        <v>45.776623000000001</v>
      </c>
      <c r="GN101" s="114">
        <v>5624400</v>
      </c>
      <c r="GO101" s="115">
        <v>46440</v>
      </c>
      <c r="GP101" s="145">
        <v>145.36000100000001</v>
      </c>
      <c r="GQ101" s="113">
        <v>145.729996</v>
      </c>
      <c r="GR101" s="113">
        <v>144.21000699999999</v>
      </c>
      <c r="GS101" s="113">
        <v>144.85000600000001</v>
      </c>
      <c r="GT101" s="113">
        <v>143.156677</v>
      </c>
      <c r="GU101" s="114">
        <v>4775300</v>
      </c>
      <c r="GV101" s="115">
        <v>409822.1</v>
      </c>
      <c r="GW101" s="145">
        <v>173.240005</v>
      </c>
      <c r="GX101" s="113">
        <v>175</v>
      </c>
      <c r="GY101" s="113">
        <v>171.020004</v>
      </c>
      <c r="GZ101" s="113">
        <v>171.279999</v>
      </c>
      <c r="HA101" s="113">
        <v>171.279999</v>
      </c>
      <c r="HB101" s="114">
        <v>8416400</v>
      </c>
      <c r="HC101" s="115">
        <v>310747.3</v>
      </c>
      <c r="HD101" s="147">
        <v>31198.01</v>
      </c>
      <c r="HE101" s="148">
        <v>31272.22</v>
      </c>
      <c r="HF101" s="148">
        <v>31120.92</v>
      </c>
      <c r="HG101" s="148">
        <v>31176.01</v>
      </c>
      <c r="HH101" s="148">
        <v>31176.01</v>
      </c>
      <c r="HI101" s="114">
        <v>418780000</v>
      </c>
      <c r="HJ101" s="149">
        <f t="shared" si="1"/>
        <v>9781344.4199999999</v>
      </c>
    </row>
    <row r="102" spans="1:218" x14ac:dyDescent="0.2">
      <c r="A102" s="127">
        <v>44218</v>
      </c>
      <c r="B102" s="112">
        <v>170.199997</v>
      </c>
      <c r="C102" s="113">
        <v>170.199997</v>
      </c>
      <c r="D102" s="113">
        <v>167.240005</v>
      </c>
      <c r="E102" s="113">
        <v>169.03999300000001</v>
      </c>
      <c r="F102" s="113">
        <v>165.172775</v>
      </c>
      <c r="G102" s="114">
        <v>2349300</v>
      </c>
      <c r="H102" s="120">
        <v>97505.88</v>
      </c>
      <c r="I102" s="145">
        <v>125.739998</v>
      </c>
      <c r="J102" s="113">
        <v>127.05999799999999</v>
      </c>
      <c r="K102" s="113">
        <v>124.879997</v>
      </c>
      <c r="L102" s="113">
        <v>126.139999</v>
      </c>
      <c r="M102" s="113">
        <v>125.12365</v>
      </c>
      <c r="N102" s="114">
        <v>2954800</v>
      </c>
      <c r="O102" s="115">
        <v>101568.1</v>
      </c>
      <c r="P102" s="146">
        <v>252.259995</v>
      </c>
      <c r="Q102" s="113">
        <v>255.229996</v>
      </c>
      <c r="R102" s="113">
        <v>250.55999800000001</v>
      </c>
      <c r="S102" s="113">
        <v>253.5</v>
      </c>
      <c r="T102" s="113">
        <v>247.957336</v>
      </c>
      <c r="U102" s="114">
        <v>1866600</v>
      </c>
      <c r="V102" s="120">
        <v>143610</v>
      </c>
      <c r="W102" s="145">
        <v>136.279999</v>
      </c>
      <c r="X102" s="113">
        <v>139.85000600000001</v>
      </c>
      <c r="Y102" s="113">
        <v>135.020004</v>
      </c>
      <c r="Z102" s="113">
        <v>139.070007</v>
      </c>
      <c r="AA102" s="113">
        <v>138.419647</v>
      </c>
      <c r="AB102" s="114">
        <v>114459400</v>
      </c>
      <c r="AC102" s="115">
        <v>2334722</v>
      </c>
      <c r="AD102" s="145">
        <v>205.550003</v>
      </c>
      <c r="AE102" s="113">
        <v>206.699997</v>
      </c>
      <c r="AF102" s="113">
        <v>204.270004</v>
      </c>
      <c r="AG102" s="113">
        <v>205.83999600000001</v>
      </c>
      <c r="AH102" s="113">
        <v>205.83999600000001</v>
      </c>
      <c r="AI102" s="114">
        <v>7514600</v>
      </c>
      <c r="AJ102" s="115">
        <v>119864.8</v>
      </c>
      <c r="AK102" s="145">
        <v>190.85000600000001</v>
      </c>
      <c r="AL102" s="113">
        <v>192.820007</v>
      </c>
      <c r="AM102" s="113">
        <v>189.30999800000001</v>
      </c>
      <c r="AN102" s="113">
        <v>191.94000199999999</v>
      </c>
      <c r="AO102" s="113">
        <v>190.05635100000001</v>
      </c>
      <c r="AP102" s="114">
        <v>2027000</v>
      </c>
      <c r="AQ102" s="115">
        <v>104665.60000000001</v>
      </c>
      <c r="AR102" s="145">
        <v>90.400002000000001</v>
      </c>
      <c r="AS102" s="113">
        <v>92.029999000000004</v>
      </c>
      <c r="AT102" s="113">
        <v>89.830001999999993</v>
      </c>
      <c r="AU102" s="113">
        <v>91.730002999999996</v>
      </c>
      <c r="AV102" s="113">
        <v>88.168914999999998</v>
      </c>
      <c r="AW102" s="114">
        <v>7810600</v>
      </c>
      <c r="AX102" s="115">
        <v>176584.3</v>
      </c>
      <c r="AY102" s="145">
        <v>44.75</v>
      </c>
      <c r="AZ102" s="113">
        <v>44.889999000000003</v>
      </c>
      <c r="BA102" s="113">
        <v>44.23</v>
      </c>
      <c r="BB102" s="113">
        <v>44.77</v>
      </c>
      <c r="BC102" s="113">
        <v>43.847346999999999</v>
      </c>
      <c r="BD102" s="114">
        <v>14643400</v>
      </c>
      <c r="BE102" s="115">
        <v>189176.2</v>
      </c>
      <c r="BF102" s="145">
        <v>48.810001</v>
      </c>
      <c r="BG102" s="113">
        <v>48.939999</v>
      </c>
      <c r="BH102" s="113">
        <v>48.490001999999997</v>
      </c>
      <c r="BI102" s="113">
        <v>48.490001999999997</v>
      </c>
      <c r="BJ102" s="113">
        <v>47.372554999999998</v>
      </c>
      <c r="BK102" s="114">
        <v>15400300</v>
      </c>
      <c r="BL102" s="115">
        <v>208382.6</v>
      </c>
      <c r="BM102" s="145">
        <v>56.990001999999997</v>
      </c>
      <c r="BN102" s="113">
        <v>57.784999999999997</v>
      </c>
      <c r="BO102" s="113">
        <v>56.869999</v>
      </c>
      <c r="BP102" s="113">
        <v>57.5</v>
      </c>
      <c r="BQ102" s="113">
        <v>55.693100000000001</v>
      </c>
      <c r="BR102" s="114">
        <v>2621500</v>
      </c>
      <c r="BS102" s="115">
        <v>59507.83</v>
      </c>
      <c r="BT102" s="145">
        <v>286.69000199999999</v>
      </c>
      <c r="BU102" s="113">
        <v>290.58999599999999</v>
      </c>
      <c r="BV102" s="113">
        <v>285.5</v>
      </c>
      <c r="BW102" s="113">
        <v>289.39001500000001</v>
      </c>
      <c r="BX102" s="113">
        <v>285.89828499999999</v>
      </c>
      <c r="BY102" s="114">
        <v>2568800</v>
      </c>
      <c r="BZ102" s="115">
        <v>99569.69</v>
      </c>
      <c r="CA102" s="145">
        <v>204.259995</v>
      </c>
      <c r="CB102" s="113">
        <v>204.46000699999999</v>
      </c>
      <c r="CC102" s="113">
        <v>201.38999899999999</v>
      </c>
      <c r="CD102" s="113">
        <v>202.25</v>
      </c>
      <c r="CE102" s="113">
        <v>199.71137999999999</v>
      </c>
      <c r="CF102" s="114">
        <v>3502700</v>
      </c>
      <c r="CG102" s="115">
        <v>159320</v>
      </c>
      <c r="CH102" s="145">
        <v>279.26001000000002</v>
      </c>
      <c r="CI102" s="113">
        <v>285.07998700000002</v>
      </c>
      <c r="CJ102" s="113">
        <v>277.86999500000002</v>
      </c>
      <c r="CK102" s="113">
        <v>284</v>
      </c>
      <c r="CL102" s="113">
        <v>279.33895899999999</v>
      </c>
      <c r="CM102" s="114">
        <v>4501900</v>
      </c>
      <c r="CN102" s="115">
        <v>305754.59999999998</v>
      </c>
      <c r="CO102" s="145">
        <v>58.849997999999999</v>
      </c>
      <c r="CP102" s="113">
        <v>59.619999</v>
      </c>
      <c r="CQ102" s="113">
        <v>56.650002000000001</v>
      </c>
      <c r="CR102" s="113">
        <v>56.66</v>
      </c>
      <c r="CS102" s="113">
        <v>55.612018999999997</v>
      </c>
      <c r="CT102" s="114">
        <v>85729300</v>
      </c>
      <c r="CU102" s="115">
        <v>230209.5</v>
      </c>
      <c r="CV102" s="145">
        <v>120.699997</v>
      </c>
      <c r="CW102" s="113">
        <v>120.699997</v>
      </c>
      <c r="CX102" s="113">
        <v>117.360001</v>
      </c>
      <c r="CY102" s="113">
        <v>118.610001</v>
      </c>
      <c r="CZ102" s="113">
        <v>114.435135</v>
      </c>
      <c r="DA102" s="114">
        <v>38063500</v>
      </c>
      <c r="DB102" s="115">
        <v>105688.3</v>
      </c>
      <c r="DC102" s="145">
        <v>162.36000100000001</v>
      </c>
      <c r="DD102" s="113">
        <v>165.16000399999999</v>
      </c>
      <c r="DE102" s="113">
        <v>161.86999499999999</v>
      </c>
      <c r="DF102" s="113">
        <v>163.550003</v>
      </c>
      <c r="DG102" s="113">
        <v>160.57450900000001</v>
      </c>
      <c r="DH102" s="114">
        <v>8137000</v>
      </c>
      <c r="DI102" s="115">
        <v>430552.4</v>
      </c>
      <c r="DJ102" s="145">
        <v>132.69000199999999</v>
      </c>
      <c r="DK102" s="113">
        <v>134.39999399999999</v>
      </c>
      <c r="DL102" s="113">
        <v>132.199997</v>
      </c>
      <c r="DM102" s="113">
        <v>133.78999300000001</v>
      </c>
      <c r="DN102" s="113">
        <v>131.452438</v>
      </c>
      <c r="DO102" s="114">
        <v>12933200</v>
      </c>
      <c r="DP102" s="115">
        <v>407818.9</v>
      </c>
      <c r="DQ102" s="145">
        <v>212.509995</v>
      </c>
      <c r="DR102" s="113">
        <v>214.13999899999999</v>
      </c>
      <c r="DS102" s="113">
        <v>211.16999799999999</v>
      </c>
      <c r="DT102" s="113">
        <v>213.38000500000001</v>
      </c>
      <c r="DU102" s="113">
        <v>209.76031499999999</v>
      </c>
      <c r="DV102" s="114">
        <v>2196400</v>
      </c>
      <c r="DW102" s="115">
        <v>158991.79999999999</v>
      </c>
      <c r="DX102" s="145">
        <v>77.185112000000004</v>
      </c>
      <c r="DY102" s="113">
        <v>77.700378000000001</v>
      </c>
      <c r="DZ102" s="113">
        <v>77.061065999999997</v>
      </c>
      <c r="EA102" s="113">
        <v>77.270988000000003</v>
      </c>
      <c r="EB102" s="113">
        <v>75.270638000000005</v>
      </c>
      <c r="EC102" s="114">
        <v>9436926</v>
      </c>
      <c r="ED102" s="115">
        <v>204882.2</v>
      </c>
      <c r="EE102" s="145">
        <v>227.08000200000001</v>
      </c>
      <c r="EF102" s="113">
        <v>230.070007</v>
      </c>
      <c r="EG102" s="113">
        <v>225.800003</v>
      </c>
      <c r="EH102" s="113">
        <v>225.949997</v>
      </c>
      <c r="EI102" s="113">
        <v>224.48170500000001</v>
      </c>
      <c r="EJ102" s="114">
        <v>30172700</v>
      </c>
      <c r="EK102" s="115">
        <v>1704163</v>
      </c>
      <c r="EL102" s="145">
        <v>141.08999600000001</v>
      </c>
      <c r="EM102" s="113">
        <v>141.88000500000001</v>
      </c>
      <c r="EN102" s="113">
        <v>139.30999800000001</v>
      </c>
      <c r="EO102" s="113">
        <v>139.35000600000001</v>
      </c>
      <c r="EP102" s="113">
        <v>138.55857800000001</v>
      </c>
      <c r="EQ102" s="114">
        <v>4150500</v>
      </c>
      <c r="ER102" s="115">
        <v>177180.5</v>
      </c>
      <c r="ES102" s="145">
        <v>131.020004</v>
      </c>
      <c r="ET102" s="113">
        <v>131.470001</v>
      </c>
      <c r="EU102" s="113">
        <v>129.990005</v>
      </c>
      <c r="EV102" s="113">
        <v>130</v>
      </c>
      <c r="EW102" s="113">
        <v>128.36621099999999</v>
      </c>
      <c r="EX102" s="114">
        <v>7202800</v>
      </c>
      <c r="EY102" s="115">
        <v>320121.8</v>
      </c>
      <c r="EZ102" s="145">
        <v>224.89999399999999</v>
      </c>
      <c r="FA102" s="113">
        <v>227.78999300000001</v>
      </c>
      <c r="FB102" s="113">
        <v>223.75</v>
      </c>
      <c r="FC102" s="113">
        <v>225.770004</v>
      </c>
      <c r="FD102" s="113">
        <v>225.770004</v>
      </c>
      <c r="FE102" s="114">
        <v>10186100</v>
      </c>
      <c r="FF102" s="115">
        <v>210010</v>
      </c>
      <c r="FG102" s="145">
        <v>146.83999600000001</v>
      </c>
      <c r="FH102" s="113">
        <v>147.970001</v>
      </c>
      <c r="FI102" s="113">
        <v>144.449997</v>
      </c>
      <c r="FJ102" s="113">
        <v>145.83999600000001</v>
      </c>
      <c r="FK102" s="113">
        <v>143.43429599999999</v>
      </c>
      <c r="FL102" s="114">
        <v>1237900</v>
      </c>
      <c r="FM102" s="115">
        <v>36942.550000000003</v>
      </c>
      <c r="FN102" s="145">
        <v>353.30999800000001</v>
      </c>
      <c r="FO102" s="113">
        <v>354.61999500000002</v>
      </c>
      <c r="FP102" s="113">
        <v>347.540009</v>
      </c>
      <c r="FQ102" s="113">
        <v>347.54998799999998</v>
      </c>
      <c r="FR102" s="113">
        <v>343.848907</v>
      </c>
      <c r="FS102" s="114">
        <v>2585100</v>
      </c>
      <c r="FT102" s="115">
        <v>329762.59999999998</v>
      </c>
      <c r="FU102" s="145">
        <v>57.169998</v>
      </c>
      <c r="FV102" s="113">
        <v>57.689999</v>
      </c>
      <c r="FW102" s="113">
        <v>56.759998000000003</v>
      </c>
      <c r="FX102" s="113">
        <v>57.470001000000003</v>
      </c>
      <c r="FY102" s="113">
        <v>55.566727</v>
      </c>
      <c r="FZ102" s="114">
        <v>16364500</v>
      </c>
      <c r="GA102" s="115">
        <v>237816.3</v>
      </c>
      <c r="GB102" s="145">
        <v>203.990005</v>
      </c>
      <c r="GC102" s="113">
        <v>205.33000200000001</v>
      </c>
      <c r="GD102" s="113">
        <v>201.800003</v>
      </c>
      <c r="GE102" s="113">
        <v>202.020004</v>
      </c>
      <c r="GF102" s="113">
        <v>201.14009100000001</v>
      </c>
      <c r="GG102" s="114">
        <v>7316200</v>
      </c>
      <c r="GH102" s="115">
        <v>342649.1</v>
      </c>
      <c r="GI102" s="145">
        <v>46.830002</v>
      </c>
      <c r="GJ102" s="113">
        <v>47.459999000000003</v>
      </c>
      <c r="GK102" s="113">
        <v>46.139999000000003</v>
      </c>
      <c r="GL102" s="113">
        <v>47.450001</v>
      </c>
      <c r="GM102" s="113">
        <v>46.146186999999998</v>
      </c>
      <c r="GN102" s="114">
        <v>4679500</v>
      </c>
      <c r="GO102" s="115">
        <v>47080</v>
      </c>
      <c r="GP102" s="145">
        <v>145.60000600000001</v>
      </c>
      <c r="GQ102" s="113">
        <v>147.33999600000001</v>
      </c>
      <c r="GR102" s="113">
        <v>145.11999499999999</v>
      </c>
      <c r="GS102" s="113">
        <v>146.33000200000001</v>
      </c>
      <c r="GT102" s="113">
        <v>144.61937</v>
      </c>
      <c r="GU102" s="114">
        <v>6406500</v>
      </c>
      <c r="GV102" s="115">
        <v>414009.4</v>
      </c>
      <c r="GW102" s="145">
        <v>174</v>
      </c>
      <c r="GX102" s="113">
        <v>175.25</v>
      </c>
      <c r="GY102" s="113">
        <v>171.88999899999999</v>
      </c>
      <c r="GZ102" s="113">
        <v>172.779999</v>
      </c>
      <c r="HA102" s="113">
        <v>172.779999</v>
      </c>
      <c r="HB102" s="114">
        <v>9517200</v>
      </c>
      <c r="HC102" s="115">
        <v>313468.59999999998</v>
      </c>
      <c r="HD102" s="147">
        <v>31141.56</v>
      </c>
      <c r="HE102" s="148">
        <v>31141.56</v>
      </c>
      <c r="HF102" s="148">
        <v>30908.47</v>
      </c>
      <c r="HG102" s="148">
        <v>30996.98</v>
      </c>
      <c r="HH102" s="148">
        <v>30996.98</v>
      </c>
      <c r="HI102" s="114">
        <v>436040000</v>
      </c>
      <c r="HJ102" s="149">
        <f t="shared" si="1"/>
        <v>9771578.5500000007</v>
      </c>
    </row>
    <row r="103" spans="1:218" x14ac:dyDescent="0.2">
      <c r="A103" s="127">
        <v>44221</v>
      </c>
      <c r="B103" s="112">
        <v>168.88000500000001</v>
      </c>
      <c r="C103" s="113">
        <v>172.490005</v>
      </c>
      <c r="D103" s="113">
        <v>168.229996</v>
      </c>
      <c r="E103" s="113">
        <v>170.38999899999999</v>
      </c>
      <c r="F103" s="113">
        <v>166.49191300000001</v>
      </c>
      <c r="G103" s="114">
        <v>3353100</v>
      </c>
      <c r="H103" s="120">
        <v>98284.63</v>
      </c>
      <c r="I103" s="145">
        <v>124.239998</v>
      </c>
      <c r="J103" s="113">
        <v>125</v>
      </c>
      <c r="K103" s="113">
        <v>120.32</v>
      </c>
      <c r="L103" s="113">
        <v>121.150002</v>
      </c>
      <c r="M103" s="113">
        <v>120.173851</v>
      </c>
      <c r="N103" s="114">
        <v>6156700</v>
      </c>
      <c r="O103" s="115">
        <v>97550.13</v>
      </c>
      <c r="P103" s="146">
        <v>252.050003</v>
      </c>
      <c r="Q103" s="113">
        <v>257.10998499999999</v>
      </c>
      <c r="R103" s="113">
        <v>251.85000600000001</v>
      </c>
      <c r="S103" s="113">
        <v>257.10000600000001</v>
      </c>
      <c r="T103" s="113">
        <v>251.47865300000001</v>
      </c>
      <c r="U103" s="114">
        <v>1830700</v>
      </c>
      <c r="V103" s="120">
        <v>143800</v>
      </c>
      <c r="W103" s="145">
        <v>143.070007</v>
      </c>
      <c r="X103" s="113">
        <v>145.08999600000001</v>
      </c>
      <c r="Y103" s="113">
        <v>136.53999300000001</v>
      </c>
      <c r="Z103" s="113">
        <v>142.91999799999999</v>
      </c>
      <c r="AA103" s="113">
        <v>142.251633</v>
      </c>
      <c r="AB103" s="114">
        <v>157611700</v>
      </c>
      <c r="AC103" s="115">
        <v>2399356</v>
      </c>
      <c r="AD103" s="145">
        <v>203.270004</v>
      </c>
      <c r="AE103" s="113">
        <v>203.800003</v>
      </c>
      <c r="AF103" s="113">
        <v>199.300003</v>
      </c>
      <c r="AG103" s="113">
        <v>203.36000100000001</v>
      </c>
      <c r="AH103" s="113">
        <v>203.36000100000001</v>
      </c>
      <c r="AI103" s="114">
        <v>14276200</v>
      </c>
      <c r="AJ103" s="115">
        <v>118558.2</v>
      </c>
      <c r="AK103" s="145">
        <v>190.55999800000001</v>
      </c>
      <c r="AL103" s="113">
        <v>191.36999499999999</v>
      </c>
      <c r="AM103" s="113">
        <v>186.970001</v>
      </c>
      <c r="AN103" s="113">
        <v>187.33999600000001</v>
      </c>
      <c r="AO103" s="113">
        <v>185.50149500000001</v>
      </c>
      <c r="AP103" s="114">
        <v>3837100</v>
      </c>
      <c r="AQ103" s="115">
        <v>102157.2</v>
      </c>
      <c r="AR103" s="145">
        <v>90.620002999999997</v>
      </c>
      <c r="AS103" s="113">
        <v>91.029999000000004</v>
      </c>
      <c r="AT103" s="113">
        <v>89.330001999999993</v>
      </c>
      <c r="AU103" s="113">
        <v>90.900002000000001</v>
      </c>
      <c r="AV103" s="113">
        <v>87.371132000000003</v>
      </c>
      <c r="AW103" s="114">
        <v>7689400</v>
      </c>
      <c r="AX103" s="115">
        <v>174986.6</v>
      </c>
      <c r="AY103" s="145">
        <v>45.040000999999997</v>
      </c>
      <c r="AZ103" s="113">
        <v>45.169998</v>
      </c>
      <c r="BA103" s="113">
        <v>44.709999000000003</v>
      </c>
      <c r="BB103" s="113">
        <v>45.029998999999997</v>
      </c>
      <c r="BC103" s="113">
        <v>44.101982</v>
      </c>
      <c r="BD103" s="114">
        <v>16581300</v>
      </c>
      <c r="BE103" s="115">
        <v>190274.8</v>
      </c>
      <c r="BF103" s="145">
        <v>48.419998</v>
      </c>
      <c r="BG103" s="113">
        <v>48.84</v>
      </c>
      <c r="BH103" s="113">
        <v>48.240001999999997</v>
      </c>
      <c r="BI103" s="113">
        <v>48.779998999999997</v>
      </c>
      <c r="BJ103" s="113">
        <v>47.655872000000002</v>
      </c>
      <c r="BK103" s="114">
        <v>16604200</v>
      </c>
      <c r="BL103" s="115">
        <v>209628.79999999999</v>
      </c>
      <c r="BM103" s="145">
        <v>56.860000999999997</v>
      </c>
      <c r="BN103" s="113">
        <v>57.419998</v>
      </c>
      <c r="BO103" s="113">
        <v>55.66</v>
      </c>
      <c r="BP103" s="113">
        <v>57.23</v>
      </c>
      <c r="BQ103" s="113">
        <v>55.431579999999997</v>
      </c>
      <c r="BR103" s="114">
        <v>3682400</v>
      </c>
      <c r="BS103" s="115">
        <v>59698.66</v>
      </c>
      <c r="BT103" s="145">
        <v>285.52999899999998</v>
      </c>
      <c r="BU103" s="113">
        <v>286.35000600000001</v>
      </c>
      <c r="BV103" s="113">
        <v>277.5</v>
      </c>
      <c r="BW103" s="113">
        <v>283.040009</v>
      </c>
      <c r="BX103" s="113">
        <v>279.62487800000002</v>
      </c>
      <c r="BY103" s="114">
        <v>4575000</v>
      </c>
      <c r="BZ103" s="115">
        <v>97384.88</v>
      </c>
      <c r="CA103" s="145">
        <v>201.33999600000001</v>
      </c>
      <c r="CB103" s="113">
        <v>202.55999800000001</v>
      </c>
      <c r="CC103" s="113">
        <v>200.10000600000001</v>
      </c>
      <c r="CD103" s="113">
        <v>201.86999499999999</v>
      </c>
      <c r="CE103" s="113">
        <v>199.336151</v>
      </c>
      <c r="CF103" s="114">
        <v>4737700</v>
      </c>
      <c r="CG103" s="115">
        <v>159050</v>
      </c>
      <c r="CH103" s="145">
        <v>283.85000600000001</v>
      </c>
      <c r="CI103" s="113">
        <v>285.76998900000001</v>
      </c>
      <c r="CJ103" s="113">
        <v>281.42001299999998</v>
      </c>
      <c r="CK103" s="113">
        <v>285.07998700000002</v>
      </c>
      <c r="CL103" s="113">
        <v>280.40121499999998</v>
      </c>
      <c r="CM103" s="114">
        <v>4025900</v>
      </c>
      <c r="CN103" s="115">
        <v>306917.40000000002</v>
      </c>
      <c r="CO103" s="145">
        <v>56.380001</v>
      </c>
      <c r="CP103" s="113">
        <v>56.5</v>
      </c>
      <c r="CQ103" s="113">
        <v>54.060001</v>
      </c>
      <c r="CR103" s="113">
        <v>55.439999</v>
      </c>
      <c r="CS103" s="113">
        <v>54.414588999999999</v>
      </c>
      <c r="CT103" s="114">
        <v>61968500</v>
      </c>
      <c r="CU103" s="115">
        <v>225252.6</v>
      </c>
      <c r="CV103" s="145">
        <v>118.760002</v>
      </c>
      <c r="CW103" s="113">
        <v>119.540001</v>
      </c>
      <c r="CX103" s="113">
        <v>117.449997</v>
      </c>
      <c r="CY103" s="113">
        <v>118.58000199999999</v>
      </c>
      <c r="CZ103" s="113">
        <v>114.40619700000001</v>
      </c>
      <c r="DA103" s="114">
        <v>13686400</v>
      </c>
      <c r="DB103" s="115">
        <v>105661.5</v>
      </c>
      <c r="DC103" s="145">
        <v>165.009995</v>
      </c>
      <c r="DD103" s="113">
        <v>166.08999600000001</v>
      </c>
      <c r="DE103" s="113">
        <v>163.66000399999999</v>
      </c>
      <c r="DF103" s="113">
        <v>165.979996</v>
      </c>
      <c r="DG103" s="113">
        <v>162.960297</v>
      </c>
      <c r="DH103" s="114">
        <v>9924400</v>
      </c>
      <c r="DI103" s="115">
        <v>436949.4</v>
      </c>
      <c r="DJ103" s="145">
        <v>132.13999899999999</v>
      </c>
      <c r="DK103" s="113">
        <v>133.16999799999999</v>
      </c>
      <c r="DL103" s="113">
        <v>130.05999800000001</v>
      </c>
      <c r="DM103" s="113">
        <v>132.11999499999999</v>
      </c>
      <c r="DN103" s="113">
        <v>129.81161499999999</v>
      </c>
      <c r="DO103" s="114">
        <v>14212800</v>
      </c>
      <c r="DP103" s="115">
        <v>402728.4</v>
      </c>
      <c r="DQ103" s="145">
        <v>212.220001</v>
      </c>
      <c r="DR103" s="113">
        <v>214.050003</v>
      </c>
      <c r="DS103" s="113">
        <v>210.55999800000001</v>
      </c>
      <c r="DT103" s="113">
        <v>213.33999600000001</v>
      </c>
      <c r="DU103" s="113">
        <v>209.72099299999999</v>
      </c>
      <c r="DV103" s="114">
        <v>2615300</v>
      </c>
      <c r="DW103" s="115">
        <v>158961.9</v>
      </c>
      <c r="DX103" s="145">
        <v>77.013358999999994</v>
      </c>
      <c r="DY103" s="113">
        <v>77.471374999999995</v>
      </c>
      <c r="DZ103" s="113">
        <v>76.393127000000007</v>
      </c>
      <c r="EA103" s="113">
        <v>77.433205000000001</v>
      </c>
      <c r="EB103" s="113">
        <v>75.428641999999996</v>
      </c>
      <c r="EC103" s="114">
        <v>9957677</v>
      </c>
      <c r="ED103" s="115">
        <v>205312.3</v>
      </c>
      <c r="EE103" s="145">
        <v>229.11999499999999</v>
      </c>
      <c r="EF103" s="113">
        <v>229.779999</v>
      </c>
      <c r="EG103" s="113">
        <v>224.220001</v>
      </c>
      <c r="EH103" s="113">
        <v>229.529999</v>
      </c>
      <c r="EI103" s="113">
        <v>228.03845200000001</v>
      </c>
      <c r="EJ103" s="114">
        <v>33152100</v>
      </c>
      <c r="EK103" s="115">
        <v>1731164</v>
      </c>
      <c r="EL103" s="145">
        <v>138.990005</v>
      </c>
      <c r="EM103" s="113">
        <v>139.179993</v>
      </c>
      <c r="EN103" s="113">
        <v>134.740005</v>
      </c>
      <c r="EO103" s="113">
        <v>137.550003</v>
      </c>
      <c r="EP103" s="113">
        <v>136.768799</v>
      </c>
      <c r="EQ103" s="114">
        <v>5998700</v>
      </c>
      <c r="ER103" s="115">
        <v>174891.9</v>
      </c>
      <c r="ES103" s="145">
        <v>129.949997</v>
      </c>
      <c r="ET103" s="113">
        <v>133</v>
      </c>
      <c r="EU103" s="113">
        <v>129.89999399999999</v>
      </c>
      <c r="EV103" s="113">
        <v>132.240005</v>
      </c>
      <c r="EW103" s="113">
        <v>130.57806400000001</v>
      </c>
      <c r="EX103" s="114">
        <v>9640000</v>
      </c>
      <c r="EY103" s="115">
        <v>325637.8</v>
      </c>
      <c r="EZ103" s="145">
        <v>229.69000199999999</v>
      </c>
      <c r="FA103" s="113">
        <v>230.300003</v>
      </c>
      <c r="FB103" s="113">
        <v>221.320007</v>
      </c>
      <c r="FC103" s="113">
        <v>225.91999799999999</v>
      </c>
      <c r="FD103" s="113">
        <v>225.91999799999999</v>
      </c>
      <c r="FE103" s="114">
        <v>8213500</v>
      </c>
      <c r="FF103" s="115">
        <v>213670</v>
      </c>
      <c r="FG103" s="145">
        <v>144.5</v>
      </c>
      <c r="FH103" s="113">
        <v>146.55999800000001</v>
      </c>
      <c r="FI103" s="113">
        <v>143.259995</v>
      </c>
      <c r="FJ103" s="113">
        <v>146.36000100000001</v>
      </c>
      <c r="FK103" s="113">
        <v>143.94572400000001</v>
      </c>
      <c r="FL103" s="114">
        <v>1284800</v>
      </c>
      <c r="FM103" s="115">
        <v>37074.269999999997</v>
      </c>
      <c r="FN103" s="145">
        <v>347.14999399999999</v>
      </c>
      <c r="FO103" s="113">
        <v>350.39001500000001</v>
      </c>
      <c r="FP103" s="113">
        <v>344.60000600000001</v>
      </c>
      <c r="FQ103" s="113">
        <v>347.80999800000001</v>
      </c>
      <c r="FR103" s="113">
        <v>344.10617100000002</v>
      </c>
      <c r="FS103" s="114">
        <v>2506300</v>
      </c>
      <c r="FT103" s="115">
        <v>330009.3</v>
      </c>
      <c r="FU103" s="145">
        <v>57.470001000000003</v>
      </c>
      <c r="FV103" s="113">
        <v>58.619999</v>
      </c>
      <c r="FW103" s="113">
        <v>57.18</v>
      </c>
      <c r="FX103" s="113">
        <v>58.419998</v>
      </c>
      <c r="FY103" s="113">
        <v>56.485264000000001</v>
      </c>
      <c r="FZ103" s="114">
        <v>22444300</v>
      </c>
      <c r="GA103" s="115">
        <v>241747.4</v>
      </c>
      <c r="GB103" s="145">
        <v>200.33999600000001</v>
      </c>
      <c r="GC103" s="113">
        <v>201.63999899999999</v>
      </c>
      <c r="GD103" s="113">
        <v>195.75</v>
      </c>
      <c r="GE103" s="113">
        <v>200.979996</v>
      </c>
      <c r="GF103" s="113">
        <v>200.10462999999999</v>
      </c>
      <c r="GG103" s="114">
        <v>19282400</v>
      </c>
      <c r="GH103" s="115">
        <v>340885.1</v>
      </c>
      <c r="GI103" s="145">
        <v>46.689999</v>
      </c>
      <c r="GJ103" s="113">
        <v>47.939999</v>
      </c>
      <c r="GK103" s="113">
        <v>46.299999</v>
      </c>
      <c r="GL103" s="113">
        <v>47.82</v>
      </c>
      <c r="GM103" s="113">
        <v>46.506019999999999</v>
      </c>
      <c r="GN103" s="114">
        <v>5428400</v>
      </c>
      <c r="GO103" s="115">
        <v>47200</v>
      </c>
      <c r="GP103" s="145">
        <v>145.36000100000001</v>
      </c>
      <c r="GQ103" s="113">
        <v>146.25</v>
      </c>
      <c r="GR103" s="113">
        <v>144.270004</v>
      </c>
      <c r="GS103" s="113">
        <v>146.199997</v>
      </c>
      <c r="GT103" s="113">
        <v>144.490891</v>
      </c>
      <c r="GU103" s="114">
        <v>6343700</v>
      </c>
      <c r="GV103" s="115">
        <v>413641.6</v>
      </c>
      <c r="GW103" s="145">
        <v>171.88999899999999</v>
      </c>
      <c r="GX103" s="113">
        <v>173.11000100000001</v>
      </c>
      <c r="GY103" s="113">
        <v>168.770004</v>
      </c>
      <c r="GZ103" s="113">
        <v>171.88999899999999</v>
      </c>
      <c r="HA103" s="113">
        <v>171.88999899999999</v>
      </c>
      <c r="HB103" s="114">
        <v>7833700</v>
      </c>
      <c r="HC103" s="115">
        <v>311853.90000000002</v>
      </c>
      <c r="HD103" s="147">
        <v>30989.85</v>
      </c>
      <c r="HE103" s="148">
        <v>30989.85</v>
      </c>
      <c r="HF103" s="148">
        <v>30564.06</v>
      </c>
      <c r="HG103" s="148">
        <v>30960</v>
      </c>
      <c r="HH103" s="148">
        <v>30960</v>
      </c>
      <c r="HI103" s="114">
        <v>472890000</v>
      </c>
      <c r="HJ103" s="149">
        <f t="shared" si="1"/>
        <v>9860288.6700000018</v>
      </c>
    </row>
    <row r="104" spans="1:218" x14ac:dyDescent="0.2">
      <c r="A104" s="127">
        <v>44222</v>
      </c>
      <c r="B104" s="112">
        <v>173.779999</v>
      </c>
      <c r="C104" s="113">
        <v>176.83999600000001</v>
      </c>
      <c r="D104" s="113">
        <v>172.08000200000001</v>
      </c>
      <c r="E104" s="113">
        <v>175.949997</v>
      </c>
      <c r="F104" s="113">
        <v>171.924713</v>
      </c>
      <c r="G104" s="114">
        <v>5148900</v>
      </c>
      <c r="H104" s="120">
        <v>101491.8</v>
      </c>
      <c r="I104" s="145">
        <v>118.75</v>
      </c>
      <c r="J104" s="113">
        <v>120.290001</v>
      </c>
      <c r="K104" s="113">
        <v>115.720001</v>
      </c>
      <c r="L104" s="113">
        <v>116.150002</v>
      </c>
      <c r="M104" s="113">
        <v>115.214142</v>
      </c>
      <c r="N104" s="114">
        <v>8932500</v>
      </c>
      <c r="O104" s="115">
        <v>93524.13</v>
      </c>
      <c r="P104" s="146">
        <v>256.58999599999999</v>
      </c>
      <c r="Q104" s="113">
        <v>259.07000699999998</v>
      </c>
      <c r="R104" s="113">
        <v>254.86000100000001</v>
      </c>
      <c r="S104" s="113">
        <v>258.60000600000001</v>
      </c>
      <c r="T104" s="113">
        <v>252.94586200000001</v>
      </c>
      <c r="U104" s="114">
        <v>2008900</v>
      </c>
      <c r="V104" s="120">
        <v>143220</v>
      </c>
      <c r="W104" s="145">
        <v>143.60000600000001</v>
      </c>
      <c r="X104" s="113">
        <v>144.300003</v>
      </c>
      <c r="Y104" s="113">
        <v>141.36999499999999</v>
      </c>
      <c r="Z104" s="113">
        <v>143.16000399999999</v>
      </c>
      <c r="AA104" s="113">
        <v>142.49052399999999</v>
      </c>
      <c r="AB104" s="114">
        <v>98390600</v>
      </c>
      <c r="AC104" s="115">
        <v>2403385</v>
      </c>
      <c r="AD104" s="145">
        <v>205.33999600000001</v>
      </c>
      <c r="AE104" s="113">
        <v>208.35000600000001</v>
      </c>
      <c r="AF104" s="113">
        <v>201.78999300000001</v>
      </c>
      <c r="AG104" s="113">
        <v>202.05999800000001</v>
      </c>
      <c r="AH104" s="113">
        <v>202.05999800000001</v>
      </c>
      <c r="AI104" s="114">
        <v>11011800</v>
      </c>
      <c r="AJ104" s="115">
        <v>117800.3</v>
      </c>
      <c r="AK104" s="145">
        <v>187.60000600000001</v>
      </c>
      <c r="AL104" s="113">
        <v>189.41000399999999</v>
      </c>
      <c r="AM104" s="113">
        <v>186.83000200000001</v>
      </c>
      <c r="AN104" s="113">
        <v>187.21000699999999</v>
      </c>
      <c r="AO104" s="113">
        <v>185.372772</v>
      </c>
      <c r="AP104" s="114">
        <v>2506000</v>
      </c>
      <c r="AQ104" s="115">
        <v>102086.3</v>
      </c>
      <c r="AR104" s="145">
        <v>92.199996999999996</v>
      </c>
      <c r="AS104" s="113">
        <v>92.910004000000001</v>
      </c>
      <c r="AT104" s="113">
        <v>89.269997000000004</v>
      </c>
      <c r="AU104" s="113">
        <v>89.360000999999997</v>
      </c>
      <c r="AV104" s="113">
        <v>85.890915000000007</v>
      </c>
      <c r="AW104" s="114">
        <v>7827800</v>
      </c>
      <c r="AX104" s="115">
        <v>172022</v>
      </c>
      <c r="AY104" s="145">
        <v>44.889999000000003</v>
      </c>
      <c r="AZ104" s="113">
        <v>45.349997999999999</v>
      </c>
      <c r="BA104" s="113">
        <v>44.77</v>
      </c>
      <c r="BB104" s="113">
        <v>45.259998000000003</v>
      </c>
      <c r="BC104" s="113">
        <v>44.327244</v>
      </c>
      <c r="BD104" s="114">
        <v>13087800</v>
      </c>
      <c r="BE104" s="115">
        <v>191246.6</v>
      </c>
      <c r="BF104" s="145">
        <v>48.91</v>
      </c>
      <c r="BG104" s="113">
        <v>49.400002000000001</v>
      </c>
      <c r="BH104" s="113">
        <v>48.610000999999997</v>
      </c>
      <c r="BI104" s="113">
        <v>49.290000999999997</v>
      </c>
      <c r="BJ104" s="113">
        <v>48.154121000000004</v>
      </c>
      <c r="BK104" s="114">
        <v>12922600</v>
      </c>
      <c r="BL104" s="115">
        <v>211820.4</v>
      </c>
      <c r="BM104" s="145">
        <v>57.889999000000003</v>
      </c>
      <c r="BN104" s="113">
        <v>58.25</v>
      </c>
      <c r="BO104" s="113">
        <v>55.700001</v>
      </c>
      <c r="BP104" s="113">
        <v>55.740001999999997</v>
      </c>
      <c r="BQ104" s="113">
        <v>53.988402999999998</v>
      </c>
      <c r="BR104" s="114">
        <v>3060300</v>
      </c>
      <c r="BS104" s="115">
        <v>58583.199999999997</v>
      </c>
      <c r="BT104" s="145">
        <v>283.92999300000002</v>
      </c>
      <c r="BU104" s="113">
        <v>285.76998900000001</v>
      </c>
      <c r="BV104" s="113">
        <v>280.07998700000002</v>
      </c>
      <c r="BW104" s="113">
        <v>281.76001000000002</v>
      </c>
      <c r="BX104" s="113">
        <v>278.36035199999998</v>
      </c>
      <c r="BY104" s="114">
        <v>3296800</v>
      </c>
      <c r="BZ104" s="115">
        <v>96944.44</v>
      </c>
      <c r="CA104" s="145">
        <v>203.83999600000001</v>
      </c>
      <c r="CB104" s="113">
        <v>204.770004</v>
      </c>
      <c r="CC104" s="113">
        <v>200.979996</v>
      </c>
      <c r="CD104" s="113">
        <v>201.05999800000001</v>
      </c>
      <c r="CE104" s="113">
        <v>198.53630100000001</v>
      </c>
      <c r="CF104" s="114">
        <v>2201900</v>
      </c>
      <c r="CG104" s="115">
        <v>158780</v>
      </c>
      <c r="CH104" s="145">
        <v>285.42001299999998</v>
      </c>
      <c r="CI104" s="113">
        <v>285.64999399999999</v>
      </c>
      <c r="CJ104" s="113">
        <v>281.70001200000002</v>
      </c>
      <c r="CK104" s="113">
        <v>282.60000600000001</v>
      </c>
      <c r="CL104" s="113">
        <v>277.96194500000001</v>
      </c>
      <c r="CM104" s="114">
        <v>2472200</v>
      </c>
      <c r="CN104" s="115">
        <v>304247.5</v>
      </c>
      <c r="CO104" s="145">
        <v>55.279998999999997</v>
      </c>
      <c r="CP104" s="113">
        <v>56.200001</v>
      </c>
      <c r="CQ104" s="113">
        <v>54.849997999999999</v>
      </c>
      <c r="CR104" s="113">
        <v>55.209999000000003</v>
      </c>
      <c r="CS104" s="113">
        <v>54.188839000000002</v>
      </c>
      <c r="CT104" s="114">
        <v>31485900</v>
      </c>
      <c r="CU104" s="115">
        <v>224318.1</v>
      </c>
      <c r="CV104" s="145">
        <v>119.18</v>
      </c>
      <c r="CW104" s="113">
        <v>122.589996</v>
      </c>
      <c r="CX104" s="113">
        <v>118.41999800000001</v>
      </c>
      <c r="CY104" s="113">
        <v>122.489998</v>
      </c>
      <c r="CZ104" s="113">
        <v>118.178566</v>
      </c>
      <c r="DA104" s="114">
        <v>10694700</v>
      </c>
      <c r="DB104" s="115">
        <v>109145.60000000001</v>
      </c>
      <c r="DC104" s="145">
        <v>169.699997</v>
      </c>
      <c r="DD104" s="113">
        <v>173.64999399999999</v>
      </c>
      <c r="DE104" s="113">
        <v>169.38999899999999</v>
      </c>
      <c r="DF104" s="113">
        <v>170.479996</v>
      </c>
      <c r="DG104" s="113">
        <v>167.37841800000001</v>
      </c>
      <c r="DH104" s="114">
        <v>14205700</v>
      </c>
      <c r="DI104" s="115">
        <v>448795.9</v>
      </c>
      <c r="DJ104" s="145">
        <v>132.75</v>
      </c>
      <c r="DK104" s="113">
        <v>133.16999799999999</v>
      </c>
      <c r="DL104" s="113">
        <v>131.33999600000001</v>
      </c>
      <c r="DM104" s="113">
        <v>131.58000200000001</v>
      </c>
      <c r="DN104" s="113">
        <v>129.28105199999999</v>
      </c>
      <c r="DO104" s="114">
        <v>11307800</v>
      </c>
      <c r="DP104" s="115">
        <v>401082.4</v>
      </c>
      <c r="DQ104" s="145">
        <v>212.509995</v>
      </c>
      <c r="DR104" s="113">
        <v>215.509995</v>
      </c>
      <c r="DS104" s="113">
        <v>212.16999799999999</v>
      </c>
      <c r="DT104" s="113">
        <v>215.38000500000001</v>
      </c>
      <c r="DU104" s="113">
        <v>211.72637900000001</v>
      </c>
      <c r="DV104" s="114">
        <v>2907800</v>
      </c>
      <c r="DW104" s="115">
        <v>160482</v>
      </c>
      <c r="DX104" s="145">
        <v>77.433205000000001</v>
      </c>
      <c r="DY104" s="113">
        <v>77.433205000000001</v>
      </c>
      <c r="DZ104" s="113">
        <v>76.459923000000003</v>
      </c>
      <c r="EA104" s="113">
        <v>76.574425000000005</v>
      </c>
      <c r="EB104" s="113">
        <v>74.592101999999997</v>
      </c>
      <c r="EC104" s="114">
        <v>7748283</v>
      </c>
      <c r="ED104" s="115">
        <v>203035.3</v>
      </c>
      <c r="EE104" s="145">
        <v>231.86000100000001</v>
      </c>
      <c r="EF104" s="113">
        <v>234.179993</v>
      </c>
      <c r="EG104" s="113">
        <v>230.08000200000001</v>
      </c>
      <c r="EH104" s="113">
        <v>232.33000200000001</v>
      </c>
      <c r="EI104" s="113">
        <v>230.82025100000001</v>
      </c>
      <c r="EJ104" s="114">
        <v>49169600</v>
      </c>
      <c r="EK104" s="115">
        <v>1752282</v>
      </c>
      <c r="EL104" s="145">
        <v>137.759995</v>
      </c>
      <c r="EM104" s="113">
        <v>137.85000600000001</v>
      </c>
      <c r="EN104" s="113">
        <v>134.71000699999999</v>
      </c>
      <c r="EO104" s="113">
        <v>135.10000600000001</v>
      </c>
      <c r="EP104" s="113">
        <v>134.33270300000001</v>
      </c>
      <c r="EQ104" s="114">
        <v>5312300</v>
      </c>
      <c r="ER104" s="115">
        <v>171776.8</v>
      </c>
      <c r="ES104" s="145">
        <v>132.25</v>
      </c>
      <c r="ET104" s="113">
        <v>133.470001</v>
      </c>
      <c r="EU104" s="113">
        <v>131.429993</v>
      </c>
      <c r="EV104" s="113">
        <v>133.08999600000001</v>
      </c>
      <c r="EW104" s="113">
        <v>131.417374</v>
      </c>
      <c r="EX104" s="114">
        <v>5996700</v>
      </c>
      <c r="EY104" s="115">
        <v>327730.90000000002</v>
      </c>
      <c r="EZ104" s="145">
        <v>227.800003</v>
      </c>
      <c r="FA104" s="113">
        <v>227.91000399999999</v>
      </c>
      <c r="FB104" s="113">
        <v>224.53999300000001</v>
      </c>
      <c r="FC104" s="113">
        <v>226.259995</v>
      </c>
      <c r="FD104" s="113">
        <v>226.259995</v>
      </c>
      <c r="FE104" s="114">
        <v>5021000</v>
      </c>
      <c r="FF104" s="115">
        <v>210690</v>
      </c>
      <c r="FG104" s="145">
        <v>146.80999800000001</v>
      </c>
      <c r="FH104" s="113">
        <v>147.55999800000001</v>
      </c>
      <c r="FI104" s="113">
        <v>143.69000199999999</v>
      </c>
      <c r="FJ104" s="113">
        <v>143.71000699999999</v>
      </c>
      <c r="FK104" s="113">
        <v>141.33944700000001</v>
      </c>
      <c r="FL104" s="114">
        <v>1277300</v>
      </c>
      <c r="FM104" s="115">
        <v>36403.01</v>
      </c>
      <c r="FN104" s="145">
        <v>350.51001000000002</v>
      </c>
      <c r="FO104" s="113">
        <v>351.51001000000002</v>
      </c>
      <c r="FP104" s="113">
        <v>342.57000699999998</v>
      </c>
      <c r="FQ104" s="113">
        <v>343.10998499999999</v>
      </c>
      <c r="FR104" s="113">
        <v>339.45620700000001</v>
      </c>
      <c r="FS104" s="114">
        <v>2467500</v>
      </c>
      <c r="FT104" s="115">
        <v>325549.90000000002</v>
      </c>
      <c r="FU104" s="145">
        <v>56.990001999999997</v>
      </c>
      <c r="FV104" s="113">
        <v>57.279998999999997</v>
      </c>
      <c r="FW104" s="113">
        <v>56.41</v>
      </c>
      <c r="FX104" s="113">
        <v>56.57</v>
      </c>
      <c r="FY104" s="113">
        <v>54.696528999999998</v>
      </c>
      <c r="FZ104" s="114">
        <v>37892700</v>
      </c>
      <c r="GA104" s="115">
        <v>234092</v>
      </c>
      <c r="GB104" s="145">
        <v>201.759995</v>
      </c>
      <c r="GC104" s="113">
        <v>203.490005</v>
      </c>
      <c r="GD104" s="113">
        <v>200.970001</v>
      </c>
      <c r="GE104" s="113">
        <v>202.009995</v>
      </c>
      <c r="GF104" s="113">
        <v>201.13012699999999</v>
      </c>
      <c r="GG104" s="114">
        <v>9605300</v>
      </c>
      <c r="GH104" s="115">
        <v>342632.1</v>
      </c>
      <c r="GI104" s="145">
        <v>47.759998000000003</v>
      </c>
      <c r="GJ104" s="113">
        <v>49.290000999999997</v>
      </c>
      <c r="GK104" s="113">
        <v>47.549999</v>
      </c>
      <c r="GL104" s="113">
        <v>49.189999</v>
      </c>
      <c r="GM104" s="113">
        <v>47.838371000000002</v>
      </c>
      <c r="GN104" s="114">
        <v>5473600</v>
      </c>
      <c r="GO104" s="115">
        <v>47280</v>
      </c>
      <c r="GP104" s="145">
        <v>145.63000500000001</v>
      </c>
      <c r="GQ104" s="113">
        <v>147.80999800000001</v>
      </c>
      <c r="GR104" s="113">
        <v>145.470001</v>
      </c>
      <c r="GS104" s="113">
        <v>147.509995</v>
      </c>
      <c r="GT104" s="113">
        <v>145.78556800000001</v>
      </c>
      <c r="GU104" s="114">
        <v>5010500</v>
      </c>
      <c r="GV104" s="115">
        <v>417347.9</v>
      </c>
      <c r="GW104" s="145">
        <v>173</v>
      </c>
      <c r="GX104" s="113">
        <v>173.35000600000001</v>
      </c>
      <c r="GY104" s="113">
        <v>169.050003</v>
      </c>
      <c r="GZ104" s="113">
        <v>169.55999800000001</v>
      </c>
      <c r="HA104" s="113">
        <v>169.55999800000001</v>
      </c>
      <c r="HB104" s="114">
        <v>7523200</v>
      </c>
      <c r="HC104" s="115">
        <v>307626.7</v>
      </c>
      <c r="HD104" s="147">
        <v>30968.55</v>
      </c>
      <c r="HE104" s="148">
        <v>31121.42</v>
      </c>
      <c r="HF104" s="148">
        <v>30921.71</v>
      </c>
      <c r="HG104" s="148">
        <v>30937.040000000001</v>
      </c>
      <c r="HH104" s="148">
        <v>30937.040000000001</v>
      </c>
      <c r="HI104" s="114">
        <v>373150000</v>
      </c>
      <c r="HJ104" s="149">
        <f t="shared" si="1"/>
        <v>9875422.2800000031</v>
      </c>
    </row>
    <row r="105" spans="1:218" x14ac:dyDescent="0.2">
      <c r="A105" s="127">
        <v>44223</v>
      </c>
      <c r="B105" s="112">
        <v>177.30999800000001</v>
      </c>
      <c r="C105" s="113">
        <v>187.270004</v>
      </c>
      <c r="D105" s="113">
        <v>177.16000399999999</v>
      </c>
      <c r="E105" s="113">
        <v>186.64999399999999</v>
      </c>
      <c r="F105" s="113">
        <v>182.379929</v>
      </c>
      <c r="G105" s="114">
        <v>8097000</v>
      </c>
      <c r="H105" s="120">
        <v>107663.8</v>
      </c>
      <c r="I105" s="145">
        <v>114.860001</v>
      </c>
      <c r="J105" s="113">
        <v>116.800003</v>
      </c>
      <c r="K105" s="113">
        <v>112.099998</v>
      </c>
      <c r="L105" s="113">
        <v>114.089996</v>
      </c>
      <c r="M105" s="113">
        <v>113.170731</v>
      </c>
      <c r="N105" s="114">
        <v>5816900</v>
      </c>
      <c r="O105" s="115">
        <v>91865.44</v>
      </c>
      <c r="P105" s="146">
        <v>255.470001</v>
      </c>
      <c r="Q105" s="113">
        <v>259.44000199999999</v>
      </c>
      <c r="R105" s="113">
        <v>250.320007</v>
      </c>
      <c r="S105" s="113">
        <v>251.05999800000001</v>
      </c>
      <c r="T105" s="113">
        <v>245.570694</v>
      </c>
      <c r="U105" s="114">
        <v>3237900</v>
      </c>
      <c r="V105" s="120">
        <v>143220</v>
      </c>
      <c r="W105" s="145">
        <v>143.429993</v>
      </c>
      <c r="X105" s="113">
        <v>144.300003</v>
      </c>
      <c r="Y105" s="113">
        <v>140.41000399999999</v>
      </c>
      <c r="Z105" s="113">
        <v>142.05999800000001</v>
      </c>
      <c r="AA105" s="113">
        <v>141.39565999999999</v>
      </c>
      <c r="AB105" s="114">
        <v>140843800</v>
      </c>
      <c r="AC105" s="115">
        <v>2384918</v>
      </c>
      <c r="AD105" s="145">
        <v>196.89999399999999</v>
      </c>
      <c r="AE105" s="113">
        <v>199.470001</v>
      </c>
      <c r="AF105" s="113">
        <v>191.85000600000001</v>
      </c>
      <c r="AG105" s="113">
        <v>194.029999</v>
      </c>
      <c r="AH105" s="113">
        <v>194.029999</v>
      </c>
      <c r="AI105" s="114">
        <v>20948500</v>
      </c>
      <c r="AJ105" s="115">
        <v>113118.8</v>
      </c>
      <c r="AK105" s="145">
        <v>184.199997</v>
      </c>
      <c r="AL105" s="113">
        <v>185.550003</v>
      </c>
      <c r="AM105" s="113">
        <v>179.33999600000001</v>
      </c>
      <c r="AN105" s="113">
        <v>180.63000500000001</v>
      </c>
      <c r="AO105" s="113">
        <v>178.85732999999999</v>
      </c>
      <c r="AP105" s="114">
        <v>4095300</v>
      </c>
      <c r="AQ105" s="115">
        <v>98498.19</v>
      </c>
      <c r="AR105" s="145">
        <v>87.529999000000004</v>
      </c>
      <c r="AS105" s="113">
        <v>90.349997999999999</v>
      </c>
      <c r="AT105" s="113">
        <v>86.75</v>
      </c>
      <c r="AU105" s="113">
        <v>88.199996999999996</v>
      </c>
      <c r="AV105" s="113">
        <v>84.775940000000006</v>
      </c>
      <c r="AW105" s="114">
        <v>10178500</v>
      </c>
      <c r="AX105" s="115">
        <v>169788.9</v>
      </c>
      <c r="AY105" s="145">
        <v>45.240001999999997</v>
      </c>
      <c r="AZ105" s="113">
        <v>46.459999000000003</v>
      </c>
      <c r="BA105" s="113">
        <v>45.080002</v>
      </c>
      <c r="BB105" s="113">
        <v>45.700001</v>
      </c>
      <c r="BC105" s="113">
        <v>44.758178999999998</v>
      </c>
      <c r="BD105" s="114">
        <v>29634500</v>
      </c>
      <c r="BE105" s="115">
        <v>193105.9</v>
      </c>
      <c r="BF105" s="145">
        <v>48.889999000000003</v>
      </c>
      <c r="BG105" s="113">
        <v>49.32</v>
      </c>
      <c r="BH105" s="113">
        <v>48.23</v>
      </c>
      <c r="BI105" s="113">
        <v>48.529998999999997</v>
      </c>
      <c r="BJ105" s="113">
        <v>47.411633000000002</v>
      </c>
      <c r="BK105" s="114">
        <v>21242400</v>
      </c>
      <c r="BL105" s="115">
        <v>208554.4</v>
      </c>
      <c r="BM105" s="145">
        <v>54.639999000000003</v>
      </c>
      <c r="BN105" s="113">
        <v>55.080002</v>
      </c>
      <c r="BO105" s="113">
        <v>52.66</v>
      </c>
      <c r="BP105" s="113">
        <v>54.389999000000003</v>
      </c>
      <c r="BQ105" s="113">
        <v>52.680824000000001</v>
      </c>
      <c r="BR105" s="114">
        <v>6283500</v>
      </c>
      <c r="BS105" s="115">
        <v>57166.85</v>
      </c>
      <c r="BT105" s="145">
        <v>276</v>
      </c>
      <c r="BU105" s="113">
        <v>277.36999500000002</v>
      </c>
      <c r="BV105" s="113">
        <v>271.32000699999998</v>
      </c>
      <c r="BW105" s="113">
        <v>273.32998700000002</v>
      </c>
      <c r="BX105" s="113">
        <v>270.03204299999999</v>
      </c>
      <c r="BY105" s="114">
        <v>3891800</v>
      </c>
      <c r="BZ105" s="115">
        <v>94044</v>
      </c>
      <c r="CA105" s="145">
        <v>198.11000100000001</v>
      </c>
      <c r="CB105" s="113">
        <v>200.759995</v>
      </c>
      <c r="CC105" s="113">
        <v>196.529999</v>
      </c>
      <c r="CD105" s="113">
        <v>199.38000500000001</v>
      </c>
      <c r="CE105" s="113">
        <v>196.87742600000001</v>
      </c>
      <c r="CF105" s="114">
        <v>4108600</v>
      </c>
      <c r="CG105" s="115">
        <v>157650</v>
      </c>
      <c r="CH105" s="145">
        <v>279.98998999999998</v>
      </c>
      <c r="CI105" s="113">
        <v>280.80999800000001</v>
      </c>
      <c r="CJ105" s="113">
        <v>273.07998700000002</v>
      </c>
      <c r="CK105" s="113">
        <v>274.04998799999998</v>
      </c>
      <c r="CL105" s="113">
        <v>269.55221599999999</v>
      </c>
      <c r="CM105" s="114">
        <v>4337000</v>
      </c>
      <c r="CN105" s="115">
        <v>295042.5</v>
      </c>
      <c r="CO105" s="145">
        <v>54.610000999999997</v>
      </c>
      <c r="CP105" s="113">
        <v>54.849997999999999</v>
      </c>
      <c r="CQ105" s="113">
        <v>53.299999</v>
      </c>
      <c r="CR105" s="113">
        <v>53.59</v>
      </c>
      <c r="CS105" s="113">
        <v>52.598804000000001</v>
      </c>
      <c r="CT105" s="114">
        <v>49722900</v>
      </c>
      <c r="CU105" s="115">
        <v>217736.1</v>
      </c>
      <c r="CV105" s="145">
        <v>122.08000199999999</v>
      </c>
      <c r="CW105" s="113">
        <v>124.790001</v>
      </c>
      <c r="CX105" s="113">
        <v>121.620003</v>
      </c>
      <c r="CY105" s="113">
        <v>122.470001</v>
      </c>
      <c r="CZ105" s="113">
        <v>118.159279</v>
      </c>
      <c r="DA105" s="114">
        <v>12146500</v>
      </c>
      <c r="DB105" s="115">
        <v>109127.8</v>
      </c>
      <c r="DC105" s="145">
        <v>169.11999499999999</v>
      </c>
      <c r="DD105" s="113">
        <v>170.91999799999999</v>
      </c>
      <c r="DE105" s="113">
        <v>167.449997</v>
      </c>
      <c r="DF105" s="113">
        <v>167.88000500000001</v>
      </c>
      <c r="DG105" s="113">
        <v>164.825729</v>
      </c>
      <c r="DH105" s="114">
        <v>14207300</v>
      </c>
      <c r="DI105" s="115">
        <v>441951.3</v>
      </c>
      <c r="DJ105" s="145">
        <v>129.58999600000001</v>
      </c>
      <c r="DK105" s="113">
        <v>129.85000600000001</v>
      </c>
      <c r="DL105" s="113">
        <v>127.349998</v>
      </c>
      <c r="DM105" s="113">
        <v>127.860001</v>
      </c>
      <c r="DN105" s="113">
        <v>125.626053</v>
      </c>
      <c r="DO105" s="114">
        <v>17603900</v>
      </c>
      <c r="DP105" s="115">
        <v>389743.1</v>
      </c>
      <c r="DQ105" s="145">
        <v>212.38999899999999</v>
      </c>
      <c r="DR105" s="113">
        <v>213.14999399999999</v>
      </c>
      <c r="DS105" s="113">
        <v>207</v>
      </c>
      <c r="DT105" s="113">
        <v>207</v>
      </c>
      <c r="DU105" s="113">
        <v>203.488541</v>
      </c>
      <c r="DV105" s="114">
        <v>5464000</v>
      </c>
      <c r="DW105" s="115">
        <v>154237.9</v>
      </c>
      <c r="DX105" s="145">
        <v>76.202292999999997</v>
      </c>
      <c r="DY105" s="113">
        <v>76.402671999999995</v>
      </c>
      <c r="DZ105" s="113">
        <v>73.320610000000002</v>
      </c>
      <c r="EA105" s="113">
        <v>73.540076999999997</v>
      </c>
      <c r="EB105" s="113">
        <v>71.636307000000002</v>
      </c>
      <c r="EC105" s="114">
        <v>16230376</v>
      </c>
      <c r="ED105" s="115">
        <v>194989.8</v>
      </c>
      <c r="EE105" s="145">
        <v>238</v>
      </c>
      <c r="EF105" s="113">
        <v>240.44000199999999</v>
      </c>
      <c r="EG105" s="113">
        <v>230.13999899999999</v>
      </c>
      <c r="EH105" s="113">
        <v>232.89999399999999</v>
      </c>
      <c r="EI105" s="113">
        <v>231.38653600000001</v>
      </c>
      <c r="EJ105" s="114">
        <v>69870600</v>
      </c>
      <c r="EK105" s="115">
        <v>1756581</v>
      </c>
      <c r="EL105" s="145">
        <v>132.220001</v>
      </c>
      <c r="EM105" s="113">
        <v>132.86000100000001</v>
      </c>
      <c r="EN105" s="113">
        <v>130.270004</v>
      </c>
      <c r="EO105" s="113">
        <v>131.020004</v>
      </c>
      <c r="EP105" s="113">
        <v>130.27589399999999</v>
      </c>
      <c r="EQ105" s="114">
        <v>7815900</v>
      </c>
      <c r="ER105" s="115">
        <v>166589.1</v>
      </c>
      <c r="ES105" s="145">
        <v>132.38999899999999</v>
      </c>
      <c r="ET105" s="113">
        <v>133.10000600000001</v>
      </c>
      <c r="EU105" s="113">
        <v>127.699997</v>
      </c>
      <c r="EV105" s="113">
        <v>128.38000500000001</v>
      </c>
      <c r="EW105" s="113">
        <v>126.76657899999999</v>
      </c>
      <c r="EX105" s="114">
        <v>10826700</v>
      </c>
      <c r="EY105" s="115">
        <v>316132.59999999998</v>
      </c>
      <c r="EZ105" s="145">
        <v>223.699997</v>
      </c>
      <c r="FA105" s="113">
        <v>227.80999800000001</v>
      </c>
      <c r="FB105" s="113">
        <v>221.58000200000001</v>
      </c>
      <c r="FC105" s="113">
        <v>224.779999</v>
      </c>
      <c r="FD105" s="113">
        <v>224.779999</v>
      </c>
      <c r="FE105" s="114">
        <v>7641100</v>
      </c>
      <c r="FF105" s="115">
        <v>213010</v>
      </c>
      <c r="FG105" s="145">
        <v>141.86999499999999</v>
      </c>
      <c r="FH105" s="113">
        <v>143.91999799999999</v>
      </c>
      <c r="FI105" s="113">
        <v>139.300003</v>
      </c>
      <c r="FJ105" s="113">
        <v>139.5</v>
      </c>
      <c r="FK105" s="113">
        <v>137.198883</v>
      </c>
      <c r="FL105" s="114">
        <v>1637600</v>
      </c>
      <c r="FM105" s="115">
        <v>35336.57</v>
      </c>
      <c r="FN105" s="145">
        <v>337.040009</v>
      </c>
      <c r="FO105" s="113">
        <v>338</v>
      </c>
      <c r="FP105" s="113">
        <v>329.01001000000002</v>
      </c>
      <c r="FQ105" s="113">
        <v>332.98998999999998</v>
      </c>
      <c r="FR105" s="113">
        <v>329.443939</v>
      </c>
      <c r="FS105" s="114">
        <v>4770900</v>
      </c>
      <c r="FT105" s="115">
        <v>315947.7</v>
      </c>
      <c r="FU105" s="145">
        <v>56.639999000000003</v>
      </c>
      <c r="FV105" s="113">
        <v>56.959999000000003</v>
      </c>
      <c r="FW105" s="113">
        <v>55.060001</v>
      </c>
      <c r="FX105" s="113">
        <v>55.130001</v>
      </c>
      <c r="FY105" s="113">
        <v>53.304222000000003</v>
      </c>
      <c r="FZ105" s="114">
        <v>37239000</v>
      </c>
      <c r="GA105" s="115">
        <v>228133.1</v>
      </c>
      <c r="GB105" s="145">
        <v>197.63999899999999</v>
      </c>
      <c r="GC105" s="113">
        <v>199.699997</v>
      </c>
      <c r="GD105" s="113">
        <v>193.96000699999999</v>
      </c>
      <c r="GE105" s="113">
        <v>194.970001</v>
      </c>
      <c r="GF105" s="113">
        <v>194.120789</v>
      </c>
      <c r="GG105" s="114">
        <v>13772400</v>
      </c>
      <c r="GH105" s="115">
        <v>330691.5</v>
      </c>
      <c r="GI105" s="145">
        <v>51.52</v>
      </c>
      <c r="GJ105" s="113">
        <v>55.490001999999997</v>
      </c>
      <c r="GK105" s="113">
        <v>50.470001000000003</v>
      </c>
      <c r="GL105" s="113">
        <v>51.18</v>
      </c>
      <c r="GM105" s="113">
        <v>49.773693000000002</v>
      </c>
      <c r="GN105" s="114">
        <v>15941000</v>
      </c>
      <c r="GO105" s="115">
        <v>46830</v>
      </c>
      <c r="GP105" s="145">
        <v>146.96000699999999</v>
      </c>
      <c r="GQ105" s="113">
        <v>147.86000100000001</v>
      </c>
      <c r="GR105" s="113">
        <v>143.550003</v>
      </c>
      <c r="GS105" s="113">
        <v>143.83999600000001</v>
      </c>
      <c r="GT105" s="113">
        <v>142.15846300000001</v>
      </c>
      <c r="GU105" s="114">
        <v>9970100</v>
      </c>
      <c r="GV105" s="115">
        <v>406964.5</v>
      </c>
      <c r="GW105" s="145">
        <v>165.009995</v>
      </c>
      <c r="GX105" s="113">
        <v>166.33999600000001</v>
      </c>
      <c r="GY105" s="113">
        <v>160.520004</v>
      </c>
      <c r="GZ105" s="113">
        <v>163.029999</v>
      </c>
      <c r="HA105" s="113">
        <v>163.029999</v>
      </c>
      <c r="HB105" s="114">
        <v>18239200</v>
      </c>
      <c r="HC105" s="115">
        <v>295779.59999999998</v>
      </c>
      <c r="HD105" s="147">
        <v>30893.78</v>
      </c>
      <c r="HE105" s="148">
        <v>30893.78</v>
      </c>
      <c r="HF105" s="148">
        <v>30206.91</v>
      </c>
      <c r="HG105" s="148">
        <v>30303.17</v>
      </c>
      <c r="HH105" s="148">
        <v>30303.17</v>
      </c>
      <c r="HI105" s="114">
        <v>566470000</v>
      </c>
      <c r="HJ105" s="149">
        <f t="shared" si="1"/>
        <v>9734418.4500000011</v>
      </c>
    </row>
    <row r="106" spans="1:218" x14ac:dyDescent="0.2">
      <c r="A106" s="127">
        <v>44224</v>
      </c>
      <c r="B106" s="112">
        <v>185</v>
      </c>
      <c r="C106" s="113">
        <v>186.58000200000001</v>
      </c>
      <c r="D106" s="113">
        <v>182.58000200000001</v>
      </c>
      <c r="E106" s="113">
        <v>183.41999799999999</v>
      </c>
      <c r="F106" s="113">
        <v>179.223816</v>
      </c>
      <c r="G106" s="114">
        <v>4153700</v>
      </c>
      <c r="H106" s="120">
        <v>105800.6</v>
      </c>
      <c r="I106" s="145">
        <v>117.43</v>
      </c>
      <c r="J106" s="113">
        <v>120.379997</v>
      </c>
      <c r="K106" s="113">
        <v>116.599998</v>
      </c>
      <c r="L106" s="113">
        <v>118.970001</v>
      </c>
      <c r="M106" s="113">
        <v>118.011421</v>
      </c>
      <c r="N106" s="114">
        <v>5788500</v>
      </c>
      <c r="O106" s="115">
        <v>95794.81</v>
      </c>
      <c r="P106" s="146">
        <v>252.479996</v>
      </c>
      <c r="Q106" s="113">
        <v>276.69000199999999</v>
      </c>
      <c r="R106" s="113">
        <v>243.449997</v>
      </c>
      <c r="S106" s="113">
        <v>247.75</v>
      </c>
      <c r="T106" s="113">
        <v>242.33306899999999</v>
      </c>
      <c r="U106" s="114">
        <v>5205600</v>
      </c>
      <c r="V106" s="120">
        <v>142030</v>
      </c>
      <c r="W106" s="145">
        <v>139.520004</v>
      </c>
      <c r="X106" s="113">
        <v>141.990005</v>
      </c>
      <c r="Y106" s="113">
        <v>136.699997</v>
      </c>
      <c r="Z106" s="113">
        <v>137.08999600000001</v>
      </c>
      <c r="AA106" s="113">
        <v>136.44889800000001</v>
      </c>
      <c r="AB106" s="114">
        <v>142621100</v>
      </c>
      <c r="AC106" s="115">
        <v>2301482</v>
      </c>
      <c r="AD106" s="145">
        <v>198.050003</v>
      </c>
      <c r="AE106" s="113">
        <v>200.41999799999999</v>
      </c>
      <c r="AF106" s="113">
        <v>196</v>
      </c>
      <c r="AG106" s="113">
        <v>197.229996</v>
      </c>
      <c r="AH106" s="113">
        <v>197.229996</v>
      </c>
      <c r="AI106" s="114">
        <v>10403200</v>
      </c>
      <c r="AJ106" s="115">
        <v>114984.4</v>
      </c>
      <c r="AK106" s="145">
        <v>182.259995</v>
      </c>
      <c r="AL106" s="113">
        <v>187.61000100000001</v>
      </c>
      <c r="AM106" s="113">
        <v>181.30999800000001</v>
      </c>
      <c r="AN106" s="113">
        <v>184.33999600000001</v>
      </c>
      <c r="AO106" s="113">
        <v>182.530914</v>
      </c>
      <c r="AP106" s="114">
        <v>3445400</v>
      </c>
      <c r="AQ106" s="115">
        <v>100521.3</v>
      </c>
      <c r="AR106" s="145">
        <v>88.669998000000007</v>
      </c>
      <c r="AS106" s="113">
        <v>90.150002000000001</v>
      </c>
      <c r="AT106" s="113">
        <v>88.25</v>
      </c>
      <c r="AU106" s="113">
        <v>89.019997000000004</v>
      </c>
      <c r="AV106" s="113">
        <v>85.564109999999999</v>
      </c>
      <c r="AW106" s="114">
        <v>8155500</v>
      </c>
      <c r="AX106" s="115">
        <v>171367.5</v>
      </c>
      <c r="AY106" s="145">
        <v>45.91</v>
      </c>
      <c r="AZ106" s="113">
        <v>46.27</v>
      </c>
      <c r="BA106" s="113">
        <v>45.299999</v>
      </c>
      <c r="BB106" s="113">
        <v>45.34</v>
      </c>
      <c r="BC106" s="113">
        <v>44.405597999999998</v>
      </c>
      <c r="BD106" s="114">
        <v>21166000</v>
      </c>
      <c r="BE106" s="115">
        <v>191584.7</v>
      </c>
      <c r="BF106" s="145">
        <v>48.689999</v>
      </c>
      <c r="BG106" s="113">
        <v>49.5</v>
      </c>
      <c r="BH106" s="113">
        <v>48.610000999999997</v>
      </c>
      <c r="BI106" s="113">
        <v>49.150002000000001</v>
      </c>
      <c r="BJ106" s="113">
        <v>48.017344999999999</v>
      </c>
      <c r="BK106" s="114">
        <v>17498900</v>
      </c>
      <c r="BL106" s="115">
        <v>211218.8</v>
      </c>
      <c r="BM106" s="145">
        <v>54.139999000000003</v>
      </c>
      <c r="BN106" s="113">
        <v>54.849997999999999</v>
      </c>
      <c r="BO106" s="113">
        <v>53</v>
      </c>
      <c r="BP106" s="113">
        <v>54.380001</v>
      </c>
      <c r="BQ106" s="113">
        <v>52.671146</v>
      </c>
      <c r="BR106" s="114">
        <v>5817000</v>
      </c>
      <c r="BS106" s="115">
        <v>59529.87</v>
      </c>
      <c r="BT106" s="145">
        <v>274.60998499999999</v>
      </c>
      <c r="BU106" s="113">
        <v>279.82998700000002</v>
      </c>
      <c r="BV106" s="113">
        <v>271.32998700000002</v>
      </c>
      <c r="BW106" s="113">
        <v>275.01998900000001</v>
      </c>
      <c r="BX106" s="113">
        <v>271.70163000000002</v>
      </c>
      <c r="BY106" s="114">
        <v>3778700</v>
      </c>
      <c r="BZ106" s="115">
        <v>94625.44</v>
      </c>
      <c r="CA106" s="145">
        <v>200.61999499999999</v>
      </c>
      <c r="CB106" s="113">
        <v>205.35000600000001</v>
      </c>
      <c r="CC106" s="113">
        <v>199.63000500000001</v>
      </c>
      <c r="CD106" s="113">
        <v>202.83999600000001</v>
      </c>
      <c r="CE106" s="113">
        <v>200.293961</v>
      </c>
      <c r="CF106" s="114">
        <v>3731700</v>
      </c>
      <c r="CG106" s="115">
        <v>152700</v>
      </c>
      <c r="CH106" s="145">
        <v>276.17001299999998</v>
      </c>
      <c r="CI106" s="113">
        <v>282.959991</v>
      </c>
      <c r="CJ106" s="113">
        <v>274.92999300000002</v>
      </c>
      <c r="CK106" s="113">
        <v>278.04998799999998</v>
      </c>
      <c r="CL106" s="113">
        <v>273.48657200000002</v>
      </c>
      <c r="CM106" s="114">
        <v>3463000</v>
      </c>
      <c r="CN106" s="115">
        <v>299348.90000000002</v>
      </c>
      <c r="CO106" s="145">
        <v>54.790000999999997</v>
      </c>
      <c r="CP106" s="113">
        <v>57.400002000000001</v>
      </c>
      <c r="CQ106" s="113">
        <v>54.700001</v>
      </c>
      <c r="CR106" s="113">
        <v>56.07</v>
      </c>
      <c r="CS106" s="113">
        <v>55.032935999999999</v>
      </c>
      <c r="CT106" s="114">
        <v>49202600</v>
      </c>
      <c r="CU106" s="115">
        <v>227792</v>
      </c>
      <c r="CV106" s="145">
        <v>122.800003</v>
      </c>
      <c r="CW106" s="113">
        <v>123.199997</v>
      </c>
      <c r="CX106" s="113">
        <v>120.07</v>
      </c>
      <c r="CY106" s="113">
        <v>120.08000199999999</v>
      </c>
      <c r="CZ106" s="113">
        <v>115.85340100000001</v>
      </c>
      <c r="DA106" s="114">
        <v>8084100</v>
      </c>
      <c r="DB106" s="115">
        <v>106998.1</v>
      </c>
      <c r="DC106" s="145">
        <v>168.199997</v>
      </c>
      <c r="DD106" s="113">
        <v>170.86000100000001</v>
      </c>
      <c r="DE106" s="113">
        <v>167.800003</v>
      </c>
      <c r="DF106" s="113">
        <v>169.16000399999999</v>
      </c>
      <c r="DG106" s="113">
        <v>166.082458</v>
      </c>
      <c r="DH106" s="114">
        <v>8944400</v>
      </c>
      <c r="DI106" s="115">
        <v>445320.9</v>
      </c>
      <c r="DJ106" s="145">
        <v>129.89999399999999</v>
      </c>
      <c r="DK106" s="113">
        <v>132.16999799999999</v>
      </c>
      <c r="DL106" s="113">
        <v>128.990005</v>
      </c>
      <c r="DM106" s="113">
        <v>130.11000100000001</v>
      </c>
      <c r="DN106" s="113">
        <v>127.83673899999999</v>
      </c>
      <c r="DO106" s="114">
        <v>13761800</v>
      </c>
      <c r="DP106" s="115">
        <v>396601.59999999998</v>
      </c>
      <c r="DQ106" s="145">
        <v>208.63000500000001</v>
      </c>
      <c r="DR106" s="113">
        <v>210.36000100000001</v>
      </c>
      <c r="DS106" s="113">
        <v>205.13000500000001</v>
      </c>
      <c r="DT106" s="113">
        <v>206.820007</v>
      </c>
      <c r="DU106" s="113">
        <v>203.3116</v>
      </c>
      <c r="DV106" s="114">
        <v>5401600</v>
      </c>
      <c r="DW106" s="115">
        <v>154103.79999999999</v>
      </c>
      <c r="DX106" s="145">
        <v>73.549621999999999</v>
      </c>
      <c r="DY106" s="113">
        <v>74.914124000000001</v>
      </c>
      <c r="DZ106" s="113">
        <v>73.540076999999997</v>
      </c>
      <c r="EA106" s="113">
        <v>74.351142999999993</v>
      </c>
      <c r="EB106" s="113">
        <v>72.426376000000005</v>
      </c>
      <c r="EC106" s="114">
        <v>12972039</v>
      </c>
      <c r="ED106" s="115">
        <v>197140.3</v>
      </c>
      <c r="EE106" s="145">
        <v>235.61000100000001</v>
      </c>
      <c r="EF106" s="113">
        <v>242.63999899999999</v>
      </c>
      <c r="EG106" s="113">
        <v>235.08999600000001</v>
      </c>
      <c r="EH106" s="113">
        <v>238.929993</v>
      </c>
      <c r="EI106" s="113">
        <v>237.37735000000001</v>
      </c>
      <c r="EJ106" s="114">
        <v>49111200</v>
      </c>
      <c r="EK106" s="115">
        <v>1802061</v>
      </c>
      <c r="EL106" s="145">
        <v>132.36000100000001</v>
      </c>
      <c r="EM106" s="113">
        <v>136.36999499999999</v>
      </c>
      <c r="EN106" s="113">
        <v>131.5</v>
      </c>
      <c r="EO106" s="113">
        <v>134.720001</v>
      </c>
      <c r="EP106" s="113">
        <v>133.95488</v>
      </c>
      <c r="EQ106" s="114">
        <v>6244600</v>
      </c>
      <c r="ER106" s="115">
        <v>171293.6</v>
      </c>
      <c r="ES106" s="145">
        <v>127.839996</v>
      </c>
      <c r="ET106" s="113">
        <v>131.64999399999999</v>
      </c>
      <c r="EU106" s="113">
        <v>127.44000200000001</v>
      </c>
      <c r="EV106" s="113">
        <v>130.36000100000001</v>
      </c>
      <c r="EW106" s="113">
        <v>128.72167999999999</v>
      </c>
      <c r="EX106" s="114">
        <v>8242000</v>
      </c>
      <c r="EY106" s="115">
        <v>321008.3</v>
      </c>
      <c r="EZ106" s="145">
        <v>225</v>
      </c>
      <c r="FA106" s="113">
        <v>229.60000600000001</v>
      </c>
      <c r="FB106" s="113">
        <v>225</v>
      </c>
      <c r="FC106" s="113">
        <v>226.5</v>
      </c>
      <c r="FD106" s="113">
        <v>226.5</v>
      </c>
      <c r="FE106" s="114">
        <v>7246000</v>
      </c>
      <c r="FF106" s="115">
        <v>206720</v>
      </c>
      <c r="FG106" s="145">
        <v>140.279999</v>
      </c>
      <c r="FH106" s="113">
        <v>141.38000500000001</v>
      </c>
      <c r="FI106" s="113">
        <v>139.11000100000001</v>
      </c>
      <c r="FJ106" s="113">
        <v>140</v>
      </c>
      <c r="FK106" s="113">
        <v>137.690628</v>
      </c>
      <c r="FL106" s="114">
        <v>1680700</v>
      </c>
      <c r="FM106" s="115">
        <v>35463.230000000003</v>
      </c>
      <c r="FN106" s="145">
        <v>336.64001500000001</v>
      </c>
      <c r="FO106" s="113">
        <v>346.57998700000002</v>
      </c>
      <c r="FP106" s="113">
        <v>334.51001000000002</v>
      </c>
      <c r="FQ106" s="113">
        <v>338.14999399999999</v>
      </c>
      <c r="FR106" s="113">
        <v>334.54901100000001</v>
      </c>
      <c r="FS106" s="114">
        <v>2769900</v>
      </c>
      <c r="FT106" s="115">
        <v>320843.59999999998</v>
      </c>
      <c r="FU106" s="145">
        <v>55</v>
      </c>
      <c r="FV106" s="113">
        <v>56.330002</v>
      </c>
      <c r="FW106" s="113">
        <v>55</v>
      </c>
      <c r="FX106" s="113">
        <v>55.369999</v>
      </c>
      <c r="FY106" s="113">
        <v>53.536270000000002</v>
      </c>
      <c r="FZ106" s="114">
        <v>24000800</v>
      </c>
      <c r="GA106" s="115">
        <v>229126.2</v>
      </c>
      <c r="GB106" s="145">
        <v>200</v>
      </c>
      <c r="GC106" s="113">
        <v>202</v>
      </c>
      <c r="GD106" s="113">
        <v>198.16999799999999</v>
      </c>
      <c r="GE106" s="113">
        <v>198.220001</v>
      </c>
      <c r="GF106" s="113">
        <v>197.35664399999999</v>
      </c>
      <c r="GG106" s="114">
        <v>11041300</v>
      </c>
      <c r="GH106" s="115">
        <v>336203.8</v>
      </c>
      <c r="GI106" s="145">
        <v>50.549999</v>
      </c>
      <c r="GJ106" s="113">
        <v>51.950001</v>
      </c>
      <c r="GK106" s="113">
        <v>50.439999</v>
      </c>
      <c r="GL106" s="113">
        <v>50.68</v>
      </c>
      <c r="GM106" s="113">
        <v>49.287433999999998</v>
      </c>
      <c r="GN106" s="114">
        <v>6288900</v>
      </c>
      <c r="GO106" s="115">
        <v>47360</v>
      </c>
      <c r="GP106" s="145">
        <v>144.46000699999999</v>
      </c>
      <c r="GQ106" s="113">
        <v>146.259995</v>
      </c>
      <c r="GR106" s="113">
        <v>143.63000500000001</v>
      </c>
      <c r="GS106" s="113">
        <v>143.75</v>
      </c>
      <c r="GT106" s="113">
        <v>142.069534</v>
      </c>
      <c r="GU106" s="114">
        <v>7433900</v>
      </c>
      <c r="GV106" s="115">
        <v>406709.9</v>
      </c>
      <c r="GW106" s="145">
        <v>166.16999799999999</v>
      </c>
      <c r="GX106" s="113">
        <v>172.88000500000001</v>
      </c>
      <c r="GY106" s="113">
        <v>165.949997</v>
      </c>
      <c r="GZ106" s="113">
        <v>171.88000500000001</v>
      </c>
      <c r="HA106" s="113">
        <v>171.88000500000001</v>
      </c>
      <c r="HB106" s="114">
        <v>14449100</v>
      </c>
      <c r="HC106" s="115">
        <v>311835.8</v>
      </c>
      <c r="HD106" s="147">
        <v>30377.19</v>
      </c>
      <c r="HE106" s="148">
        <v>30951.41</v>
      </c>
      <c r="HF106" s="148">
        <v>30377.19</v>
      </c>
      <c r="HG106" s="148">
        <v>30603.360000000001</v>
      </c>
      <c r="HH106" s="148">
        <v>30603.360000000001</v>
      </c>
      <c r="HI106" s="114">
        <v>465140000</v>
      </c>
      <c r="HJ106" s="149">
        <f t="shared" si="1"/>
        <v>9757570.4499999993</v>
      </c>
    </row>
    <row r="107" spans="1:218" x14ac:dyDescent="0.2">
      <c r="A107" s="127">
        <v>44225</v>
      </c>
      <c r="B107" s="112">
        <v>182.28999300000001</v>
      </c>
      <c r="C107" s="113">
        <v>182.979996</v>
      </c>
      <c r="D107" s="113">
        <v>174.86999499999999</v>
      </c>
      <c r="E107" s="113">
        <v>175.66000399999999</v>
      </c>
      <c r="F107" s="113">
        <v>171.641357</v>
      </c>
      <c r="G107" s="114">
        <v>4217200</v>
      </c>
      <c r="H107" s="120">
        <v>101324.5</v>
      </c>
      <c r="I107" s="145">
        <v>117.739998</v>
      </c>
      <c r="J107" s="113">
        <v>118.389999</v>
      </c>
      <c r="K107" s="113">
        <v>115.80999799999999</v>
      </c>
      <c r="L107" s="113">
        <v>116.260002</v>
      </c>
      <c r="M107" s="113">
        <v>115.323257</v>
      </c>
      <c r="N107" s="114">
        <v>5059300</v>
      </c>
      <c r="O107" s="115">
        <v>93612.75</v>
      </c>
      <c r="P107" s="146">
        <v>244.929993</v>
      </c>
      <c r="Q107" s="113">
        <v>246.470001</v>
      </c>
      <c r="R107" s="113">
        <v>240.25</v>
      </c>
      <c r="S107" s="113">
        <v>241.429993</v>
      </c>
      <c r="T107" s="113">
        <v>236.15124499999999</v>
      </c>
      <c r="U107" s="114">
        <v>3792800</v>
      </c>
      <c r="V107" s="120">
        <v>142740</v>
      </c>
      <c r="W107" s="145">
        <v>135.83000200000001</v>
      </c>
      <c r="X107" s="113">
        <v>136.740005</v>
      </c>
      <c r="Y107" s="113">
        <v>130.21000699999999</v>
      </c>
      <c r="Z107" s="113">
        <v>131.96000699999999</v>
      </c>
      <c r="AA107" s="113">
        <v>131.34288000000001</v>
      </c>
      <c r="AB107" s="114">
        <v>177523800</v>
      </c>
      <c r="AC107" s="115">
        <v>2215359</v>
      </c>
      <c r="AD107" s="145">
        <v>198.300003</v>
      </c>
      <c r="AE107" s="113">
        <v>201.570007</v>
      </c>
      <c r="AF107" s="113">
        <v>193.11999499999999</v>
      </c>
      <c r="AG107" s="113">
        <v>194.19000199999999</v>
      </c>
      <c r="AH107" s="113">
        <v>194.19000199999999</v>
      </c>
      <c r="AI107" s="114">
        <v>13683700</v>
      </c>
      <c r="AJ107" s="115">
        <v>113212.1</v>
      </c>
      <c r="AK107" s="145">
        <v>183.5</v>
      </c>
      <c r="AL107" s="113">
        <v>188.820007</v>
      </c>
      <c r="AM107" s="113">
        <v>180.729996</v>
      </c>
      <c r="AN107" s="113">
        <v>182.83999600000001</v>
      </c>
      <c r="AO107" s="113">
        <v>181.04565400000001</v>
      </c>
      <c r="AP107" s="114">
        <v>4541400</v>
      </c>
      <c r="AQ107" s="115">
        <v>99703.31</v>
      </c>
      <c r="AR107" s="145">
        <v>86.830001999999993</v>
      </c>
      <c r="AS107" s="113">
        <v>87.339995999999999</v>
      </c>
      <c r="AT107" s="113">
        <v>84.919998000000007</v>
      </c>
      <c r="AU107" s="113">
        <v>85.199996999999996</v>
      </c>
      <c r="AV107" s="113">
        <v>81.892409999999998</v>
      </c>
      <c r="AW107" s="114">
        <v>14699800</v>
      </c>
      <c r="AX107" s="115">
        <v>164013.79999999999</v>
      </c>
      <c r="AY107" s="145">
        <v>44.849997999999999</v>
      </c>
      <c r="AZ107" s="113">
        <v>45.369999</v>
      </c>
      <c r="BA107" s="113">
        <v>44.48</v>
      </c>
      <c r="BB107" s="113">
        <v>44.580002</v>
      </c>
      <c r="BC107" s="113">
        <v>43.661262999999998</v>
      </c>
      <c r="BD107" s="114">
        <v>22608100</v>
      </c>
      <c r="BE107" s="115">
        <v>188373.3</v>
      </c>
      <c r="BF107" s="145">
        <v>49.029998999999997</v>
      </c>
      <c r="BG107" s="113">
        <v>49.119999</v>
      </c>
      <c r="BH107" s="113">
        <v>48.110000999999997</v>
      </c>
      <c r="BI107" s="113">
        <v>48.150002000000001</v>
      </c>
      <c r="BJ107" s="113">
        <v>47.040393999999999</v>
      </c>
      <c r="BK107" s="114">
        <v>18670300</v>
      </c>
      <c r="BL107" s="115">
        <v>206921.4</v>
      </c>
      <c r="BM107" s="145">
        <v>53.849997999999999</v>
      </c>
      <c r="BN107" s="113">
        <v>54.705002</v>
      </c>
      <c r="BO107" s="113">
        <v>51.759998000000003</v>
      </c>
      <c r="BP107" s="113">
        <v>51.900002000000001</v>
      </c>
      <c r="BQ107" s="113">
        <v>50.269072999999999</v>
      </c>
      <c r="BR107" s="114">
        <v>8895400</v>
      </c>
      <c r="BS107" s="115">
        <v>58304.35</v>
      </c>
      <c r="BT107" s="145">
        <v>274.26998900000001</v>
      </c>
      <c r="BU107" s="113">
        <v>277.39999399999999</v>
      </c>
      <c r="BV107" s="113">
        <v>270.61999500000002</v>
      </c>
      <c r="BW107" s="113">
        <v>271.17001299999998</v>
      </c>
      <c r="BX107" s="113">
        <v>267.89810199999999</v>
      </c>
      <c r="BY107" s="114">
        <v>3412000</v>
      </c>
      <c r="BZ107" s="115">
        <v>93300.75</v>
      </c>
      <c r="CA107" s="145">
        <v>196.509995</v>
      </c>
      <c r="CB107" s="113">
        <v>200.94000199999999</v>
      </c>
      <c r="CC107" s="113">
        <v>194.550003</v>
      </c>
      <c r="CD107" s="113">
        <v>195.36999499999999</v>
      </c>
      <c r="CE107" s="113">
        <v>192.91774000000001</v>
      </c>
      <c r="CF107" s="114">
        <v>4635100</v>
      </c>
      <c r="CG107" s="115">
        <v>151760</v>
      </c>
      <c r="CH107" s="145">
        <v>275.80999800000001</v>
      </c>
      <c r="CI107" s="113">
        <v>277.05999800000001</v>
      </c>
      <c r="CJ107" s="113">
        <v>270.02999899999998</v>
      </c>
      <c r="CK107" s="113">
        <v>270.82000699999998</v>
      </c>
      <c r="CL107" s="113">
        <v>266.37527499999999</v>
      </c>
      <c r="CM107" s="114">
        <v>4079500</v>
      </c>
      <c r="CN107" s="115">
        <v>291565.09999999998</v>
      </c>
      <c r="CO107" s="145">
        <v>55.98</v>
      </c>
      <c r="CP107" s="113">
        <v>57.16</v>
      </c>
      <c r="CQ107" s="113">
        <v>55.360000999999997</v>
      </c>
      <c r="CR107" s="113">
        <v>55.509998000000003</v>
      </c>
      <c r="CS107" s="113">
        <v>54.483291999999999</v>
      </c>
      <c r="CT107" s="114">
        <v>37256200</v>
      </c>
      <c r="CU107" s="115">
        <v>225537</v>
      </c>
      <c r="CV107" s="145">
        <v>120.220001</v>
      </c>
      <c r="CW107" s="113">
        <v>121.300003</v>
      </c>
      <c r="CX107" s="113">
        <v>118.900002</v>
      </c>
      <c r="CY107" s="113">
        <v>119.110001</v>
      </c>
      <c r="CZ107" s="113">
        <v>114.917542</v>
      </c>
      <c r="DA107" s="114">
        <v>11825500</v>
      </c>
      <c r="DB107" s="115">
        <v>106133.8</v>
      </c>
      <c r="DC107" s="145">
        <v>164.259995</v>
      </c>
      <c r="DD107" s="113">
        <v>166</v>
      </c>
      <c r="DE107" s="113">
        <v>160.550003</v>
      </c>
      <c r="DF107" s="113">
        <v>163.13000500000001</v>
      </c>
      <c r="DG107" s="113">
        <v>160.16217</v>
      </c>
      <c r="DH107" s="114">
        <v>22505900</v>
      </c>
      <c r="DI107" s="115">
        <v>429446.7</v>
      </c>
      <c r="DJ107" s="145">
        <v>131.19000199999999</v>
      </c>
      <c r="DK107" s="113">
        <v>131.720001</v>
      </c>
      <c r="DL107" s="113">
        <v>128.19000199999999</v>
      </c>
      <c r="DM107" s="113">
        <v>128.66999799999999</v>
      </c>
      <c r="DN107" s="113">
        <v>126.421898</v>
      </c>
      <c r="DO107" s="114">
        <v>14808100</v>
      </c>
      <c r="DP107" s="115">
        <v>392212.1</v>
      </c>
      <c r="DQ107" s="145">
        <v>205.11000100000001</v>
      </c>
      <c r="DR107" s="113">
        <v>209.39999399999999</v>
      </c>
      <c r="DS107" s="113">
        <v>203.11000100000001</v>
      </c>
      <c r="DT107" s="113">
        <v>207.83999600000001</v>
      </c>
      <c r="DU107" s="113">
        <v>204.31428500000001</v>
      </c>
      <c r="DV107" s="114">
        <v>5203300</v>
      </c>
      <c r="DW107" s="115">
        <v>154863.79999999999</v>
      </c>
      <c r="DX107" s="145">
        <v>74.417938000000007</v>
      </c>
      <c r="DY107" s="113">
        <v>74.780533000000005</v>
      </c>
      <c r="DZ107" s="113">
        <v>72.891220000000004</v>
      </c>
      <c r="EA107" s="113">
        <v>73.540076999999997</v>
      </c>
      <c r="EB107" s="113">
        <v>71.636307000000002</v>
      </c>
      <c r="EC107" s="114">
        <v>10671470</v>
      </c>
      <c r="ED107" s="115">
        <v>194989.8</v>
      </c>
      <c r="EE107" s="145">
        <v>235.990005</v>
      </c>
      <c r="EF107" s="113">
        <v>238.020004</v>
      </c>
      <c r="EG107" s="113">
        <v>231.35000600000001</v>
      </c>
      <c r="EH107" s="113">
        <v>231.96000699999999</v>
      </c>
      <c r="EI107" s="113">
        <v>230.45263700000001</v>
      </c>
      <c r="EJ107" s="114">
        <v>42503100</v>
      </c>
      <c r="EK107" s="115">
        <v>1749492</v>
      </c>
      <c r="EL107" s="145">
        <v>133.949997</v>
      </c>
      <c r="EM107" s="113">
        <v>135.029999</v>
      </c>
      <c r="EN107" s="113">
        <v>132.14999399999999</v>
      </c>
      <c r="EO107" s="113">
        <v>133.58999600000001</v>
      </c>
      <c r="EP107" s="113">
        <v>132.83128400000001</v>
      </c>
      <c r="EQ107" s="114">
        <v>7166100</v>
      </c>
      <c r="ER107" s="115">
        <v>169856.8</v>
      </c>
      <c r="ES107" s="145">
        <v>130.19000199999999</v>
      </c>
      <c r="ET107" s="113">
        <v>130.28999300000001</v>
      </c>
      <c r="EU107" s="113">
        <v>128.070007</v>
      </c>
      <c r="EV107" s="113">
        <v>128.21000699999999</v>
      </c>
      <c r="EW107" s="113">
        <v>126.59871699999999</v>
      </c>
      <c r="EX107" s="114">
        <v>8344100</v>
      </c>
      <c r="EY107" s="115">
        <v>315714</v>
      </c>
      <c r="EZ107" s="145">
        <v>224.66000399999999</v>
      </c>
      <c r="FA107" s="113">
        <v>228.78999300000001</v>
      </c>
      <c r="FB107" s="113">
        <v>223.020004</v>
      </c>
      <c r="FC107" s="113">
        <v>225.55999800000001</v>
      </c>
      <c r="FD107" s="113">
        <v>225.55999800000001</v>
      </c>
      <c r="FE107" s="114">
        <v>6473000</v>
      </c>
      <c r="FF107" s="115">
        <v>203350</v>
      </c>
      <c r="FG107" s="145">
        <v>138.970001</v>
      </c>
      <c r="FH107" s="113">
        <v>138.970001</v>
      </c>
      <c r="FI107" s="113">
        <v>135.86999499999999</v>
      </c>
      <c r="FJ107" s="113">
        <v>136.300003</v>
      </c>
      <c r="FK107" s="113">
        <v>134.05166600000001</v>
      </c>
      <c r="FL107" s="114">
        <v>2277100</v>
      </c>
      <c r="FM107" s="115">
        <v>34525.980000000003</v>
      </c>
      <c r="FN107" s="145">
        <v>336.52999899999998</v>
      </c>
      <c r="FO107" s="113">
        <v>339.01998900000001</v>
      </c>
      <c r="FP107" s="113">
        <v>330.63000499999998</v>
      </c>
      <c r="FQ107" s="113">
        <v>333.57998700000002</v>
      </c>
      <c r="FR107" s="113">
        <v>330.02767899999998</v>
      </c>
      <c r="FS107" s="114">
        <v>3899200</v>
      </c>
      <c r="FT107" s="115">
        <v>315339.7</v>
      </c>
      <c r="FU107" s="145">
        <v>55</v>
      </c>
      <c r="FV107" s="113">
        <v>55.27</v>
      </c>
      <c r="FW107" s="113">
        <v>54.48</v>
      </c>
      <c r="FX107" s="113">
        <v>54.75</v>
      </c>
      <c r="FY107" s="113">
        <v>52.936805999999997</v>
      </c>
      <c r="FZ107" s="114">
        <v>26231200</v>
      </c>
      <c r="GA107" s="115">
        <v>226563.6</v>
      </c>
      <c r="GB107" s="145">
        <v>197.820007</v>
      </c>
      <c r="GC107" s="113">
        <v>203.050003</v>
      </c>
      <c r="GD107" s="113">
        <v>192.80999800000001</v>
      </c>
      <c r="GE107" s="113">
        <v>193.25</v>
      </c>
      <c r="GF107" s="113">
        <v>192.40829500000001</v>
      </c>
      <c r="GG107" s="114">
        <v>21503000</v>
      </c>
      <c r="GH107" s="115">
        <v>327774.09999999998</v>
      </c>
      <c r="GI107" s="145">
        <v>50.240001999999997</v>
      </c>
      <c r="GJ107" s="113">
        <v>51.41</v>
      </c>
      <c r="GK107" s="113">
        <v>49.849997999999999</v>
      </c>
      <c r="GL107" s="113">
        <v>50.25</v>
      </c>
      <c r="GM107" s="113">
        <v>48.869247000000001</v>
      </c>
      <c r="GN107" s="114">
        <v>10489400</v>
      </c>
      <c r="GO107" s="115">
        <v>48040</v>
      </c>
      <c r="GP107" s="145">
        <v>143.179993</v>
      </c>
      <c r="GQ107" s="113">
        <v>143.75</v>
      </c>
      <c r="GR107" s="113">
        <v>140.35000600000001</v>
      </c>
      <c r="GS107" s="113">
        <v>140.490005</v>
      </c>
      <c r="GT107" s="113">
        <v>138.84764100000001</v>
      </c>
      <c r="GU107" s="114">
        <v>10836400</v>
      </c>
      <c r="GV107" s="115">
        <v>397486.4</v>
      </c>
      <c r="GW107" s="145">
        <v>168.800003</v>
      </c>
      <c r="GX107" s="113">
        <v>169.80999800000001</v>
      </c>
      <c r="GY107" s="113">
        <v>165.78999300000001</v>
      </c>
      <c r="GZ107" s="113">
        <v>168.16999799999999</v>
      </c>
      <c r="HA107" s="113">
        <v>168.16999799999999</v>
      </c>
      <c r="HB107" s="114">
        <v>12848800</v>
      </c>
      <c r="HC107" s="115">
        <v>305104.90000000002</v>
      </c>
      <c r="HD107" s="147">
        <v>30553.91</v>
      </c>
      <c r="HE107" s="148">
        <v>30553.91</v>
      </c>
      <c r="HF107" s="148">
        <v>29856.3</v>
      </c>
      <c r="HG107" s="148">
        <v>29982.62</v>
      </c>
      <c r="HH107" s="148">
        <v>29982.62</v>
      </c>
      <c r="HI107" s="114">
        <v>536320000</v>
      </c>
      <c r="HJ107" s="149">
        <f t="shared" si="1"/>
        <v>9516621.0399999972</v>
      </c>
    </row>
    <row r="108" spans="1:218" x14ac:dyDescent="0.2">
      <c r="A108" s="127">
        <v>44228</v>
      </c>
      <c r="B108" s="112">
        <v>175.970001</v>
      </c>
      <c r="C108" s="113">
        <v>177.11000100000001</v>
      </c>
      <c r="D108" s="113">
        <v>173.970001</v>
      </c>
      <c r="E108" s="113">
        <v>174.699997</v>
      </c>
      <c r="F108" s="113">
        <v>170.70332300000001</v>
      </c>
      <c r="G108" s="114">
        <v>2569700</v>
      </c>
      <c r="H108" s="120">
        <v>101168.7</v>
      </c>
      <c r="I108" s="145">
        <v>117.699997</v>
      </c>
      <c r="J108" s="113">
        <v>119.290001</v>
      </c>
      <c r="K108" s="113">
        <v>117</v>
      </c>
      <c r="L108" s="113">
        <v>117.029999</v>
      </c>
      <c r="M108" s="113">
        <v>116.087051</v>
      </c>
      <c r="N108" s="114">
        <v>3359800</v>
      </c>
      <c r="O108" s="115">
        <v>94232.69</v>
      </c>
      <c r="P108" s="146">
        <v>244.300003</v>
      </c>
      <c r="Q108" s="113">
        <v>245.479996</v>
      </c>
      <c r="R108" s="113">
        <v>239.58000200000001</v>
      </c>
      <c r="S108" s="113">
        <v>240.429993</v>
      </c>
      <c r="T108" s="113">
        <v>235.17309599999999</v>
      </c>
      <c r="U108" s="114">
        <v>2173500</v>
      </c>
      <c r="V108" s="120">
        <v>143310</v>
      </c>
      <c r="W108" s="145">
        <v>133.75</v>
      </c>
      <c r="X108" s="113">
        <v>135.38000500000001</v>
      </c>
      <c r="Y108" s="113">
        <v>130.929993</v>
      </c>
      <c r="Z108" s="113">
        <v>134.13999899999999</v>
      </c>
      <c r="AA108" s="113">
        <v>133.51267999999999</v>
      </c>
      <c r="AB108" s="114">
        <v>106239800</v>
      </c>
      <c r="AC108" s="115">
        <v>2251957</v>
      </c>
      <c r="AD108" s="145">
        <v>196</v>
      </c>
      <c r="AE108" s="113">
        <v>197.38000500000001</v>
      </c>
      <c r="AF108" s="113">
        <v>192.86000100000001</v>
      </c>
      <c r="AG108" s="113">
        <v>195.83999600000001</v>
      </c>
      <c r="AH108" s="113">
        <v>195.83999600000001</v>
      </c>
      <c r="AI108" s="114">
        <v>9061900</v>
      </c>
      <c r="AJ108" s="115">
        <v>114174.1</v>
      </c>
      <c r="AK108" s="145">
        <v>185.96000699999999</v>
      </c>
      <c r="AL108" s="113">
        <v>186.800003</v>
      </c>
      <c r="AM108" s="113">
        <v>182.020004</v>
      </c>
      <c r="AN108" s="113">
        <v>184.720001</v>
      </c>
      <c r="AO108" s="113">
        <v>182.907196</v>
      </c>
      <c r="AP108" s="114">
        <v>2738200</v>
      </c>
      <c r="AQ108" s="115">
        <v>100728.5</v>
      </c>
      <c r="AR108" s="145">
        <v>85.989998</v>
      </c>
      <c r="AS108" s="113">
        <v>87.300003000000004</v>
      </c>
      <c r="AT108" s="113">
        <v>84.57</v>
      </c>
      <c r="AU108" s="113">
        <v>86.410004000000001</v>
      </c>
      <c r="AV108" s="113">
        <v>83.055442999999997</v>
      </c>
      <c r="AW108" s="114">
        <v>8073600</v>
      </c>
      <c r="AX108" s="115">
        <v>166343.1</v>
      </c>
      <c r="AY108" s="145">
        <v>44.919998</v>
      </c>
      <c r="AZ108" s="113">
        <v>45.630001</v>
      </c>
      <c r="BA108" s="113">
        <v>44.66</v>
      </c>
      <c r="BB108" s="113">
        <v>45.400002000000001</v>
      </c>
      <c r="BC108" s="113">
        <v>44.464362999999999</v>
      </c>
      <c r="BD108" s="114">
        <v>16776900</v>
      </c>
      <c r="BE108" s="115">
        <v>191838.2</v>
      </c>
      <c r="BF108" s="145">
        <v>48.27</v>
      </c>
      <c r="BG108" s="113">
        <v>48.689999</v>
      </c>
      <c r="BH108" s="113">
        <v>48.18</v>
      </c>
      <c r="BI108" s="113">
        <v>48.48</v>
      </c>
      <c r="BJ108" s="113">
        <v>47.362785000000002</v>
      </c>
      <c r="BK108" s="114">
        <v>12183600</v>
      </c>
      <c r="BL108" s="115">
        <v>208339.5</v>
      </c>
      <c r="BM108" s="145">
        <v>52.389999000000003</v>
      </c>
      <c r="BN108" s="113">
        <v>52.84</v>
      </c>
      <c r="BO108" s="113">
        <v>51.330002</v>
      </c>
      <c r="BP108" s="113">
        <v>52.75</v>
      </c>
      <c r="BQ108" s="113">
        <v>51.092365000000001</v>
      </c>
      <c r="BR108" s="114">
        <v>4128300</v>
      </c>
      <c r="BS108" s="115">
        <v>53673.73</v>
      </c>
      <c r="BT108" s="145">
        <v>272.66000400000001</v>
      </c>
      <c r="BU108" s="113">
        <v>276.79998799999998</v>
      </c>
      <c r="BV108" s="113">
        <v>272</v>
      </c>
      <c r="BW108" s="113">
        <v>274.73001099999999</v>
      </c>
      <c r="BX108" s="113">
        <v>271.41513099999997</v>
      </c>
      <c r="BY108" s="114">
        <v>2324100</v>
      </c>
      <c r="BZ108" s="115">
        <v>94525.63</v>
      </c>
      <c r="CA108" s="145">
        <v>197.550003</v>
      </c>
      <c r="CB108" s="113">
        <v>197.770004</v>
      </c>
      <c r="CC108" s="113">
        <v>195.279999</v>
      </c>
      <c r="CD108" s="113">
        <v>195.55999800000001</v>
      </c>
      <c r="CE108" s="113">
        <v>193.10536200000001</v>
      </c>
      <c r="CF108" s="114">
        <v>2889000</v>
      </c>
      <c r="CG108" s="115">
        <v>152240</v>
      </c>
      <c r="CH108" s="145">
        <v>271.23001099999999</v>
      </c>
      <c r="CI108" s="113">
        <v>272.64999399999999</v>
      </c>
      <c r="CJ108" s="113">
        <v>267.25</v>
      </c>
      <c r="CK108" s="113">
        <v>270.07000699999998</v>
      </c>
      <c r="CL108" s="113">
        <v>265.63757299999997</v>
      </c>
      <c r="CM108" s="114">
        <v>3707800</v>
      </c>
      <c r="CN108" s="115">
        <v>290757.59999999998</v>
      </c>
      <c r="CO108" s="145">
        <v>55.950001</v>
      </c>
      <c r="CP108" s="113">
        <v>57.389999000000003</v>
      </c>
      <c r="CQ108" s="113">
        <v>55.709999000000003</v>
      </c>
      <c r="CR108" s="113">
        <v>56.689999</v>
      </c>
      <c r="CS108" s="113">
        <v>55.641463999999999</v>
      </c>
      <c r="CT108" s="114">
        <v>26926600</v>
      </c>
      <c r="CU108" s="115">
        <v>230331.4</v>
      </c>
      <c r="CV108" s="145">
        <v>119.900002</v>
      </c>
      <c r="CW108" s="113">
        <v>120.949997</v>
      </c>
      <c r="CX108" s="113">
        <v>118.730003</v>
      </c>
      <c r="CY108" s="113">
        <v>120.540001</v>
      </c>
      <c r="CZ108" s="113">
        <v>116.297203</v>
      </c>
      <c r="DA108" s="114">
        <v>6250500</v>
      </c>
      <c r="DB108" s="115">
        <v>107408</v>
      </c>
      <c r="DC108" s="145">
        <v>165.30999800000001</v>
      </c>
      <c r="DD108" s="113">
        <v>165.30999800000001</v>
      </c>
      <c r="DE108" s="113">
        <v>162.60000600000001</v>
      </c>
      <c r="DF108" s="113">
        <v>162.71000699999999</v>
      </c>
      <c r="DG108" s="113">
        <v>159.749786</v>
      </c>
      <c r="DH108" s="114">
        <v>9971400</v>
      </c>
      <c r="DI108" s="115">
        <v>428341</v>
      </c>
      <c r="DJ108" s="145">
        <v>129.39999399999999</v>
      </c>
      <c r="DK108" s="113">
        <v>130.070007</v>
      </c>
      <c r="DL108" s="113">
        <v>128.479996</v>
      </c>
      <c r="DM108" s="113">
        <v>129.61999499999999</v>
      </c>
      <c r="DN108" s="113">
        <v>127.355293</v>
      </c>
      <c r="DO108" s="114">
        <v>11080700</v>
      </c>
      <c r="DP108" s="115">
        <v>395536</v>
      </c>
      <c r="DQ108" s="145">
        <v>208.479996</v>
      </c>
      <c r="DR108" s="113">
        <v>209.69000199999999</v>
      </c>
      <c r="DS108" s="113">
        <v>206.60000600000001</v>
      </c>
      <c r="DT108" s="113">
        <v>207.929993</v>
      </c>
      <c r="DU108" s="113">
        <v>204.40275600000001</v>
      </c>
      <c r="DV108" s="114">
        <v>2812500</v>
      </c>
      <c r="DW108" s="115">
        <v>155026.79999999999</v>
      </c>
      <c r="DX108" s="145">
        <v>74.417938000000007</v>
      </c>
      <c r="DY108" s="113">
        <v>74.742362999999997</v>
      </c>
      <c r="DZ108" s="113">
        <v>73.797707000000003</v>
      </c>
      <c r="EA108" s="113">
        <v>73.816794999999999</v>
      </c>
      <c r="EB108" s="113">
        <v>71.905861000000002</v>
      </c>
      <c r="EC108" s="114">
        <v>8224599</v>
      </c>
      <c r="ED108" s="115">
        <v>195745.3</v>
      </c>
      <c r="EE108" s="145">
        <v>235.05999800000001</v>
      </c>
      <c r="EF108" s="113">
        <v>242.5</v>
      </c>
      <c r="EG108" s="113">
        <v>232.429993</v>
      </c>
      <c r="EH108" s="113">
        <v>239.64999399999999</v>
      </c>
      <c r="EI108" s="113">
        <v>238.09266700000001</v>
      </c>
      <c r="EJ108" s="114">
        <v>33314200</v>
      </c>
      <c r="EK108" s="115">
        <v>1807491</v>
      </c>
      <c r="EL108" s="145">
        <v>135.36999499999999</v>
      </c>
      <c r="EM108" s="113">
        <v>136.050003</v>
      </c>
      <c r="EN108" s="113">
        <v>133.300003</v>
      </c>
      <c r="EO108" s="113">
        <v>135.71000699999999</v>
      </c>
      <c r="EP108" s="113">
        <v>134.939255</v>
      </c>
      <c r="EQ108" s="114">
        <v>4366800</v>
      </c>
      <c r="ER108" s="115">
        <v>172552.4</v>
      </c>
      <c r="ES108" s="145">
        <v>129</v>
      </c>
      <c r="ET108" s="113">
        <v>129.66000399999999</v>
      </c>
      <c r="EU108" s="113">
        <v>128.199997</v>
      </c>
      <c r="EV108" s="113">
        <v>128.970001</v>
      </c>
      <c r="EW108" s="113">
        <v>127.349159</v>
      </c>
      <c r="EX108" s="114">
        <v>6534200</v>
      </c>
      <c r="EY108" s="115">
        <v>317585.5</v>
      </c>
      <c r="EZ108" s="145">
        <v>227.21000699999999</v>
      </c>
      <c r="FA108" s="113">
        <v>229.89999399999999</v>
      </c>
      <c r="FB108" s="113">
        <v>224.75</v>
      </c>
      <c r="FC108" s="113">
        <v>228.46000699999999</v>
      </c>
      <c r="FD108" s="113">
        <v>228.46000699999999</v>
      </c>
      <c r="FE108" s="114">
        <v>5696700</v>
      </c>
      <c r="FF108" s="115">
        <v>203620</v>
      </c>
      <c r="FG108" s="145">
        <v>137.08000200000001</v>
      </c>
      <c r="FH108" s="113">
        <v>138.5</v>
      </c>
      <c r="FI108" s="113">
        <v>135.88999899999999</v>
      </c>
      <c r="FJ108" s="113">
        <v>138.21000699999999</v>
      </c>
      <c r="FK108" s="113">
        <v>135.930161</v>
      </c>
      <c r="FL108" s="114">
        <v>1232200</v>
      </c>
      <c r="FM108" s="115">
        <v>35009.81</v>
      </c>
      <c r="FN108" s="145">
        <v>335.02999899999998</v>
      </c>
      <c r="FO108" s="113">
        <v>338.14999399999999</v>
      </c>
      <c r="FP108" s="113">
        <v>332.73998999999998</v>
      </c>
      <c r="FQ108" s="113">
        <v>334</v>
      </c>
      <c r="FR108" s="113">
        <v>330.44323700000001</v>
      </c>
      <c r="FS108" s="114">
        <v>3020200</v>
      </c>
      <c r="FT108" s="115">
        <v>315736.59999999998</v>
      </c>
      <c r="FU108" s="145">
        <v>55.27</v>
      </c>
      <c r="FV108" s="113">
        <v>55.27</v>
      </c>
      <c r="FW108" s="113">
        <v>54.220001000000003</v>
      </c>
      <c r="FX108" s="113">
        <v>54.279998999999997</v>
      </c>
      <c r="FY108" s="113">
        <v>52.482371999999998</v>
      </c>
      <c r="FZ108" s="114">
        <v>20541100</v>
      </c>
      <c r="GA108" s="115">
        <v>224618.6</v>
      </c>
      <c r="GB108" s="145">
        <v>195.13999899999999</v>
      </c>
      <c r="GC108" s="113">
        <v>199.21000699999999</v>
      </c>
      <c r="GD108" s="113">
        <v>195.020004</v>
      </c>
      <c r="GE108" s="113">
        <v>198.36000100000001</v>
      </c>
      <c r="GF108" s="113">
        <v>197.49603300000001</v>
      </c>
      <c r="GG108" s="114">
        <v>12970700</v>
      </c>
      <c r="GH108" s="115">
        <v>336441.3</v>
      </c>
      <c r="GI108" s="145">
        <v>49.810001</v>
      </c>
      <c r="GJ108" s="113">
        <v>50.330002</v>
      </c>
      <c r="GK108" s="113">
        <v>48.799999</v>
      </c>
      <c r="GL108" s="113">
        <v>48.830002</v>
      </c>
      <c r="GM108" s="113">
        <v>47.48827</v>
      </c>
      <c r="GN108" s="114">
        <v>6732200</v>
      </c>
      <c r="GO108" s="115">
        <v>48150</v>
      </c>
      <c r="GP108" s="145">
        <v>140.91000399999999</v>
      </c>
      <c r="GQ108" s="113">
        <v>141.490005</v>
      </c>
      <c r="GR108" s="113">
        <v>139.19000199999999</v>
      </c>
      <c r="GS108" s="113">
        <v>139.270004</v>
      </c>
      <c r="GT108" s="113">
        <v>137.64192199999999</v>
      </c>
      <c r="GU108" s="114">
        <v>8648400</v>
      </c>
      <c r="GV108" s="115">
        <v>394034.7</v>
      </c>
      <c r="GW108" s="145">
        <v>170.83999600000001</v>
      </c>
      <c r="GX108" s="113">
        <v>171.729996</v>
      </c>
      <c r="GY108" s="113">
        <v>168.029999</v>
      </c>
      <c r="GZ108" s="113">
        <v>170.970001</v>
      </c>
      <c r="HA108" s="113">
        <v>170.970001</v>
      </c>
      <c r="HB108" s="114">
        <v>8140400</v>
      </c>
      <c r="HC108" s="115">
        <v>310184.90000000002</v>
      </c>
      <c r="HD108" s="147">
        <v>30054.73</v>
      </c>
      <c r="HE108" s="148">
        <v>30335.91</v>
      </c>
      <c r="HF108" s="148">
        <v>30014.97</v>
      </c>
      <c r="HG108" s="148">
        <v>30211.91</v>
      </c>
      <c r="HH108" s="148">
        <v>30211.91</v>
      </c>
      <c r="HI108" s="114">
        <v>347060000</v>
      </c>
      <c r="HJ108" s="149">
        <f t="shared" si="1"/>
        <v>9641102.0599999987</v>
      </c>
    </row>
    <row r="109" spans="1:218" x14ac:dyDescent="0.2">
      <c r="A109" s="127">
        <v>44229</v>
      </c>
      <c r="B109" s="112">
        <v>176.25</v>
      </c>
      <c r="C109" s="113">
        <v>177.529999</v>
      </c>
      <c r="D109" s="113">
        <v>174.85000600000001</v>
      </c>
      <c r="E109" s="113">
        <v>175.020004</v>
      </c>
      <c r="F109" s="113">
        <v>171.016006</v>
      </c>
      <c r="G109" s="114">
        <v>2844400</v>
      </c>
      <c r="H109" s="120">
        <v>101354</v>
      </c>
      <c r="I109" s="145">
        <v>118.290001</v>
      </c>
      <c r="J109" s="113">
        <v>122.41999800000001</v>
      </c>
      <c r="K109" s="113">
        <v>118.279999</v>
      </c>
      <c r="L109" s="113">
        <v>120.699997</v>
      </c>
      <c r="M109" s="113">
        <v>119.727478</v>
      </c>
      <c r="N109" s="114">
        <v>4036700</v>
      </c>
      <c r="O109" s="115">
        <v>97187.81</v>
      </c>
      <c r="P109" s="146">
        <v>240</v>
      </c>
      <c r="Q109" s="113">
        <v>241.949997</v>
      </c>
      <c r="R109" s="113">
        <v>236.800003</v>
      </c>
      <c r="S109" s="113">
        <v>240.490005</v>
      </c>
      <c r="T109" s="113">
        <v>235.23181199999999</v>
      </c>
      <c r="U109" s="114">
        <v>2444200</v>
      </c>
      <c r="V109" s="120">
        <v>144990</v>
      </c>
      <c r="W109" s="145">
        <v>135.729996</v>
      </c>
      <c r="X109" s="113">
        <v>136.30999800000001</v>
      </c>
      <c r="Y109" s="113">
        <v>134.61000100000001</v>
      </c>
      <c r="Z109" s="113">
        <v>134.990005</v>
      </c>
      <c r="AA109" s="113">
        <v>134.35871900000001</v>
      </c>
      <c r="AB109" s="114">
        <v>83305400</v>
      </c>
      <c r="AC109" s="115">
        <v>2266227</v>
      </c>
      <c r="AD109" s="145">
        <v>198.979996</v>
      </c>
      <c r="AE109" s="113">
        <v>203.029999</v>
      </c>
      <c r="AF109" s="113">
        <v>198.08999600000001</v>
      </c>
      <c r="AG109" s="113">
        <v>200.94000199999999</v>
      </c>
      <c r="AH109" s="113">
        <v>200.94000199999999</v>
      </c>
      <c r="AI109" s="114">
        <v>11130600</v>
      </c>
      <c r="AJ109" s="115">
        <v>117147.3</v>
      </c>
      <c r="AK109" s="145">
        <v>186.5</v>
      </c>
      <c r="AL109" s="113">
        <v>192.779999</v>
      </c>
      <c r="AM109" s="113">
        <v>185.63999899999999</v>
      </c>
      <c r="AN109" s="113">
        <v>192.5</v>
      </c>
      <c r="AO109" s="113">
        <v>190.61085499999999</v>
      </c>
      <c r="AP109" s="114">
        <v>5265400</v>
      </c>
      <c r="AQ109" s="115">
        <v>104970.9</v>
      </c>
      <c r="AR109" s="145">
        <v>88.010002</v>
      </c>
      <c r="AS109" s="113">
        <v>88.370002999999997</v>
      </c>
      <c r="AT109" s="113">
        <v>86.529999000000004</v>
      </c>
      <c r="AU109" s="113">
        <v>87.059997999999993</v>
      </c>
      <c r="AV109" s="113">
        <v>83.680199000000002</v>
      </c>
      <c r="AW109" s="114">
        <v>9233100</v>
      </c>
      <c r="AX109" s="115">
        <v>167594.4</v>
      </c>
      <c r="AY109" s="145">
        <v>45.52</v>
      </c>
      <c r="AZ109" s="113">
        <v>45.939999</v>
      </c>
      <c r="BA109" s="113">
        <v>45.43</v>
      </c>
      <c r="BB109" s="113">
        <v>45.830002</v>
      </c>
      <c r="BC109" s="113">
        <v>44.885505999999999</v>
      </c>
      <c r="BD109" s="114">
        <v>16520900</v>
      </c>
      <c r="BE109" s="115">
        <v>193655.2</v>
      </c>
      <c r="BF109" s="145">
        <v>48.799999</v>
      </c>
      <c r="BG109" s="113">
        <v>49.349997999999999</v>
      </c>
      <c r="BH109" s="113">
        <v>48.630001</v>
      </c>
      <c r="BI109" s="113">
        <v>48.959999000000003</v>
      </c>
      <c r="BJ109" s="113">
        <v>47.831721999999999</v>
      </c>
      <c r="BK109" s="114">
        <v>13319800</v>
      </c>
      <c r="BL109" s="115">
        <v>210402.3</v>
      </c>
      <c r="BM109" s="145">
        <v>53.560001</v>
      </c>
      <c r="BN109" s="113">
        <v>54.869999</v>
      </c>
      <c r="BO109" s="113">
        <v>52.869999</v>
      </c>
      <c r="BP109" s="113">
        <v>54.610000999999997</v>
      </c>
      <c r="BQ109" s="113">
        <v>52.893917000000002</v>
      </c>
      <c r="BR109" s="114">
        <v>5229500</v>
      </c>
      <c r="BS109" s="115">
        <v>41010.800000000003</v>
      </c>
      <c r="BT109" s="145">
        <v>278.32000699999998</v>
      </c>
      <c r="BU109" s="113">
        <v>288.25</v>
      </c>
      <c r="BV109" s="113">
        <v>278</v>
      </c>
      <c r="BW109" s="113">
        <v>286.97000100000002</v>
      </c>
      <c r="BX109" s="113">
        <v>283.50747699999999</v>
      </c>
      <c r="BY109" s="114">
        <v>5195500</v>
      </c>
      <c r="BZ109" s="115">
        <v>98737.06</v>
      </c>
      <c r="CA109" s="145">
        <v>197.83000200000001</v>
      </c>
      <c r="CB109" s="113">
        <v>200.86999499999999</v>
      </c>
      <c r="CC109" s="113">
        <v>197.509995</v>
      </c>
      <c r="CD109" s="113">
        <v>200.11999499999999</v>
      </c>
      <c r="CE109" s="113">
        <v>197.608124</v>
      </c>
      <c r="CF109" s="114">
        <v>2767800</v>
      </c>
      <c r="CG109" s="115">
        <v>152300</v>
      </c>
      <c r="CH109" s="145">
        <v>270</v>
      </c>
      <c r="CI109" s="113">
        <v>275.69000199999999</v>
      </c>
      <c r="CJ109" s="113">
        <v>269.98998999999998</v>
      </c>
      <c r="CK109" s="113">
        <v>272.16000400000001</v>
      </c>
      <c r="CL109" s="113">
        <v>267.69326799999999</v>
      </c>
      <c r="CM109" s="114">
        <v>4111800</v>
      </c>
      <c r="CN109" s="115">
        <v>293007.59999999998</v>
      </c>
      <c r="CO109" s="145">
        <v>57.189999</v>
      </c>
      <c r="CP109" s="113">
        <v>58.279998999999997</v>
      </c>
      <c r="CQ109" s="113">
        <v>56.880001</v>
      </c>
      <c r="CR109" s="113">
        <v>58</v>
      </c>
      <c r="CS109" s="113">
        <v>56.927238000000003</v>
      </c>
      <c r="CT109" s="114">
        <v>23580900</v>
      </c>
      <c r="CU109" s="115">
        <v>235653.9</v>
      </c>
      <c r="CV109" s="145">
        <v>119.360001</v>
      </c>
      <c r="CW109" s="113">
        <v>121</v>
      </c>
      <c r="CX109" s="113">
        <v>119.279999</v>
      </c>
      <c r="CY109" s="113">
        <v>119.44000200000001</v>
      </c>
      <c r="CZ109" s="113">
        <v>115.23593099999999</v>
      </c>
      <c r="DA109" s="114">
        <v>6341900</v>
      </c>
      <c r="DB109" s="115">
        <v>106427.8</v>
      </c>
      <c r="DC109" s="145">
        <v>163.38000500000001</v>
      </c>
      <c r="DD109" s="113">
        <v>163.66000399999999</v>
      </c>
      <c r="DE109" s="113">
        <v>161.179993</v>
      </c>
      <c r="DF109" s="113">
        <v>161.25</v>
      </c>
      <c r="DG109" s="113">
        <v>158.31636</v>
      </c>
      <c r="DH109" s="114">
        <v>11443300</v>
      </c>
      <c r="DI109" s="115">
        <v>424497.5</v>
      </c>
      <c r="DJ109" s="145">
        <v>131.94000199999999</v>
      </c>
      <c r="DK109" s="113">
        <v>134.38999899999999</v>
      </c>
      <c r="DL109" s="113">
        <v>131.220001</v>
      </c>
      <c r="DM109" s="113">
        <v>133.61000100000001</v>
      </c>
      <c r="DN109" s="113">
        <v>131.275589</v>
      </c>
      <c r="DO109" s="114">
        <v>12253600</v>
      </c>
      <c r="DP109" s="115">
        <v>407711.4</v>
      </c>
      <c r="DQ109" s="145">
        <v>208.08999600000001</v>
      </c>
      <c r="DR109" s="113">
        <v>212.63000500000001</v>
      </c>
      <c r="DS109" s="113">
        <v>207.64999399999999</v>
      </c>
      <c r="DT109" s="113">
        <v>209.759995</v>
      </c>
      <c r="DU109" s="113">
        <v>206.201706</v>
      </c>
      <c r="DV109" s="114">
        <v>2786000</v>
      </c>
      <c r="DW109" s="115">
        <v>156391.1</v>
      </c>
      <c r="DX109" s="145">
        <v>74.227097000000001</v>
      </c>
      <c r="DY109" s="113">
        <v>75.305344000000005</v>
      </c>
      <c r="DZ109" s="113">
        <v>74.141220000000004</v>
      </c>
      <c r="EA109" s="113">
        <v>74.208015000000003</v>
      </c>
      <c r="EB109" s="113">
        <v>72.286957000000001</v>
      </c>
      <c r="EC109" s="114">
        <v>9866710</v>
      </c>
      <c r="ED109" s="115">
        <v>196782.7</v>
      </c>
      <c r="EE109" s="145">
        <v>241.300003</v>
      </c>
      <c r="EF109" s="113">
        <v>242.30999800000001</v>
      </c>
      <c r="EG109" s="113">
        <v>238.69000199999999</v>
      </c>
      <c r="EH109" s="113">
        <v>239.509995</v>
      </c>
      <c r="EI109" s="113">
        <v>237.95358300000001</v>
      </c>
      <c r="EJ109" s="114">
        <v>25916300</v>
      </c>
      <c r="EK109" s="115">
        <v>1806435</v>
      </c>
      <c r="EL109" s="145">
        <v>137.05999800000001</v>
      </c>
      <c r="EM109" s="113">
        <v>139.86000100000001</v>
      </c>
      <c r="EN109" s="113">
        <v>136.75</v>
      </c>
      <c r="EO109" s="113">
        <v>139.58999600000001</v>
      </c>
      <c r="EP109" s="113">
        <v>138.797211</v>
      </c>
      <c r="EQ109" s="114">
        <v>7132800</v>
      </c>
      <c r="ER109" s="115">
        <v>177485.7</v>
      </c>
      <c r="ES109" s="145">
        <v>129.60000600000001</v>
      </c>
      <c r="ET109" s="113">
        <v>130.720001</v>
      </c>
      <c r="EU109" s="113">
        <v>128.69000199999999</v>
      </c>
      <c r="EV109" s="113">
        <v>128.78999300000001</v>
      </c>
      <c r="EW109" s="113">
        <v>127.17140999999999</v>
      </c>
      <c r="EX109" s="114">
        <v>6825600</v>
      </c>
      <c r="EY109" s="115">
        <v>317142.3</v>
      </c>
      <c r="EZ109" s="145">
        <v>231.470001</v>
      </c>
      <c r="FA109" s="113">
        <v>235.949997</v>
      </c>
      <c r="FB109" s="113">
        <v>231.38000500000001</v>
      </c>
      <c r="FC109" s="113">
        <v>234.199997</v>
      </c>
      <c r="FD109" s="113">
        <v>234.199997</v>
      </c>
      <c r="FE109" s="114">
        <v>7134900</v>
      </c>
      <c r="FF109" s="115">
        <v>202890</v>
      </c>
      <c r="FG109" s="145">
        <v>139.16000399999999</v>
      </c>
      <c r="FH109" s="113">
        <v>140.69000199999999</v>
      </c>
      <c r="FI109" s="113">
        <v>138.25</v>
      </c>
      <c r="FJ109" s="113">
        <v>139.83000200000001</v>
      </c>
      <c r="FK109" s="113">
        <v>137.523438</v>
      </c>
      <c r="FL109" s="114">
        <v>1403700</v>
      </c>
      <c r="FM109" s="115">
        <v>35420.160000000003</v>
      </c>
      <c r="FN109" s="145">
        <v>337.10000600000001</v>
      </c>
      <c r="FO109" s="113">
        <v>344.64001500000001</v>
      </c>
      <c r="FP109" s="113">
        <v>337.10000600000001</v>
      </c>
      <c r="FQ109" s="113">
        <v>338.72000100000002</v>
      </c>
      <c r="FR109" s="113">
        <v>335.11294600000002</v>
      </c>
      <c r="FS109" s="114">
        <v>2663700</v>
      </c>
      <c r="FT109" s="115">
        <v>320198.5</v>
      </c>
      <c r="FU109" s="145">
        <v>54.43</v>
      </c>
      <c r="FV109" s="113">
        <v>55.169998</v>
      </c>
      <c r="FW109" s="113">
        <v>54.169998</v>
      </c>
      <c r="FX109" s="113">
        <v>54.5</v>
      </c>
      <c r="FY109" s="113">
        <v>52.695084000000001</v>
      </c>
      <c r="FZ109" s="114">
        <v>18974500</v>
      </c>
      <c r="GA109" s="115">
        <v>225529</v>
      </c>
      <c r="GB109" s="145">
        <v>200.85000600000001</v>
      </c>
      <c r="GC109" s="113">
        <v>204.35000600000001</v>
      </c>
      <c r="GD109" s="113">
        <v>200</v>
      </c>
      <c r="GE109" s="113">
        <v>202.61000100000001</v>
      </c>
      <c r="GF109" s="113">
        <v>201.72753900000001</v>
      </c>
      <c r="GG109" s="114">
        <v>11305100</v>
      </c>
      <c r="GH109" s="115">
        <v>343649.8</v>
      </c>
      <c r="GI109" s="145">
        <v>49.240001999999997</v>
      </c>
      <c r="GJ109" s="113">
        <v>49.25</v>
      </c>
      <c r="GK109" s="113">
        <v>47.77</v>
      </c>
      <c r="GL109" s="113">
        <v>48.439999</v>
      </c>
      <c r="GM109" s="113">
        <v>47.108981999999997</v>
      </c>
      <c r="GN109" s="114">
        <v>5516500</v>
      </c>
      <c r="GO109" s="115">
        <v>49100</v>
      </c>
      <c r="GP109" s="145">
        <v>139.759995</v>
      </c>
      <c r="GQ109" s="113">
        <v>142.14999399999999</v>
      </c>
      <c r="GR109" s="113">
        <v>139.44000199999999</v>
      </c>
      <c r="GS109" s="113">
        <v>140.770004</v>
      </c>
      <c r="GT109" s="113">
        <v>139.12437399999999</v>
      </c>
      <c r="GU109" s="114">
        <v>9000800</v>
      </c>
      <c r="GV109" s="115">
        <v>398278.6</v>
      </c>
      <c r="GW109" s="145">
        <v>173.770004</v>
      </c>
      <c r="GX109" s="113">
        <v>179.759995</v>
      </c>
      <c r="GY109" s="113">
        <v>172.800003</v>
      </c>
      <c r="GZ109" s="113">
        <v>176.96000699999999</v>
      </c>
      <c r="HA109" s="113">
        <v>176.96000699999999</v>
      </c>
      <c r="HB109" s="114">
        <v>12215200</v>
      </c>
      <c r="HC109" s="115">
        <v>321052.3</v>
      </c>
      <c r="HD109" s="147">
        <v>30276.880000000001</v>
      </c>
      <c r="HE109" s="148">
        <v>30840.54</v>
      </c>
      <c r="HF109" s="148">
        <v>30276.880000000001</v>
      </c>
      <c r="HG109" s="148">
        <v>30687.48</v>
      </c>
      <c r="HH109" s="148">
        <v>30687.48</v>
      </c>
      <c r="HI109" s="114">
        <v>333160000</v>
      </c>
      <c r="HJ109" s="149">
        <f t="shared" si="1"/>
        <v>9713230.1300000008</v>
      </c>
    </row>
    <row r="110" spans="1:218" x14ac:dyDescent="0.2">
      <c r="A110" s="127">
        <v>44230</v>
      </c>
      <c r="B110" s="112">
        <v>175.38000500000001</v>
      </c>
      <c r="C110" s="113">
        <v>177.44000199999999</v>
      </c>
      <c r="D110" s="113">
        <v>173.550003</v>
      </c>
      <c r="E110" s="113">
        <v>175.479996</v>
      </c>
      <c r="F110" s="113">
        <v>171.46545399999999</v>
      </c>
      <c r="G110" s="114">
        <v>2874200</v>
      </c>
      <c r="H110" s="120">
        <v>101620.4</v>
      </c>
      <c r="I110" s="145">
        <v>120.08000199999999</v>
      </c>
      <c r="J110" s="113">
        <v>120.980003</v>
      </c>
      <c r="K110" s="113">
        <v>119.55999799999999</v>
      </c>
      <c r="L110" s="113">
        <v>120.44000200000001</v>
      </c>
      <c r="M110" s="113">
        <v>119.469582</v>
      </c>
      <c r="N110" s="114">
        <v>2782500</v>
      </c>
      <c r="O110" s="115">
        <v>97025.06</v>
      </c>
      <c r="P110" s="146">
        <v>231.55999800000001</v>
      </c>
      <c r="Q110" s="113">
        <v>239.86999499999999</v>
      </c>
      <c r="R110" s="113">
        <v>231.38999899999999</v>
      </c>
      <c r="S110" s="113">
        <v>237.08000200000001</v>
      </c>
      <c r="T110" s="113">
        <v>231.89634699999999</v>
      </c>
      <c r="U110" s="114">
        <v>4479200</v>
      </c>
      <c r="V110" s="120">
        <v>143350</v>
      </c>
      <c r="W110" s="145">
        <v>135.759995</v>
      </c>
      <c r="X110" s="113">
        <v>135.770004</v>
      </c>
      <c r="Y110" s="113">
        <v>133.61000100000001</v>
      </c>
      <c r="Z110" s="113">
        <v>133.94000199999999</v>
      </c>
      <c r="AA110" s="113">
        <v>133.31364400000001</v>
      </c>
      <c r="AB110" s="114">
        <v>89880900</v>
      </c>
      <c r="AC110" s="115">
        <v>2248599</v>
      </c>
      <c r="AD110" s="145">
        <v>202</v>
      </c>
      <c r="AE110" s="113">
        <v>208.16000399999999</v>
      </c>
      <c r="AF110" s="113">
        <v>201.259995</v>
      </c>
      <c r="AG110" s="113">
        <v>207.38999899999999</v>
      </c>
      <c r="AH110" s="113">
        <v>207.38999899999999</v>
      </c>
      <c r="AI110" s="114">
        <v>11836900</v>
      </c>
      <c r="AJ110" s="115">
        <v>120907.7</v>
      </c>
      <c r="AK110" s="145">
        <v>190.91000399999999</v>
      </c>
      <c r="AL110" s="113">
        <v>191.529999</v>
      </c>
      <c r="AM110" s="113">
        <v>189.05999800000001</v>
      </c>
      <c r="AN110" s="113">
        <v>191.449997</v>
      </c>
      <c r="AO110" s="113">
        <v>189.571136</v>
      </c>
      <c r="AP110" s="114">
        <v>2979000</v>
      </c>
      <c r="AQ110" s="115">
        <v>104398.39999999999</v>
      </c>
      <c r="AR110" s="145">
        <v>87.050003000000004</v>
      </c>
      <c r="AS110" s="113">
        <v>89.389999000000003</v>
      </c>
      <c r="AT110" s="113">
        <v>86.889999000000003</v>
      </c>
      <c r="AU110" s="113">
        <v>88.959998999999996</v>
      </c>
      <c r="AV110" s="113">
        <v>85.506439</v>
      </c>
      <c r="AW110" s="114">
        <v>9256500</v>
      </c>
      <c r="AX110" s="115">
        <v>171251.9</v>
      </c>
      <c r="AY110" s="145">
        <v>45.75</v>
      </c>
      <c r="AZ110" s="113">
        <v>46.16</v>
      </c>
      <c r="BA110" s="113">
        <v>45.540000999999997</v>
      </c>
      <c r="BB110" s="113">
        <v>45.77</v>
      </c>
      <c r="BC110" s="113">
        <v>44.826740000000001</v>
      </c>
      <c r="BD110" s="114">
        <v>13173600</v>
      </c>
      <c r="BE110" s="115">
        <v>193401.7</v>
      </c>
      <c r="BF110" s="145">
        <v>48.950001</v>
      </c>
      <c r="BG110" s="113">
        <v>49.09</v>
      </c>
      <c r="BH110" s="113">
        <v>48.669998</v>
      </c>
      <c r="BI110" s="113">
        <v>48.77</v>
      </c>
      <c r="BJ110" s="113">
        <v>47.646099</v>
      </c>
      <c r="BK110" s="114">
        <v>12274100</v>
      </c>
      <c r="BL110" s="115">
        <v>209585.8</v>
      </c>
      <c r="BM110" s="145">
        <v>54.310001</v>
      </c>
      <c r="BN110" s="113">
        <v>55.395000000000003</v>
      </c>
      <c r="BO110" s="113">
        <v>54.039000999999999</v>
      </c>
      <c r="BP110" s="113">
        <v>55.349997999999999</v>
      </c>
      <c r="BQ110" s="113">
        <v>53.610657000000003</v>
      </c>
      <c r="BR110" s="114">
        <v>3984200</v>
      </c>
      <c r="BS110" s="115">
        <v>40200.78</v>
      </c>
      <c r="BT110" s="145">
        <v>286.60998499999999</v>
      </c>
      <c r="BU110" s="113">
        <v>289.80999800000001</v>
      </c>
      <c r="BV110" s="113">
        <v>285.17999300000002</v>
      </c>
      <c r="BW110" s="113">
        <v>288.54998799999998</v>
      </c>
      <c r="BX110" s="113">
        <v>285.06839000000002</v>
      </c>
      <c r="BY110" s="114">
        <v>2712800</v>
      </c>
      <c r="BZ110" s="115">
        <v>99280.69</v>
      </c>
      <c r="CA110" s="145">
        <v>199.63000500000001</v>
      </c>
      <c r="CB110" s="113">
        <v>199.89999399999999</v>
      </c>
      <c r="CC110" s="113">
        <v>197.41000399999999</v>
      </c>
      <c r="CD110" s="113">
        <v>199.13999899999999</v>
      </c>
      <c r="CE110" s="113">
        <v>196.64042699999999</v>
      </c>
      <c r="CF110" s="114">
        <v>1910100</v>
      </c>
      <c r="CG110" s="115">
        <v>150580</v>
      </c>
      <c r="CH110" s="145">
        <v>271.89001500000001</v>
      </c>
      <c r="CI110" s="113">
        <v>275.72000100000002</v>
      </c>
      <c r="CJ110" s="113">
        <v>270.709991</v>
      </c>
      <c r="CK110" s="113">
        <v>274.17001299999998</v>
      </c>
      <c r="CL110" s="113">
        <v>269.67031900000001</v>
      </c>
      <c r="CM110" s="114">
        <v>2802700</v>
      </c>
      <c r="CN110" s="115">
        <v>295171.59999999998</v>
      </c>
      <c r="CO110" s="145">
        <v>57.889999000000003</v>
      </c>
      <c r="CP110" s="113">
        <v>58.330002</v>
      </c>
      <c r="CQ110" s="113">
        <v>57.380001</v>
      </c>
      <c r="CR110" s="113">
        <v>57.68</v>
      </c>
      <c r="CS110" s="113">
        <v>56.613159000000003</v>
      </c>
      <c r="CT110" s="114">
        <v>21893200</v>
      </c>
      <c r="CU110" s="115">
        <v>234353.7</v>
      </c>
      <c r="CV110" s="145">
        <v>119.040001</v>
      </c>
      <c r="CW110" s="113">
        <v>119.800003</v>
      </c>
      <c r="CX110" s="113">
        <v>118.120003</v>
      </c>
      <c r="CY110" s="113">
        <v>119.120003</v>
      </c>
      <c r="CZ110" s="113">
        <v>114.927193</v>
      </c>
      <c r="DA110" s="114">
        <v>6715400</v>
      </c>
      <c r="DB110" s="115">
        <v>106142.6</v>
      </c>
      <c r="DC110" s="145">
        <v>160.94000199999999</v>
      </c>
      <c r="DD110" s="113">
        <v>161.520004</v>
      </c>
      <c r="DE110" s="113">
        <v>159.570007</v>
      </c>
      <c r="DF110" s="113">
        <v>160.5</v>
      </c>
      <c r="DG110" s="113">
        <v>157.58000200000001</v>
      </c>
      <c r="DH110" s="114">
        <v>8601900</v>
      </c>
      <c r="DI110" s="115">
        <v>422523.1</v>
      </c>
      <c r="DJ110" s="145">
        <v>133.64999399999999</v>
      </c>
      <c r="DK110" s="113">
        <v>135.759995</v>
      </c>
      <c r="DL110" s="113">
        <v>133.509995</v>
      </c>
      <c r="DM110" s="113">
        <v>135.13999899999999</v>
      </c>
      <c r="DN110" s="113">
        <v>132.778854</v>
      </c>
      <c r="DO110" s="114">
        <v>10600800</v>
      </c>
      <c r="DP110" s="115">
        <v>412380.3</v>
      </c>
      <c r="DQ110" s="145">
        <v>208.35000600000001</v>
      </c>
      <c r="DR110" s="113">
        <v>209.990005</v>
      </c>
      <c r="DS110" s="113">
        <v>207.929993</v>
      </c>
      <c r="DT110" s="113">
        <v>208.71000699999999</v>
      </c>
      <c r="DU110" s="113">
        <v>205.16952499999999</v>
      </c>
      <c r="DV110" s="114">
        <v>3020700</v>
      </c>
      <c r="DW110" s="115">
        <v>155608.29999999999</v>
      </c>
      <c r="DX110" s="145">
        <v>74.083968999999996</v>
      </c>
      <c r="DY110" s="113">
        <v>74.570610000000002</v>
      </c>
      <c r="DZ110" s="113">
        <v>73.616409000000004</v>
      </c>
      <c r="EA110" s="113">
        <v>73.778625000000005</v>
      </c>
      <c r="EB110" s="113">
        <v>71.868674999999996</v>
      </c>
      <c r="EC110" s="114">
        <v>10034810</v>
      </c>
      <c r="ED110" s="115">
        <v>195644.1</v>
      </c>
      <c r="EE110" s="145">
        <v>239.570007</v>
      </c>
      <c r="EF110" s="113">
        <v>245.08999600000001</v>
      </c>
      <c r="EG110" s="113">
        <v>239.259995</v>
      </c>
      <c r="EH110" s="113">
        <v>243</v>
      </c>
      <c r="EI110" s="113">
        <v>241.42091400000001</v>
      </c>
      <c r="EJ110" s="114">
        <v>27158100</v>
      </c>
      <c r="EK110" s="115">
        <v>1832758</v>
      </c>
      <c r="EL110" s="145">
        <v>139.699997</v>
      </c>
      <c r="EM110" s="113">
        <v>140.05999800000001</v>
      </c>
      <c r="EN110" s="113">
        <v>138.009995</v>
      </c>
      <c r="EO110" s="113">
        <v>138.63000500000001</v>
      </c>
      <c r="EP110" s="113">
        <v>137.842682</v>
      </c>
      <c r="EQ110" s="114">
        <v>4678600</v>
      </c>
      <c r="ER110" s="115">
        <v>176265.1</v>
      </c>
      <c r="ES110" s="145">
        <v>128.949997</v>
      </c>
      <c r="ET110" s="113">
        <v>129.199997</v>
      </c>
      <c r="EU110" s="113">
        <v>127.75</v>
      </c>
      <c r="EV110" s="113">
        <v>128.949997</v>
      </c>
      <c r="EW110" s="113">
        <v>127.329407</v>
      </c>
      <c r="EX110" s="114">
        <v>7309400</v>
      </c>
      <c r="EY110" s="115">
        <v>317536.3</v>
      </c>
      <c r="EZ110" s="145">
        <v>235</v>
      </c>
      <c r="FA110" s="113">
        <v>236</v>
      </c>
      <c r="FB110" s="113">
        <v>232.259995</v>
      </c>
      <c r="FC110" s="113">
        <v>234.820007</v>
      </c>
      <c r="FD110" s="113">
        <v>234.820007</v>
      </c>
      <c r="FE110" s="114">
        <v>5357600</v>
      </c>
      <c r="FF110" s="115">
        <v>201440</v>
      </c>
      <c r="FG110" s="145">
        <v>139.41000399999999</v>
      </c>
      <c r="FH110" s="113">
        <v>140.35000600000001</v>
      </c>
      <c r="FI110" s="113">
        <v>138.020004</v>
      </c>
      <c r="FJ110" s="113">
        <v>138.66000399999999</v>
      </c>
      <c r="FK110" s="113">
        <v>136.37274199999999</v>
      </c>
      <c r="FL110" s="114">
        <v>1083400</v>
      </c>
      <c r="FM110" s="115">
        <v>35123.800000000003</v>
      </c>
      <c r="FN110" s="145">
        <v>338</v>
      </c>
      <c r="FO110" s="113">
        <v>340.16000400000001</v>
      </c>
      <c r="FP110" s="113">
        <v>334.60000600000001</v>
      </c>
      <c r="FQ110" s="113">
        <v>337.89001500000001</v>
      </c>
      <c r="FR110" s="113">
        <v>334.291809</v>
      </c>
      <c r="FS110" s="114">
        <v>2537100</v>
      </c>
      <c r="FT110" s="115">
        <v>319413.8</v>
      </c>
      <c r="FU110" s="145">
        <v>54.310001</v>
      </c>
      <c r="FV110" s="113">
        <v>54.900002000000001</v>
      </c>
      <c r="FW110" s="113">
        <v>54.25</v>
      </c>
      <c r="FX110" s="113">
        <v>54.790000999999997</v>
      </c>
      <c r="FY110" s="113">
        <v>52.975479</v>
      </c>
      <c r="FZ110" s="114">
        <v>13909300</v>
      </c>
      <c r="GA110" s="115">
        <v>226729.1</v>
      </c>
      <c r="GB110" s="145">
        <v>203.070007</v>
      </c>
      <c r="GC110" s="113">
        <v>203.509995</v>
      </c>
      <c r="GD110" s="113">
        <v>200.979996</v>
      </c>
      <c r="GE110" s="113">
        <v>201.36000100000001</v>
      </c>
      <c r="GF110" s="113">
        <v>200.48297099999999</v>
      </c>
      <c r="GG110" s="114">
        <v>13458600</v>
      </c>
      <c r="GH110" s="115">
        <v>341529.59999999998</v>
      </c>
      <c r="GI110" s="145">
        <v>48.310001</v>
      </c>
      <c r="GJ110" s="113">
        <v>49.240001999999997</v>
      </c>
      <c r="GK110" s="113">
        <v>48.02</v>
      </c>
      <c r="GL110" s="113">
        <v>48.900002000000001</v>
      </c>
      <c r="GM110" s="113">
        <v>47.556342999999998</v>
      </c>
      <c r="GN110" s="114">
        <v>5211200</v>
      </c>
      <c r="GO110" s="115">
        <v>47330</v>
      </c>
      <c r="GP110" s="145">
        <v>140.66000399999999</v>
      </c>
      <c r="GQ110" s="113">
        <v>142.050003</v>
      </c>
      <c r="GR110" s="113">
        <v>140.63000500000001</v>
      </c>
      <c r="GS110" s="113">
        <v>141.199997</v>
      </c>
      <c r="GT110" s="113">
        <v>139.54934700000001</v>
      </c>
      <c r="GU110" s="114">
        <v>4988900</v>
      </c>
      <c r="GV110" s="115">
        <v>399495.2</v>
      </c>
      <c r="GW110" s="145">
        <v>177</v>
      </c>
      <c r="GX110" s="113">
        <v>178.429993</v>
      </c>
      <c r="GY110" s="113">
        <v>175.759995</v>
      </c>
      <c r="GZ110" s="113">
        <v>176.429993</v>
      </c>
      <c r="HA110" s="113">
        <v>176.429993</v>
      </c>
      <c r="HB110" s="114">
        <v>5508600</v>
      </c>
      <c r="HC110" s="115">
        <v>320267.09999999998</v>
      </c>
      <c r="HD110" s="147">
        <v>30689.65</v>
      </c>
      <c r="HE110" s="148">
        <v>30793.41</v>
      </c>
      <c r="HF110" s="148">
        <v>30521.31</v>
      </c>
      <c r="HG110" s="148">
        <v>30723.599999999999</v>
      </c>
      <c r="HH110" s="148">
        <v>30723.599999999999</v>
      </c>
      <c r="HI110" s="114">
        <v>305590000</v>
      </c>
      <c r="HJ110" s="149">
        <f t="shared" si="1"/>
        <v>9719913.1300000008</v>
      </c>
    </row>
    <row r="111" spans="1:218" x14ac:dyDescent="0.2">
      <c r="A111" s="127">
        <v>44231</v>
      </c>
      <c r="B111" s="112">
        <v>175.78999300000001</v>
      </c>
      <c r="C111" s="113">
        <v>177.28999300000001</v>
      </c>
      <c r="D111" s="113">
        <v>175.509995</v>
      </c>
      <c r="E111" s="113">
        <v>177.10000600000001</v>
      </c>
      <c r="F111" s="113">
        <v>173.048416</v>
      </c>
      <c r="G111" s="114">
        <v>1833000</v>
      </c>
      <c r="H111" s="120">
        <v>102558.6</v>
      </c>
      <c r="I111" s="145">
        <v>120.989998</v>
      </c>
      <c r="J111" s="113">
        <v>125.410004</v>
      </c>
      <c r="K111" s="113">
        <v>120.800003</v>
      </c>
      <c r="L111" s="113">
        <v>124.900002</v>
      </c>
      <c r="M111" s="113">
        <v>123.893646</v>
      </c>
      <c r="N111" s="114">
        <v>3915900</v>
      </c>
      <c r="O111" s="115">
        <v>100618</v>
      </c>
      <c r="P111" s="146">
        <v>236.279999</v>
      </c>
      <c r="Q111" s="113">
        <v>237.86000100000001</v>
      </c>
      <c r="R111" s="113">
        <v>233.75</v>
      </c>
      <c r="S111" s="113">
        <v>237.220001</v>
      </c>
      <c r="T111" s="113">
        <v>232.03329500000001</v>
      </c>
      <c r="U111" s="114">
        <v>2819700</v>
      </c>
      <c r="V111" s="120">
        <v>143140</v>
      </c>
      <c r="W111" s="145">
        <v>136.300003</v>
      </c>
      <c r="X111" s="113">
        <v>137.39999399999999</v>
      </c>
      <c r="Y111" s="113">
        <v>134.58999600000001</v>
      </c>
      <c r="Z111" s="113">
        <v>137.38999899999999</v>
      </c>
      <c r="AA111" s="113">
        <v>136.74749800000001</v>
      </c>
      <c r="AB111" s="114">
        <v>84183100</v>
      </c>
      <c r="AC111" s="115">
        <v>2306518</v>
      </c>
      <c r="AD111" s="145">
        <v>209.86999499999999</v>
      </c>
      <c r="AE111" s="113">
        <v>212.479996</v>
      </c>
      <c r="AF111" s="113">
        <v>208.020004</v>
      </c>
      <c r="AG111" s="113">
        <v>210.63999899999999</v>
      </c>
      <c r="AH111" s="113">
        <v>210.63999899999999</v>
      </c>
      <c r="AI111" s="114">
        <v>11869900</v>
      </c>
      <c r="AJ111" s="115">
        <v>122802.4</v>
      </c>
      <c r="AK111" s="145">
        <v>192</v>
      </c>
      <c r="AL111" s="113">
        <v>192.61000100000001</v>
      </c>
      <c r="AM111" s="113">
        <v>190.199997</v>
      </c>
      <c r="AN111" s="113">
        <v>191.64999399999999</v>
      </c>
      <c r="AO111" s="113">
        <v>189.76918000000001</v>
      </c>
      <c r="AP111" s="114">
        <v>2253800</v>
      </c>
      <c r="AQ111" s="115">
        <v>104507.4</v>
      </c>
      <c r="AR111" s="145">
        <v>89.510002</v>
      </c>
      <c r="AS111" s="113">
        <v>89.650002000000001</v>
      </c>
      <c r="AT111" s="113">
        <v>87.949996999999996</v>
      </c>
      <c r="AU111" s="113">
        <v>89</v>
      </c>
      <c r="AV111" s="113">
        <v>85.544899000000001</v>
      </c>
      <c r="AW111" s="114">
        <v>7917600</v>
      </c>
      <c r="AX111" s="115">
        <v>171328.9</v>
      </c>
      <c r="AY111" s="145">
        <v>45.869999</v>
      </c>
      <c r="AZ111" s="113">
        <v>47.32</v>
      </c>
      <c r="BA111" s="113">
        <v>45.77</v>
      </c>
      <c r="BB111" s="113">
        <v>47.25</v>
      </c>
      <c r="BC111" s="113">
        <v>46.276237000000002</v>
      </c>
      <c r="BD111" s="114">
        <v>22285700</v>
      </c>
      <c r="BE111" s="115">
        <v>199655.4</v>
      </c>
      <c r="BF111" s="145">
        <v>48.959999000000003</v>
      </c>
      <c r="BG111" s="113">
        <v>49.07</v>
      </c>
      <c r="BH111" s="113">
        <v>48.650002000000001</v>
      </c>
      <c r="BI111" s="113">
        <v>49.009998000000003</v>
      </c>
      <c r="BJ111" s="113">
        <v>47.880569000000001</v>
      </c>
      <c r="BK111" s="114">
        <v>20597400</v>
      </c>
      <c r="BL111" s="115">
        <v>210617.1</v>
      </c>
      <c r="BM111" s="145">
        <v>55.470001000000003</v>
      </c>
      <c r="BN111" s="113">
        <v>56.369999</v>
      </c>
      <c r="BO111" s="113">
        <v>54.82</v>
      </c>
      <c r="BP111" s="113">
        <v>56.34</v>
      </c>
      <c r="BQ111" s="113">
        <v>54.569552999999999</v>
      </c>
      <c r="BR111" s="114">
        <v>4312200</v>
      </c>
      <c r="BS111" s="115">
        <v>41295.11</v>
      </c>
      <c r="BT111" s="145">
        <v>290</v>
      </c>
      <c r="BU111" s="113">
        <v>295.82998700000002</v>
      </c>
      <c r="BV111" s="113">
        <v>289.51998900000001</v>
      </c>
      <c r="BW111" s="113">
        <v>293.75</v>
      </c>
      <c r="BX111" s="113">
        <v>290.20568800000001</v>
      </c>
      <c r="BY111" s="114">
        <v>2994700</v>
      </c>
      <c r="BZ111" s="115">
        <v>101069.8</v>
      </c>
      <c r="CA111" s="145">
        <v>199.83000200000001</v>
      </c>
      <c r="CB111" s="113">
        <v>201.46000699999999</v>
      </c>
      <c r="CC111" s="113">
        <v>198.83000200000001</v>
      </c>
      <c r="CD111" s="113">
        <v>200.58999600000001</v>
      </c>
      <c r="CE111" s="113">
        <v>198.072205</v>
      </c>
      <c r="CF111" s="114">
        <v>2273300</v>
      </c>
      <c r="CG111" s="115">
        <v>150770</v>
      </c>
      <c r="CH111" s="145">
        <v>274.25</v>
      </c>
      <c r="CI111" s="113">
        <v>279.44000199999999</v>
      </c>
      <c r="CJ111" s="113">
        <v>274.25</v>
      </c>
      <c r="CK111" s="113">
        <v>278.82000699999998</v>
      </c>
      <c r="CL111" s="113">
        <v>274.243988</v>
      </c>
      <c r="CM111" s="114">
        <v>2976000</v>
      </c>
      <c r="CN111" s="115">
        <v>300177.90000000002</v>
      </c>
      <c r="CO111" s="145">
        <v>57.610000999999997</v>
      </c>
      <c r="CP111" s="113">
        <v>58.880001</v>
      </c>
      <c r="CQ111" s="113">
        <v>57.189999</v>
      </c>
      <c r="CR111" s="113">
        <v>58.790000999999997</v>
      </c>
      <c r="CS111" s="113">
        <v>58.052878999999997</v>
      </c>
      <c r="CT111" s="114">
        <v>29853800</v>
      </c>
      <c r="CU111" s="115">
        <v>238863.6</v>
      </c>
      <c r="CV111" s="145">
        <v>119.910004</v>
      </c>
      <c r="CW111" s="113">
        <v>121.099998</v>
      </c>
      <c r="CX111" s="113">
        <v>118.870003</v>
      </c>
      <c r="CY111" s="113">
        <v>121.019997</v>
      </c>
      <c r="CZ111" s="113">
        <v>116.760307</v>
      </c>
      <c r="DA111" s="114">
        <v>4562100</v>
      </c>
      <c r="DB111" s="115">
        <v>107835.7</v>
      </c>
      <c r="DC111" s="145">
        <v>161</v>
      </c>
      <c r="DD111" s="113">
        <v>162.08999600000001</v>
      </c>
      <c r="DE111" s="113">
        <v>159.759995</v>
      </c>
      <c r="DF111" s="113">
        <v>161.990005</v>
      </c>
      <c r="DG111" s="113">
        <v>159.04290800000001</v>
      </c>
      <c r="DH111" s="114">
        <v>7758100</v>
      </c>
      <c r="DI111" s="115">
        <v>426445.6</v>
      </c>
      <c r="DJ111" s="145">
        <v>135.470001</v>
      </c>
      <c r="DK111" s="113">
        <v>138.66000399999999</v>
      </c>
      <c r="DL111" s="113">
        <v>135.470001</v>
      </c>
      <c r="DM111" s="113">
        <v>138.25</v>
      </c>
      <c r="DN111" s="113">
        <v>135.834518</v>
      </c>
      <c r="DO111" s="114">
        <v>12419500</v>
      </c>
      <c r="DP111" s="115">
        <v>421870.5</v>
      </c>
      <c r="DQ111" s="145">
        <v>210</v>
      </c>
      <c r="DR111" s="113">
        <v>212.11000100000001</v>
      </c>
      <c r="DS111" s="113">
        <v>208.66999799999999</v>
      </c>
      <c r="DT111" s="113">
        <v>211.029999</v>
      </c>
      <c r="DU111" s="113">
        <v>207.45017999999999</v>
      </c>
      <c r="DV111" s="114">
        <v>2777500</v>
      </c>
      <c r="DW111" s="115">
        <v>157338.1</v>
      </c>
      <c r="DX111" s="145">
        <v>73.444655999999995</v>
      </c>
      <c r="DY111" s="113">
        <v>73.482826000000003</v>
      </c>
      <c r="DZ111" s="113">
        <v>72.080153999999993</v>
      </c>
      <c r="EA111" s="113">
        <v>72.547707000000003</v>
      </c>
      <c r="EB111" s="113">
        <v>70.669623999999999</v>
      </c>
      <c r="EC111" s="114">
        <v>18867563</v>
      </c>
      <c r="ED111" s="115">
        <v>192379.9</v>
      </c>
      <c r="EE111" s="145">
        <v>242.66000399999999</v>
      </c>
      <c r="EF111" s="113">
        <v>243.240005</v>
      </c>
      <c r="EG111" s="113">
        <v>240.36999499999999</v>
      </c>
      <c r="EH111" s="113">
        <v>242.009995</v>
      </c>
      <c r="EI111" s="113">
        <v>240.437332</v>
      </c>
      <c r="EJ111" s="114">
        <v>25296100</v>
      </c>
      <c r="EK111" s="115">
        <v>1825290</v>
      </c>
      <c r="EL111" s="145">
        <v>139.550003</v>
      </c>
      <c r="EM111" s="113">
        <v>141.050003</v>
      </c>
      <c r="EN111" s="113">
        <v>138.91999799999999</v>
      </c>
      <c r="EO111" s="113">
        <v>140.63000500000001</v>
      </c>
      <c r="EP111" s="113">
        <v>139.83131399999999</v>
      </c>
      <c r="EQ111" s="114">
        <v>4533700</v>
      </c>
      <c r="ER111" s="115">
        <v>178808</v>
      </c>
      <c r="ES111" s="145">
        <v>129.38000500000001</v>
      </c>
      <c r="ET111" s="113">
        <v>129.46000699999999</v>
      </c>
      <c r="EU111" s="113">
        <v>128.58000200000001</v>
      </c>
      <c r="EV111" s="113">
        <v>129.029999</v>
      </c>
      <c r="EW111" s="113">
        <v>127.408401</v>
      </c>
      <c r="EX111" s="114">
        <v>6613700</v>
      </c>
      <c r="EY111" s="115">
        <v>317733.3</v>
      </c>
      <c r="EZ111" s="145">
        <v>235.520004</v>
      </c>
      <c r="FA111" s="113">
        <v>238.229996</v>
      </c>
      <c r="FB111" s="113">
        <v>235.470001</v>
      </c>
      <c r="FC111" s="113">
        <v>237.979996</v>
      </c>
      <c r="FD111" s="113">
        <v>237.979996</v>
      </c>
      <c r="FE111" s="114">
        <v>4770700</v>
      </c>
      <c r="FF111" s="115">
        <v>195130</v>
      </c>
      <c r="FG111" s="145">
        <v>139.240005</v>
      </c>
      <c r="FH111" s="113">
        <v>144.179993</v>
      </c>
      <c r="FI111" s="113">
        <v>138.78999300000001</v>
      </c>
      <c r="FJ111" s="113">
        <v>143.929993</v>
      </c>
      <c r="FK111" s="113">
        <v>141.555801</v>
      </c>
      <c r="FL111" s="114">
        <v>2701400</v>
      </c>
      <c r="FM111" s="115">
        <v>36458.730000000003</v>
      </c>
      <c r="FN111" s="145">
        <v>332.32000699999998</v>
      </c>
      <c r="FO111" s="113">
        <v>335.290009</v>
      </c>
      <c r="FP111" s="113">
        <v>328.39001500000001</v>
      </c>
      <c r="FQ111" s="113">
        <v>329.32000699999998</v>
      </c>
      <c r="FR111" s="113">
        <v>325.81308000000001</v>
      </c>
      <c r="FS111" s="114">
        <v>5962200</v>
      </c>
      <c r="FT111" s="115">
        <v>311312.59999999998</v>
      </c>
      <c r="FU111" s="145">
        <v>54.759998000000003</v>
      </c>
      <c r="FV111" s="113">
        <v>55.369999</v>
      </c>
      <c r="FW111" s="113">
        <v>54.59</v>
      </c>
      <c r="FX111" s="113">
        <v>55.139999000000003</v>
      </c>
      <c r="FY111" s="113">
        <v>53.313889000000003</v>
      </c>
      <c r="FZ111" s="114">
        <v>14761700</v>
      </c>
      <c r="GA111" s="115">
        <v>228177.4</v>
      </c>
      <c r="GB111" s="145">
        <v>203.240005</v>
      </c>
      <c r="GC111" s="113">
        <v>209.679993</v>
      </c>
      <c r="GD111" s="113">
        <v>203.10000600000001</v>
      </c>
      <c r="GE111" s="113">
        <v>209.25</v>
      </c>
      <c r="GF111" s="113">
        <v>208.33860799999999</v>
      </c>
      <c r="GG111" s="114">
        <v>14534800</v>
      </c>
      <c r="GH111" s="115">
        <v>354912</v>
      </c>
      <c r="GI111" s="145">
        <v>48.93</v>
      </c>
      <c r="GJ111" s="113">
        <v>49.52</v>
      </c>
      <c r="GK111" s="113">
        <v>48.509998000000003</v>
      </c>
      <c r="GL111" s="113">
        <v>49.27</v>
      </c>
      <c r="GM111" s="113">
        <v>47.916176</v>
      </c>
      <c r="GN111" s="114">
        <v>3476400</v>
      </c>
      <c r="GO111" s="115">
        <v>47460</v>
      </c>
      <c r="GP111" s="145">
        <v>141.78999300000001</v>
      </c>
      <c r="GQ111" s="113">
        <v>143.179993</v>
      </c>
      <c r="GR111" s="113">
        <v>141.259995</v>
      </c>
      <c r="GS111" s="113">
        <v>142.529999</v>
      </c>
      <c r="GT111" s="113">
        <v>140.86378500000001</v>
      </c>
      <c r="GU111" s="114">
        <v>5782100</v>
      </c>
      <c r="GV111" s="115">
        <v>403258.1</v>
      </c>
      <c r="GW111" s="145">
        <v>177.58999600000001</v>
      </c>
      <c r="GX111" s="113">
        <v>181.38000500000001</v>
      </c>
      <c r="GY111" s="113">
        <v>176.490005</v>
      </c>
      <c r="GZ111" s="113">
        <v>180.229996</v>
      </c>
      <c r="HA111" s="113">
        <v>180.229996</v>
      </c>
      <c r="HB111" s="114">
        <v>9035400</v>
      </c>
      <c r="HC111" s="115">
        <v>327165.09999999998</v>
      </c>
      <c r="HD111" s="147">
        <v>30737.78</v>
      </c>
      <c r="HE111" s="148">
        <v>31065.96</v>
      </c>
      <c r="HF111" s="148">
        <v>30737.78</v>
      </c>
      <c r="HG111" s="148">
        <v>31055.86</v>
      </c>
      <c r="HH111" s="148">
        <v>31055.86</v>
      </c>
      <c r="HI111" s="114">
        <v>338330000</v>
      </c>
      <c r="HJ111" s="149">
        <f t="shared" si="1"/>
        <v>9825497.2400000002</v>
      </c>
    </row>
    <row r="112" spans="1:218" x14ac:dyDescent="0.2">
      <c r="A112" s="127">
        <v>44232</v>
      </c>
      <c r="B112" s="112">
        <v>177.60000600000001</v>
      </c>
      <c r="C112" s="113">
        <v>179.229996</v>
      </c>
      <c r="D112" s="113">
        <v>176.699997</v>
      </c>
      <c r="E112" s="113">
        <v>179.009995</v>
      </c>
      <c r="F112" s="113">
        <v>174.914703</v>
      </c>
      <c r="G112" s="114">
        <v>1822400</v>
      </c>
      <c r="H112" s="120">
        <v>103664.6</v>
      </c>
      <c r="I112" s="145">
        <v>126.620003</v>
      </c>
      <c r="J112" s="113">
        <v>127.339996</v>
      </c>
      <c r="K112" s="113">
        <v>125.629997</v>
      </c>
      <c r="L112" s="113">
        <v>126.279999</v>
      </c>
      <c r="M112" s="113">
        <v>125.26251999999999</v>
      </c>
      <c r="N112" s="114">
        <v>3184200</v>
      </c>
      <c r="O112" s="115">
        <v>101729.8</v>
      </c>
      <c r="P112" s="146">
        <v>238.30999800000001</v>
      </c>
      <c r="Q112" s="113">
        <v>238.88000500000001</v>
      </c>
      <c r="R112" s="113">
        <v>235.38000500000001</v>
      </c>
      <c r="S112" s="113">
        <v>236.320007</v>
      </c>
      <c r="T112" s="113">
        <v>231.152985</v>
      </c>
      <c r="U112" s="114">
        <v>2421800</v>
      </c>
      <c r="V112" s="120">
        <v>143810</v>
      </c>
      <c r="W112" s="145">
        <v>137.35000600000001</v>
      </c>
      <c r="X112" s="113">
        <v>137.41999799999999</v>
      </c>
      <c r="Y112" s="113">
        <v>135.86000100000001</v>
      </c>
      <c r="Z112" s="113">
        <v>136.759995</v>
      </c>
      <c r="AA112" s="113">
        <v>136.323837</v>
      </c>
      <c r="AB112" s="114">
        <v>75693800</v>
      </c>
      <c r="AC112" s="115">
        <v>2295941</v>
      </c>
      <c r="AD112" s="145">
        <v>212.25</v>
      </c>
      <c r="AE112" s="113">
        <v>213.199997</v>
      </c>
      <c r="AF112" s="113">
        <v>206.66000399999999</v>
      </c>
      <c r="AG112" s="113">
        <v>207.929993</v>
      </c>
      <c r="AH112" s="113">
        <v>207.929993</v>
      </c>
      <c r="AI112" s="114">
        <v>9546100</v>
      </c>
      <c r="AJ112" s="115">
        <v>121222.5</v>
      </c>
      <c r="AK112" s="145">
        <v>192.520004</v>
      </c>
      <c r="AL112" s="113">
        <v>194.33000200000001</v>
      </c>
      <c r="AM112" s="113">
        <v>190.009995</v>
      </c>
      <c r="AN112" s="113">
        <v>193</v>
      </c>
      <c r="AO112" s="113">
        <v>191.10592700000001</v>
      </c>
      <c r="AP112" s="114">
        <v>2240000</v>
      </c>
      <c r="AQ112" s="115">
        <v>105243.6</v>
      </c>
      <c r="AR112" s="145">
        <v>89.940002000000007</v>
      </c>
      <c r="AS112" s="113">
        <v>90.470000999999996</v>
      </c>
      <c r="AT112" s="113">
        <v>88.639999000000003</v>
      </c>
      <c r="AU112" s="113">
        <v>89.260002</v>
      </c>
      <c r="AV112" s="113">
        <v>85.794807000000006</v>
      </c>
      <c r="AW112" s="114">
        <v>8017300</v>
      </c>
      <c r="AX112" s="115">
        <v>171829.4</v>
      </c>
      <c r="AY112" s="145">
        <v>47.57</v>
      </c>
      <c r="AZ112" s="113">
        <v>48.34</v>
      </c>
      <c r="BA112" s="113">
        <v>47.5</v>
      </c>
      <c r="BB112" s="113">
        <v>48.080002</v>
      </c>
      <c r="BC112" s="113">
        <v>47.089129999999997</v>
      </c>
      <c r="BD112" s="114">
        <v>25488600</v>
      </c>
      <c r="BE112" s="115">
        <v>203162.6</v>
      </c>
      <c r="BF112" s="145">
        <v>49.5</v>
      </c>
      <c r="BG112" s="113">
        <v>49.779998999999997</v>
      </c>
      <c r="BH112" s="113">
        <v>49.27</v>
      </c>
      <c r="BI112" s="113">
        <v>49.650002000000001</v>
      </c>
      <c r="BJ112" s="113">
        <v>48.505825000000002</v>
      </c>
      <c r="BK112" s="114">
        <v>12742000</v>
      </c>
      <c r="BL112" s="115">
        <v>213367.5</v>
      </c>
      <c r="BM112" s="145">
        <v>56.740001999999997</v>
      </c>
      <c r="BN112" s="113">
        <v>57.830002</v>
      </c>
      <c r="BO112" s="113">
        <v>56.439999</v>
      </c>
      <c r="BP112" s="113">
        <v>57.240001999999997</v>
      </c>
      <c r="BQ112" s="113">
        <v>55.441273000000002</v>
      </c>
      <c r="BR112" s="114">
        <v>3732500</v>
      </c>
      <c r="BS112" s="115">
        <v>40683.57</v>
      </c>
      <c r="BT112" s="145">
        <v>295</v>
      </c>
      <c r="BU112" s="113">
        <v>297.23998999999998</v>
      </c>
      <c r="BV112" s="113">
        <v>292.19000199999999</v>
      </c>
      <c r="BW112" s="113">
        <v>293.5</v>
      </c>
      <c r="BX112" s="113">
        <v>289.95867900000002</v>
      </c>
      <c r="BY112" s="114">
        <v>2938100</v>
      </c>
      <c r="BZ112" s="115">
        <v>101490.6</v>
      </c>
      <c r="CA112" s="145">
        <v>202.229996</v>
      </c>
      <c r="CB112" s="113">
        <v>203.86999499999999</v>
      </c>
      <c r="CC112" s="113">
        <v>201.279999</v>
      </c>
      <c r="CD112" s="113">
        <v>202.91999799999999</v>
      </c>
      <c r="CE112" s="113">
        <v>200.37295499999999</v>
      </c>
      <c r="CF112" s="114">
        <v>1868100</v>
      </c>
      <c r="CG112" s="115">
        <v>151470</v>
      </c>
      <c r="CH112" s="145">
        <v>280.290009</v>
      </c>
      <c r="CI112" s="113">
        <v>281.76001000000002</v>
      </c>
      <c r="CJ112" s="113">
        <v>277.80999800000001</v>
      </c>
      <c r="CK112" s="113">
        <v>278.85998499999999</v>
      </c>
      <c r="CL112" s="113">
        <v>274.28329500000001</v>
      </c>
      <c r="CM112" s="114">
        <v>2389900</v>
      </c>
      <c r="CN112" s="115">
        <v>300221</v>
      </c>
      <c r="CO112" s="145">
        <v>59</v>
      </c>
      <c r="CP112" s="113">
        <v>59.080002</v>
      </c>
      <c r="CQ112" s="113">
        <v>58.119999</v>
      </c>
      <c r="CR112" s="113">
        <v>58.18</v>
      </c>
      <c r="CS112" s="113">
        <v>57.450522999999997</v>
      </c>
      <c r="CT112" s="114">
        <v>23432600</v>
      </c>
      <c r="CU112" s="115">
        <v>236385.2</v>
      </c>
      <c r="CV112" s="145">
        <v>121</v>
      </c>
      <c r="CW112" s="113">
        <v>121.80999799999999</v>
      </c>
      <c r="CX112" s="113">
        <v>120.519997</v>
      </c>
      <c r="CY112" s="113">
        <v>121.790001</v>
      </c>
      <c r="CZ112" s="113">
        <v>117.503212</v>
      </c>
      <c r="DA112" s="114">
        <v>4565700</v>
      </c>
      <c r="DB112" s="115">
        <v>108521.8</v>
      </c>
      <c r="DC112" s="145">
        <v>164.86000100000001</v>
      </c>
      <c r="DD112" s="113">
        <v>165.44000199999999</v>
      </c>
      <c r="DE112" s="113">
        <v>163.86000100000001</v>
      </c>
      <c r="DF112" s="113">
        <v>164.449997</v>
      </c>
      <c r="DG112" s="113">
        <v>161.45813000000001</v>
      </c>
      <c r="DH112" s="114">
        <v>9495300</v>
      </c>
      <c r="DI112" s="115">
        <v>432921.59999999998</v>
      </c>
      <c r="DJ112" s="145">
        <v>139.38999899999999</v>
      </c>
      <c r="DK112" s="113">
        <v>139.490005</v>
      </c>
      <c r="DL112" s="113">
        <v>137.38000500000001</v>
      </c>
      <c r="DM112" s="113">
        <v>137.979996</v>
      </c>
      <c r="DN112" s="113">
        <v>135.56922900000001</v>
      </c>
      <c r="DO112" s="114">
        <v>10051300</v>
      </c>
      <c r="DP112" s="115">
        <v>421046.5</v>
      </c>
      <c r="DQ112" s="145">
        <v>212.58999600000001</v>
      </c>
      <c r="DR112" s="113">
        <v>214.179993</v>
      </c>
      <c r="DS112" s="113">
        <v>212.009995</v>
      </c>
      <c r="DT112" s="113">
        <v>212.58000200000001</v>
      </c>
      <c r="DU112" s="113">
        <v>208.97387699999999</v>
      </c>
      <c r="DV112" s="114">
        <v>2600200</v>
      </c>
      <c r="DW112" s="115">
        <v>158493.70000000001</v>
      </c>
      <c r="DX112" s="145">
        <v>72.929389999999998</v>
      </c>
      <c r="DY112" s="113">
        <v>73.454200999999998</v>
      </c>
      <c r="DZ112" s="113">
        <v>71.956108</v>
      </c>
      <c r="EA112" s="113">
        <v>72.328247000000005</v>
      </c>
      <c r="EB112" s="113">
        <v>70.455841000000007</v>
      </c>
      <c r="EC112" s="114">
        <v>13901825</v>
      </c>
      <c r="ED112" s="115">
        <v>191798</v>
      </c>
      <c r="EE112" s="145">
        <v>242.229996</v>
      </c>
      <c r="EF112" s="113">
        <v>243.279999</v>
      </c>
      <c r="EG112" s="113">
        <v>240.41999799999999</v>
      </c>
      <c r="EH112" s="113">
        <v>242.199997</v>
      </c>
      <c r="EI112" s="113">
        <v>240.62609900000001</v>
      </c>
      <c r="EJ112" s="114">
        <v>18054800</v>
      </c>
      <c r="EK112" s="115">
        <v>1826724</v>
      </c>
      <c r="EL112" s="145">
        <v>141.33999600000001</v>
      </c>
      <c r="EM112" s="113">
        <v>145.570007</v>
      </c>
      <c r="EN112" s="113">
        <v>141.28999300000001</v>
      </c>
      <c r="EO112" s="113">
        <v>145.11000100000001</v>
      </c>
      <c r="EP112" s="113">
        <v>144.28585799999999</v>
      </c>
      <c r="EQ112" s="114">
        <v>6151500</v>
      </c>
      <c r="ER112" s="115">
        <v>184504.3</v>
      </c>
      <c r="ES112" s="145">
        <v>129.11999499999999</v>
      </c>
      <c r="ET112" s="113">
        <v>130.10000600000001</v>
      </c>
      <c r="EU112" s="113">
        <v>129.029999</v>
      </c>
      <c r="EV112" s="113">
        <v>129.570007</v>
      </c>
      <c r="EW112" s="113">
        <v>127.94162799999999</v>
      </c>
      <c r="EX112" s="114">
        <v>5063700</v>
      </c>
      <c r="EY112" s="115">
        <v>319062.90000000002</v>
      </c>
      <c r="EZ112" s="145">
        <v>239.14999399999999</v>
      </c>
      <c r="FA112" s="113">
        <v>239.36000100000001</v>
      </c>
      <c r="FB112" s="113">
        <v>236.41000399999999</v>
      </c>
      <c r="FC112" s="113">
        <v>238.88999899999999</v>
      </c>
      <c r="FD112" s="113">
        <v>238.88999899999999</v>
      </c>
      <c r="FE112" s="114">
        <v>5020000</v>
      </c>
      <c r="FF112" s="115">
        <v>193410</v>
      </c>
      <c r="FG112" s="145">
        <v>144.66000399999999</v>
      </c>
      <c r="FH112" s="113">
        <v>146.479996</v>
      </c>
      <c r="FI112" s="113">
        <v>143.570007</v>
      </c>
      <c r="FJ112" s="113">
        <v>144.83999600000001</v>
      </c>
      <c r="FK112" s="113">
        <v>142.45079000000001</v>
      </c>
      <c r="FL112" s="114">
        <v>933600</v>
      </c>
      <c r="FM112" s="115">
        <v>36530.730000000003</v>
      </c>
      <c r="FN112" s="145">
        <v>332.10998499999999</v>
      </c>
      <c r="FO112" s="113">
        <v>333.48001099999999</v>
      </c>
      <c r="FP112" s="113">
        <v>323.48001099999999</v>
      </c>
      <c r="FQ112" s="113">
        <v>324.51001000000002</v>
      </c>
      <c r="FR112" s="113">
        <v>321.05429099999998</v>
      </c>
      <c r="FS112" s="114">
        <v>7227900</v>
      </c>
      <c r="FT112" s="115">
        <v>306765.59999999998</v>
      </c>
      <c r="FU112" s="145">
        <v>55.200001</v>
      </c>
      <c r="FV112" s="113">
        <v>55.68</v>
      </c>
      <c r="FW112" s="113">
        <v>55.169998</v>
      </c>
      <c r="FX112" s="113">
        <v>55.32</v>
      </c>
      <c r="FY112" s="113">
        <v>53.487926000000002</v>
      </c>
      <c r="FZ112" s="114">
        <v>12069500</v>
      </c>
      <c r="GA112" s="115">
        <v>228922.3</v>
      </c>
      <c r="GB112" s="145">
        <v>209.979996</v>
      </c>
      <c r="GC112" s="113">
        <v>210.13000500000001</v>
      </c>
      <c r="GD112" s="113">
        <v>208.66000399999999</v>
      </c>
      <c r="GE112" s="113">
        <v>208.770004</v>
      </c>
      <c r="GF112" s="113">
        <v>207.86068700000001</v>
      </c>
      <c r="GG112" s="114">
        <v>10284000</v>
      </c>
      <c r="GH112" s="115">
        <v>354097.9</v>
      </c>
      <c r="GI112" s="145">
        <v>49.650002000000001</v>
      </c>
      <c r="GJ112" s="113">
        <v>50</v>
      </c>
      <c r="GK112" s="113">
        <v>49.240001999999997</v>
      </c>
      <c r="GL112" s="113">
        <v>49.810001</v>
      </c>
      <c r="GM112" s="113">
        <v>48.441341000000001</v>
      </c>
      <c r="GN112" s="114">
        <v>4293300</v>
      </c>
      <c r="GO112" s="115">
        <v>45800</v>
      </c>
      <c r="GP112" s="145">
        <v>143.46000699999999</v>
      </c>
      <c r="GQ112" s="113">
        <v>144.85000600000001</v>
      </c>
      <c r="GR112" s="113">
        <v>142.529999</v>
      </c>
      <c r="GS112" s="113">
        <v>144.36000100000001</v>
      </c>
      <c r="GT112" s="113">
        <v>142.672394</v>
      </c>
      <c r="GU112" s="114">
        <v>6817200</v>
      </c>
      <c r="GV112" s="115">
        <v>408435.8</v>
      </c>
      <c r="GW112" s="145">
        <v>181.71000699999999</v>
      </c>
      <c r="GX112" s="113">
        <v>182.320007</v>
      </c>
      <c r="GY112" s="113">
        <v>179.33000200000001</v>
      </c>
      <c r="GZ112" s="113">
        <v>181.16000399999999</v>
      </c>
      <c r="HA112" s="113">
        <v>181.16000399999999</v>
      </c>
      <c r="HB112" s="114">
        <v>6640500</v>
      </c>
      <c r="HC112" s="115">
        <v>328853.40000000002</v>
      </c>
      <c r="HD112" s="147">
        <v>31093.81</v>
      </c>
      <c r="HE112" s="148">
        <v>31252.18</v>
      </c>
      <c r="HF112" s="148">
        <v>31083.22</v>
      </c>
      <c r="HG112" s="148">
        <v>31148.240000000002</v>
      </c>
      <c r="HH112" s="148">
        <v>31148.240000000002</v>
      </c>
      <c r="HI112" s="114">
        <v>293550000</v>
      </c>
      <c r="HJ112" s="149">
        <f t="shared" si="1"/>
        <v>9836109.9000000004</v>
      </c>
    </row>
    <row r="113" spans="1:218" x14ac:dyDescent="0.2">
      <c r="A113" s="127">
        <v>44235</v>
      </c>
      <c r="B113" s="112">
        <v>179.300003</v>
      </c>
      <c r="C113" s="113">
        <v>180.86999499999999</v>
      </c>
      <c r="D113" s="113">
        <v>179.16999799999999</v>
      </c>
      <c r="E113" s="113">
        <v>180.759995</v>
      </c>
      <c r="F113" s="113">
        <v>176.62468000000001</v>
      </c>
      <c r="G113" s="114">
        <v>2355100</v>
      </c>
      <c r="H113" s="120">
        <v>104678.1</v>
      </c>
      <c r="I113" s="145">
        <v>126.870003</v>
      </c>
      <c r="J113" s="113">
        <v>128.39999399999999</v>
      </c>
      <c r="K113" s="113">
        <v>126.75</v>
      </c>
      <c r="L113" s="113">
        <v>127.989998</v>
      </c>
      <c r="M113" s="113">
        <v>126.95874000000001</v>
      </c>
      <c r="N113" s="114">
        <v>3360900</v>
      </c>
      <c r="O113" s="115">
        <v>103107.3</v>
      </c>
      <c r="P113" s="146">
        <v>237.990005</v>
      </c>
      <c r="Q113" s="113">
        <v>239.63000500000001</v>
      </c>
      <c r="R113" s="113">
        <v>235.85000600000001</v>
      </c>
      <c r="S113" s="113">
        <v>237.570007</v>
      </c>
      <c r="T113" s="113">
        <v>232.37565599999999</v>
      </c>
      <c r="U113" s="114">
        <v>2258200</v>
      </c>
      <c r="V113" s="120">
        <v>146810</v>
      </c>
      <c r="W113" s="145">
        <v>136.029999</v>
      </c>
      <c r="X113" s="113">
        <v>136.96000699999999</v>
      </c>
      <c r="Y113" s="113">
        <v>134.91999799999999</v>
      </c>
      <c r="Z113" s="113">
        <v>136.91000399999999</v>
      </c>
      <c r="AA113" s="113">
        <v>136.47337300000001</v>
      </c>
      <c r="AB113" s="114">
        <v>71297200</v>
      </c>
      <c r="AC113" s="115">
        <v>2298460</v>
      </c>
      <c r="AD113" s="145">
        <v>209.550003</v>
      </c>
      <c r="AE113" s="113">
        <v>211.990005</v>
      </c>
      <c r="AF113" s="113">
        <v>208.300003</v>
      </c>
      <c r="AG113" s="113">
        <v>211.949997</v>
      </c>
      <c r="AH113" s="113">
        <v>211.949997</v>
      </c>
      <c r="AI113" s="114">
        <v>11182100</v>
      </c>
      <c r="AJ113" s="115">
        <v>123566.1</v>
      </c>
      <c r="AK113" s="145">
        <v>195</v>
      </c>
      <c r="AL113" s="113">
        <v>197.53999300000001</v>
      </c>
      <c r="AM113" s="113">
        <v>194.66999799999999</v>
      </c>
      <c r="AN113" s="113">
        <v>197.449997</v>
      </c>
      <c r="AO113" s="113">
        <v>195.51226800000001</v>
      </c>
      <c r="AP113" s="114">
        <v>2725700</v>
      </c>
      <c r="AQ113" s="115">
        <v>107670.2</v>
      </c>
      <c r="AR113" s="145">
        <v>90.290001000000004</v>
      </c>
      <c r="AS113" s="113">
        <v>92.040001000000004</v>
      </c>
      <c r="AT113" s="113">
        <v>90.010002</v>
      </c>
      <c r="AU113" s="113">
        <v>91.480002999999996</v>
      </c>
      <c r="AV113" s="113">
        <v>87.928618999999998</v>
      </c>
      <c r="AW113" s="114">
        <v>9886600</v>
      </c>
      <c r="AX113" s="115">
        <v>176103.1</v>
      </c>
      <c r="AY113" s="145">
        <v>48.560001</v>
      </c>
      <c r="AZ113" s="113">
        <v>49.34</v>
      </c>
      <c r="BA113" s="113">
        <v>48.560001</v>
      </c>
      <c r="BB113" s="113">
        <v>48.939999</v>
      </c>
      <c r="BC113" s="113">
        <v>47.931404000000001</v>
      </c>
      <c r="BD113" s="114">
        <v>25215400</v>
      </c>
      <c r="BE113" s="115">
        <v>206796.6</v>
      </c>
      <c r="BF113" s="145">
        <v>49.959999000000003</v>
      </c>
      <c r="BG113" s="113">
        <v>50.169998</v>
      </c>
      <c r="BH113" s="113">
        <v>49.490001999999997</v>
      </c>
      <c r="BI113" s="113">
        <v>49.919998</v>
      </c>
      <c r="BJ113" s="113">
        <v>48.769599999999997</v>
      </c>
      <c r="BK113" s="114">
        <v>17833200</v>
      </c>
      <c r="BL113" s="115">
        <v>214527.9</v>
      </c>
      <c r="BM113" s="145">
        <v>57.75</v>
      </c>
      <c r="BN113" s="113">
        <v>58.259998000000003</v>
      </c>
      <c r="BO113" s="113">
        <v>57.209999000000003</v>
      </c>
      <c r="BP113" s="113">
        <v>57.349997999999999</v>
      </c>
      <c r="BQ113" s="113">
        <v>55.547809999999998</v>
      </c>
      <c r="BR113" s="114">
        <v>2543200</v>
      </c>
      <c r="BS113" s="115">
        <v>40640.65</v>
      </c>
      <c r="BT113" s="145">
        <v>295</v>
      </c>
      <c r="BU113" s="113">
        <v>300.89001500000001</v>
      </c>
      <c r="BV113" s="113">
        <v>294.5</v>
      </c>
      <c r="BW113" s="113">
        <v>300.14999399999999</v>
      </c>
      <c r="BX113" s="113">
        <v>296.52844199999998</v>
      </c>
      <c r="BY113" s="114">
        <v>2826200</v>
      </c>
      <c r="BZ113" s="115">
        <v>103790.1</v>
      </c>
      <c r="CA113" s="145">
        <v>203.820007</v>
      </c>
      <c r="CB113" s="113">
        <v>204.89999399999999</v>
      </c>
      <c r="CC113" s="113">
        <v>202.55999800000001</v>
      </c>
      <c r="CD113" s="113">
        <v>203.86000100000001</v>
      </c>
      <c r="CE113" s="113">
        <v>201.30117799999999</v>
      </c>
      <c r="CF113" s="114">
        <v>2075700</v>
      </c>
      <c r="CG113" s="115">
        <v>152020</v>
      </c>
      <c r="CH113" s="145">
        <v>279.69000199999999</v>
      </c>
      <c r="CI113" s="113">
        <v>280.42001299999998</v>
      </c>
      <c r="CJ113" s="113">
        <v>276.89001500000001</v>
      </c>
      <c r="CK113" s="113">
        <v>280.02999899999998</v>
      </c>
      <c r="CL113" s="113">
        <v>275.43414300000001</v>
      </c>
      <c r="CM113" s="114">
        <v>3475600</v>
      </c>
      <c r="CN113" s="115">
        <v>301480.59999999998</v>
      </c>
      <c r="CO113" s="145">
        <v>58.380001</v>
      </c>
      <c r="CP113" s="113">
        <v>59.220001000000003</v>
      </c>
      <c r="CQ113" s="113">
        <v>57.950001</v>
      </c>
      <c r="CR113" s="113">
        <v>59.16</v>
      </c>
      <c r="CS113" s="113">
        <v>58.418239999999997</v>
      </c>
      <c r="CT113" s="114">
        <v>34358300</v>
      </c>
      <c r="CU113" s="115">
        <v>240367</v>
      </c>
      <c r="CV113" s="145">
        <v>122.620003</v>
      </c>
      <c r="CW113" s="113">
        <v>123.980003</v>
      </c>
      <c r="CX113" s="113">
        <v>122.400002</v>
      </c>
      <c r="CY113" s="113">
        <v>123.610001</v>
      </c>
      <c r="CZ113" s="113">
        <v>119.259148</v>
      </c>
      <c r="DA113" s="114">
        <v>5888000</v>
      </c>
      <c r="DB113" s="115">
        <v>110143.6</v>
      </c>
      <c r="DC113" s="145">
        <v>165.029999</v>
      </c>
      <c r="DD113" s="113">
        <v>165.91999799999999</v>
      </c>
      <c r="DE113" s="113">
        <v>163.88000500000001</v>
      </c>
      <c r="DF113" s="113">
        <v>164.91999799999999</v>
      </c>
      <c r="DG113" s="113">
        <v>161.91958600000001</v>
      </c>
      <c r="DH113" s="114">
        <v>6035300</v>
      </c>
      <c r="DI113" s="115">
        <v>434158.9</v>
      </c>
      <c r="DJ113" s="145">
        <v>138.199997</v>
      </c>
      <c r="DK113" s="113">
        <v>140.300003</v>
      </c>
      <c r="DL113" s="113">
        <v>138.179993</v>
      </c>
      <c r="DM113" s="113">
        <v>140.13999899999999</v>
      </c>
      <c r="DN113" s="113">
        <v>137.69151299999999</v>
      </c>
      <c r="DO113" s="114">
        <v>10136400</v>
      </c>
      <c r="DP113" s="115">
        <v>427637.8</v>
      </c>
      <c r="DQ113" s="145">
        <v>212.529999</v>
      </c>
      <c r="DR113" s="113">
        <v>212.990005</v>
      </c>
      <c r="DS113" s="113">
        <v>209.96000699999999</v>
      </c>
      <c r="DT113" s="113">
        <v>211.58000200000001</v>
      </c>
      <c r="DU113" s="113">
        <v>207.99086</v>
      </c>
      <c r="DV113" s="114">
        <v>2696200</v>
      </c>
      <c r="DW113" s="115">
        <v>157748.1</v>
      </c>
      <c r="DX113" s="145">
        <v>72.375953999999993</v>
      </c>
      <c r="DY113" s="113">
        <v>72.700378000000001</v>
      </c>
      <c r="DZ113" s="113">
        <v>71.240455999999995</v>
      </c>
      <c r="EA113" s="113">
        <v>71.603049999999996</v>
      </c>
      <c r="EB113" s="113">
        <v>69.749420000000001</v>
      </c>
      <c r="EC113" s="114">
        <v>16718534</v>
      </c>
      <c r="ED113" s="115">
        <v>189874.9</v>
      </c>
      <c r="EE113" s="145">
        <v>243.14999399999999</v>
      </c>
      <c r="EF113" s="113">
        <v>243.679993</v>
      </c>
      <c r="EG113" s="113">
        <v>240.80999800000001</v>
      </c>
      <c r="EH113" s="113">
        <v>242.470001</v>
      </c>
      <c r="EI113" s="113">
        <v>240.89434800000001</v>
      </c>
      <c r="EJ113" s="114">
        <v>22211900</v>
      </c>
      <c r="EK113" s="115">
        <v>1828760</v>
      </c>
      <c r="EL113" s="145">
        <v>145.14999399999999</v>
      </c>
      <c r="EM113" s="113">
        <v>145.88000500000001</v>
      </c>
      <c r="EN113" s="113">
        <v>142.800003</v>
      </c>
      <c r="EO113" s="113">
        <v>143.41000399999999</v>
      </c>
      <c r="EP113" s="113">
        <v>142.59551999999999</v>
      </c>
      <c r="EQ113" s="114">
        <v>6304300</v>
      </c>
      <c r="ER113" s="115">
        <v>182342.8</v>
      </c>
      <c r="ES113" s="145">
        <v>129.929993</v>
      </c>
      <c r="ET113" s="113">
        <v>130.10000600000001</v>
      </c>
      <c r="EU113" s="113">
        <v>128.11000100000001</v>
      </c>
      <c r="EV113" s="113">
        <v>129.16999799999999</v>
      </c>
      <c r="EW113" s="113">
        <v>127.546646</v>
      </c>
      <c r="EX113" s="114">
        <v>7011200</v>
      </c>
      <c r="EY113" s="115">
        <v>318077.90000000002</v>
      </c>
      <c r="EZ113" s="145">
        <v>239.509995</v>
      </c>
      <c r="FA113" s="113">
        <v>241.11000100000001</v>
      </c>
      <c r="FB113" s="113">
        <v>237.13000500000001</v>
      </c>
      <c r="FC113" s="113">
        <v>238.929993</v>
      </c>
      <c r="FD113" s="113">
        <v>238.929993</v>
      </c>
      <c r="FE113" s="114">
        <v>4336400</v>
      </c>
      <c r="FF113" s="115">
        <v>194120</v>
      </c>
      <c r="FG113" s="145">
        <v>144.58000200000001</v>
      </c>
      <c r="FH113" s="113">
        <v>146.240005</v>
      </c>
      <c r="FI113" s="113">
        <v>143.85000600000001</v>
      </c>
      <c r="FJ113" s="113">
        <v>146.199997</v>
      </c>
      <c r="FK113" s="113">
        <v>143.78834499999999</v>
      </c>
      <c r="FL113" s="114">
        <v>756100</v>
      </c>
      <c r="FM113" s="115">
        <v>36873.74</v>
      </c>
      <c r="FN113" s="145">
        <v>327.01001000000002</v>
      </c>
      <c r="FO113" s="113">
        <v>327.01998900000001</v>
      </c>
      <c r="FP113" s="113">
        <v>323.80999800000001</v>
      </c>
      <c r="FQ113" s="113">
        <v>324.33999599999999</v>
      </c>
      <c r="FR113" s="113">
        <v>320.886078</v>
      </c>
      <c r="FS113" s="114">
        <v>4758200</v>
      </c>
      <c r="FT113" s="115">
        <v>306604.90000000002</v>
      </c>
      <c r="FU113" s="145">
        <v>55.369999</v>
      </c>
      <c r="FV113" s="113">
        <v>55.48</v>
      </c>
      <c r="FW113" s="113">
        <v>54.790000999999997</v>
      </c>
      <c r="FX113" s="113">
        <v>55.049999</v>
      </c>
      <c r="FY113" s="113">
        <v>53.226868000000003</v>
      </c>
      <c r="FZ113" s="114">
        <v>17887700</v>
      </c>
      <c r="GA113" s="115">
        <v>227805</v>
      </c>
      <c r="GB113" s="145">
        <v>210</v>
      </c>
      <c r="GC113" s="113">
        <v>210.64999399999999</v>
      </c>
      <c r="GD113" s="113">
        <v>205.91000399999999</v>
      </c>
      <c r="GE113" s="113">
        <v>206.88999899999999</v>
      </c>
      <c r="GF113" s="113">
        <v>205.988876</v>
      </c>
      <c r="GG113" s="114">
        <v>8637100</v>
      </c>
      <c r="GH113" s="115">
        <v>350909.2</v>
      </c>
      <c r="GI113" s="145">
        <v>49.889999000000003</v>
      </c>
      <c r="GJ113" s="113">
        <v>50.18</v>
      </c>
      <c r="GK113" s="113">
        <v>49.349997999999999</v>
      </c>
      <c r="GL113" s="113">
        <v>49.93</v>
      </c>
      <c r="GM113" s="113">
        <v>48.558041000000003</v>
      </c>
      <c r="GN113" s="114">
        <v>3732600</v>
      </c>
      <c r="GO113" s="115">
        <v>45680</v>
      </c>
      <c r="GP113" s="145">
        <v>144.80999800000001</v>
      </c>
      <c r="GQ113" s="113">
        <v>145.58000200000001</v>
      </c>
      <c r="GR113" s="113">
        <v>144.46000699999999</v>
      </c>
      <c r="GS113" s="113">
        <v>145.029999</v>
      </c>
      <c r="GT113" s="113">
        <v>143.334564</v>
      </c>
      <c r="GU113" s="114">
        <v>5275100</v>
      </c>
      <c r="GV113" s="115">
        <v>410331.4</v>
      </c>
      <c r="GW113" s="145">
        <v>183.85000600000001</v>
      </c>
      <c r="GX113" s="113">
        <v>190.63999899999999</v>
      </c>
      <c r="GY113" s="113">
        <v>183.300003</v>
      </c>
      <c r="GZ113" s="113">
        <v>190</v>
      </c>
      <c r="HA113" s="113">
        <v>190</v>
      </c>
      <c r="HB113" s="114">
        <v>16085700</v>
      </c>
      <c r="HC113" s="115">
        <v>344900.3</v>
      </c>
      <c r="HD113" s="147">
        <v>31191.200000000001</v>
      </c>
      <c r="HE113" s="148">
        <v>31386.1</v>
      </c>
      <c r="HF113" s="148">
        <v>31191.200000000001</v>
      </c>
      <c r="HG113" s="148">
        <v>31385.759999999998</v>
      </c>
      <c r="HH113" s="148">
        <v>31385.759999999998</v>
      </c>
      <c r="HI113" s="114">
        <v>322250000</v>
      </c>
      <c r="HJ113" s="149">
        <f t="shared" si="1"/>
        <v>9885986.1899999995</v>
      </c>
    </row>
    <row r="114" spans="1:218" x14ac:dyDescent="0.2">
      <c r="A114" s="127">
        <v>44236</v>
      </c>
      <c r="B114" s="112">
        <v>181.220001</v>
      </c>
      <c r="C114" s="113">
        <v>181.89999399999999</v>
      </c>
      <c r="D114" s="113">
        <v>180.179993</v>
      </c>
      <c r="E114" s="113">
        <v>180.94000199999999</v>
      </c>
      <c r="F114" s="113">
        <v>176.80055200000001</v>
      </c>
      <c r="G114" s="114">
        <v>1942800</v>
      </c>
      <c r="H114" s="120">
        <v>104782.3</v>
      </c>
      <c r="I114" s="145">
        <v>127.650002</v>
      </c>
      <c r="J114" s="113">
        <v>127.660004</v>
      </c>
      <c r="K114" s="113">
        <v>126.199997</v>
      </c>
      <c r="L114" s="113">
        <v>126.68</v>
      </c>
      <c r="M114" s="113">
        <v>125.659294</v>
      </c>
      <c r="N114" s="114">
        <v>2175000</v>
      </c>
      <c r="O114" s="115">
        <v>102051.9</v>
      </c>
      <c r="P114" s="146">
        <v>237.279999</v>
      </c>
      <c r="Q114" s="113">
        <v>237.66999799999999</v>
      </c>
      <c r="R114" s="113">
        <v>234.78999300000001</v>
      </c>
      <c r="S114" s="113">
        <v>236.64999399999999</v>
      </c>
      <c r="T114" s="113">
        <v>231.47575399999999</v>
      </c>
      <c r="U114" s="114">
        <v>1996500</v>
      </c>
      <c r="V114" s="120">
        <v>145600</v>
      </c>
      <c r="W114" s="145">
        <v>136.61999499999999</v>
      </c>
      <c r="X114" s="113">
        <v>137.88000500000001</v>
      </c>
      <c r="Y114" s="113">
        <v>135.85000600000001</v>
      </c>
      <c r="Z114" s="113">
        <v>136.009995</v>
      </c>
      <c r="AA114" s="113">
        <v>135.576233</v>
      </c>
      <c r="AB114" s="114">
        <v>76774200</v>
      </c>
      <c r="AC114" s="115">
        <v>2283350</v>
      </c>
      <c r="AD114" s="145">
        <v>210.60000600000001</v>
      </c>
      <c r="AE114" s="113">
        <v>216.729996</v>
      </c>
      <c r="AF114" s="113">
        <v>208.89999399999999</v>
      </c>
      <c r="AG114" s="113">
        <v>215.11999499999999</v>
      </c>
      <c r="AH114" s="113">
        <v>215.11999499999999</v>
      </c>
      <c r="AI114" s="114">
        <v>13615700</v>
      </c>
      <c r="AJ114" s="115">
        <v>125414.2</v>
      </c>
      <c r="AK114" s="145">
        <v>197.53999300000001</v>
      </c>
      <c r="AL114" s="113">
        <v>198.66000399999999</v>
      </c>
      <c r="AM114" s="113">
        <v>194.88999899999999</v>
      </c>
      <c r="AN114" s="113">
        <v>197.279999</v>
      </c>
      <c r="AO114" s="113">
        <v>195.34393299999999</v>
      </c>
      <c r="AP114" s="114">
        <v>2331600</v>
      </c>
      <c r="AQ114" s="115">
        <v>107577.5</v>
      </c>
      <c r="AR114" s="145">
        <v>91.099997999999999</v>
      </c>
      <c r="AS114" s="113">
        <v>91.269997000000004</v>
      </c>
      <c r="AT114" s="113">
        <v>89.809997999999993</v>
      </c>
      <c r="AU114" s="113">
        <v>90.959998999999996</v>
      </c>
      <c r="AV114" s="113">
        <v>87.428802000000005</v>
      </c>
      <c r="AW114" s="114">
        <v>7605500</v>
      </c>
      <c r="AX114" s="115">
        <v>175102.1</v>
      </c>
      <c r="AY114" s="145">
        <v>48.77</v>
      </c>
      <c r="AZ114" s="113">
        <v>48.830002</v>
      </c>
      <c r="BA114" s="113">
        <v>48.41</v>
      </c>
      <c r="BB114" s="113">
        <v>48.5</v>
      </c>
      <c r="BC114" s="113">
        <v>47.500476999999997</v>
      </c>
      <c r="BD114" s="114">
        <v>24795000</v>
      </c>
      <c r="BE114" s="115">
        <v>204937.3</v>
      </c>
      <c r="BF114" s="145">
        <v>49.849997999999999</v>
      </c>
      <c r="BG114" s="113">
        <v>50.02</v>
      </c>
      <c r="BH114" s="113">
        <v>49.630001</v>
      </c>
      <c r="BI114" s="113">
        <v>49.700001</v>
      </c>
      <c r="BJ114" s="113">
        <v>48.554671999999997</v>
      </c>
      <c r="BK114" s="114">
        <v>14592900</v>
      </c>
      <c r="BL114" s="115">
        <v>213582.4</v>
      </c>
      <c r="BM114" s="145">
        <v>57.5</v>
      </c>
      <c r="BN114" s="113">
        <v>57.514999000000003</v>
      </c>
      <c r="BO114" s="113">
        <v>56.369999</v>
      </c>
      <c r="BP114" s="113">
        <v>56.599997999999999</v>
      </c>
      <c r="BQ114" s="113">
        <v>54.821376999999998</v>
      </c>
      <c r="BR114" s="114">
        <v>4209500</v>
      </c>
      <c r="BS114" s="115">
        <v>39412.21</v>
      </c>
      <c r="BT114" s="145">
        <v>299.60000600000001</v>
      </c>
      <c r="BU114" s="113">
        <v>302.45001200000002</v>
      </c>
      <c r="BV114" s="113">
        <v>297.70001200000002</v>
      </c>
      <c r="BW114" s="113">
        <v>300.459991</v>
      </c>
      <c r="BX114" s="113">
        <v>296.834656</v>
      </c>
      <c r="BY114" s="114">
        <v>2071700</v>
      </c>
      <c r="BZ114" s="115">
        <v>103897.3</v>
      </c>
      <c r="CA114" s="145">
        <v>203.60000600000001</v>
      </c>
      <c r="CB114" s="113">
        <v>203.800003</v>
      </c>
      <c r="CC114" s="113">
        <v>201.08000200000001</v>
      </c>
      <c r="CD114" s="113">
        <v>202.020004</v>
      </c>
      <c r="CE114" s="113">
        <v>199.484283</v>
      </c>
      <c r="CF114" s="114">
        <v>1794000</v>
      </c>
      <c r="CG114" s="115">
        <v>151780</v>
      </c>
      <c r="CH114" s="145">
        <v>279.66000400000001</v>
      </c>
      <c r="CI114" s="113">
        <v>280.20001200000002</v>
      </c>
      <c r="CJ114" s="113">
        <v>276.61999500000002</v>
      </c>
      <c r="CK114" s="113">
        <v>276.76998900000001</v>
      </c>
      <c r="CL114" s="113">
        <v>272.2276</v>
      </c>
      <c r="CM114" s="114">
        <v>2507800</v>
      </c>
      <c r="CN114" s="115">
        <v>297970.8</v>
      </c>
      <c r="CO114" s="145">
        <v>58.77</v>
      </c>
      <c r="CP114" s="113">
        <v>59.310001</v>
      </c>
      <c r="CQ114" s="113">
        <v>57.939999</v>
      </c>
      <c r="CR114" s="113">
        <v>58.779998999999997</v>
      </c>
      <c r="CS114" s="113">
        <v>58.042999000000002</v>
      </c>
      <c r="CT114" s="114">
        <v>28754100</v>
      </c>
      <c r="CU114" s="115">
        <v>238823</v>
      </c>
      <c r="CV114" s="145">
        <v>121.900002</v>
      </c>
      <c r="CW114" s="113">
        <v>122.599998</v>
      </c>
      <c r="CX114" s="113">
        <v>121.050003</v>
      </c>
      <c r="CY114" s="113">
        <v>122.099998</v>
      </c>
      <c r="CZ114" s="113">
        <v>119.37647200000001</v>
      </c>
      <c r="DA114" s="114">
        <v>4717000</v>
      </c>
      <c r="DB114" s="115">
        <v>108798.1</v>
      </c>
      <c r="DC114" s="145">
        <v>165.199997</v>
      </c>
      <c r="DD114" s="113">
        <v>166.58999600000001</v>
      </c>
      <c r="DE114" s="113">
        <v>164.970001</v>
      </c>
      <c r="DF114" s="113">
        <v>166.270004</v>
      </c>
      <c r="DG114" s="113">
        <v>163.245026</v>
      </c>
      <c r="DH114" s="114">
        <v>5544200</v>
      </c>
      <c r="DI114" s="115">
        <v>437712.9</v>
      </c>
      <c r="DJ114" s="145">
        <v>139.429993</v>
      </c>
      <c r="DK114" s="113">
        <v>139.979996</v>
      </c>
      <c r="DL114" s="113">
        <v>138.53999300000001</v>
      </c>
      <c r="DM114" s="113">
        <v>139.58000200000001</v>
      </c>
      <c r="DN114" s="113">
        <v>137.14128099999999</v>
      </c>
      <c r="DO114" s="114">
        <v>8614800</v>
      </c>
      <c r="DP114" s="115">
        <v>425928.9</v>
      </c>
      <c r="DQ114" s="145">
        <v>212.070007</v>
      </c>
      <c r="DR114" s="113">
        <v>216.179993</v>
      </c>
      <c r="DS114" s="113">
        <v>211.770004</v>
      </c>
      <c r="DT114" s="113">
        <v>215.979996</v>
      </c>
      <c r="DU114" s="113">
        <v>212.316193</v>
      </c>
      <c r="DV114" s="114">
        <v>3047300</v>
      </c>
      <c r="DW114" s="115">
        <v>161028.6</v>
      </c>
      <c r="DX114" s="145">
        <v>71.660301000000004</v>
      </c>
      <c r="DY114" s="113">
        <v>71.727097000000001</v>
      </c>
      <c r="DZ114" s="113">
        <v>70.954200999999998</v>
      </c>
      <c r="EA114" s="113">
        <v>71.603049999999996</v>
      </c>
      <c r="EB114" s="113">
        <v>69.749420000000001</v>
      </c>
      <c r="EC114" s="114">
        <v>13484616</v>
      </c>
      <c r="ED114" s="115">
        <v>189874.9</v>
      </c>
      <c r="EE114" s="145">
        <v>241.86999499999999</v>
      </c>
      <c r="EF114" s="113">
        <v>244.759995</v>
      </c>
      <c r="EG114" s="113">
        <v>241.38000500000001</v>
      </c>
      <c r="EH114" s="113">
        <v>243.770004</v>
      </c>
      <c r="EI114" s="113">
        <v>242.18589800000001</v>
      </c>
      <c r="EJ114" s="114">
        <v>23565000</v>
      </c>
      <c r="EK114" s="115">
        <v>1838565</v>
      </c>
      <c r="EL114" s="145">
        <v>143.60000600000001</v>
      </c>
      <c r="EM114" s="113">
        <v>144.220001</v>
      </c>
      <c r="EN114" s="113">
        <v>141.699997</v>
      </c>
      <c r="EO114" s="113">
        <v>141.78999300000001</v>
      </c>
      <c r="EP114" s="113">
        <v>140.984711</v>
      </c>
      <c r="EQ114" s="114">
        <v>3436300</v>
      </c>
      <c r="ER114" s="115">
        <v>180282.9</v>
      </c>
      <c r="ES114" s="145">
        <v>129.46000699999999</v>
      </c>
      <c r="ET114" s="113">
        <v>129.94000199999999</v>
      </c>
      <c r="EU114" s="113">
        <v>128.229996</v>
      </c>
      <c r="EV114" s="113">
        <v>128.66999799999999</v>
      </c>
      <c r="EW114" s="113">
        <v>127.052925</v>
      </c>
      <c r="EX114" s="114">
        <v>5917800</v>
      </c>
      <c r="EY114" s="115">
        <v>316846.8</v>
      </c>
      <c r="EZ114" s="145">
        <v>239.55999800000001</v>
      </c>
      <c r="FA114" s="113">
        <v>240.08000200000001</v>
      </c>
      <c r="FB114" s="113">
        <v>236.240005</v>
      </c>
      <c r="FC114" s="113">
        <v>236.699997</v>
      </c>
      <c r="FD114" s="113">
        <v>236.699997</v>
      </c>
      <c r="FE114" s="114">
        <v>5157200</v>
      </c>
      <c r="FF114" s="115">
        <v>192570</v>
      </c>
      <c r="FG114" s="145">
        <v>146.13000500000001</v>
      </c>
      <c r="FH114" s="113">
        <v>147.16999799999999</v>
      </c>
      <c r="FI114" s="113">
        <v>145.679993</v>
      </c>
      <c r="FJ114" s="113">
        <v>147.16000399999999</v>
      </c>
      <c r="FK114" s="113">
        <v>144.732529</v>
      </c>
      <c r="FL114" s="114">
        <v>795500</v>
      </c>
      <c r="FM114" s="115">
        <v>37115.870000000003</v>
      </c>
      <c r="FN114" s="145">
        <v>323.89999399999999</v>
      </c>
      <c r="FO114" s="113">
        <v>331.040009</v>
      </c>
      <c r="FP114" s="113">
        <v>321.709991</v>
      </c>
      <c r="FQ114" s="113">
        <v>329.63000499999998</v>
      </c>
      <c r="FR114" s="113">
        <v>326.11978099999999</v>
      </c>
      <c r="FS114" s="114">
        <v>4096900</v>
      </c>
      <c r="FT114" s="115">
        <v>311605.40000000002</v>
      </c>
      <c r="FU114" s="145">
        <v>55.02</v>
      </c>
      <c r="FV114" s="113">
        <v>55.299999</v>
      </c>
      <c r="FW114" s="113">
        <v>54.68</v>
      </c>
      <c r="FX114" s="113">
        <v>55</v>
      </c>
      <c r="FY114" s="113">
        <v>53.178528</v>
      </c>
      <c r="FZ114" s="114">
        <v>19605600</v>
      </c>
      <c r="GA114" s="115">
        <v>227598.1</v>
      </c>
      <c r="GB114" s="145">
        <v>205.759995</v>
      </c>
      <c r="GC114" s="113">
        <v>207.63000500000001</v>
      </c>
      <c r="GD114" s="113">
        <v>203.699997</v>
      </c>
      <c r="GE114" s="113">
        <v>206.520004</v>
      </c>
      <c r="GF114" s="113">
        <v>205.62048300000001</v>
      </c>
      <c r="GG114" s="114">
        <v>7619400</v>
      </c>
      <c r="GH114" s="115">
        <v>350281.6</v>
      </c>
      <c r="GI114" s="145">
        <v>49.830002</v>
      </c>
      <c r="GJ114" s="113">
        <v>50.549999</v>
      </c>
      <c r="GK114" s="113">
        <v>49.549999</v>
      </c>
      <c r="GL114" s="113">
        <v>50</v>
      </c>
      <c r="GM114" s="113">
        <v>48.626117999999998</v>
      </c>
      <c r="GN114" s="114">
        <v>5235800</v>
      </c>
      <c r="GO114" s="115">
        <v>44970</v>
      </c>
      <c r="GP114" s="145">
        <v>144.58000200000001</v>
      </c>
      <c r="GQ114" s="113">
        <v>146.320007</v>
      </c>
      <c r="GR114" s="113">
        <v>144.58000200000001</v>
      </c>
      <c r="GS114" s="113">
        <v>145.83000200000001</v>
      </c>
      <c r="GT114" s="113">
        <v>144.125214</v>
      </c>
      <c r="GU114" s="114">
        <v>5302300</v>
      </c>
      <c r="GV114" s="115">
        <v>412594.8</v>
      </c>
      <c r="GW114" s="145">
        <v>188.16999799999999</v>
      </c>
      <c r="GX114" s="113">
        <v>189.25</v>
      </c>
      <c r="GY114" s="113">
        <v>186.03999300000001</v>
      </c>
      <c r="GZ114" s="113">
        <v>188.21000699999999</v>
      </c>
      <c r="HA114" s="113">
        <v>188.21000699999999</v>
      </c>
      <c r="HB114" s="114">
        <v>11270800</v>
      </c>
      <c r="HC114" s="115">
        <v>341651</v>
      </c>
      <c r="HD114" s="147">
        <v>31359.88</v>
      </c>
      <c r="HE114" s="148">
        <v>31439.47</v>
      </c>
      <c r="HF114" s="148">
        <v>31245.86</v>
      </c>
      <c r="HG114" s="148">
        <v>31375.83</v>
      </c>
      <c r="HH114" s="148">
        <v>31375.83</v>
      </c>
      <c r="HI114" s="114">
        <v>308210000</v>
      </c>
      <c r="HJ114" s="149">
        <f t="shared" si="1"/>
        <v>9871705.8800000008</v>
      </c>
    </row>
    <row r="115" spans="1:218" x14ac:dyDescent="0.2">
      <c r="A115" s="127">
        <v>44237</v>
      </c>
      <c r="B115" s="112">
        <v>181.88000500000001</v>
      </c>
      <c r="C115" s="113">
        <v>182.38000500000001</v>
      </c>
      <c r="D115" s="113">
        <v>180.63999899999999</v>
      </c>
      <c r="E115" s="113">
        <v>181.08000200000001</v>
      </c>
      <c r="F115" s="113">
        <v>176.93734699999999</v>
      </c>
      <c r="G115" s="114">
        <v>1929000</v>
      </c>
      <c r="H115" s="120">
        <v>104863.4</v>
      </c>
      <c r="I115" s="145">
        <v>127.629997</v>
      </c>
      <c r="J115" s="113">
        <v>128.699997</v>
      </c>
      <c r="K115" s="113">
        <v>126.839996</v>
      </c>
      <c r="L115" s="113">
        <v>128.229996</v>
      </c>
      <c r="M115" s="113">
        <v>127.1968</v>
      </c>
      <c r="N115" s="114">
        <v>2929100</v>
      </c>
      <c r="O115" s="115">
        <v>103300.6</v>
      </c>
      <c r="P115" s="146">
        <v>238.39999399999999</v>
      </c>
      <c r="Q115" s="113">
        <v>240.300003</v>
      </c>
      <c r="R115" s="113">
        <v>236.699997</v>
      </c>
      <c r="S115" s="113">
        <v>238.46000699999999</v>
      </c>
      <c r="T115" s="113">
        <v>233.246185</v>
      </c>
      <c r="U115" s="114">
        <v>2964400</v>
      </c>
      <c r="V115" s="120">
        <v>141790</v>
      </c>
      <c r="W115" s="145">
        <v>136.479996</v>
      </c>
      <c r="X115" s="113">
        <v>136.990005</v>
      </c>
      <c r="Y115" s="113">
        <v>134.39999399999999</v>
      </c>
      <c r="Z115" s="113">
        <v>135.38999899999999</v>
      </c>
      <c r="AA115" s="113">
        <v>134.95820599999999</v>
      </c>
      <c r="AB115" s="114">
        <v>73046600</v>
      </c>
      <c r="AC115" s="115">
        <v>2272941</v>
      </c>
      <c r="AD115" s="145">
        <v>215.64999399999999</v>
      </c>
      <c r="AE115" s="113">
        <v>217.490005</v>
      </c>
      <c r="AF115" s="113">
        <v>211.11999499999999</v>
      </c>
      <c r="AG115" s="113">
        <v>211.91999799999999</v>
      </c>
      <c r="AH115" s="113">
        <v>211.91999799999999</v>
      </c>
      <c r="AI115" s="114">
        <v>11510700</v>
      </c>
      <c r="AJ115" s="115">
        <v>123548.6</v>
      </c>
      <c r="AK115" s="145">
        <v>198.5</v>
      </c>
      <c r="AL115" s="113">
        <v>199.71000699999999</v>
      </c>
      <c r="AM115" s="113">
        <v>196.259995</v>
      </c>
      <c r="AN115" s="113">
        <v>197.720001</v>
      </c>
      <c r="AO115" s="113">
        <v>195.779617</v>
      </c>
      <c r="AP115" s="114">
        <v>2816400</v>
      </c>
      <c r="AQ115" s="115">
        <v>107817.4</v>
      </c>
      <c r="AR115" s="145">
        <v>91.379997000000003</v>
      </c>
      <c r="AS115" s="113">
        <v>92.589995999999999</v>
      </c>
      <c r="AT115" s="113">
        <v>90.599997999999999</v>
      </c>
      <c r="AU115" s="113">
        <v>92.519997000000004</v>
      </c>
      <c r="AV115" s="113">
        <v>88.928237999999993</v>
      </c>
      <c r="AW115" s="114">
        <v>8778800</v>
      </c>
      <c r="AX115" s="115">
        <v>178228.4</v>
      </c>
      <c r="AY115" s="145">
        <v>46.150002000000001</v>
      </c>
      <c r="AZ115" s="113">
        <v>47.41</v>
      </c>
      <c r="BA115" s="113">
        <v>45.830002</v>
      </c>
      <c r="BB115" s="113">
        <v>47.240001999999997</v>
      </c>
      <c r="BC115" s="113">
        <v>46.266444999999997</v>
      </c>
      <c r="BD115" s="114">
        <v>44540900</v>
      </c>
      <c r="BE115" s="115">
        <v>199613.2</v>
      </c>
      <c r="BF115" s="145">
        <v>50.41</v>
      </c>
      <c r="BG115" s="113">
        <v>50.580002</v>
      </c>
      <c r="BH115" s="113">
        <v>49.529998999999997</v>
      </c>
      <c r="BI115" s="113">
        <v>49.599997999999999</v>
      </c>
      <c r="BJ115" s="113">
        <v>48.456974000000002</v>
      </c>
      <c r="BK115" s="114">
        <v>22965400</v>
      </c>
      <c r="BL115" s="115">
        <v>213152.7</v>
      </c>
      <c r="BM115" s="145">
        <v>57</v>
      </c>
      <c r="BN115" s="113">
        <v>58.380001</v>
      </c>
      <c r="BO115" s="113">
        <v>56.48</v>
      </c>
      <c r="BP115" s="113">
        <v>57.669998</v>
      </c>
      <c r="BQ115" s="113">
        <v>55.857754</v>
      </c>
      <c r="BR115" s="114">
        <v>3453000</v>
      </c>
      <c r="BS115" s="115">
        <v>37838.410000000003</v>
      </c>
      <c r="BT115" s="145">
        <v>300</v>
      </c>
      <c r="BU115" s="113">
        <v>305.17999300000002</v>
      </c>
      <c r="BV115" s="113">
        <v>297.75</v>
      </c>
      <c r="BW115" s="113">
        <v>304.27999899999998</v>
      </c>
      <c r="BX115" s="113">
        <v>300.60861199999999</v>
      </c>
      <c r="BY115" s="114">
        <v>3213700</v>
      </c>
      <c r="BZ115" s="115">
        <v>105218.3</v>
      </c>
      <c r="CA115" s="145">
        <v>203</v>
      </c>
      <c r="CB115" s="113">
        <v>203.35000600000001</v>
      </c>
      <c r="CC115" s="113">
        <v>201.179993</v>
      </c>
      <c r="CD115" s="113">
        <v>202.16000399999999</v>
      </c>
      <c r="CE115" s="113">
        <v>199.622513</v>
      </c>
      <c r="CF115" s="114">
        <v>1894600</v>
      </c>
      <c r="CG115" s="115">
        <v>148540</v>
      </c>
      <c r="CH115" s="145">
        <v>278.02999899999998</v>
      </c>
      <c r="CI115" s="113">
        <v>278.92999300000002</v>
      </c>
      <c r="CJ115" s="113">
        <v>276.25</v>
      </c>
      <c r="CK115" s="113">
        <v>278.69000199999999</v>
      </c>
      <c r="CL115" s="113">
        <v>274.11611900000003</v>
      </c>
      <c r="CM115" s="114">
        <v>2410600</v>
      </c>
      <c r="CN115" s="115">
        <v>300037.8</v>
      </c>
      <c r="CO115" s="145">
        <v>59.299999</v>
      </c>
      <c r="CP115" s="113">
        <v>59.419998</v>
      </c>
      <c r="CQ115" s="113">
        <v>58.119999</v>
      </c>
      <c r="CR115" s="113">
        <v>58.860000999999997</v>
      </c>
      <c r="CS115" s="113">
        <v>58.121997999999998</v>
      </c>
      <c r="CT115" s="114">
        <v>16325100</v>
      </c>
      <c r="CU115" s="115">
        <v>239148.1</v>
      </c>
      <c r="CV115" s="145">
        <v>123.029999</v>
      </c>
      <c r="CW115" s="113">
        <v>123.410004</v>
      </c>
      <c r="CX115" s="113">
        <v>121.209999</v>
      </c>
      <c r="CY115" s="113">
        <v>122.239998</v>
      </c>
      <c r="CZ115" s="113">
        <v>119.513344</v>
      </c>
      <c r="DA115" s="114">
        <v>4866800</v>
      </c>
      <c r="DB115" s="115">
        <v>109232.9</v>
      </c>
      <c r="DC115" s="145">
        <v>167.88999899999999</v>
      </c>
      <c r="DD115" s="113">
        <v>167.94000199999999</v>
      </c>
      <c r="DE115" s="113">
        <v>165.699997</v>
      </c>
      <c r="DF115" s="113">
        <v>166.80999800000001</v>
      </c>
      <c r="DG115" s="113">
        <v>163.77520799999999</v>
      </c>
      <c r="DH115" s="114">
        <v>5921300</v>
      </c>
      <c r="DI115" s="115">
        <v>439134.4</v>
      </c>
      <c r="DJ115" s="145">
        <v>140</v>
      </c>
      <c r="DK115" s="113">
        <v>140.86999499999999</v>
      </c>
      <c r="DL115" s="113">
        <v>139.03999300000001</v>
      </c>
      <c r="DM115" s="113">
        <v>139.66000399999999</v>
      </c>
      <c r="DN115" s="113">
        <v>137.21989400000001</v>
      </c>
      <c r="DO115" s="114">
        <v>10323200</v>
      </c>
      <c r="DP115" s="115">
        <v>426173.1</v>
      </c>
      <c r="DQ115" s="145">
        <v>216.88000500000001</v>
      </c>
      <c r="DR115" s="113">
        <v>217.30999800000001</v>
      </c>
      <c r="DS115" s="113">
        <v>213.80999800000001</v>
      </c>
      <c r="DT115" s="113">
        <v>214.39999399999999</v>
      </c>
      <c r="DU115" s="113">
        <v>210.76300000000001</v>
      </c>
      <c r="DV115" s="114">
        <v>3161600</v>
      </c>
      <c r="DW115" s="115">
        <v>159850.6</v>
      </c>
      <c r="DX115" s="145">
        <v>71.870232000000001</v>
      </c>
      <c r="DY115" s="113">
        <v>71.927482999999995</v>
      </c>
      <c r="DZ115" s="113">
        <v>71.125953999999993</v>
      </c>
      <c r="EA115" s="113">
        <v>71.459923000000003</v>
      </c>
      <c r="EB115" s="113">
        <v>69.610000999999997</v>
      </c>
      <c r="EC115" s="114">
        <v>11721566</v>
      </c>
      <c r="ED115" s="115">
        <v>189495.4</v>
      </c>
      <c r="EE115" s="145">
        <v>245</v>
      </c>
      <c r="EF115" s="113">
        <v>245.91999799999999</v>
      </c>
      <c r="EG115" s="113">
        <v>240.88999899999999</v>
      </c>
      <c r="EH115" s="113">
        <v>242.820007</v>
      </c>
      <c r="EI115" s="113">
        <v>241.24208100000001</v>
      </c>
      <c r="EJ115" s="114">
        <v>22186700</v>
      </c>
      <c r="EK115" s="115">
        <v>1831400</v>
      </c>
      <c r="EL115" s="145">
        <v>142.449997</v>
      </c>
      <c r="EM115" s="113">
        <v>142.60000600000001</v>
      </c>
      <c r="EN115" s="113">
        <v>140.89999399999999</v>
      </c>
      <c r="EO115" s="113">
        <v>142.46000699999999</v>
      </c>
      <c r="EP115" s="113">
        <v>141.65090900000001</v>
      </c>
      <c r="EQ115" s="114">
        <v>4125700</v>
      </c>
      <c r="ER115" s="115">
        <v>181134.8</v>
      </c>
      <c r="ES115" s="145">
        <v>128.75</v>
      </c>
      <c r="ET115" s="113">
        <v>129.16000399999999</v>
      </c>
      <c r="EU115" s="113">
        <v>127.959999</v>
      </c>
      <c r="EV115" s="113">
        <v>128.220001</v>
      </c>
      <c r="EW115" s="113">
        <v>126.608582</v>
      </c>
      <c r="EX115" s="114">
        <v>8594100</v>
      </c>
      <c r="EY115" s="115">
        <v>315738.59999999998</v>
      </c>
      <c r="EZ115" s="145">
        <v>237.449997</v>
      </c>
      <c r="FA115" s="113">
        <v>238.220001</v>
      </c>
      <c r="FB115" s="113">
        <v>233.96000699999999</v>
      </c>
      <c r="FC115" s="113">
        <v>236.720001</v>
      </c>
      <c r="FD115" s="113">
        <v>236.720001</v>
      </c>
      <c r="FE115" s="114">
        <v>5535600</v>
      </c>
      <c r="FF115" s="115">
        <v>189210</v>
      </c>
      <c r="FG115" s="145">
        <v>147.21000699999999</v>
      </c>
      <c r="FH115" s="113">
        <v>147.69000199999999</v>
      </c>
      <c r="FI115" s="113">
        <v>145.33000200000001</v>
      </c>
      <c r="FJ115" s="113">
        <v>145.929993</v>
      </c>
      <c r="FK115" s="113">
        <v>143.522797</v>
      </c>
      <c r="FL115" s="114">
        <v>1528600</v>
      </c>
      <c r="FM115" s="115">
        <v>36805.64</v>
      </c>
      <c r="FN115" s="145">
        <v>332.66000400000001</v>
      </c>
      <c r="FO115" s="113">
        <v>335.76001000000002</v>
      </c>
      <c r="FP115" s="113">
        <v>329.76998900000001</v>
      </c>
      <c r="FQ115" s="113">
        <v>333.39999399999999</v>
      </c>
      <c r="FR115" s="113">
        <v>329.84960899999999</v>
      </c>
      <c r="FS115" s="114">
        <v>4122700</v>
      </c>
      <c r="FT115" s="115">
        <v>315169.3</v>
      </c>
      <c r="FU115" s="145">
        <v>55.220001000000003</v>
      </c>
      <c r="FV115" s="113">
        <v>55.439999</v>
      </c>
      <c r="FW115" s="113">
        <v>54.919998</v>
      </c>
      <c r="FX115" s="113">
        <v>54.959999000000003</v>
      </c>
      <c r="FY115" s="113">
        <v>53.139851</v>
      </c>
      <c r="FZ115" s="114">
        <v>16232800</v>
      </c>
      <c r="GA115" s="115">
        <v>227432.6</v>
      </c>
      <c r="GB115" s="145">
        <v>207.970001</v>
      </c>
      <c r="GC115" s="113">
        <v>207.970001</v>
      </c>
      <c r="GD115" s="113">
        <v>205.94000199999999</v>
      </c>
      <c r="GE115" s="113">
        <v>206.44000199999999</v>
      </c>
      <c r="GF115" s="113">
        <v>205.54084800000001</v>
      </c>
      <c r="GG115" s="114">
        <v>8467600</v>
      </c>
      <c r="GH115" s="115">
        <v>350145.9</v>
      </c>
      <c r="GI115" s="145">
        <v>50.439999</v>
      </c>
      <c r="GJ115" s="113">
        <v>51.669998</v>
      </c>
      <c r="GK115" s="113">
        <v>50.060001</v>
      </c>
      <c r="GL115" s="113">
        <v>51.610000999999997</v>
      </c>
      <c r="GM115" s="113">
        <v>50.191879</v>
      </c>
      <c r="GN115" s="114">
        <v>7106400</v>
      </c>
      <c r="GO115" s="115">
        <v>44700</v>
      </c>
      <c r="GP115" s="145">
        <v>145.83000200000001</v>
      </c>
      <c r="GQ115" s="113">
        <v>145.89999399999999</v>
      </c>
      <c r="GR115" s="113">
        <v>143.53999300000001</v>
      </c>
      <c r="GS115" s="113">
        <v>144.13000500000001</v>
      </c>
      <c r="GT115" s="113">
        <v>142.44508400000001</v>
      </c>
      <c r="GU115" s="114">
        <v>6192300</v>
      </c>
      <c r="GV115" s="115">
        <v>407785</v>
      </c>
      <c r="GW115" s="145">
        <v>189.979996</v>
      </c>
      <c r="GX115" s="113">
        <v>190.699997</v>
      </c>
      <c r="GY115" s="113">
        <v>185.80999800000001</v>
      </c>
      <c r="GZ115" s="113">
        <v>189.63000500000001</v>
      </c>
      <c r="HA115" s="113">
        <v>189.63000500000001</v>
      </c>
      <c r="HB115" s="114">
        <v>11464600</v>
      </c>
      <c r="HC115" s="115">
        <v>344228.7</v>
      </c>
      <c r="HD115" s="147">
        <v>31428.02</v>
      </c>
      <c r="HE115" s="148">
        <v>31511.439999999999</v>
      </c>
      <c r="HF115" s="148">
        <v>31221.32</v>
      </c>
      <c r="HG115" s="148">
        <v>31437.8</v>
      </c>
      <c r="HH115" s="148">
        <v>31437.8</v>
      </c>
      <c r="HI115" s="114">
        <v>326450000</v>
      </c>
      <c r="HJ115" s="149">
        <f t="shared" si="1"/>
        <v>9843674.8500000015</v>
      </c>
    </row>
    <row r="116" spans="1:218" x14ac:dyDescent="0.2">
      <c r="A116" s="127">
        <v>44238</v>
      </c>
      <c r="B116" s="112">
        <v>179.35000600000001</v>
      </c>
      <c r="C116" s="113">
        <v>179.88000500000001</v>
      </c>
      <c r="D116" s="113">
        <v>175.83999600000001</v>
      </c>
      <c r="E116" s="113">
        <v>177.21000699999999</v>
      </c>
      <c r="F116" s="113">
        <v>174.58279400000001</v>
      </c>
      <c r="G116" s="114">
        <v>2188400</v>
      </c>
      <c r="H116" s="120">
        <v>102622.3</v>
      </c>
      <c r="I116" s="145">
        <v>127.449997</v>
      </c>
      <c r="J116" s="113">
        <v>129.11999499999999</v>
      </c>
      <c r="K116" s="113">
        <v>126.980003</v>
      </c>
      <c r="L116" s="113">
        <v>128.30999800000001</v>
      </c>
      <c r="M116" s="113">
        <v>127.276161</v>
      </c>
      <c r="N116" s="114">
        <v>3733000</v>
      </c>
      <c r="O116" s="115">
        <v>103365.1</v>
      </c>
      <c r="P116" s="146">
        <v>238.63999899999999</v>
      </c>
      <c r="Q116" s="113">
        <v>239.13000500000001</v>
      </c>
      <c r="R116" s="113">
        <v>233.990005</v>
      </c>
      <c r="S116" s="113">
        <v>235.03999300000001</v>
      </c>
      <c r="T116" s="113">
        <v>231.61039700000001</v>
      </c>
      <c r="U116" s="114">
        <v>1633900</v>
      </c>
      <c r="V116" s="120">
        <v>141340</v>
      </c>
      <c r="W116" s="145">
        <v>135.89999399999999</v>
      </c>
      <c r="X116" s="113">
        <v>136.38999899999999</v>
      </c>
      <c r="Y116" s="113">
        <v>133.770004</v>
      </c>
      <c r="Z116" s="113">
        <v>135.13000500000001</v>
      </c>
      <c r="AA116" s="113">
        <v>134.699051</v>
      </c>
      <c r="AB116" s="114">
        <v>64280000</v>
      </c>
      <c r="AC116" s="115">
        <v>2268577</v>
      </c>
      <c r="AD116" s="145">
        <v>212.240005</v>
      </c>
      <c r="AE116" s="113">
        <v>213.990005</v>
      </c>
      <c r="AF116" s="113">
        <v>208.570007</v>
      </c>
      <c r="AG116" s="113">
        <v>210.66000399999999</v>
      </c>
      <c r="AH116" s="113">
        <v>210.66000399999999</v>
      </c>
      <c r="AI116" s="114">
        <v>7140200</v>
      </c>
      <c r="AJ116" s="115">
        <v>122814.1</v>
      </c>
      <c r="AK116" s="145">
        <v>197.58999600000001</v>
      </c>
      <c r="AL116" s="113">
        <v>198.41999799999999</v>
      </c>
      <c r="AM116" s="113">
        <v>194.38999899999999</v>
      </c>
      <c r="AN116" s="113">
        <v>198.35000600000001</v>
      </c>
      <c r="AO116" s="113">
        <v>196.40344200000001</v>
      </c>
      <c r="AP116" s="114">
        <v>2178200</v>
      </c>
      <c r="AQ116" s="115">
        <v>108160.9</v>
      </c>
      <c r="AR116" s="145">
        <v>92.370002999999997</v>
      </c>
      <c r="AS116" s="113">
        <v>92.440002000000007</v>
      </c>
      <c r="AT116" s="113">
        <v>90.080001999999993</v>
      </c>
      <c r="AU116" s="113">
        <v>92.019997000000004</v>
      </c>
      <c r="AV116" s="113">
        <v>88.447638999999995</v>
      </c>
      <c r="AW116" s="114">
        <v>8572400</v>
      </c>
      <c r="AX116" s="115">
        <v>177265.2</v>
      </c>
      <c r="AY116" s="145">
        <v>47.349997999999999</v>
      </c>
      <c r="AZ116" s="113">
        <v>47.91</v>
      </c>
      <c r="BA116" s="113">
        <v>47.200001</v>
      </c>
      <c r="BB116" s="113">
        <v>47.580002</v>
      </c>
      <c r="BC116" s="113">
        <v>46.599434000000002</v>
      </c>
      <c r="BD116" s="114">
        <v>18589900</v>
      </c>
      <c r="BE116" s="115">
        <v>201049.9</v>
      </c>
      <c r="BF116" s="145">
        <v>49.810001</v>
      </c>
      <c r="BG116" s="113">
        <v>50.59</v>
      </c>
      <c r="BH116" s="113">
        <v>49.799999</v>
      </c>
      <c r="BI116" s="113">
        <v>50.299999</v>
      </c>
      <c r="BJ116" s="113">
        <v>49.140841999999999</v>
      </c>
      <c r="BK116" s="114">
        <v>21928600</v>
      </c>
      <c r="BL116" s="115">
        <v>216160.9</v>
      </c>
      <c r="BM116" s="145">
        <v>57.810001</v>
      </c>
      <c r="BN116" s="113">
        <v>57.939999</v>
      </c>
      <c r="BO116" s="113">
        <v>56.689999</v>
      </c>
      <c r="BP116" s="113">
        <v>57.669998</v>
      </c>
      <c r="BQ116" s="113">
        <v>55.857754</v>
      </c>
      <c r="BR116" s="114">
        <v>2326500</v>
      </c>
      <c r="BS116" s="115">
        <v>38182.79</v>
      </c>
      <c r="BT116" s="145">
        <v>303.98001099999999</v>
      </c>
      <c r="BU116" s="113">
        <v>305.01001000000002</v>
      </c>
      <c r="BV116" s="113">
        <v>299.17001299999998</v>
      </c>
      <c r="BW116" s="113">
        <v>302.32000699999998</v>
      </c>
      <c r="BX116" s="113">
        <v>298.67224099999999</v>
      </c>
      <c r="BY116" s="114">
        <v>2159900</v>
      </c>
      <c r="BZ116" s="115">
        <v>104540.6</v>
      </c>
      <c r="CA116" s="145">
        <v>202.179993</v>
      </c>
      <c r="CB116" s="113">
        <v>203.10000600000001</v>
      </c>
      <c r="CC116" s="113">
        <v>200.88000500000001</v>
      </c>
      <c r="CD116" s="113">
        <v>202.179993</v>
      </c>
      <c r="CE116" s="113">
        <v>199.642258</v>
      </c>
      <c r="CF116" s="114">
        <v>1709000</v>
      </c>
      <c r="CG116" s="115">
        <v>147390</v>
      </c>
      <c r="CH116" s="145">
        <v>277.92999300000002</v>
      </c>
      <c r="CI116" s="113">
        <v>280.25</v>
      </c>
      <c r="CJ116" s="113">
        <v>276.01001000000002</v>
      </c>
      <c r="CK116" s="113">
        <v>277.05999800000001</v>
      </c>
      <c r="CL116" s="113">
        <v>272.51284800000002</v>
      </c>
      <c r="CM116" s="114">
        <v>2595300</v>
      </c>
      <c r="CN116" s="115">
        <v>298283.09999999998</v>
      </c>
      <c r="CO116" s="145">
        <v>59.099997999999999</v>
      </c>
      <c r="CP116" s="113">
        <v>60.990001999999997</v>
      </c>
      <c r="CQ116" s="113">
        <v>58.860000999999997</v>
      </c>
      <c r="CR116" s="113">
        <v>60.66</v>
      </c>
      <c r="CS116" s="113">
        <v>59.899428999999998</v>
      </c>
      <c r="CT116" s="114">
        <v>27539100</v>
      </c>
      <c r="CU116" s="115">
        <v>246461.5</v>
      </c>
      <c r="CV116" s="145">
        <v>122</v>
      </c>
      <c r="CW116" s="113">
        <v>122.209999</v>
      </c>
      <c r="CX116" s="113">
        <v>120.629997</v>
      </c>
      <c r="CY116" s="113">
        <v>120.910004</v>
      </c>
      <c r="CZ116" s="113">
        <v>118.21302</v>
      </c>
      <c r="DA116" s="114">
        <v>5381600</v>
      </c>
      <c r="DB116" s="115">
        <v>108044.4</v>
      </c>
      <c r="DC116" s="145">
        <v>167</v>
      </c>
      <c r="DD116" s="113">
        <v>167.38000500000001</v>
      </c>
      <c r="DE116" s="113">
        <v>165.60000600000001</v>
      </c>
      <c r="DF116" s="113">
        <v>166.05999800000001</v>
      </c>
      <c r="DG116" s="113">
        <v>163.038849</v>
      </c>
      <c r="DH116" s="114">
        <v>4871300</v>
      </c>
      <c r="DI116" s="115">
        <v>437160</v>
      </c>
      <c r="DJ116" s="145">
        <v>139.66000399999999</v>
      </c>
      <c r="DK116" s="113">
        <v>140.550003</v>
      </c>
      <c r="DL116" s="113">
        <v>138.220001</v>
      </c>
      <c r="DM116" s="113">
        <v>139.270004</v>
      </c>
      <c r="DN116" s="113">
        <v>136.83670000000001</v>
      </c>
      <c r="DO116" s="114">
        <v>9201000</v>
      </c>
      <c r="DP116" s="115">
        <v>424983</v>
      </c>
      <c r="DQ116" s="145">
        <v>214.53999300000001</v>
      </c>
      <c r="DR116" s="113">
        <v>214.800003</v>
      </c>
      <c r="DS116" s="113">
        <v>212.39999399999999</v>
      </c>
      <c r="DT116" s="113">
        <v>214.270004</v>
      </c>
      <c r="DU116" s="113">
        <v>210.63520800000001</v>
      </c>
      <c r="DV116" s="114">
        <v>2583600</v>
      </c>
      <c r="DW116" s="115">
        <v>159753.70000000001</v>
      </c>
      <c r="DX116" s="145">
        <v>71.383590999999996</v>
      </c>
      <c r="DY116" s="113">
        <v>71.660301000000004</v>
      </c>
      <c r="DZ116" s="113">
        <v>70.830153999999993</v>
      </c>
      <c r="EA116" s="113">
        <v>71.316794999999999</v>
      </c>
      <c r="EB116" s="113">
        <v>69.470580999999996</v>
      </c>
      <c r="EC116" s="114">
        <v>8780982</v>
      </c>
      <c r="ED116" s="115">
        <v>189115.9</v>
      </c>
      <c r="EE116" s="145">
        <v>244.779999</v>
      </c>
      <c r="EF116" s="113">
        <v>245.14999399999999</v>
      </c>
      <c r="EG116" s="113">
        <v>242.14999399999999</v>
      </c>
      <c r="EH116" s="113">
        <v>244.490005</v>
      </c>
      <c r="EI116" s="113">
        <v>242.90121500000001</v>
      </c>
      <c r="EJ116" s="114">
        <v>15751100</v>
      </c>
      <c r="EK116" s="115">
        <v>1843996</v>
      </c>
      <c r="EL116" s="145">
        <v>143</v>
      </c>
      <c r="EM116" s="113">
        <v>144.35000600000001</v>
      </c>
      <c r="EN116" s="113">
        <v>142.41000399999999</v>
      </c>
      <c r="EO116" s="113">
        <v>143.53999300000001</v>
      </c>
      <c r="EP116" s="113">
        <v>142.72477699999999</v>
      </c>
      <c r="EQ116" s="114">
        <v>3828700</v>
      </c>
      <c r="ER116" s="115">
        <v>182508</v>
      </c>
      <c r="ES116" s="145">
        <v>128.53999300000001</v>
      </c>
      <c r="ET116" s="113">
        <v>129.33000200000001</v>
      </c>
      <c r="EU116" s="113">
        <v>128.21000699999999</v>
      </c>
      <c r="EV116" s="113">
        <v>128.33000200000001</v>
      </c>
      <c r="EW116" s="113">
        <v>126.717201</v>
      </c>
      <c r="EX116" s="114">
        <v>6139200</v>
      </c>
      <c r="EY116" s="115">
        <v>316009.5</v>
      </c>
      <c r="EZ116" s="145">
        <v>238.929993</v>
      </c>
      <c r="FA116" s="113">
        <v>242.88999899999999</v>
      </c>
      <c r="FB116" s="113">
        <v>238.58000200000001</v>
      </c>
      <c r="FC116" s="113">
        <v>241.240005</v>
      </c>
      <c r="FD116" s="113">
        <v>241.240005</v>
      </c>
      <c r="FE116" s="114">
        <v>6091600</v>
      </c>
      <c r="FF116" s="115">
        <v>192980</v>
      </c>
      <c r="FG116" s="145">
        <v>146</v>
      </c>
      <c r="FH116" s="113">
        <v>147.179993</v>
      </c>
      <c r="FI116" s="113">
        <v>145.58000200000001</v>
      </c>
      <c r="FJ116" s="113">
        <v>146.33999600000001</v>
      </c>
      <c r="FK116" s="113">
        <v>143.926041</v>
      </c>
      <c r="FL116" s="114">
        <v>887300</v>
      </c>
      <c r="FM116" s="115">
        <v>36909.050000000003</v>
      </c>
      <c r="FN116" s="145">
        <v>335</v>
      </c>
      <c r="FO116" s="113">
        <v>336.64999399999999</v>
      </c>
      <c r="FP116" s="113">
        <v>331.5</v>
      </c>
      <c r="FQ116" s="113">
        <v>333.07000699999998</v>
      </c>
      <c r="FR116" s="113">
        <v>329.52313199999998</v>
      </c>
      <c r="FS116" s="114">
        <v>2776700</v>
      </c>
      <c r="FT116" s="115">
        <v>314857.5</v>
      </c>
      <c r="FU116" s="145">
        <v>55.02</v>
      </c>
      <c r="FV116" s="113">
        <v>55.060001</v>
      </c>
      <c r="FW116" s="113">
        <v>54.48</v>
      </c>
      <c r="FX116" s="113">
        <v>54.599997999999999</v>
      </c>
      <c r="FY116" s="113">
        <v>52.791770999999997</v>
      </c>
      <c r="FZ116" s="114">
        <v>17398800</v>
      </c>
      <c r="GA116" s="115">
        <v>225942.9</v>
      </c>
      <c r="GB116" s="145">
        <v>207.33000200000001</v>
      </c>
      <c r="GC116" s="113">
        <v>211.58999600000001</v>
      </c>
      <c r="GD116" s="113">
        <v>207.19000199999999</v>
      </c>
      <c r="GE116" s="113">
        <v>210.66000399999999</v>
      </c>
      <c r="GF116" s="113">
        <v>210.068085</v>
      </c>
      <c r="GG116" s="114">
        <v>8411100</v>
      </c>
      <c r="GH116" s="115">
        <v>357303.5</v>
      </c>
      <c r="GI116" s="145">
        <v>51.73</v>
      </c>
      <c r="GJ116" s="113">
        <v>51.799999</v>
      </c>
      <c r="GK116" s="113">
        <v>49.619999</v>
      </c>
      <c r="GL116" s="113">
        <v>50.119999</v>
      </c>
      <c r="GM116" s="113">
        <v>48.742820999999999</v>
      </c>
      <c r="GN116" s="114">
        <v>5906300</v>
      </c>
      <c r="GO116" s="115">
        <v>44760</v>
      </c>
      <c r="GP116" s="145">
        <v>144.13999899999999</v>
      </c>
      <c r="GQ116" s="113">
        <v>144.949997</v>
      </c>
      <c r="GR116" s="113">
        <v>143.71000699999999</v>
      </c>
      <c r="GS116" s="113">
        <v>144.020004</v>
      </c>
      <c r="GT116" s="113">
        <v>142.336365</v>
      </c>
      <c r="GU116" s="114">
        <v>4263800</v>
      </c>
      <c r="GV116" s="115">
        <v>407473.8</v>
      </c>
      <c r="GW116" s="145">
        <v>189.179993</v>
      </c>
      <c r="GX116" s="113">
        <v>191.25</v>
      </c>
      <c r="GY116" s="113">
        <v>188.070007</v>
      </c>
      <c r="GZ116" s="113">
        <v>190.91000399999999</v>
      </c>
      <c r="HA116" s="113">
        <v>190.91000399999999</v>
      </c>
      <c r="HB116" s="114">
        <v>17507900</v>
      </c>
      <c r="HC116" s="115">
        <v>346552.2</v>
      </c>
      <c r="HD116" s="147">
        <v>31466.49</v>
      </c>
      <c r="HE116" s="148">
        <v>31543.82</v>
      </c>
      <c r="HF116" s="148">
        <v>31244.36</v>
      </c>
      <c r="HG116" s="148">
        <v>31430.7</v>
      </c>
      <c r="HH116" s="148">
        <v>31430.7</v>
      </c>
      <c r="HI116" s="114">
        <v>280320000</v>
      </c>
      <c r="HJ116" s="149">
        <f t="shared" si="1"/>
        <v>9864562.8400000017</v>
      </c>
    </row>
    <row r="117" spans="1:218" x14ac:dyDescent="0.2">
      <c r="A117" s="127">
        <v>44239</v>
      </c>
      <c r="B117" s="112">
        <v>177.270004</v>
      </c>
      <c r="C117" s="113">
        <v>178.83999600000001</v>
      </c>
      <c r="D117" s="113">
        <v>177.21000699999999</v>
      </c>
      <c r="E117" s="113">
        <v>178.699997</v>
      </c>
      <c r="F117" s="113">
        <v>176.05069</v>
      </c>
      <c r="G117" s="114">
        <v>1081500</v>
      </c>
      <c r="H117" s="120">
        <v>103485.1</v>
      </c>
      <c r="I117" s="145">
        <v>128.19000199999999</v>
      </c>
      <c r="J117" s="113">
        <v>130.46000699999999</v>
      </c>
      <c r="K117" s="113">
        <v>128</v>
      </c>
      <c r="L117" s="113">
        <v>129.61999499999999</v>
      </c>
      <c r="M117" s="113">
        <v>128.57562300000001</v>
      </c>
      <c r="N117" s="114">
        <v>2873300</v>
      </c>
      <c r="O117" s="115">
        <v>104420.4</v>
      </c>
      <c r="P117" s="146">
        <v>235.03999300000001</v>
      </c>
      <c r="Q117" s="113">
        <v>237.35000600000001</v>
      </c>
      <c r="R117" s="113">
        <v>233.490005</v>
      </c>
      <c r="S117" s="113">
        <v>237.21000699999999</v>
      </c>
      <c r="T117" s="113">
        <v>233.748749</v>
      </c>
      <c r="U117" s="114">
        <v>1460300</v>
      </c>
      <c r="V117" s="120">
        <v>141090</v>
      </c>
      <c r="W117" s="145">
        <v>134.35000600000001</v>
      </c>
      <c r="X117" s="113">
        <v>135.529999</v>
      </c>
      <c r="Y117" s="113">
        <v>133.69000199999999</v>
      </c>
      <c r="Z117" s="113">
        <v>135.36999499999999</v>
      </c>
      <c r="AA117" s="113">
        <v>134.93826300000001</v>
      </c>
      <c r="AB117" s="114">
        <v>60145100</v>
      </c>
      <c r="AC117" s="115">
        <v>2272606</v>
      </c>
      <c r="AD117" s="145">
        <v>210.36000100000001</v>
      </c>
      <c r="AE117" s="113">
        <v>213.16000399999999</v>
      </c>
      <c r="AF117" s="113">
        <v>209.66999799999999</v>
      </c>
      <c r="AG117" s="113">
        <v>210.979996</v>
      </c>
      <c r="AH117" s="113">
        <v>210.979996</v>
      </c>
      <c r="AI117" s="114">
        <v>6010800</v>
      </c>
      <c r="AJ117" s="115">
        <v>123000.6</v>
      </c>
      <c r="AK117" s="145">
        <v>197.979996</v>
      </c>
      <c r="AL117" s="113">
        <v>198.759995</v>
      </c>
      <c r="AM117" s="113">
        <v>196.759995</v>
      </c>
      <c r="AN117" s="113">
        <v>197.990005</v>
      </c>
      <c r="AO117" s="113">
        <v>196.04698200000001</v>
      </c>
      <c r="AP117" s="114">
        <v>1804200</v>
      </c>
      <c r="AQ117" s="115">
        <v>107964.7</v>
      </c>
      <c r="AR117" s="145">
        <v>91.529999000000004</v>
      </c>
      <c r="AS117" s="113">
        <v>92.730002999999996</v>
      </c>
      <c r="AT117" s="113">
        <v>91.349997999999999</v>
      </c>
      <c r="AU117" s="113">
        <v>92.550003000000004</v>
      </c>
      <c r="AV117" s="113">
        <v>88.957076999999998</v>
      </c>
      <c r="AW117" s="114">
        <v>7858300</v>
      </c>
      <c r="AX117" s="115">
        <v>178286.1</v>
      </c>
      <c r="AY117" s="145">
        <v>47.43</v>
      </c>
      <c r="AZ117" s="113">
        <v>47.689999</v>
      </c>
      <c r="BA117" s="113">
        <v>46.91</v>
      </c>
      <c r="BB117" s="113">
        <v>47.290000999999997</v>
      </c>
      <c r="BC117" s="113">
        <v>46.315410999999997</v>
      </c>
      <c r="BD117" s="114">
        <v>15239800</v>
      </c>
      <c r="BE117" s="115">
        <v>199824.4</v>
      </c>
      <c r="BF117" s="145">
        <v>50.57</v>
      </c>
      <c r="BG117" s="113">
        <v>50.849997999999999</v>
      </c>
      <c r="BH117" s="113">
        <v>50.389999000000003</v>
      </c>
      <c r="BI117" s="113">
        <v>50.689999</v>
      </c>
      <c r="BJ117" s="113">
        <v>49.521853999999998</v>
      </c>
      <c r="BK117" s="114">
        <v>13137100</v>
      </c>
      <c r="BL117" s="115">
        <v>217836.9</v>
      </c>
      <c r="BM117" s="145">
        <v>57.560001</v>
      </c>
      <c r="BN117" s="113">
        <v>58.27</v>
      </c>
      <c r="BO117" s="113">
        <v>57.445</v>
      </c>
      <c r="BP117" s="113">
        <v>58.150002000000001</v>
      </c>
      <c r="BQ117" s="113">
        <v>56.322673999999999</v>
      </c>
      <c r="BR117" s="114">
        <v>1975100</v>
      </c>
      <c r="BS117" s="115">
        <v>38457.21</v>
      </c>
      <c r="BT117" s="145">
        <v>301.98998999999998</v>
      </c>
      <c r="BU117" s="113">
        <v>306.70001200000002</v>
      </c>
      <c r="BV117" s="113">
        <v>301.76998900000001</v>
      </c>
      <c r="BW117" s="113">
        <v>306.32000699999998</v>
      </c>
      <c r="BX117" s="113">
        <v>302.62399299999998</v>
      </c>
      <c r="BY117" s="114">
        <v>1977300</v>
      </c>
      <c r="BZ117" s="115">
        <v>105923.7</v>
      </c>
      <c r="CA117" s="145">
        <v>202.36999499999999</v>
      </c>
      <c r="CB117" s="113">
        <v>203.78999300000001</v>
      </c>
      <c r="CC117" s="113">
        <v>201.64999399999999</v>
      </c>
      <c r="CD117" s="113">
        <v>203.570007</v>
      </c>
      <c r="CE117" s="113">
        <v>201.014816</v>
      </c>
      <c r="CF117" s="114">
        <v>1990300</v>
      </c>
      <c r="CG117" s="115">
        <v>144860</v>
      </c>
      <c r="CH117" s="145">
        <v>277.11999500000002</v>
      </c>
      <c r="CI117" s="113">
        <v>278.709991</v>
      </c>
      <c r="CJ117" s="113">
        <v>276.57998700000002</v>
      </c>
      <c r="CK117" s="113">
        <v>277.51001000000002</v>
      </c>
      <c r="CL117" s="113">
        <v>272.95547499999998</v>
      </c>
      <c r="CM117" s="114">
        <v>2392200</v>
      </c>
      <c r="CN117" s="115">
        <v>298767.5</v>
      </c>
      <c r="CO117" s="145">
        <v>60.599997999999999</v>
      </c>
      <c r="CP117" s="113">
        <v>62.509998000000003</v>
      </c>
      <c r="CQ117" s="113">
        <v>60.43</v>
      </c>
      <c r="CR117" s="113">
        <v>61.810001</v>
      </c>
      <c r="CS117" s="113">
        <v>61.035015000000001</v>
      </c>
      <c r="CT117" s="114">
        <v>26214200</v>
      </c>
      <c r="CU117" s="115">
        <v>251133.9</v>
      </c>
      <c r="CV117" s="145">
        <v>121</v>
      </c>
      <c r="CW117" s="113">
        <v>121.360001</v>
      </c>
      <c r="CX117" s="113">
        <v>120.089996</v>
      </c>
      <c r="CY117" s="113">
        <v>120.800003</v>
      </c>
      <c r="CZ117" s="113">
        <v>118.105469</v>
      </c>
      <c r="DA117" s="114">
        <v>3871200</v>
      </c>
      <c r="DB117" s="115">
        <v>107946.1</v>
      </c>
      <c r="DC117" s="145">
        <v>164.39999399999999</v>
      </c>
      <c r="DD117" s="113">
        <v>166.85000600000001</v>
      </c>
      <c r="DE117" s="113">
        <v>164</v>
      </c>
      <c r="DF117" s="113">
        <v>166.58000200000001</v>
      </c>
      <c r="DG117" s="113">
        <v>163.54937699999999</v>
      </c>
      <c r="DH117" s="114">
        <v>4413100</v>
      </c>
      <c r="DI117" s="115">
        <v>438528.9</v>
      </c>
      <c r="DJ117" s="145">
        <v>139.050003</v>
      </c>
      <c r="DK117" s="113">
        <v>141.61000100000001</v>
      </c>
      <c r="DL117" s="113">
        <v>139</v>
      </c>
      <c r="DM117" s="113">
        <v>141.25</v>
      </c>
      <c r="DN117" s="113">
        <v>138.782104</v>
      </c>
      <c r="DO117" s="114">
        <v>8324600</v>
      </c>
      <c r="DP117" s="115">
        <v>431025</v>
      </c>
      <c r="DQ117" s="145">
        <v>214</v>
      </c>
      <c r="DR117" s="113">
        <v>214.699997</v>
      </c>
      <c r="DS117" s="113">
        <v>212.990005</v>
      </c>
      <c r="DT117" s="113">
        <v>213.89999399999999</v>
      </c>
      <c r="DU117" s="113">
        <v>210.27148399999999</v>
      </c>
      <c r="DV117" s="114">
        <v>2781200</v>
      </c>
      <c r="DW117" s="115">
        <v>159477.79999999999</v>
      </c>
      <c r="DX117" s="145">
        <v>71.297707000000003</v>
      </c>
      <c r="DY117" s="113">
        <v>71.669846000000007</v>
      </c>
      <c r="DZ117" s="113">
        <v>71.125953999999993</v>
      </c>
      <c r="EA117" s="113">
        <v>71.564887999999996</v>
      </c>
      <c r="EB117" s="113">
        <v>69.712249999999997</v>
      </c>
      <c r="EC117" s="114">
        <v>6738116</v>
      </c>
      <c r="ED117" s="115">
        <v>189773.7</v>
      </c>
      <c r="EE117" s="145">
        <v>243.929993</v>
      </c>
      <c r="EF117" s="113">
        <v>245.300003</v>
      </c>
      <c r="EG117" s="113">
        <v>242.729996</v>
      </c>
      <c r="EH117" s="113">
        <v>244.990005</v>
      </c>
      <c r="EI117" s="113">
        <v>243.39797999999999</v>
      </c>
      <c r="EJ117" s="114">
        <v>16561100</v>
      </c>
      <c r="EK117" s="115">
        <v>1847767</v>
      </c>
      <c r="EL117" s="145">
        <v>143.11000100000001</v>
      </c>
      <c r="EM117" s="113">
        <v>143.449997</v>
      </c>
      <c r="EN117" s="113">
        <v>141.39999399999999</v>
      </c>
      <c r="EO117" s="113">
        <v>142.11999499999999</v>
      </c>
      <c r="EP117" s="113">
        <v>141.312836</v>
      </c>
      <c r="EQ117" s="114">
        <v>3637000</v>
      </c>
      <c r="ER117" s="115">
        <v>180702.5</v>
      </c>
      <c r="ES117" s="145">
        <v>128</v>
      </c>
      <c r="ET117" s="113">
        <v>128.13000500000001</v>
      </c>
      <c r="EU117" s="113">
        <v>126.58000199999999</v>
      </c>
      <c r="EV117" s="113">
        <v>127.620003</v>
      </c>
      <c r="EW117" s="113">
        <v>126.016121</v>
      </c>
      <c r="EX117" s="114">
        <v>8407300</v>
      </c>
      <c r="EY117" s="115">
        <v>314261.09999999998</v>
      </c>
      <c r="EZ117" s="145">
        <v>240.949997</v>
      </c>
      <c r="FA117" s="113">
        <v>241.55999800000001</v>
      </c>
      <c r="FB117" s="113">
        <v>238.91000399999999</v>
      </c>
      <c r="FC117" s="113">
        <v>240.36999499999999</v>
      </c>
      <c r="FD117" s="113">
        <v>240.36999499999999</v>
      </c>
      <c r="FE117" s="114">
        <v>4314400</v>
      </c>
      <c r="FF117" s="115">
        <v>198020</v>
      </c>
      <c r="FG117" s="145">
        <v>145.83999600000001</v>
      </c>
      <c r="FH117" s="113">
        <v>147.13999899999999</v>
      </c>
      <c r="FI117" s="113">
        <v>144.83999600000001</v>
      </c>
      <c r="FJ117" s="113">
        <v>145.96000699999999</v>
      </c>
      <c r="FK117" s="113">
        <v>143.552322</v>
      </c>
      <c r="FL117" s="114">
        <v>1313000</v>
      </c>
      <c r="FM117" s="115">
        <v>36813.21</v>
      </c>
      <c r="FN117" s="145">
        <v>331.67999300000002</v>
      </c>
      <c r="FO117" s="113">
        <v>332.39999399999999</v>
      </c>
      <c r="FP117" s="113">
        <v>327.88000499999998</v>
      </c>
      <c r="FQ117" s="113">
        <v>328.23998999999998</v>
      </c>
      <c r="FR117" s="113">
        <v>324.74453699999998</v>
      </c>
      <c r="FS117" s="114">
        <v>2760800</v>
      </c>
      <c r="FT117" s="115">
        <v>310291.59999999998</v>
      </c>
      <c r="FU117" s="145">
        <v>54.419998</v>
      </c>
      <c r="FV117" s="113">
        <v>54.68</v>
      </c>
      <c r="FW117" s="113">
        <v>54.18</v>
      </c>
      <c r="FX117" s="113">
        <v>54.200001</v>
      </c>
      <c r="FY117" s="113">
        <v>52.405022000000002</v>
      </c>
      <c r="FZ117" s="114">
        <v>18357300</v>
      </c>
      <c r="GA117" s="115">
        <v>224287.6</v>
      </c>
      <c r="GB117" s="145">
        <v>209.36000100000001</v>
      </c>
      <c r="GC117" s="113">
        <v>211.13000500000001</v>
      </c>
      <c r="GD117" s="113">
        <v>207.679993</v>
      </c>
      <c r="GE117" s="113">
        <v>209.96000699999999</v>
      </c>
      <c r="GF117" s="113">
        <v>209.37005600000001</v>
      </c>
      <c r="GG117" s="114">
        <v>6911000</v>
      </c>
      <c r="GH117" s="115">
        <v>356116.3</v>
      </c>
      <c r="GI117" s="145">
        <v>50.169998</v>
      </c>
      <c r="GJ117" s="113">
        <v>50.709999000000003</v>
      </c>
      <c r="GK117" s="113">
        <v>50</v>
      </c>
      <c r="GL117" s="113">
        <v>50.380001</v>
      </c>
      <c r="GM117" s="113">
        <v>48.995677999999998</v>
      </c>
      <c r="GN117" s="114">
        <v>2840700</v>
      </c>
      <c r="GO117" s="115">
        <v>44970</v>
      </c>
      <c r="GP117" s="145">
        <v>144.16000399999999</v>
      </c>
      <c r="GQ117" s="113">
        <v>144.61000100000001</v>
      </c>
      <c r="GR117" s="113">
        <v>143.66999799999999</v>
      </c>
      <c r="GS117" s="113">
        <v>144.470001</v>
      </c>
      <c r="GT117" s="113">
        <v>142.781113</v>
      </c>
      <c r="GU117" s="114">
        <v>4474500</v>
      </c>
      <c r="GV117" s="115">
        <v>408747</v>
      </c>
      <c r="GW117" s="145">
        <v>193</v>
      </c>
      <c r="GX117" s="113">
        <v>193.85000600000001</v>
      </c>
      <c r="GY117" s="113">
        <v>186.55999800000001</v>
      </c>
      <c r="GZ117" s="113">
        <v>187.66999799999999</v>
      </c>
      <c r="HA117" s="113">
        <v>187.66999799999999</v>
      </c>
      <c r="HB117" s="114">
        <v>27233800</v>
      </c>
      <c r="HC117" s="115">
        <v>340670.8</v>
      </c>
      <c r="HD117" s="147">
        <v>31420.799999999999</v>
      </c>
      <c r="HE117" s="148">
        <v>31475.31</v>
      </c>
      <c r="HF117" s="148">
        <v>31347.8</v>
      </c>
      <c r="HG117" s="148">
        <v>31458.400000000001</v>
      </c>
      <c r="HH117" s="148">
        <v>31458.400000000001</v>
      </c>
      <c r="HI117" s="114">
        <v>263090000</v>
      </c>
      <c r="HJ117" s="149">
        <f t="shared" si="1"/>
        <v>9877055.120000001</v>
      </c>
    </row>
    <row r="118" spans="1:218" x14ac:dyDescent="0.2">
      <c r="A118" s="127">
        <v>44243</v>
      </c>
      <c r="B118" s="112">
        <v>179</v>
      </c>
      <c r="C118" s="113">
        <v>179.69000199999999</v>
      </c>
      <c r="D118" s="113">
        <v>176.320007</v>
      </c>
      <c r="E118" s="113">
        <v>176.63000500000001</v>
      </c>
      <c r="F118" s="113">
        <v>174.01139800000001</v>
      </c>
      <c r="G118" s="114">
        <v>1834000</v>
      </c>
      <c r="H118" s="120">
        <v>102286.39999999999</v>
      </c>
      <c r="I118" s="145">
        <v>128.91000399999999</v>
      </c>
      <c r="J118" s="113">
        <v>130.91000399999999</v>
      </c>
      <c r="K118" s="113">
        <v>128.25</v>
      </c>
      <c r="L118" s="113">
        <v>130.679993</v>
      </c>
      <c r="M118" s="113">
        <v>129.62704500000001</v>
      </c>
      <c r="N118" s="114">
        <v>2730600</v>
      </c>
      <c r="O118" s="115">
        <v>105274.3</v>
      </c>
      <c r="P118" s="146">
        <v>236.009995</v>
      </c>
      <c r="Q118" s="113">
        <v>237.69000199999999</v>
      </c>
      <c r="R118" s="113">
        <v>232.529999</v>
      </c>
      <c r="S118" s="113">
        <v>232.83999600000001</v>
      </c>
      <c r="T118" s="113">
        <v>229.44250500000001</v>
      </c>
      <c r="U118" s="114">
        <v>2018100</v>
      </c>
      <c r="V118" s="120">
        <v>143770</v>
      </c>
      <c r="W118" s="145">
        <v>135.490005</v>
      </c>
      <c r="X118" s="113">
        <v>136.009995</v>
      </c>
      <c r="Y118" s="113">
        <v>132.78999300000001</v>
      </c>
      <c r="Z118" s="113">
        <v>133.19000199999999</v>
      </c>
      <c r="AA118" s="113">
        <v>132.765244</v>
      </c>
      <c r="AB118" s="114">
        <v>80576300</v>
      </c>
      <c r="AC118" s="115">
        <v>2236008</v>
      </c>
      <c r="AD118" s="145">
        <v>213.08000200000001</v>
      </c>
      <c r="AE118" s="113">
        <v>217.39999399999999</v>
      </c>
      <c r="AF118" s="113">
        <v>212.33000200000001</v>
      </c>
      <c r="AG118" s="113">
        <v>217.179993</v>
      </c>
      <c r="AH118" s="113">
        <v>217.179993</v>
      </c>
      <c r="AI118" s="114">
        <v>10171100</v>
      </c>
      <c r="AJ118" s="115">
        <v>126615.2</v>
      </c>
      <c r="AK118" s="145">
        <v>199.75</v>
      </c>
      <c r="AL118" s="113">
        <v>205.179993</v>
      </c>
      <c r="AM118" s="113">
        <v>199.240005</v>
      </c>
      <c r="AN118" s="113">
        <v>202.38000500000001</v>
      </c>
      <c r="AO118" s="113">
        <v>200.39389</v>
      </c>
      <c r="AP118" s="114">
        <v>3722700</v>
      </c>
      <c r="AQ118" s="115">
        <v>110358.6</v>
      </c>
      <c r="AR118" s="145">
        <v>93.050003000000004</v>
      </c>
      <c r="AS118" s="113">
        <v>93.860000999999997</v>
      </c>
      <c r="AT118" s="113">
        <v>92.610000999999997</v>
      </c>
      <c r="AU118" s="113">
        <v>93.129997000000003</v>
      </c>
      <c r="AV118" s="113">
        <v>90.779876999999999</v>
      </c>
      <c r="AW118" s="114">
        <v>14006000</v>
      </c>
      <c r="AX118" s="115">
        <v>179403.4</v>
      </c>
      <c r="AY118" s="145">
        <v>47.259998000000003</v>
      </c>
      <c r="AZ118" s="113">
        <v>47.259998000000003</v>
      </c>
      <c r="BA118" s="113">
        <v>46.400002000000001</v>
      </c>
      <c r="BB118" s="113">
        <v>46.509998000000003</v>
      </c>
      <c r="BC118" s="113">
        <v>45.551482999999998</v>
      </c>
      <c r="BD118" s="114">
        <v>18539000</v>
      </c>
      <c r="BE118" s="115">
        <v>196528.6</v>
      </c>
      <c r="BF118" s="145">
        <v>50.619999</v>
      </c>
      <c r="BG118" s="113">
        <v>50.720001000000003</v>
      </c>
      <c r="BH118" s="113">
        <v>50.16</v>
      </c>
      <c r="BI118" s="113">
        <v>50.27</v>
      </c>
      <c r="BJ118" s="113">
        <v>49.111533999999999</v>
      </c>
      <c r="BK118" s="114">
        <v>15093400</v>
      </c>
      <c r="BL118" s="115">
        <v>216031.9</v>
      </c>
      <c r="BM118" s="145">
        <v>58.900002000000001</v>
      </c>
      <c r="BN118" s="113">
        <v>59.354999999999997</v>
      </c>
      <c r="BO118" s="113">
        <v>58.540000999999997</v>
      </c>
      <c r="BP118" s="113">
        <v>58.75</v>
      </c>
      <c r="BQ118" s="113">
        <v>56.903815999999999</v>
      </c>
      <c r="BR118" s="114">
        <v>4072700</v>
      </c>
      <c r="BS118" s="115">
        <v>38198.94</v>
      </c>
      <c r="BT118" s="145">
        <v>310</v>
      </c>
      <c r="BU118" s="113">
        <v>312.92001299999998</v>
      </c>
      <c r="BV118" s="113">
        <v>309.22000100000002</v>
      </c>
      <c r="BW118" s="113">
        <v>311.959991</v>
      </c>
      <c r="BX118" s="113">
        <v>308.19592299999999</v>
      </c>
      <c r="BY118" s="114">
        <v>2792200</v>
      </c>
      <c r="BZ118" s="115">
        <v>107873.9</v>
      </c>
      <c r="CA118" s="145">
        <v>204.86000100000001</v>
      </c>
      <c r="CB118" s="113">
        <v>205.570007</v>
      </c>
      <c r="CC118" s="113">
        <v>201.88000500000001</v>
      </c>
      <c r="CD118" s="113">
        <v>203.44000199999999</v>
      </c>
      <c r="CE118" s="113">
        <v>200.886459</v>
      </c>
      <c r="CF118" s="114">
        <v>2283400</v>
      </c>
      <c r="CG118" s="115">
        <v>147320</v>
      </c>
      <c r="CH118" s="145">
        <v>277.01001000000002</v>
      </c>
      <c r="CI118" s="113">
        <v>278.63000499999998</v>
      </c>
      <c r="CJ118" s="113">
        <v>274.88000499999998</v>
      </c>
      <c r="CK118" s="113">
        <v>275.39001500000001</v>
      </c>
      <c r="CL118" s="113">
        <v>270.87027</v>
      </c>
      <c r="CM118" s="114">
        <v>2873500</v>
      </c>
      <c r="CN118" s="115">
        <v>296484.90000000002</v>
      </c>
      <c r="CO118" s="145">
        <v>62</v>
      </c>
      <c r="CP118" s="113">
        <v>62.869999</v>
      </c>
      <c r="CQ118" s="113">
        <v>61.700001</v>
      </c>
      <c r="CR118" s="113">
        <v>62.470001000000003</v>
      </c>
      <c r="CS118" s="113">
        <v>61.686737000000001</v>
      </c>
      <c r="CT118" s="114">
        <v>26326300</v>
      </c>
      <c r="CU118" s="115">
        <v>253815.5</v>
      </c>
      <c r="CV118" s="145">
        <v>120.150002</v>
      </c>
      <c r="CW118" s="113">
        <v>120.599998</v>
      </c>
      <c r="CX118" s="113">
        <v>119.360001</v>
      </c>
      <c r="CY118" s="113">
        <v>120.07</v>
      </c>
      <c r="CZ118" s="113">
        <v>117.391747</v>
      </c>
      <c r="DA118" s="114">
        <v>6639800</v>
      </c>
      <c r="DB118" s="115">
        <v>107293.8</v>
      </c>
      <c r="DC118" s="145">
        <v>166.58000200000001</v>
      </c>
      <c r="DD118" s="113">
        <v>167.050003</v>
      </c>
      <c r="DE118" s="113">
        <v>164.63999899999999</v>
      </c>
      <c r="DF118" s="113">
        <v>165.070007</v>
      </c>
      <c r="DG118" s="113">
        <v>162.06686400000001</v>
      </c>
      <c r="DH118" s="114">
        <v>5656100</v>
      </c>
      <c r="DI118" s="115">
        <v>433916.3</v>
      </c>
      <c r="DJ118" s="145">
        <v>143.550003</v>
      </c>
      <c r="DK118" s="113">
        <v>145.320007</v>
      </c>
      <c r="DL118" s="113">
        <v>142.39999399999999</v>
      </c>
      <c r="DM118" s="113">
        <v>144.64999399999999</v>
      </c>
      <c r="DN118" s="113">
        <v>142.12271100000001</v>
      </c>
      <c r="DO118" s="114">
        <v>12130600</v>
      </c>
      <c r="DP118" s="115">
        <v>441400.1</v>
      </c>
      <c r="DQ118" s="145">
        <v>214.36999499999999</v>
      </c>
      <c r="DR118" s="113">
        <v>216.94000199999999</v>
      </c>
      <c r="DS118" s="113">
        <v>213.83000200000001</v>
      </c>
      <c r="DT118" s="113">
        <v>215.029999</v>
      </c>
      <c r="DU118" s="113">
        <v>211.38232400000001</v>
      </c>
      <c r="DV118" s="114">
        <v>2892900</v>
      </c>
      <c r="DW118" s="115">
        <v>160320.29999999999</v>
      </c>
      <c r="DX118" s="145">
        <v>71.917938000000007</v>
      </c>
      <c r="DY118" s="113">
        <v>71.975189</v>
      </c>
      <c r="DZ118" s="113">
        <v>70.658394000000001</v>
      </c>
      <c r="EA118" s="113">
        <v>70.849236000000005</v>
      </c>
      <c r="EB118" s="113">
        <v>69.015129000000002</v>
      </c>
      <c r="EC118" s="114">
        <v>9734453</v>
      </c>
      <c r="ED118" s="115">
        <v>187876</v>
      </c>
      <c r="EE118" s="145">
        <v>245.029999</v>
      </c>
      <c r="EF118" s="113">
        <v>246.13000500000001</v>
      </c>
      <c r="EG118" s="113">
        <v>242.91999799999999</v>
      </c>
      <c r="EH118" s="113">
        <v>243.699997</v>
      </c>
      <c r="EI118" s="113">
        <v>242.11634799999999</v>
      </c>
      <c r="EJ118" s="114">
        <v>26728500</v>
      </c>
      <c r="EK118" s="115">
        <v>1838037</v>
      </c>
      <c r="EL118" s="145">
        <v>143.36999499999999</v>
      </c>
      <c r="EM118" s="113">
        <v>143.36999499999999</v>
      </c>
      <c r="EN118" s="113">
        <v>141.029999</v>
      </c>
      <c r="EO118" s="113">
        <v>141.71000699999999</v>
      </c>
      <c r="EP118" s="113">
        <v>140.905182</v>
      </c>
      <c r="EQ118" s="114">
        <v>4873400</v>
      </c>
      <c r="ER118" s="115">
        <v>180181.3</v>
      </c>
      <c r="ES118" s="145">
        <v>127.970001</v>
      </c>
      <c r="ET118" s="113">
        <v>128.16999799999999</v>
      </c>
      <c r="EU118" s="113">
        <v>126.989998</v>
      </c>
      <c r="EV118" s="113">
        <v>127.91999800000001</v>
      </c>
      <c r="EW118" s="113">
        <v>126.312355</v>
      </c>
      <c r="EX118" s="114">
        <v>8246000</v>
      </c>
      <c r="EY118" s="115">
        <v>314999.90000000002</v>
      </c>
      <c r="EZ118" s="145">
        <v>245</v>
      </c>
      <c r="FA118" s="113">
        <v>251.229996</v>
      </c>
      <c r="FB118" s="113">
        <v>243.800003</v>
      </c>
      <c r="FC118" s="113">
        <v>248.58999600000001</v>
      </c>
      <c r="FD118" s="113">
        <v>248.58999600000001</v>
      </c>
      <c r="FE118" s="114">
        <v>10837600</v>
      </c>
      <c r="FF118" s="115">
        <v>198170</v>
      </c>
      <c r="FG118" s="145">
        <v>147.009995</v>
      </c>
      <c r="FH118" s="113">
        <v>147.91999799999999</v>
      </c>
      <c r="FI118" s="113">
        <v>145.66999799999999</v>
      </c>
      <c r="FJ118" s="113">
        <v>147.41999799999999</v>
      </c>
      <c r="FK118" s="113">
        <v>144.988235</v>
      </c>
      <c r="FL118" s="114">
        <v>1122100</v>
      </c>
      <c r="FM118" s="115">
        <v>37181.440000000002</v>
      </c>
      <c r="FN118" s="145">
        <v>327.35998499999999</v>
      </c>
      <c r="FO118" s="113">
        <v>329.83999599999999</v>
      </c>
      <c r="FP118" s="113">
        <v>322.48001099999999</v>
      </c>
      <c r="FQ118" s="113">
        <v>324.61999500000002</v>
      </c>
      <c r="FR118" s="113">
        <v>321.163116</v>
      </c>
      <c r="FS118" s="114">
        <v>4339000</v>
      </c>
      <c r="FT118" s="115">
        <v>306869.59999999998</v>
      </c>
      <c r="FU118" s="145">
        <v>54.110000999999997</v>
      </c>
      <c r="FV118" s="113">
        <v>54.32</v>
      </c>
      <c r="FW118" s="113">
        <v>53.830002</v>
      </c>
      <c r="FX118" s="113">
        <v>54.150002000000001</v>
      </c>
      <c r="FY118" s="113">
        <v>52.356673999999998</v>
      </c>
      <c r="FZ118" s="114">
        <v>22095700</v>
      </c>
      <c r="GA118" s="115">
        <v>224080.6</v>
      </c>
      <c r="GB118" s="145">
        <v>210.66000399999999</v>
      </c>
      <c r="GC118" s="113">
        <v>211.050003</v>
      </c>
      <c r="GD118" s="113">
        <v>207.35000600000001</v>
      </c>
      <c r="GE118" s="113">
        <v>207.89999399999999</v>
      </c>
      <c r="GF118" s="113">
        <v>207.31582599999999</v>
      </c>
      <c r="GG118" s="114">
        <v>9652700</v>
      </c>
      <c r="GH118" s="115">
        <v>352622.3</v>
      </c>
      <c r="GI118" s="145">
        <v>50.400002000000001</v>
      </c>
      <c r="GJ118" s="113">
        <v>50.73</v>
      </c>
      <c r="GK118" s="113">
        <v>48.919998</v>
      </c>
      <c r="GL118" s="113">
        <v>49.139999000000003</v>
      </c>
      <c r="GM118" s="113">
        <v>47.789749</v>
      </c>
      <c r="GN118" s="114">
        <v>6058700</v>
      </c>
      <c r="GO118" s="115">
        <v>45910</v>
      </c>
      <c r="GP118" s="145">
        <v>145.94000199999999</v>
      </c>
      <c r="GQ118" s="113">
        <v>146.38999899999999</v>
      </c>
      <c r="GR118" s="113">
        <v>144.929993</v>
      </c>
      <c r="GS118" s="113">
        <v>145.66000399999999</v>
      </c>
      <c r="GT118" s="113">
        <v>143.95718400000001</v>
      </c>
      <c r="GU118" s="114">
        <v>9297000</v>
      </c>
      <c r="GV118" s="115">
        <v>412113.8</v>
      </c>
      <c r="GW118" s="145">
        <v>187.300003</v>
      </c>
      <c r="GX118" s="113">
        <v>188.44000199999999</v>
      </c>
      <c r="GY118" s="113">
        <v>184.86000100000001</v>
      </c>
      <c r="GZ118" s="113">
        <v>186.35000600000001</v>
      </c>
      <c r="HA118" s="113">
        <v>186.35000600000001</v>
      </c>
      <c r="HB118" s="114">
        <v>11630700</v>
      </c>
      <c r="HC118" s="115">
        <v>338274.6</v>
      </c>
      <c r="HD118" s="147">
        <v>31472.080000000002</v>
      </c>
      <c r="HE118" s="148">
        <v>31608.63</v>
      </c>
      <c r="HF118" s="148">
        <v>31443.48</v>
      </c>
      <c r="HG118" s="148">
        <v>31522.75</v>
      </c>
      <c r="HH118" s="148">
        <v>31522.75</v>
      </c>
      <c r="HI118" s="114">
        <v>329210000</v>
      </c>
      <c r="HJ118" s="149">
        <f t="shared" si="1"/>
        <v>9839216.6800000016</v>
      </c>
    </row>
    <row r="119" spans="1:218" x14ac:dyDescent="0.2">
      <c r="A119" s="127">
        <v>44244</v>
      </c>
      <c r="B119" s="112">
        <v>176.050003</v>
      </c>
      <c r="C119" s="113">
        <v>177.300003</v>
      </c>
      <c r="D119" s="113">
        <v>175.13999899999999</v>
      </c>
      <c r="E119" s="113">
        <v>176.64999399999999</v>
      </c>
      <c r="F119" s="113">
        <v>174.031082</v>
      </c>
      <c r="G119" s="114">
        <v>1578100</v>
      </c>
      <c r="H119" s="120">
        <v>102298</v>
      </c>
      <c r="I119" s="145">
        <v>130.08000200000001</v>
      </c>
      <c r="J119" s="113">
        <v>131.16000399999999</v>
      </c>
      <c r="K119" s="113">
        <v>128.44000199999999</v>
      </c>
      <c r="L119" s="113">
        <v>128.55999800000001</v>
      </c>
      <c r="M119" s="113">
        <v>127.524147</v>
      </c>
      <c r="N119" s="114">
        <v>3088800</v>
      </c>
      <c r="O119" s="115">
        <v>103566.39999999999</v>
      </c>
      <c r="P119" s="146">
        <v>232.33000200000001</v>
      </c>
      <c r="Q119" s="113">
        <v>235.83999600000001</v>
      </c>
      <c r="R119" s="113">
        <v>231.240005</v>
      </c>
      <c r="S119" s="113">
        <v>235.61000100000001</v>
      </c>
      <c r="T119" s="113">
        <v>232.172089</v>
      </c>
      <c r="U119" s="114">
        <v>1575400</v>
      </c>
      <c r="V119" s="120">
        <v>141610</v>
      </c>
      <c r="W119" s="145">
        <v>131.25</v>
      </c>
      <c r="X119" s="113">
        <v>132.220001</v>
      </c>
      <c r="Y119" s="113">
        <v>129.470001</v>
      </c>
      <c r="Z119" s="113">
        <v>130.83999600000001</v>
      </c>
      <c r="AA119" s="113">
        <v>130.422729</v>
      </c>
      <c r="AB119" s="114">
        <v>97918500</v>
      </c>
      <c r="AC119" s="115">
        <v>2196556</v>
      </c>
      <c r="AD119" s="145">
        <v>215.520004</v>
      </c>
      <c r="AE119" s="113">
        <v>218.71000699999999</v>
      </c>
      <c r="AF119" s="113">
        <v>212.679993</v>
      </c>
      <c r="AG119" s="113">
        <v>215.520004</v>
      </c>
      <c r="AH119" s="113">
        <v>215.520004</v>
      </c>
      <c r="AI119" s="114">
        <v>9276000</v>
      </c>
      <c r="AJ119" s="115">
        <v>125647.4</v>
      </c>
      <c r="AK119" s="145">
        <v>202.38999899999999</v>
      </c>
      <c r="AL119" s="113">
        <v>202.89999399999999</v>
      </c>
      <c r="AM119" s="113">
        <v>199.78999300000001</v>
      </c>
      <c r="AN119" s="113">
        <v>202.300003</v>
      </c>
      <c r="AO119" s="113">
        <v>200.314682</v>
      </c>
      <c r="AP119" s="114">
        <v>2290400</v>
      </c>
      <c r="AQ119" s="115">
        <v>110314.9</v>
      </c>
      <c r="AR119" s="145">
        <v>95.419998000000007</v>
      </c>
      <c r="AS119" s="113">
        <v>96.720000999999996</v>
      </c>
      <c r="AT119" s="113">
        <v>94.199996999999996</v>
      </c>
      <c r="AU119" s="113">
        <v>95.919998000000007</v>
      </c>
      <c r="AV119" s="113">
        <v>93.499481000000003</v>
      </c>
      <c r="AW119" s="114">
        <v>14342300</v>
      </c>
      <c r="AX119" s="115">
        <v>184778</v>
      </c>
      <c r="AY119" s="145">
        <v>46.32</v>
      </c>
      <c r="AZ119" s="113">
        <v>46.400002000000001</v>
      </c>
      <c r="BA119" s="113">
        <v>45.869999</v>
      </c>
      <c r="BB119" s="113">
        <v>46.25</v>
      </c>
      <c r="BC119" s="113">
        <v>45.296844</v>
      </c>
      <c r="BD119" s="114">
        <v>13296300</v>
      </c>
      <c r="BE119" s="115">
        <v>195429.9</v>
      </c>
      <c r="BF119" s="145">
        <v>50</v>
      </c>
      <c r="BG119" s="113">
        <v>50.490001999999997</v>
      </c>
      <c r="BH119" s="113">
        <v>49.889999000000003</v>
      </c>
      <c r="BI119" s="113">
        <v>50.130001</v>
      </c>
      <c r="BJ119" s="113">
        <v>48.974761999999998</v>
      </c>
      <c r="BK119" s="114">
        <v>12794300</v>
      </c>
      <c r="BL119" s="115">
        <v>215430.3</v>
      </c>
      <c r="BM119" s="145">
        <v>58.580002</v>
      </c>
      <c r="BN119" s="113">
        <v>58.91</v>
      </c>
      <c r="BO119" s="113">
        <v>57.610000999999997</v>
      </c>
      <c r="BP119" s="113">
        <v>58.540000999999997</v>
      </c>
      <c r="BQ119" s="113">
        <v>56.700417000000002</v>
      </c>
      <c r="BR119" s="114">
        <v>3277800</v>
      </c>
      <c r="BS119" s="115">
        <v>37660.85</v>
      </c>
      <c r="BT119" s="145">
        <v>310.02999899999998</v>
      </c>
      <c r="BU119" s="113">
        <v>314.98001099999999</v>
      </c>
      <c r="BV119" s="113">
        <v>308.76001000000002</v>
      </c>
      <c r="BW119" s="113">
        <v>312.73998999999998</v>
      </c>
      <c r="BX119" s="113">
        <v>308.96649200000002</v>
      </c>
      <c r="BY119" s="114">
        <v>2333100</v>
      </c>
      <c r="BZ119" s="115">
        <v>108143.7</v>
      </c>
      <c r="CA119" s="145">
        <v>201.36000100000001</v>
      </c>
      <c r="CB119" s="113">
        <v>202.19000199999999</v>
      </c>
      <c r="CC119" s="113">
        <v>199.86000100000001</v>
      </c>
      <c r="CD119" s="113">
        <v>201.89999399999999</v>
      </c>
      <c r="CE119" s="113">
        <v>199.36578399999999</v>
      </c>
      <c r="CF119" s="114">
        <v>2910200</v>
      </c>
      <c r="CG119" s="115">
        <v>147860</v>
      </c>
      <c r="CH119" s="145">
        <v>275.540009</v>
      </c>
      <c r="CI119" s="113">
        <v>281.790009</v>
      </c>
      <c r="CJ119" s="113">
        <v>275.39999399999999</v>
      </c>
      <c r="CK119" s="113">
        <v>280.92001299999998</v>
      </c>
      <c r="CL119" s="113">
        <v>276.30954000000003</v>
      </c>
      <c r="CM119" s="114">
        <v>3536400</v>
      </c>
      <c r="CN119" s="115">
        <v>302438.59999999998</v>
      </c>
      <c r="CO119" s="145">
        <v>61.490001999999997</v>
      </c>
      <c r="CP119" s="113">
        <v>62.189999</v>
      </c>
      <c r="CQ119" s="113">
        <v>61.209999000000003</v>
      </c>
      <c r="CR119" s="113">
        <v>61.849997999999999</v>
      </c>
      <c r="CS119" s="113">
        <v>61.074508999999999</v>
      </c>
      <c r="CT119" s="114">
        <v>21055400</v>
      </c>
      <c r="CU119" s="115">
        <v>251296.4</v>
      </c>
      <c r="CV119" s="145">
        <v>119.269997</v>
      </c>
      <c r="CW119" s="113">
        <v>120.55999799999999</v>
      </c>
      <c r="CX119" s="113">
        <v>119.019997</v>
      </c>
      <c r="CY119" s="113">
        <v>119.970001</v>
      </c>
      <c r="CZ119" s="113">
        <v>117.293983</v>
      </c>
      <c r="DA119" s="114">
        <v>3959100</v>
      </c>
      <c r="DB119" s="115">
        <v>107204.4</v>
      </c>
      <c r="DC119" s="145">
        <v>164.970001</v>
      </c>
      <c r="DD119" s="113">
        <v>166.08999600000001</v>
      </c>
      <c r="DE119" s="113">
        <v>164.36000100000001</v>
      </c>
      <c r="DF119" s="113">
        <v>165.66000399999999</v>
      </c>
      <c r="DG119" s="113">
        <v>162.64613299999999</v>
      </c>
      <c r="DH119" s="114">
        <v>6676700</v>
      </c>
      <c r="DI119" s="115">
        <v>435467.3</v>
      </c>
      <c r="DJ119" s="145">
        <v>143.949997</v>
      </c>
      <c r="DK119" s="113">
        <v>145.38000500000001</v>
      </c>
      <c r="DL119" s="113">
        <v>143.11999499999999</v>
      </c>
      <c r="DM119" s="113">
        <v>145.10000600000001</v>
      </c>
      <c r="DN119" s="113">
        <v>142.56485000000001</v>
      </c>
      <c r="DO119" s="114">
        <v>10810100</v>
      </c>
      <c r="DP119" s="115">
        <v>442773.3</v>
      </c>
      <c r="DQ119" s="145">
        <v>213.96000699999999</v>
      </c>
      <c r="DR119" s="113">
        <v>214.88999899999999</v>
      </c>
      <c r="DS119" s="113">
        <v>212.63000500000001</v>
      </c>
      <c r="DT119" s="113">
        <v>213.449997</v>
      </c>
      <c r="DU119" s="113">
        <v>209.82910200000001</v>
      </c>
      <c r="DV119" s="114">
        <v>3280000</v>
      </c>
      <c r="DW119" s="115">
        <v>159142.29999999999</v>
      </c>
      <c r="DX119" s="145">
        <v>71.049621999999999</v>
      </c>
      <c r="DY119" s="113">
        <v>72.576340000000002</v>
      </c>
      <c r="DZ119" s="113">
        <v>70.963736999999995</v>
      </c>
      <c r="EA119" s="113">
        <v>72.080153999999993</v>
      </c>
      <c r="EB119" s="113">
        <v>70.214172000000005</v>
      </c>
      <c r="EC119" s="114">
        <v>13876463</v>
      </c>
      <c r="ED119" s="115">
        <v>191140.1</v>
      </c>
      <c r="EE119" s="145">
        <v>241.320007</v>
      </c>
      <c r="EF119" s="113">
        <v>244.30999800000001</v>
      </c>
      <c r="EG119" s="113">
        <v>240.94000199999999</v>
      </c>
      <c r="EH119" s="113">
        <v>244.199997</v>
      </c>
      <c r="EI119" s="113">
        <v>243.17188999999999</v>
      </c>
      <c r="EJ119" s="114">
        <v>21653500</v>
      </c>
      <c r="EK119" s="115">
        <v>1841808</v>
      </c>
      <c r="EL119" s="145">
        <v>141.300003</v>
      </c>
      <c r="EM119" s="113">
        <v>144.55999800000001</v>
      </c>
      <c r="EN119" s="113">
        <v>140.21000699999999</v>
      </c>
      <c r="EO119" s="113">
        <v>143.990005</v>
      </c>
      <c r="EP119" s="113">
        <v>143.172211</v>
      </c>
      <c r="EQ119" s="114">
        <v>6437100</v>
      </c>
      <c r="ER119" s="115">
        <v>183080.2</v>
      </c>
      <c r="ES119" s="145">
        <v>127.19000200000001</v>
      </c>
      <c r="ET119" s="113">
        <v>129.490005</v>
      </c>
      <c r="EU119" s="113">
        <v>127.110001</v>
      </c>
      <c r="EV119" s="113">
        <v>128.46000699999999</v>
      </c>
      <c r="EW119" s="113">
        <v>126.845573</v>
      </c>
      <c r="EX119" s="114">
        <v>8845200</v>
      </c>
      <c r="EY119" s="115">
        <v>316329.59999999998</v>
      </c>
      <c r="EZ119" s="145">
        <v>248.58999600000001</v>
      </c>
      <c r="FA119" s="113">
        <v>249.5</v>
      </c>
      <c r="FB119" s="113">
        <v>245.5</v>
      </c>
      <c r="FC119" s="113">
        <v>247.66000399999999</v>
      </c>
      <c r="FD119" s="113">
        <v>247.66000399999999</v>
      </c>
      <c r="FE119" s="114">
        <v>5879200</v>
      </c>
      <c r="FF119" s="115">
        <v>195440</v>
      </c>
      <c r="FG119" s="145">
        <v>146.91000399999999</v>
      </c>
      <c r="FH119" s="113">
        <v>148.820007</v>
      </c>
      <c r="FI119" s="113">
        <v>146.759995</v>
      </c>
      <c r="FJ119" s="113">
        <v>148.449997</v>
      </c>
      <c r="FK119" s="113">
        <v>146.001251</v>
      </c>
      <c r="FL119" s="114">
        <v>924300</v>
      </c>
      <c r="FM119" s="115">
        <v>37441.22</v>
      </c>
      <c r="FN119" s="145">
        <v>323.459991</v>
      </c>
      <c r="FO119" s="113">
        <v>328.60000600000001</v>
      </c>
      <c r="FP119" s="113">
        <v>322.23998999999998</v>
      </c>
      <c r="FQ119" s="113">
        <v>326.85998499999999</v>
      </c>
      <c r="FR119" s="113">
        <v>323.37924199999998</v>
      </c>
      <c r="FS119" s="114">
        <v>2620000</v>
      </c>
      <c r="FT119" s="115">
        <v>308987.09999999998</v>
      </c>
      <c r="FU119" s="145">
        <v>56</v>
      </c>
      <c r="FV119" s="113">
        <v>57.25</v>
      </c>
      <c r="FW119" s="113">
        <v>55.630001</v>
      </c>
      <c r="FX119" s="113">
        <v>56.990001999999997</v>
      </c>
      <c r="FY119" s="113">
        <v>55.102623000000001</v>
      </c>
      <c r="FZ119" s="114">
        <v>40531300</v>
      </c>
      <c r="GA119" s="115">
        <v>235833</v>
      </c>
      <c r="GB119" s="145">
        <v>205.259995</v>
      </c>
      <c r="GC119" s="113">
        <v>208.279999</v>
      </c>
      <c r="GD119" s="113">
        <v>205.05999800000001</v>
      </c>
      <c r="GE119" s="113">
        <v>207.509995</v>
      </c>
      <c r="GF119" s="113">
        <v>206.92692600000001</v>
      </c>
      <c r="GG119" s="114">
        <v>8373200</v>
      </c>
      <c r="GH119" s="115">
        <v>351960.8</v>
      </c>
      <c r="GI119" s="145">
        <v>48.779998999999997</v>
      </c>
      <c r="GJ119" s="113">
        <v>49.709999000000003</v>
      </c>
      <c r="GK119" s="113">
        <v>48.599997999999999</v>
      </c>
      <c r="GL119" s="113">
        <v>49.560001</v>
      </c>
      <c r="GM119" s="113">
        <v>48.198208000000001</v>
      </c>
      <c r="GN119" s="114">
        <v>4917100</v>
      </c>
      <c r="GO119" s="115">
        <v>45420</v>
      </c>
      <c r="GP119" s="145">
        <v>144.64999399999999</v>
      </c>
      <c r="GQ119" s="113">
        <v>147.5</v>
      </c>
      <c r="GR119" s="113">
        <v>144.5</v>
      </c>
      <c r="GS119" s="113">
        <v>147.199997</v>
      </c>
      <c r="GT119" s="113">
        <v>145.479187</v>
      </c>
      <c r="GU119" s="114">
        <v>8523700</v>
      </c>
      <c r="GV119" s="115">
        <v>416470.9</v>
      </c>
      <c r="GW119" s="145">
        <v>185.36000100000001</v>
      </c>
      <c r="GX119" s="113">
        <v>187.63000500000001</v>
      </c>
      <c r="GY119" s="113">
        <v>182.16000399999999</v>
      </c>
      <c r="GZ119" s="113">
        <v>186.44000199999999</v>
      </c>
      <c r="HA119" s="113">
        <v>186.44000199999999</v>
      </c>
      <c r="HB119" s="114">
        <v>11391800</v>
      </c>
      <c r="HC119" s="115">
        <v>338437.9</v>
      </c>
      <c r="HD119" s="147">
        <v>31485.61</v>
      </c>
      <c r="HE119" s="148">
        <v>31643.7</v>
      </c>
      <c r="HF119" s="148">
        <v>31338.76</v>
      </c>
      <c r="HG119" s="148">
        <v>31613.02</v>
      </c>
      <c r="HH119" s="148">
        <v>31613.02</v>
      </c>
      <c r="HI119" s="114">
        <v>343510000</v>
      </c>
      <c r="HJ119" s="149">
        <f t="shared" si="1"/>
        <v>9829966.5700000022</v>
      </c>
    </row>
    <row r="120" spans="1:218" x14ac:dyDescent="0.2">
      <c r="A120" s="127">
        <v>44245</v>
      </c>
      <c r="B120" s="112">
        <v>177.25</v>
      </c>
      <c r="C120" s="113">
        <v>179.66999799999999</v>
      </c>
      <c r="D120" s="113">
        <v>176.14999399999999</v>
      </c>
      <c r="E120" s="113">
        <v>179.36999499999999</v>
      </c>
      <c r="F120" s="113">
        <v>176.71075400000001</v>
      </c>
      <c r="G120" s="114">
        <v>2087100</v>
      </c>
      <c r="H120" s="120">
        <v>103873.1</v>
      </c>
      <c r="I120" s="145">
        <v>127.489998</v>
      </c>
      <c r="J120" s="113">
        <v>128.83000200000001</v>
      </c>
      <c r="K120" s="113">
        <v>126.08000199999999</v>
      </c>
      <c r="L120" s="113">
        <v>128.490005</v>
      </c>
      <c r="M120" s="113">
        <v>127.45471999999999</v>
      </c>
      <c r="N120" s="114">
        <v>2269700</v>
      </c>
      <c r="O120" s="115">
        <v>103510.1</v>
      </c>
      <c r="P120" s="146">
        <v>235.429993</v>
      </c>
      <c r="Q120" s="113">
        <v>235.429993</v>
      </c>
      <c r="R120" s="113">
        <v>232.300003</v>
      </c>
      <c r="S120" s="113">
        <v>232.529999</v>
      </c>
      <c r="T120" s="113">
        <v>229.137024</v>
      </c>
      <c r="U120" s="114">
        <v>1945300</v>
      </c>
      <c r="V120" s="120">
        <v>141170</v>
      </c>
      <c r="W120" s="145">
        <v>129.199997</v>
      </c>
      <c r="X120" s="113">
        <v>130</v>
      </c>
      <c r="Y120" s="113">
        <v>127.410004</v>
      </c>
      <c r="Z120" s="113">
        <v>129.71000699999999</v>
      </c>
      <c r="AA120" s="113">
        <v>129.29632599999999</v>
      </c>
      <c r="AB120" s="114">
        <v>96856700</v>
      </c>
      <c r="AC120" s="115">
        <v>2177585</v>
      </c>
      <c r="AD120" s="145">
        <v>213.449997</v>
      </c>
      <c r="AE120" s="113">
        <v>214.33999600000001</v>
      </c>
      <c r="AF120" s="113">
        <v>208.08000200000001</v>
      </c>
      <c r="AG120" s="113">
        <v>208.479996</v>
      </c>
      <c r="AH120" s="113">
        <v>208.479996</v>
      </c>
      <c r="AI120" s="114">
        <v>9121300</v>
      </c>
      <c r="AJ120" s="115">
        <v>121543.1</v>
      </c>
      <c r="AK120" s="145">
        <v>201.550003</v>
      </c>
      <c r="AL120" s="113">
        <v>202.88000500000001</v>
      </c>
      <c r="AM120" s="113">
        <v>198.58000200000001</v>
      </c>
      <c r="AN120" s="113">
        <v>199.91999799999999</v>
      </c>
      <c r="AO120" s="113">
        <v>197.95803799999999</v>
      </c>
      <c r="AP120" s="114">
        <v>2345800</v>
      </c>
      <c r="AQ120" s="115">
        <v>109017.1</v>
      </c>
      <c r="AR120" s="145">
        <v>95.75</v>
      </c>
      <c r="AS120" s="113">
        <v>95.779999000000004</v>
      </c>
      <c r="AT120" s="113">
        <v>94.300003000000004</v>
      </c>
      <c r="AU120" s="113">
        <v>95</v>
      </c>
      <c r="AV120" s="113">
        <v>92.602699000000001</v>
      </c>
      <c r="AW120" s="114">
        <v>9030600</v>
      </c>
      <c r="AX120" s="115">
        <v>183005.8</v>
      </c>
      <c r="AY120" s="145">
        <v>46.389999000000003</v>
      </c>
      <c r="AZ120" s="113">
        <v>46.400002000000001</v>
      </c>
      <c r="BA120" s="113">
        <v>45.689999</v>
      </c>
      <c r="BB120" s="113">
        <v>46.34</v>
      </c>
      <c r="BC120" s="113">
        <v>45.384990999999999</v>
      </c>
      <c r="BD120" s="114">
        <v>16867500</v>
      </c>
      <c r="BE120" s="115">
        <v>195810.2</v>
      </c>
      <c r="BF120" s="145">
        <v>50.16</v>
      </c>
      <c r="BG120" s="113">
        <v>50.849997999999999</v>
      </c>
      <c r="BH120" s="113">
        <v>50.029998999999997</v>
      </c>
      <c r="BI120" s="113">
        <v>50.77</v>
      </c>
      <c r="BJ120" s="113">
        <v>49.600009999999997</v>
      </c>
      <c r="BK120" s="114">
        <v>12747100</v>
      </c>
      <c r="BL120" s="115">
        <v>218180.7</v>
      </c>
      <c r="BM120" s="145">
        <v>58.299999</v>
      </c>
      <c r="BN120" s="113">
        <v>58.665000999999997</v>
      </c>
      <c r="BO120" s="113">
        <v>57.099997999999999</v>
      </c>
      <c r="BP120" s="113">
        <v>57.560001</v>
      </c>
      <c r="BQ120" s="113">
        <v>55.751213</v>
      </c>
      <c r="BR120" s="114">
        <v>3112600</v>
      </c>
      <c r="BS120" s="115">
        <v>37042.04</v>
      </c>
      <c r="BT120" s="145">
        <v>309.22000100000002</v>
      </c>
      <c r="BU120" s="113">
        <v>314.5</v>
      </c>
      <c r="BV120" s="113">
        <v>307.57998700000002</v>
      </c>
      <c r="BW120" s="113">
        <v>309.89999399999999</v>
      </c>
      <c r="BX120" s="113">
        <v>306.16076700000002</v>
      </c>
      <c r="BY120" s="114">
        <v>2093300</v>
      </c>
      <c r="BZ120" s="115">
        <v>107161.60000000001</v>
      </c>
      <c r="CA120" s="145">
        <v>201.5</v>
      </c>
      <c r="CB120" s="113">
        <v>204.820007</v>
      </c>
      <c r="CC120" s="113">
        <v>200.64999399999999</v>
      </c>
      <c r="CD120" s="113">
        <v>203.520004</v>
      </c>
      <c r="CE120" s="113">
        <v>200.96545399999999</v>
      </c>
      <c r="CF120" s="114">
        <v>1764900</v>
      </c>
      <c r="CG120" s="115">
        <v>149330</v>
      </c>
      <c r="CH120" s="145">
        <v>280.79998799999998</v>
      </c>
      <c r="CI120" s="113">
        <v>284.67999300000002</v>
      </c>
      <c r="CJ120" s="113">
        <v>279.82998700000002</v>
      </c>
      <c r="CK120" s="113">
        <v>283.04998799999998</v>
      </c>
      <c r="CL120" s="113">
        <v>278.40457199999997</v>
      </c>
      <c r="CM120" s="114">
        <v>3532000</v>
      </c>
      <c r="CN120" s="115">
        <v>304731.90000000002</v>
      </c>
      <c r="CO120" s="145">
        <v>60.650002000000001</v>
      </c>
      <c r="CP120" s="113">
        <v>61.98</v>
      </c>
      <c r="CQ120" s="113">
        <v>60.639999000000003</v>
      </c>
      <c r="CR120" s="113">
        <v>61.610000999999997</v>
      </c>
      <c r="CS120" s="113">
        <v>60.837521000000002</v>
      </c>
      <c r="CT120" s="114">
        <v>17846100</v>
      </c>
      <c r="CU120" s="115">
        <v>250321.3</v>
      </c>
      <c r="CV120" s="145">
        <v>120.5</v>
      </c>
      <c r="CW120" s="113">
        <v>120.94000200000001</v>
      </c>
      <c r="CX120" s="113">
        <v>119.699997</v>
      </c>
      <c r="CY120" s="113">
        <v>120.730003</v>
      </c>
      <c r="CZ120" s="113">
        <v>118.03703299999999</v>
      </c>
      <c r="DA120" s="114">
        <v>5398100</v>
      </c>
      <c r="DB120" s="115">
        <v>107883.5</v>
      </c>
      <c r="DC120" s="145">
        <v>164.96000699999999</v>
      </c>
      <c r="DD120" s="113">
        <v>166.16000399999999</v>
      </c>
      <c r="DE120" s="113">
        <v>164.300003</v>
      </c>
      <c r="DF120" s="113">
        <v>165.740005</v>
      </c>
      <c r="DG120" s="113">
        <v>162.72468599999999</v>
      </c>
      <c r="DH120" s="114">
        <v>5189100</v>
      </c>
      <c r="DI120" s="115">
        <v>435677.6</v>
      </c>
      <c r="DJ120" s="145">
        <v>144</v>
      </c>
      <c r="DK120" s="113">
        <v>145.78999300000001</v>
      </c>
      <c r="DL120" s="113">
        <v>143.39999399999999</v>
      </c>
      <c r="DM120" s="113">
        <v>145.58999600000001</v>
      </c>
      <c r="DN120" s="113">
        <v>143.04628</v>
      </c>
      <c r="DO120" s="114">
        <v>10587800</v>
      </c>
      <c r="DP120" s="115">
        <v>444268.5</v>
      </c>
      <c r="DQ120" s="145">
        <v>213.28999300000001</v>
      </c>
      <c r="DR120" s="113">
        <v>215.86000100000001</v>
      </c>
      <c r="DS120" s="113">
        <v>212.64999399999999</v>
      </c>
      <c r="DT120" s="113">
        <v>215.429993</v>
      </c>
      <c r="DU120" s="113">
        <v>211.77552800000001</v>
      </c>
      <c r="DV120" s="114">
        <v>2191000</v>
      </c>
      <c r="DW120" s="115">
        <v>160618.6</v>
      </c>
      <c r="DX120" s="145">
        <v>71.822517000000005</v>
      </c>
      <c r="DY120" s="113">
        <v>72.404578999999998</v>
      </c>
      <c r="DZ120" s="113">
        <v>71.603049999999996</v>
      </c>
      <c r="EA120" s="113">
        <v>71.956108</v>
      </c>
      <c r="EB120" s="113">
        <v>70.093338000000003</v>
      </c>
      <c r="EC120" s="114">
        <v>10004627</v>
      </c>
      <c r="ED120" s="115">
        <v>190811.1</v>
      </c>
      <c r="EE120" s="145">
        <v>241.800003</v>
      </c>
      <c r="EF120" s="113">
        <v>243.929993</v>
      </c>
      <c r="EG120" s="113">
        <v>240.86000100000001</v>
      </c>
      <c r="EH120" s="113">
        <v>243.78999300000001</v>
      </c>
      <c r="EI120" s="113">
        <v>242.763611</v>
      </c>
      <c r="EJ120" s="114">
        <v>16925600</v>
      </c>
      <c r="EK120" s="115">
        <v>1838716</v>
      </c>
      <c r="EL120" s="145">
        <v>142.979996</v>
      </c>
      <c r="EM120" s="113">
        <v>145.38999899999999</v>
      </c>
      <c r="EN120" s="113">
        <v>141.21000699999999</v>
      </c>
      <c r="EO120" s="113">
        <v>145.08999600000001</v>
      </c>
      <c r="EP120" s="113">
        <v>144.265961</v>
      </c>
      <c r="EQ120" s="114">
        <v>4486800</v>
      </c>
      <c r="ER120" s="115">
        <v>184478.8</v>
      </c>
      <c r="ES120" s="145">
        <v>127.80999799999999</v>
      </c>
      <c r="ET120" s="113">
        <v>129.85000600000001</v>
      </c>
      <c r="EU120" s="113">
        <v>127.589996</v>
      </c>
      <c r="EV120" s="113">
        <v>129.529999</v>
      </c>
      <c r="EW120" s="113">
        <v>127.90211499999999</v>
      </c>
      <c r="EX120" s="114">
        <v>6936400</v>
      </c>
      <c r="EY120" s="115">
        <v>318964.40000000002</v>
      </c>
      <c r="EZ120" s="145">
        <v>245.970001</v>
      </c>
      <c r="FA120" s="113">
        <v>248.009995</v>
      </c>
      <c r="FB120" s="113">
        <v>242.570007</v>
      </c>
      <c r="FC120" s="113">
        <v>247.009995</v>
      </c>
      <c r="FD120" s="113">
        <v>247.009995</v>
      </c>
      <c r="FE120" s="114">
        <v>4152800</v>
      </c>
      <c r="FF120" s="115">
        <v>192930</v>
      </c>
      <c r="FG120" s="145">
        <v>148.30999800000001</v>
      </c>
      <c r="FH120" s="113">
        <v>148.41000399999999</v>
      </c>
      <c r="FI120" s="113">
        <v>146.36000100000001</v>
      </c>
      <c r="FJ120" s="113">
        <v>147.69000199999999</v>
      </c>
      <c r="FK120" s="113">
        <v>145.253784</v>
      </c>
      <c r="FL120" s="114">
        <v>918200</v>
      </c>
      <c r="FM120" s="115">
        <v>37249.54</v>
      </c>
      <c r="FN120" s="145">
        <v>325.89999399999999</v>
      </c>
      <c r="FO120" s="113">
        <v>329.57998700000002</v>
      </c>
      <c r="FP120" s="113">
        <v>325.20001200000002</v>
      </c>
      <c r="FQ120" s="113">
        <v>328.41000400000001</v>
      </c>
      <c r="FR120" s="113">
        <v>324.91275000000002</v>
      </c>
      <c r="FS120" s="114">
        <v>2383500</v>
      </c>
      <c r="FT120" s="115">
        <v>310452.2</v>
      </c>
      <c r="FU120" s="145">
        <v>56.939999</v>
      </c>
      <c r="FV120" s="113">
        <v>57.610000999999997</v>
      </c>
      <c r="FW120" s="113">
        <v>56.529998999999997</v>
      </c>
      <c r="FX120" s="113">
        <v>56.98</v>
      </c>
      <c r="FY120" s="113">
        <v>55.092953000000001</v>
      </c>
      <c r="FZ120" s="114">
        <v>20759900</v>
      </c>
      <c r="GA120" s="115">
        <v>235791.6</v>
      </c>
      <c r="GB120" s="145">
        <v>205.88000500000001</v>
      </c>
      <c r="GC120" s="113">
        <v>209.699997</v>
      </c>
      <c r="GD120" s="113">
        <v>204.96000699999999</v>
      </c>
      <c r="GE120" s="113">
        <v>209.35000600000001</v>
      </c>
      <c r="GF120" s="113">
        <v>208.761765</v>
      </c>
      <c r="GG120" s="114">
        <v>7328600</v>
      </c>
      <c r="GH120" s="115">
        <v>355081.6</v>
      </c>
      <c r="GI120" s="145">
        <v>48.880001</v>
      </c>
      <c r="GJ120" s="113">
        <v>49.439999</v>
      </c>
      <c r="GK120" s="113">
        <v>48.490001999999997</v>
      </c>
      <c r="GL120" s="113">
        <v>48.919998</v>
      </c>
      <c r="GM120" s="113">
        <v>48.029335000000003</v>
      </c>
      <c r="GN120" s="114">
        <v>4660600</v>
      </c>
      <c r="GO120" s="115">
        <v>45550</v>
      </c>
      <c r="GP120" s="145">
        <v>139</v>
      </c>
      <c r="GQ120" s="113">
        <v>140.699997</v>
      </c>
      <c r="GR120" s="113">
        <v>137.5</v>
      </c>
      <c r="GS120" s="113">
        <v>137.66000399999999</v>
      </c>
      <c r="GT120" s="113">
        <v>136.05072000000001</v>
      </c>
      <c r="GU120" s="114">
        <v>32309100</v>
      </c>
      <c r="GV120" s="115">
        <v>389479.5</v>
      </c>
      <c r="GW120" s="145">
        <v>184.78999300000001</v>
      </c>
      <c r="GX120" s="113">
        <v>186.39999399999999</v>
      </c>
      <c r="GY120" s="113">
        <v>182.83999600000001</v>
      </c>
      <c r="GZ120" s="113">
        <v>183</v>
      </c>
      <c r="HA120" s="113">
        <v>183</v>
      </c>
      <c r="HB120" s="114">
        <v>12380900</v>
      </c>
      <c r="HC120" s="115">
        <v>332193.40000000002</v>
      </c>
      <c r="HD120" s="147">
        <v>31558.6</v>
      </c>
      <c r="HE120" s="148">
        <v>31558.6</v>
      </c>
      <c r="HF120" s="148">
        <v>31285.32</v>
      </c>
      <c r="HG120" s="148">
        <v>31493.34</v>
      </c>
      <c r="HH120" s="148">
        <v>31493.34</v>
      </c>
      <c r="HI120" s="114">
        <v>325990000</v>
      </c>
      <c r="HJ120" s="149">
        <f t="shared" si="1"/>
        <v>9782428.2799999975</v>
      </c>
    </row>
    <row r="121" spans="1:218" x14ac:dyDescent="0.2">
      <c r="A121" s="127">
        <v>44246</v>
      </c>
      <c r="B121" s="112">
        <v>179.570007</v>
      </c>
      <c r="C121" s="113">
        <v>180.770004</v>
      </c>
      <c r="D121" s="113">
        <v>176.199997</v>
      </c>
      <c r="E121" s="113">
        <v>176.53999300000001</v>
      </c>
      <c r="F121" s="113">
        <v>173.92271400000001</v>
      </c>
      <c r="G121" s="114">
        <v>2986800</v>
      </c>
      <c r="H121" s="120">
        <v>102234.3</v>
      </c>
      <c r="I121" s="145">
        <v>129.490005</v>
      </c>
      <c r="J121" s="113">
        <v>133.36000100000001</v>
      </c>
      <c r="K121" s="113">
        <v>129.490005</v>
      </c>
      <c r="L121" s="113">
        <v>131.71000699999999</v>
      </c>
      <c r="M121" s="113">
        <v>130.64877300000001</v>
      </c>
      <c r="N121" s="114">
        <v>3419500</v>
      </c>
      <c r="O121" s="115">
        <v>106104.1</v>
      </c>
      <c r="P121" s="146">
        <v>232.009995</v>
      </c>
      <c r="Q121" s="113">
        <v>233.14999399999999</v>
      </c>
      <c r="R121" s="113">
        <v>230.85000600000001</v>
      </c>
      <c r="S121" s="113">
        <v>231.69000199999999</v>
      </c>
      <c r="T121" s="113">
        <v>228.30928</v>
      </c>
      <c r="U121" s="114">
        <v>2471500</v>
      </c>
      <c r="V121" s="120">
        <v>141080</v>
      </c>
      <c r="W121" s="145">
        <v>130.240005</v>
      </c>
      <c r="X121" s="113">
        <v>130.71000699999999</v>
      </c>
      <c r="Y121" s="113">
        <v>128.800003</v>
      </c>
      <c r="Z121" s="113">
        <v>129.86999499999999</v>
      </c>
      <c r="AA121" s="113">
        <v>129.455826</v>
      </c>
      <c r="AB121" s="114">
        <v>87668800</v>
      </c>
      <c r="AC121" s="115">
        <v>2180271</v>
      </c>
      <c r="AD121" s="145">
        <v>209.970001</v>
      </c>
      <c r="AE121" s="113">
        <v>217.63999899999999</v>
      </c>
      <c r="AF121" s="113">
        <v>209.14999399999999</v>
      </c>
      <c r="AG121" s="113">
        <v>217.470001</v>
      </c>
      <c r="AH121" s="113">
        <v>217.470001</v>
      </c>
      <c r="AI121" s="114">
        <v>12415300</v>
      </c>
      <c r="AJ121" s="115">
        <v>126924.1</v>
      </c>
      <c r="AK121" s="145">
        <v>203.25</v>
      </c>
      <c r="AL121" s="113">
        <v>211.46000699999999</v>
      </c>
      <c r="AM121" s="113">
        <v>202.699997</v>
      </c>
      <c r="AN121" s="113">
        <v>209.91000399999999</v>
      </c>
      <c r="AO121" s="113">
        <v>207.84999099999999</v>
      </c>
      <c r="AP121" s="114">
        <v>4937300</v>
      </c>
      <c r="AQ121" s="115">
        <v>114464.7</v>
      </c>
      <c r="AR121" s="145">
        <v>95.129997000000003</v>
      </c>
      <c r="AS121" s="113">
        <v>96.379997000000003</v>
      </c>
      <c r="AT121" s="113">
        <v>94.650002000000001</v>
      </c>
      <c r="AU121" s="113">
        <v>95.800003000000004</v>
      </c>
      <c r="AV121" s="113">
        <v>93.382514999999998</v>
      </c>
      <c r="AW121" s="114">
        <v>8913900</v>
      </c>
      <c r="AX121" s="115">
        <v>184546.9</v>
      </c>
      <c r="AY121" s="145">
        <v>46.540000999999997</v>
      </c>
      <c r="AZ121" s="113">
        <v>46.610000999999997</v>
      </c>
      <c r="BA121" s="113">
        <v>45.580002</v>
      </c>
      <c r="BB121" s="113">
        <v>45.68</v>
      </c>
      <c r="BC121" s="113">
        <v>44.738593999999999</v>
      </c>
      <c r="BD121" s="114">
        <v>25117700</v>
      </c>
      <c r="BE121" s="115">
        <v>193021.4</v>
      </c>
      <c r="BF121" s="145">
        <v>50.790000999999997</v>
      </c>
      <c r="BG121" s="113">
        <v>50.830002</v>
      </c>
      <c r="BH121" s="113">
        <v>49.970001000000003</v>
      </c>
      <c r="BI121" s="113">
        <v>50.110000999999997</v>
      </c>
      <c r="BJ121" s="113">
        <v>48.955222999999997</v>
      </c>
      <c r="BK121" s="114">
        <v>15968800</v>
      </c>
      <c r="BL121" s="115">
        <v>215816.1</v>
      </c>
      <c r="BM121" s="145">
        <v>57.75</v>
      </c>
      <c r="BN121" s="113">
        <v>60.529998999999997</v>
      </c>
      <c r="BO121" s="113">
        <v>57.75</v>
      </c>
      <c r="BP121" s="113">
        <v>60.389999000000003</v>
      </c>
      <c r="BQ121" s="113">
        <v>58.492283</v>
      </c>
      <c r="BR121" s="114">
        <v>4037100</v>
      </c>
      <c r="BS121" s="115">
        <v>37553.22</v>
      </c>
      <c r="BT121" s="145">
        <v>310.23001099999999</v>
      </c>
      <c r="BU121" s="113">
        <v>316.77999899999998</v>
      </c>
      <c r="BV121" s="113">
        <v>310.23001099999999</v>
      </c>
      <c r="BW121" s="113">
        <v>315.61999500000002</v>
      </c>
      <c r="BX121" s="113">
        <v>311.81176799999997</v>
      </c>
      <c r="BY121" s="114">
        <v>2749500</v>
      </c>
      <c r="BZ121" s="115">
        <v>109139.6</v>
      </c>
      <c r="CA121" s="145">
        <v>204.11999499999999</v>
      </c>
      <c r="CB121" s="113">
        <v>206.83000200000001</v>
      </c>
      <c r="CC121" s="113">
        <v>203.320007</v>
      </c>
      <c r="CD121" s="113">
        <v>203.55999800000001</v>
      </c>
      <c r="CE121" s="113">
        <v>201.00494399999999</v>
      </c>
      <c r="CF121" s="114">
        <v>2434400</v>
      </c>
      <c r="CG121" s="115">
        <v>147950</v>
      </c>
      <c r="CH121" s="145">
        <v>282.86999500000002</v>
      </c>
      <c r="CI121" s="113">
        <v>283.91000400000001</v>
      </c>
      <c r="CJ121" s="113">
        <v>279.44000199999999</v>
      </c>
      <c r="CK121" s="113">
        <v>279.64001500000001</v>
      </c>
      <c r="CL121" s="113">
        <v>275.05053700000002</v>
      </c>
      <c r="CM121" s="114">
        <v>4079900</v>
      </c>
      <c r="CN121" s="115">
        <v>301060.5</v>
      </c>
      <c r="CO121" s="145">
        <v>61.91</v>
      </c>
      <c r="CP121" s="113">
        <v>63.259998000000003</v>
      </c>
      <c r="CQ121" s="113">
        <v>61.849997999999999</v>
      </c>
      <c r="CR121" s="113">
        <v>63.009998000000003</v>
      </c>
      <c r="CS121" s="113">
        <v>62.219963</v>
      </c>
      <c r="CT121" s="114">
        <v>28290100</v>
      </c>
      <c r="CU121" s="115">
        <v>256009.5</v>
      </c>
      <c r="CV121" s="145">
        <v>120.75</v>
      </c>
      <c r="CW121" s="113">
        <v>120.760002</v>
      </c>
      <c r="CX121" s="113">
        <v>118.379997</v>
      </c>
      <c r="CY121" s="113">
        <v>118.989998</v>
      </c>
      <c r="CZ121" s="113">
        <v>116.335838</v>
      </c>
      <c r="DA121" s="114">
        <v>6578700</v>
      </c>
      <c r="DB121" s="115">
        <v>106328.7</v>
      </c>
      <c r="DC121" s="145">
        <v>165.60000600000001</v>
      </c>
      <c r="DD121" s="113">
        <v>165.96000699999999</v>
      </c>
      <c r="DE121" s="113">
        <v>162.91000399999999</v>
      </c>
      <c r="DF121" s="113">
        <v>162.979996</v>
      </c>
      <c r="DG121" s="113">
        <v>160.01486199999999</v>
      </c>
      <c r="DH121" s="114">
        <v>8190900</v>
      </c>
      <c r="DI121" s="115">
        <v>428422.40000000002</v>
      </c>
      <c r="DJ121" s="145">
        <v>145.86000100000001</v>
      </c>
      <c r="DK121" s="113">
        <v>148.83999600000001</v>
      </c>
      <c r="DL121" s="113">
        <v>145.86000100000001</v>
      </c>
      <c r="DM121" s="113">
        <v>148.020004</v>
      </c>
      <c r="DN121" s="113">
        <v>145.43382299999999</v>
      </c>
      <c r="DO121" s="114">
        <v>11969800</v>
      </c>
      <c r="DP121" s="115">
        <v>451683.7</v>
      </c>
      <c r="DQ121" s="145">
        <v>215.28999300000001</v>
      </c>
      <c r="DR121" s="113">
        <v>215.729996</v>
      </c>
      <c r="DS121" s="113">
        <v>211.970001</v>
      </c>
      <c r="DT121" s="113">
        <v>212.240005</v>
      </c>
      <c r="DU121" s="113">
        <v>208.63966400000001</v>
      </c>
      <c r="DV121" s="114">
        <v>3181600</v>
      </c>
      <c r="DW121" s="115">
        <v>158240.20000000001</v>
      </c>
      <c r="DX121" s="145">
        <v>71.984734000000003</v>
      </c>
      <c r="DY121" s="113">
        <v>72.051529000000002</v>
      </c>
      <c r="DZ121" s="113">
        <v>70.858779999999996</v>
      </c>
      <c r="EA121" s="113">
        <v>70.906486999999998</v>
      </c>
      <c r="EB121" s="113">
        <v>69.070892000000001</v>
      </c>
      <c r="EC121" s="114">
        <v>12388198</v>
      </c>
      <c r="ED121" s="115">
        <v>188027.8</v>
      </c>
      <c r="EE121" s="145">
        <v>243.75</v>
      </c>
      <c r="EF121" s="113">
        <v>243.86000100000001</v>
      </c>
      <c r="EG121" s="113">
        <v>240.179993</v>
      </c>
      <c r="EH121" s="113">
        <v>240.970001</v>
      </c>
      <c r="EI121" s="113">
        <v>239.95549</v>
      </c>
      <c r="EJ121" s="114">
        <v>25262600</v>
      </c>
      <c r="EK121" s="115">
        <v>1817447</v>
      </c>
      <c r="EL121" s="145">
        <v>145.429993</v>
      </c>
      <c r="EM121" s="113">
        <v>145.5</v>
      </c>
      <c r="EN121" s="113">
        <v>141.5</v>
      </c>
      <c r="EO121" s="113">
        <v>142.020004</v>
      </c>
      <c r="EP121" s="113">
        <v>141.21340900000001</v>
      </c>
      <c r="EQ121" s="114">
        <v>7486000</v>
      </c>
      <c r="ER121" s="115">
        <v>180575.4</v>
      </c>
      <c r="ES121" s="145">
        <v>129.35000600000001</v>
      </c>
      <c r="ET121" s="113">
        <v>129.44000199999999</v>
      </c>
      <c r="EU121" s="113">
        <v>127.019997</v>
      </c>
      <c r="EV121" s="113">
        <v>127.120003</v>
      </c>
      <c r="EW121" s="113">
        <v>125.522408</v>
      </c>
      <c r="EX121" s="114">
        <v>8277900</v>
      </c>
      <c r="EY121" s="115">
        <v>313029.90000000002</v>
      </c>
      <c r="EZ121" s="145">
        <v>248</v>
      </c>
      <c r="FA121" s="113">
        <v>249.38999899999999</v>
      </c>
      <c r="FB121" s="113">
        <v>245.979996</v>
      </c>
      <c r="FC121" s="113">
        <v>246.55999800000001</v>
      </c>
      <c r="FD121" s="113">
        <v>246.55999800000001</v>
      </c>
      <c r="FE121" s="114">
        <v>4647700</v>
      </c>
      <c r="FF121" s="115">
        <v>196280</v>
      </c>
      <c r="FG121" s="145">
        <v>148.13999899999999</v>
      </c>
      <c r="FH121" s="113">
        <v>148.16999799999999</v>
      </c>
      <c r="FI121" s="113">
        <v>145.740005</v>
      </c>
      <c r="FJ121" s="113">
        <v>145.91000399999999</v>
      </c>
      <c r="FK121" s="113">
        <v>143.50314299999999</v>
      </c>
      <c r="FL121" s="114">
        <v>1124700</v>
      </c>
      <c r="FM121" s="115">
        <v>36800.6</v>
      </c>
      <c r="FN121" s="145">
        <v>328.75</v>
      </c>
      <c r="FO121" s="113">
        <v>328.85000600000001</v>
      </c>
      <c r="FP121" s="113">
        <v>324.10998499999999</v>
      </c>
      <c r="FQ121" s="113">
        <v>324.57998700000002</v>
      </c>
      <c r="FR121" s="113">
        <v>321.12350500000002</v>
      </c>
      <c r="FS121" s="114">
        <v>2313800</v>
      </c>
      <c r="FT121" s="115">
        <v>306831.8</v>
      </c>
      <c r="FU121" s="145">
        <v>57.330002</v>
      </c>
      <c r="FV121" s="113">
        <v>57.400002000000001</v>
      </c>
      <c r="FW121" s="113">
        <v>56.349997999999999</v>
      </c>
      <c r="FX121" s="113">
        <v>56.450001</v>
      </c>
      <c r="FY121" s="113">
        <v>54.580505000000002</v>
      </c>
      <c r="FZ121" s="114">
        <v>18689400</v>
      </c>
      <c r="GA121" s="115">
        <v>233598.4</v>
      </c>
      <c r="GB121" s="145">
        <v>209.33999600000001</v>
      </c>
      <c r="GC121" s="113">
        <v>209.529999</v>
      </c>
      <c r="GD121" s="113">
        <v>203.759995</v>
      </c>
      <c r="GE121" s="113">
        <v>204.729996</v>
      </c>
      <c r="GF121" s="113">
        <v>204.15473900000001</v>
      </c>
      <c r="GG121" s="114">
        <v>15011500</v>
      </c>
      <c r="GH121" s="115">
        <v>347245.6</v>
      </c>
      <c r="GI121" s="145">
        <v>49.02</v>
      </c>
      <c r="GJ121" s="113">
        <v>49.5</v>
      </c>
      <c r="GK121" s="113">
        <v>48.799999</v>
      </c>
      <c r="GL121" s="113">
        <v>48.860000999999997</v>
      </c>
      <c r="GM121" s="113">
        <v>47.970432000000002</v>
      </c>
      <c r="GN121" s="114">
        <v>3569800</v>
      </c>
      <c r="GO121" s="115">
        <v>46760</v>
      </c>
      <c r="GP121" s="145">
        <v>137.800003</v>
      </c>
      <c r="GQ121" s="113">
        <v>139.41999799999999</v>
      </c>
      <c r="GR121" s="113">
        <v>137.66999799999999</v>
      </c>
      <c r="GS121" s="113">
        <v>138.33999600000001</v>
      </c>
      <c r="GT121" s="113">
        <v>136.72276299999999</v>
      </c>
      <c r="GU121" s="114">
        <v>12202000</v>
      </c>
      <c r="GV121" s="115">
        <v>391403.4</v>
      </c>
      <c r="GW121" s="145">
        <v>184.270004</v>
      </c>
      <c r="GX121" s="113">
        <v>184.779999</v>
      </c>
      <c r="GY121" s="113">
        <v>182.78999300000001</v>
      </c>
      <c r="GZ121" s="113">
        <v>183.64999399999999</v>
      </c>
      <c r="HA121" s="113">
        <v>183.64999399999999</v>
      </c>
      <c r="HB121" s="114">
        <v>8834500</v>
      </c>
      <c r="HC121" s="115">
        <v>333373.3</v>
      </c>
      <c r="HD121" s="147">
        <v>31504.13</v>
      </c>
      <c r="HE121" s="148">
        <v>31647.53</v>
      </c>
      <c r="HF121" s="148">
        <v>31469.34</v>
      </c>
      <c r="HG121" s="148">
        <v>31494.32</v>
      </c>
      <c r="HH121" s="148">
        <v>31494.32</v>
      </c>
      <c r="HI121" s="114">
        <v>353070000</v>
      </c>
      <c r="HJ121" s="149">
        <f t="shared" si="1"/>
        <v>9752223.620000001</v>
      </c>
    </row>
    <row r="122" spans="1:218" x14ac:dyDescent="0.2">
      <c r="A122" s="127">
        <v>44249</v>
      </c>
      <c r="B122" s="112">
        <v>176.46000699999999</v>
      </c>
      <c r="C122" s="113">
        <v>177.08999600000001</v>
      </c>
      <c r="D122" s="113">
        <v>175.009995</v>
      </c>
      <c r="E122" s="113">
        <v>176.11999499999999</v>
      </c>
      <c r="F122" s="113">
        <v>173.50894199999999</v>
      </c>
      <c r="G122" s="114">
        <v>2271500</v>
      </c>
      <c r="H122" s="120">
        <v>101991</v>
      </c>
      <c r="I122" s="145">
        <v>131.509995</v>
      </c>
      <c r="J122" s="113">
        <v>136.470001</v>
      </c>
      <c r="K122" s="113">
        <v>131.36999499999999</v>
      </c>
      <c r="L122" s="113">
        <v>135.949997</v>
      </c>
      <c r="M122" s="113">
        <v>134.854614</v>
      </c>
      <c r="N122" s="114">
        <v>3923100</v>
      </c>
      <c r="O122" s="115">
        <v>109519.8</v>
      </c>
      <c r="P122" s="146">
        <v>230.33000200000001</v>
      </c>
      <c r="Q122" s="113">
        <v>233.800003</v>
      </c>
      <c r="R122" s="113">
        <v>230.11999499999999</v>
      </c>
      <c r="S122" s="113">
        <v>231.470001</v>
      </c>
      <c r="T122" s="113">
        <v>228.092499</v>
      </c>
      <c r="U122" s="114">
        <v>2334800</v>
      </c>
      <c r="V122" s="120">
        <v>138800</v>
      </c>
      <c r="W122" s="145">
        <v>128.009995</v>
      </c>
      <c r="X122" s="113">
        <v>129.720001</v>
      </c>
      <c r="Y122" s="113">
        <v>125.599998</v>
      </c>
      <c r="Z122" s="113">
        <v>126</v>
      </c>
      <c r="AA122" s="113">
        <v>125.598167</v>
      </c>
      <c r="AB122" s="114">
        <v>103916400</v>
      </c>
      <c r="AC122" s="115">
        <v>2115301</v>
      </c>
      <c r="AD122" s="145">
        <v>211.88999899999999</v>
      </c>
      <c r="AE122" s="113">
        <v>220.38999899999999</v>
      </c>
      <c r="AF122" s="113">
        <v>210.800003</v>
      </c>
      <c r="AG122" s="113">
        <v>212.88000500000001</v>
      </c>
      <c r="AH122" s="113">
        <v>212.88000500000001</v>
      </c>
      <c r="AI122" s="114">
        <v>21413700</v>
      </c>
      <c r="AJ122" s="115">
        <v>124245.3</v>
      </c>
      <c r="AK122" s="145">
        <v>209.63000500000001</v>
      </c>
      <c r="AL122" s="113">
        <v>218.86999499999999</v>
      </c>
      <c r="AM122" s="113">
        <v>209.33999600000001</v>
      </c>
      <c r="AN122" s="113">
        <v>218.05999800000001</v>
      </c>
      <c r="AO122" s="113">
        <v>215.91999799999999</v>
      </c>
      <c r="AP122" s="114">
        <v>4578300</v>
      </c>
      <c r="AQ122" s="115">
        <v>118908.9</v>
      </c>
      <c r="AR122" s="145">
        <v>96.989998</v>
      </c>
      <c r="AS122" s="113">
        <v>99.639999000000003</v>
      </c>
      <c r="AT122" s="113">
        <v>96.459998999999996</v>
      </c>
      <c r="AU122" s="113">
        <v>98.389999000000003</v>
      </c>
      <c r="AV122" s="113">
        <v>95.907150000000001</v>
      </c>
      <c r="AW122" s="114">
        <v>13178700</v>
      </c>
      <c r="AX122" s="115">
        <v>189536.2</v>
      </c>
      <c r="AY122" s="145">
        <v>45.290000999999997</v>
      </c>
      <c r="AZ122" s="113">
        <v>45.68</v>
      </c>
      <c r="BA122" s="113">
        <v>44.82</v>
      </c>
      <c r="BB122" s="113">
        <v>45.43</v>
      </c>
      <c r="BC122" s="113">
        <v>44.493740000000003</v>
      </c>
      <c r="BD122" s="114">
        <v>21435800</v>
      </c>
      <c r="BE122" s="115">
        <v>191965</v>
      </c>
      <c r="BF122" s="145">
        <v>49.849997999999999</v>
      </c>
      <c r="BG122" s="113">
        <v>50.880001</v>
      </c>
      <c r="BH122" s="113">
        <v>49.669998</v>
      </c>
      <c r="BI122" s="113">
        <v>50.630001</v>
      </c>
      <c r="BJ122" s="113">
        <v>49.463242000000001</v>
      </c>
      <c r="BK122" s="114">
        <v>14370900</v>
      </c>
      <c r="BL122" s="115">
        <v>218180.4</v>
      </c>
      <c r="BM122" s="145">
        <v>60.619999</v>
      </c>
      <c r="BN122" s="113">
        <v>62.560001</v>
      </c>
      <c r="BO122" s="113">
        <v>60.200001</v>
      </c>
      <c r="BP122" s="113">
        <v>62.48</v>
      </c>
      <c r="BQ122" s="113">
        <v>60.516601999999999</v>
      </c>
      <c r="BR122" s="114">
        <v>5672600</v>
      </c>
      <c r="BS122" s="115">
        <v>37343.370000000003</v>
      </c>
      <c r="BT122" s="145">
        <v>313</v>
      </c>
      <c r="BU122" s="113">
        <v>320.55999800000001</v>
      </c>
      <c r="BV122" s="113">
        <v>312.209991</v>
      </c>
      <c r="BW122" s="113">
        <v>316.86999500000002</v>
      </c>
      <c r="BX122" s="113">
        <v>313.04669200000001</v>
      </c>
      <c r="BY122" s="114">
        <v>3162300</v>
      </c>
      <c r="BZ122" s="115">
        <v>109571.9</v>
      </c>
      <c r="CA122" s="145">
        <v>203.03999300000001</v>
      </c>
      <c r="CB122" s="113">
        <v>204.300003</v>
      </c>
      <c r="CC122" s="113">
        <v>202.41999799999999</v>
      </c>
      <c r="CD122" s="113">
        <v>203.61999499999999</v>
      </c>
      <c r="CE122" s="113">
        <v>201.064178</v>
      </c>
      <c r="CF122" s="114">
        <v>2205300</v>
      </c>
      <c r="CG122" s="115">
        <v>147100</v>
      </c>
      <c r="CH122" s="145">
        <v>278.209991</v>
      </c>
      <c r="CI122" s="113">
        <v>278.48998999999998</v>
      </c>
      <c r="CJ122" s="113">
        <v>273.63000499999998</v>
      </c>
      <c r="CK122" s="113">
        <v>275.85000600000001</v>
      </c>
      <c r="CL122" s="113">
        <v>271.322723</v>
      </c>
      <c r="CM122" s="114">
        <v>3995500</v>
      </c>
      <c r="CN122" s="115">
        <v>296980.40000000002</v>
      </c>
      <c r="CO122" s="145">
        <v>61.880001</v>
      </c>
      <c r="CP122" s="113">
        <v>62.700001</v>
      </c>
      <c r="CQ122" s="113">
        <v>60.66</v>
      </c>
      <c r="CR122" s="113">
        <v>60.709999000000003</v>
      </c>
      <c r="CS122" s="113">
        <v>59.948799000000001</v>
      </c>
      <c r="CT122" s="114">
        <v>32288200</v>
      </c>
      <c r="CU122" s="115">
        <v>246664.6</v>
      </c>
      <c r="CV122" s="145">
        <v>118.5</v>
      </c>
      <c r="CW122" s="113">
        <v>121.129997</v>
      </c>
      <c r="CX122" s="113">
        <v>118.44000200000001</v>
      </c>
      <c r="CY122" s="113">
        <v>120.860001</v>
      </c>
      <c r="CZ122" s="113">
        <v>118.164131</v>
      </c>
      <c r="DA122" s="114">
        <v>5879200</v>
      </c>
      <c r="DB122" s="115">
        <v>107999.7</v>
      </c>
      <c r="DC122" s="145">
        <v>161.86999499999999</v>
      </c>
      <c r="DD122" s="113">
        <v>162.53999300000001</v>
      </c>
      <c r="DE122" s="113">
        <v>160.28999300000001</v>
      </c>
      <c r="DF122" s="113">
        <v>161.86999499999999</v>
      </c>
      <c r="DG122" s="113">
        <v>159.91609199999999</v>
      </c>
      <c r="DH122" s="114">
        <v>6447100</v>
      </c>
      <c r="DI122" s="115">
        <v>425504.6</v>
      </c>
      <c r="DJ122" s="145">
        <v>146.86999499999999</v>
      </c>
      <c r="DK122" s="113">
        <v>150.19000199999999</v>
      </c>
      <c r="DL122" s="113">
        <v>146.78999300000001</v>
      </c>
      <c r="DM122" s="113">
        <v>149.41000399999999</v>
      </c>
      <c r="DN122" s="113">
        <v>146.79953</v>
      </c>
      <c r="DO122" s="114">
        <v>11488400</v>
      </c>
      <c r="DP122" s="115">
        <v>455925.3</v>
      </c>
      <c r="DQ122" s="145">
        <v>211.5</v>
      </c>
      <c r="DR122" s="113">
        <v>213</v>
      </c>
      <c r="DS122" s="113">
        <v>209.69000199999999</v>
      </c>
      <c r="DT122" s="113">
        <v>212.05999800000001</v>
      </c>
      <c r="DU122" s="113">
        <v>208.462692</v>
      </c>
      <c r="DV122" s="114">
        <v>2910800</v>
      </c>
      <c r="DW122" s="115">
        <v>158106</v>
      </c>
      <c r="DX122" s="145">
        <v>71.087783999999999</v>
      </c>
      <c r="DY122" s="113">
        <v>71.622139000000004</v>
      </c>
      <c r="DZ122" s="113">
        <v>70.353049999999996</v>
      </c>
      <c r="EA122" s="113">
        <v>71.498092999999997</v>
      </c>
      <c r="EB122" s="113">
        <v>69.647178999999994</v>
      </c>
      <c r="EC122" s="114">
        <v>8612464</v>
      </c>
      <c r="ED122" s="115">
        <v>189596.6</v>
      </c>
      <c r="EE122" s="145">
        <v>237.41999799999999</v>
      </c>
      <c r="EF122" s="113">
        <v>237.929993</v>
      </c>
      <c r="EG122" s="113">
        <v>232.39999399999999</v>
      </c>
      <c r="EH122" s="113">
        <v>234.509995</v>
      </c>
      <c r="EI122" s="113">
        <v>233.52267499999999</v>
      </c>
      <c r="EJ122" s="114">
        <v>36446900</v>
      </c>
      <c r="EK122" s="115">
        <v>1768724</v>
      </c>
      <c r="EL122" s="145">
        <v>141.53999300000001</v>
      </c>
      <c r="EM122" s="113">
        <v>142.46000699999999</v>
      </c>
      <c r="EN122" s="113">
        <v>136.259995</v>
      </c>
      <c r="EO122" s="113">
        <v>136.66999799999999</v>
      </c>
      <c r="EP122" s="113">
        <v>135.893799</v>
      </c>
      <c r="EQ122" s="114">
        <v>8985900</v>
      </c>
      <c r="ER122" s="115">
        <v>173773</v>
      </c>
      <c r="ES122" s="145">
        <v>126.790001</v>
      </c>
      <c r="ET122" s="113">
        <v>127.239998</v>
      </c>
      <c r="EU122" s="113">
        <v>126.379997</v>
      </c>
      <c r="EV122" s="113">
        <v>126.58000199999999</v>
      </c>
      <c r="EW122" s="113">
        <v>124.989189</v>
      </c>
      <c r="EX122" s="114">
        <v>6975500</v>
      </c>
      <c r="EY122" s="115">
        <v>311700.2</v>
      </c>
      <c r="EZ122" s="145">
        <v>244.259995</v>
      </c>
      <c r="FA122" s="113">
        <v>244.520004</v>
      </c>
      <c r="FB122" s="113">
        <v>240.38000500000001</v>
      </c>
      <c r="FC122" s="113">
        <v>240.949997</v>
      </c>
      <c r="FD122" s="113">
        <v>240.949997</v>
      </c>
      <c r="FE122" s="114">
        <v>5055000</v>
      </c>
      <c r="FF122" s="115">
        <v>197540</v>
      </c>
      <c r="FG122" s="145">
        <v>145.83000200000001</v>
      </c>
      <c r="FH122" s="113">
        <v>148</v>
      </c>
      <c r="FI122" s="113">
        <v>144.88999899999999</v>
      </c>
      <c r="FJ122" s="113">
        <v>147.86999499999999</v>
      </c>
      <c r="FK122" s="113">
        <v>145.430801</v>
      </c>
      <c r="FL122" s="114">
        <v>1243900</v>
      </c>
      <c r="FM122" s="115">
        <v>37294.94</v>
      </c>
      <c r="FN122" s="145">
        <v>321.5</v>
      </c>
      <c r="FO122" s="113">
        <v>329.04998799999998</v>
      </c>
      <c r="FP122" s="113">
        <v>320.35000600000001</v>
      </c>
      <c r="FQ122" s="113">
        <v>327.64001500000001</v>
      </c>
      <c r="FR122" s="113">
        <v>324.15096999999997</v>
      </c>
      <c r="FS122" s="114">
        <v>2688300</v>
      </c>
      <c r="FT122" s="115">
        <v>309724.3</v>
      </c>
      <c r="FU122" s="145">
        <v>56.529998999999997</v>
      </c>
      <c r="FV122" s="113">
        <v>56.84</v>
      </c>
      <c r="FW122" s="113">
        <v>56.150002000000001</v>
      </c>
      <c r="FX122" s="113">
        <v>56.450001</v>
      </c>
      <c r="FY122" s="113">
        <v>54.580505000000002</v>
      </c>
      <c r="FZ122" s="114">
        <v>17854900</v>
      </c>
      <c r="GA122" s="115">
        <v>233598.4</v>
      </c>
      <c r="GB122" s="145">
        <v>203.550003</v>
      </c>
      <c r="GC122" s="113">
        <v>210.64999399999999</v>
      </c>
      <c r="GD122" s="113">
        <v>203.11000100000001</v>
      </c>
      <c r="GE122" s="113">
        <v>208.320007</v>
      </c>
      <c r="GF122" s="113">
        <v>207.73466500000001</v>
      </c>
      <c r="GG122" s="114">
        <v>8337700</v>
      </c>
      <c r="GH122" s="115">
        <v>353334.6</v>
      </c>
      <c r="GI122" s="145">
        <v>48.75</v>
      </c>
      <c r="GJ122" s="113">
        <v>49.169998</v>
      </c>
      <c r="GK122" s="113">
        <v>48.400002000000001</v>
      </c>
      <c r="GL122" s="113">
        <v>48.860000999999997</v>
      </c>
      <c r="GM122" s="113">
        <v>47.970432000000002</v>
      </c>
      <c r="GN122" s="114">
        <v>4379700</v>
      </c>
      <c r="GO122" s="115">
        <v>47290</v>
      </c>
      <c r="GP122" s="145">
        <v>137.740005</v>
      </c>
      <c r="GQ122" s="113">
        <v>138.33999600000001</v>
      </c>
      <c r="GR122" s="113">
        <v>136.25</v>
      </c>
      <c r="GS122" s="113">
        <v>137.69000199999999</v>
      </c>
      <c r="GT122" s="113">
        <v>136.08036799999999</v>
      </c>
      <c r="GU122" s="114">
        <v>10702200</v>
      </c>
      <c r="GV122" s="115">
        <v>389564.4</v>
      </c>
      <c r="GW122" s="145">
        <v>181.740005</v>
      </c>
      <c r="GX122" s="113">
        <v>194.020004</v>
      </c>
      <c r="GY122" s="113">
        <v>181.529999</v>
      </c>
      <c r="GZ122" s="113">
        <v>191.759995</v>
      </c>
      <c r="HA122" s="113">
        <v>191.759995</v>
      </c>
      <c r="HB122" s="114">
        <v>18799600</v>
      </c>
      <c r="HC122" s="115">
        <v>348095.1</v>
      </c>
      <c r="HD122" s="147">
        <v>31381.119999999999</v>
      </c>
      <c r="HE122" s="148">
        <v>31653.48</v>
      </c>
      <c r="HF122" s="148">
        <v>31286.57</v>
      </c>
      <c r="HG122" s="148">
        <v>31521.69</v>
      </c>
      <c r="HH122" s="148">
        <v>31521.69</v>
      </c>
      <c r="HI122" s="114">
        <v>387210000</v>
      </c>
      <c r="HJ122" s="149">
        <f t="shared" si="1"/>
        <v>9653879.0100000016</v>
      </c>
    </row>
    <row r="123" spans="1:218" x14ac:dyDescent="0.2">
      <c r="A123" s="127">
        <v>44250</v>
      </c>
      <c r="B123" s="112">
        <v>177.53999300000001</v>
      </c>
      <c r="C123" s="113">
        <v>177.53999300000001</v>
      </c>
      <c r="D123" s="113">
        <v>174.71000699999999</v>
      </c>
      <c r="E123" s="113">
        <v>176.16999799999999</v>
      </c>
      <c r="F123" s="113">
        <v>173.55819700000001</v>
      </c>
      <c r="G123" s="114">
        <v>2352300</v>
      </c>
      <c r="H123" s="120">
        <v>102020</v>
      </c>
      <c r="I123" s="145">
        <v>136.470001</v>
      </c>
      <c r="J123" s="113">
        <v>138.30999800000001</v>
      </c>
      <c r="K123" s="113">
        <v>134.279999</v>
      </c>
      <c r="L123" s="113">
        <v>136.94000199999999</v>
      </c>
      <c r="M123" s="113">
        <v>135.836624</v>
      </c>
      <c r="N123" s="114">
        <v>4814400</v>
      </c>
      <c r="O123" s="115">
        <v>110317.3</v>
      </c>
      <c r="P123" s="146">
        <v>232.64999399999999</v>
      </c>
      <c r="Q123" s="113">
        <v>238</v>
      </c>
      <c r="R123" s="113">
        <v>230.970001</v>
      </c>
      <c r="S123" s="113">
        <v>232.46000699999999</v>
      </c>
      <c r="T123" s="113">
        <v>229.06806900000001</v>
      </c>
      <c r="U123" s="114">
        <v>2919200</v>
      </c>
      <c r="V123" s="120">
        <v>136280</v>
      </c>
      <c r="W123" s="145">
        <v>123.760002</v>
      </c>
      <c r="X123" s="113">
        <v>126.709999</v>
      </c>
      <c r="Y123" s="113">
        <v>118.389999</v>
      </c>
      <c r="Z123" s="113">
        <v>125.860001</v>
      </c>
      <c r="AA123" s="113">
        <v>125.458611</v>
      </c>
      <c r="AB123" s="114">
        <v>158273000</v>
      </c>
      <c r="AC123" s="115">
        <v>2112951</v>
      </c>
      <c r="AD123" s="145">
        <v>214.14999399999999</v>
      </c>
      <c r="AE123" s="113">
        <v>214.75</v>
      </c>
      <c r="AF123" s="113">
        <v>206.60000600000001</v>
      </c>
      <c r="AG123" s="113">
        <v>212.11999499999999</v>
      </c>
      <c r="AH123" s="113">
        <v>212.11999499999999</v>
      </c>
      <c r="AI123" s="114">
        <v>15996700</v>
      </c>
      <c r="AJ123" s="115">
        <v>123801.7</v>
      </c>
      <c r="AK123" s="145">
        <v>219.529999</v>
      </c>
      <c r="AL123" s="113">
        <v>220.740005</v>
      </c>
      <c r="AM123" s="113">
        <v>213.279999</v>
      </c>
      <c r="AN123" s="113">
        <v>220.179993</v>
      </c>
      <c r="AO123" s="113">
        <v>218.01919599999999</v>
      </c>
      <c r="AP123" s="114">
        <v>4125100</v>
      </c>
      <c r="AQ123" s="115">
        <v>120064.9</v>
      </c>
      <c r="AR123" s="145">
        <v>99.970000999999996</v>
      </c>
      <c r="AS123" s="113">
        <v>100.160004</v>
      </c>
      <c r="AT123" s="113">
        <v>96.800003000000004</v>
      </c>
      <c r="AU123" s="113">
        <v>99.629997000000003</v>
      </c>
      <c r="AV123" s="113">
        <v>97.115859999999998</v>
      </c>
      <c r="AW123" s="114">
        <v>14874000</v>
      </c>
      <c r="AX123" s="115">
        <v>191924.9</v>
      </c>
      <c r="AY123" s="145">
        <v>45.259998000000003</v>
      </c>
      <c r="AZ123" s="113">
        <v>45.779998999999997</v>
      </c>
      <c r="BA123" s="113">
        <v>45.099997999999999</v>
      </c>
      <c r="BB123" s="113">
        <v>45.509998000000003</v>
      </c>
      <c r="BC123" s="113">
        <v>44.572094</v>
      </c>
      <c r="BD123" s="114">
        <v>19714900</v>
      </c>
      <c r="BE123" s="115">
        <v>192303.1</v>
      </c>
      <c r="BF123" s="145">
        <v>51</v>
      </c>
      <c r="BG123" s="113">
        <v>51.509998000000003</v>
      </c>
      <c r="BH123" s="113">
        <v>50.419998</v>
      </c>
      <c r="BI123" s="113">
        <v>50.540000999999997</v>
      </c>
      <c r="BJ123" s="113">
        <v>49.375312999999998</v>
      </c>
      <c r="BK123" s="114">
        <v>16222300</v>
      </c>
      <c r="BL123" s="115">
        <v>217792.6</v>
      </c>
      <c r="BM123" s="145">
        <v>62.939999</v>
      </c>
      <c r="BN123" s="113">
        <v>62.970001000000003</v>
      </c>
      <c r="BO123" s="113">
        <v>61.509998000000003</v>
      </c>
      <c r="BP123" s="113">
        <v>62.119999</v>
      </c>
      <c r="BQ123" s="113">
        <v>60.167918999999998</v>
      </c>
      <c r="BR123" s="114">
        <v>4147200</v>
      </c>
      <c r="BS123" s="115">
        <v>36961.33</v>
      </c>
      <c r="BT123" s="145">
        <v>317.98001099999999</v>
      </c>
      <c r="BU123" s="113">
        <v>320</v>
      </c>
      <c r="BV123" s="113">
        <v>310.57998700000002</v>
      </c>
      <c r="BW123" s="113">
        <v>319.209991</v>
      </c>
      <c r="BX123" s="113">
        <v>315.35845899999998</v>
      </c>
      <c r="BY123" s="114">
        <v>2942500</v>
      </c>
      <c r="BZ123" s="115">
        <v>110381</v>
      </c>
      <c r="CA123" s="145">
        <v>205.009995</v>
      </c>
      <c r="CB123" s="113">
        <v>205.83999600000001</v>
      </c>
      <c r="CC123" s="113">
        <v>202.970001</v>
      </c>
      <c r="CD123" s="113">
        <v>205.03999300000001</v>
      </c>
      <c r="CE123" s="113">
        <v>202.466354</v>
      </c>
      <c r="CF123" s="114">
        <v>2459300</v>
      </c>
      <c r="CG123" s="115">
        <v>150150</v>
      </c>
      <c r="CH123" s="145">
        <v>269.38000499999998</v>
      </c>
      <c r="CI123" s="113">
        <v>269.67001299999998</v>
      </c>
      <c r="CJ123" s="113">
        <v>257.57998700000002</v>
      </c>
      <c r="CK123" s="113">
        <v>267.23998999999998</v>
      </c>
      <c r="CL123" s="113">
        <v>262.85400399999997</v>
      </c>
      <c r="CM123" s="114">
        <v>12111000</v>
      </c>
      <c r="CN123" s="115">
        <v>287710.8</v>
      </c>
      <c r="CO123" s="145">
        <v>60.48</v>
      </c>
      <c r="CP123" s="113">
        <v>61.5</v>
      </c>
      <c r="CQ123" s="113">
        <v>59.169998</v>
      </c>
      <c r="CR123" s="113">
        <v>61.119999</v>
      </c>
      <c r="CS123" s="113">
        <v>60.353661000000002</v>
      </c>
      <c r="CT123" s="114">
        <v>27374600</v>
      </c>
      <c r="CU123" s="115">
        <v>248330.4</v>
      </c>
      <c r="CV123" s="145">
        <v>120.91999800000001</v>
      </c>
      <c r="CW123" s="113">
        <v>121.349998</v>
      </c>
      <c r="CX123" s="113">
        <v>119.800003</v>
      </c>
      <c r="CY123" s="113">
        <v>120.709999</v>
      </c>
      <c r="CZ123" s="113">
        <v>118.017471</v>
      </c>
      <c r="DA123" s="114">
        <v>4531300</v>
      </c>
      <c r="DB123" s="115">
        <v>107865.7</v>
      </c>
      <c r="DC123" s="145">
        <v>161.479996</v>
      </c>
      <c r="DD123" s="113">
        <v>163.19000199999999</v>
      </c>
      <c r="DE123" s="113">
        <v>160.39999399999999</v>
      </c>
      <c r="DF123" s="113">
        <v>160.44000199999999</v>
      </c>
      <c r="DG123" s="113">
        <v>158.50335699999999</v>
      </c>
      <c r="DH123" s="114">
        <v>7042800</v>
      </c>
      <c r="DI123" s="115">
        <v>422391.4</v>
      </c>
      <c r="DJ123" s="145">
        <v>151.509995</v>
      </c>
      <c r="DK123" s="113">
        <v>152.30999800000001</v>
      </c>
      <c r="DL123" s="113">
        <v>149.58999600000001</v>
      </c>
      <c r="DM123" s="113">
        <v>150.61000100000001</v>
      </c>
      <c r="DN123" s="113">
        <v>147.978577</v>
      </c>
      <c r="DO123" s="114">
        <v>16234400</v>
      </c>
      <c r="DP123" s="115">
        <v>459587.1</v>
      </c>
      <c r="DQ123" s="145">
        <v>214.5</v>
      </c>
      <c r="DR123" s="113">
        <v>215.699997</v>
      </c>
      <c r="DS123" s="113">
        <v>210.429993</v>
      </c>
      <c r="DT123" s="113">
        <v>211.320007</v>
      </c>
      <c r="DU123" s="113">
        <v>207.735275</v>
      </c>
      <c r="DV123" s="114">
        <v>3243000</v>
      </c>
      <c r="DW123" s="115">
        <v>157554.29999999999</v>
      </c>
      <c r="DX123" s="145">
        <v>71.841605999999999</v>
      </c>
      <c r="DY123" s="113">
        <v>72.480919</v>
      </c>
      <c r="DZ123" s="113">
        <v>71.049621999999999</v>
      </c>
      <c r="EA123" s="113">
        <v>71.125953999999993</v>
      </c>
      <c r="EB123" s="113">
        <v>69.284683000000001</v>
      </c>
      <c r="EC123" s="114">
        <v>10900458</v>
      </c>
      <c r="ED123" s="115">
        <v>188609.8</v>
      </c>
      <c r="EE123" s="145">
        <v>230.33000200000001</v>
      </c>
      <c r="EF123" s="113">
        <v>234.83000200000001</v>
      </c>
      <c r="EG123" s="113">
        <v>228.729996</v>
      </c>
      <c r="EH123" s="113">
        <v>233.270004</v>
      </c>
      <c r="EI123" s="113">
        <v>232.287903</v>
      </c>
      <c r="EJ123" s="114">
        <v>30228700</v>
      </c>
      <c r="EK123" s="115">
        <v>1759372</v>
      </c>
      <c r="EL123" s="145">
        <v>136.029999</v>
      </c>
      <c r="EM123" s="113">
        <v>136.83000200000001</v>
      </c>
      <c r="EN123" s="113">
        <v>131.58000200000001</v>
      </c>
      <c r="EO123" s="113">
        <v>136.13000500000001</v>
      </c>
      <c r="EP123" s="113">
        <v>135.35687300000001</v>
      </c>
      <c r="EQ123" s="114">
        <v>10364100</v>
      </c>
      <c r="ER123" s="115">
        <v>173086.4</v>
      </c>
      <c r="ES123" s="145">
        <v>127.779999</v>
      </c>
      <c r="ET123" s="113">
        <v>129.929993</v>
      </c>
      <c r="EU123" s="113">
        <v>127.19000200000001</v>
      </c>
      <c r="EV123" s="113">
        <v>127.519997</v>
      </c>
      <c r="EW123" s="113">
        <v>125.917374</v>
      </c>
      <c r="EX123" s="114">
        <v>10145300</v>
      </c>
      <c r="EY123" s="115">
        <v>314014.90000000002</v>
      </c>
      <c r="EZ123" s="145">
        <v>235.259995</v>
      </c>
      <c r="FA123" s="113">
        <v>238.96000699999999</v>
      </c>
      <c r="FB123" s="113">
        <v>229.009995</v>
      </c>
      <c r="FC123" s="113">
        <v>235.63999899999999</v>
      </c>
      <c r="FD123" s="113">
        <v>235.63999899999999</v>
      </c>
      <c r="FE123" s="114">
        <v>8641600</v>
      </c>
      <c r="FF123" s="115">
        <v>195990</v>
      </c>
      <c r="FG123" s="145">
        <v>149.36999499999999</v>
      </c>
      <c r="FH123" s="113">
        <v>149.96000699999999</v>
      </c>
      <c r="FI123" s="113">
        <v>147.199997</v>
      </c>
      <c r="FJ123" s="113">
        <v>149.33000200000001</v>
      </c>
      <c r="FK123" s="113">
        <v>146.86674500000001</v>
      </c>
      <c r="FL123" s="114">
        <v>949200</v>
      </c>
      <c r="FM123" s="115">
        <v>37663.17</v>
      </c>
      <c r="FN123" s="145">
        <v>329.98998999999998</v>
      </c>
      <c r="FO123" s="113">
        <v>333.94000199999999</v>
      </c>
      <c r="FP123" s="113">
        <v>326.64001500000001</v>
      </c>
      <c r="FQ123" s="113">
        <v>329.51001000000002</v>
      </c>
      <c r="FR123" s="113">
        <v>326.00103799999999</v>
      </c>
      <c r="FS123" s="114">
        <v>3225700</v>
      </c>
      <c r="FT123" s="115">
        <v>311492.09999999998</v>
      </c>
      <c r="FU123" s="145">
        <v>56.810001</v>
      </c>
      <c r="FV123" s="113">
        <v>57.529998999999997</v>
      </c>
      <c r="FW123" s="113">
        <v>56.290000999999997</v>
      </c>
      <c r="FX123" s="113">
        <v>57.029998999999997</v>
      </c>
      <c r="FY123" s="113">
        <v>55.141295999999997</v>
      </c>
      <c r="FZ123" s="114">
        <v>21062000</v>
      </c>
      <c r="GA123" s="115">
        <v>235998.5</v>
      </c>
      <c r="GB123" s="145">
        <v>207.39999399999999</v>
      </c>
      <c r="GC123" s="113">
        <v>213.91000399999999</v>
      </c>
      <c r="GD123" s="113">
        <v>206.550003</v>
      </c>
      <c r="GE123" s="113">
        <v>212.11000100000001</v>
      </c>
      <c r="GF123" s="113">
        <v>211.51400799999999</v>
      </c>
      <c r="GG123" s="114">
        <v>10571700</v>
      </c>
      <c r="GH123" s="115">
        <v>359762.9</v>
      </c>
      <c r="GI123" s="145">
        <v>48.599997999999999</v>
      </c>
      <c r="GJ123" s="113">
        <v>48.650002000000001</v>
      </c>
      <c r="GK123" s="113">
        <v>47.810001</v>
      </c>
      <c r="GL123" s="113">
        <v>48.41</v>
      </c>
      <c r="GM123" s="113">
        <v>47.528624999999998</v>
      </c>
      <c r="GN123" s="114">
        <v>4805900</v>
      </c>
      <c r="GO123" s="115">
        <v>47580</v>
      </c>
      <c r="GP123" s="145">
        <v>137.11000100000001</v>
      </c>
      <c r="GQ123" s="113">
        <v>137.38999899999999</v>
      </c>
      <c r="GR123" s="113">
        <v>135.05999800000001</v>
      </c>
      <c r="GS123" s="113">
        <v>135.470001</v>
      </c>
      <c r="GT123" s="113">
        <v>133.88632200000001</v>
      </c>
      <c r="GU123" s="114">
        <v>10433400</v>
      </c>
      <c r="GV123" s="115">
        <v>383283.4</v>
      </c>
      <c r="GW123" s="145">
        <v>193.58999600000001</v>
      </c>
      <c r="GX123" s="113">
        <v>198.94000199999999</v>
      </c>
      <c r="GY123" s="113">
        <v>188.66000399999999</v>
      </c>
      <c r="GZ123" s="113">
        <v>197.08999600000001</v>
      </c>
      <c r="HA123" s="113">
        <v>197.08999600000001</v>
      </c>
      <c r="HB123" s="114">
        <v>23191400</v>
      </c>
      <c r="HC123" s="115">
        <v>357770.5</v>
      </c>
      <c r="HD123" s="147">
        <v>31501.89</v>
      </c>
      <c r="HE123" s="148">
        <v>31653.38</v>
      </c>
      <c r="HF123" s="148">
        <v>31158.76</v>
      </c>
      <c r="HG123" s="148">
        <v>31537.35</v>
      </c>
      <c r="HH123" s="148">
        <v>31537.35</v>
      </c>
      <c r="HI123" s="114">
        <v>460410000</v>
      </c>
      <c r="HJ123" s="149">
        <f t="shared" si="1"/>
        <v>9653011.2000000011</v>
      </c>
    </row>
    <row r="124" spans="1:218" x14ac:dyDescent="0.2">
      <c r="A124" s="127">
        <v>44251</v>
      </c>
      <c r="B124" s="112">
        <v>176</v>
      </c>
      <c r="C124" s="113">
        <v>177.979996</v>
      </c>
      <c r="D124" s="113">
        <v>173.759995</v>
      </c>
      <c r="E124" s="113">
        <v>177.63000500000001</v>
      </c>
      <c r="F124" s="113">
        <v>174.996567</v>
      </c>
      <c r="G124" s="114">
        <v>2742600</v>
      </c>
      <c r="H124" s="120">
        <v>102865.5</v>
      </c>
      <c r="I124" s="145">
        <v>137.199997</v>
      </c>
      <c r="J124" s="113">
        <v>140.949997</v>
      </c>
      <c r="K124" s="113">
        <v>136.80999800000001</v>
      </c>
      <c r="L124" s="113">
        <v>139.88999899999999</v>
      </c>
      <c r="M124" s="113">
        <v>138.76286300000001</v>
      </c>
      <c r="N124" s="114">
        <v>4099500</v>
      </c>
      <c r="O124" s="115">
        <v>112693.8</v>
      </c>
      <c r="P124" s="146">
        <v>229.86999499999999</v>
      </c>
      <c r="Q124" s="113">
        <v>230.78999300000001</v>
      </c>
      <c r="R124" s="113">
        <v>227.71000699999999</v>
      </c>
      <c r="S124" s="113">
        <v>229.990005</v>
      </c>
      <c r="T124" s="113">
        <v>226.634094</v>
      </c>
      <c r="U124" s="114">
        <v>2690500</v>
      </c>
      <c r="V124" s="120">
        <v>133050</v>
      </c>
      <c r="W124" s="145">
        <v>124.94000200000001</v>
      </c>
      <c r="X124" s="113">
        <v>125.55999799999999</v>
      </c>
      <c r="Y124" s="113">
        <v>122.230003</v>
      </c>
      <c r="Z124" s="113">
        <v>125.349998</v>
      </c>
      <c r="AA124" s="113">
        <v>124.950233</v>
      </c>
      <c r="AB124" s="114">
        <v>111039900</v>
      </c>
      <c r="AC124" s="115">
        <v>2104389</v>
      </c>
      <c r="AD124" s="145">
        <v>212.10000600000001</v>
      </c>
      <c r="AE124" s="113">
        <v>229.61000100000001</v>
      </c>
      <c r="AF124" s="113">
        <v>211.60000600000001</v>
      </c>
      <c r="AG124" s="113">
        <v>229.33999600000001</v>
      </c>
      <c r="AH124" s="113">
        <v>229.33999600000001</v>
      </c>
      <c r="AI124" s="114">
        <v>30709300</v>
      </c>
      <c r="AJ124" s="115">
        <v>133851.9</v>
      </c>
      <c r="AK124" s="145">
        <v>220.41000399999999</v>
      </c>
      <c r="AL124" s="113">
        <v>226.66999799999999</v>
      </c>
      <c r="AM124" s="113">
        <v>219.88000500000001</v>
      </c>
      <c r="AN124" s="113">
        <v>222.470001</v>
      </c>
      <c r="AO124" s="113">
        <v>220.28672800000001</v>
      </c>
      <c r="AP124" s="114">
        <v>4925000</v>
      </c>
      <c r="AQ124" s="115">
        <v>121313.7</v>
      </c>
      <c r="AR124" s="145">
        <v>100.33000199999999</v>
      </c>
      <c r="AS124" s="113">
        <v>104.040001</v>
      </c>
      <c r="AT124" s="113">
        <v>99.809997999999993</v>
      </c>
      <c r="AU124" s="113">
        <v>103.30999799999999</v>
      </c>
      <c r="AV124" s="113">
        <v>100.702995</v>
      </c>
      <c r="AW124" s="114">
        <v>16116000</v>
      </c>
      <c r="AX124" s="115">
        <v>199013.9</v>
      </c>
      <c r="AY124" s="145">
        <v>45.240001999999997</v>
      </c>
      <c r="AZ124" s="113">
        <v>45.799999</v>
      </c>
      <c r="BA124" s="113">
        <v>45.040000999999997</v>
      </c>
      <c r="BB124" s="113">
        <v>45.740001999999997</v>
      </c>
      <c r="BC124" s="113">
        <v>44.797359</v>
      </c>
      <c r="BD124" s="114">
        <v>17823600</v>
      </c>
      <c r="BE124" s="115">
        <v>193274.9</v>
      </c>
      <c r="BF124" s="145">
        <v>50.389999000000003</v>
      </c>
      <c r="BG124" s="113">
        <v>50.900002000000001</v>
      </c>
      <c r="BH124" s="113">
        <v>50.130001</v>
      </c>
      <c r="BI124" s="113">
        <v>50.709999000000003</v>
      </c>
      <c r="BJ124" s="113">
        <v>49.541392999999999</v>
      </c>
      <c r="BK124" s="114">
        <v>14442000</v>
      </c>
      <c r="BL124" s="115">
        <v>218525.2</v>
      </c>
      <c r="BM124" s="145">
        <v>62</v>
      </c>
      <c r="BN124" s="113">
        <v>63.98</v>
      </c>
      <c r="BO124" s="113">
        <v>61.943001000000002</v>
      </c>
      <c r="BP124" s="113">
        <v>63.689999</v>
      </c>
      <c r="BQ124" s="113">
        <v>61.688580000000002</v>
      </c>
      <c r="BR124" s="114">
        <v>4668600</v>
      </c>
      <c r="BS124" s="115">
        <v>38570.21</v>
      </c>
      <c r="BT124" s="145">
        <v>320.17001299999998</v>
      </c>
      <c r="BU124" s="113">
        <v>330.97000100000002</v>
      </c>
      <c r="BV124" s="113">
        <v>320.10000600000001</v>
      </c>
      <c r="BW124" s="113">
        <v>330.64001500000001</v>
      </c>
      <c r="BX124" s="113">
        <v>326.65057400000001</v>
      </c>
      <c r="BY124" s="114">
        <v>3934400</v>
      </c>
      <c r="BZ124" s="115">
        <v>114333.4</v>
      </c>
      <c r="CA124" s="145">
        <v>204.88999899999999</v>
      </c>
      <c r="CB124" s="113">
        <v>212.13999899999999</v>
      </c>
      <c r="CC124" s="113">
        <v>203.5</v>
      </c>
      <c r="CD124" s="113">
        <v>211.029999</v>
      </c>
      <c r="CE124" s="113">
        <v>208.38118</v>
      </c>
      <c r="CF124" s="114">
        <v>3341500</v>
      </c>
      <c r="CG124" s="115">
        <v>149100</v>
      </c>
      <c r="CH124" s="145">
        <v>263.23001099999999</v>
      </c>
      <c r="CI124" s="113">
        <v>266.98998999999998</v>
      </c>
      <c r="CJ124" s="113">
        <v>254.029999</v>
      </c>
      <c r="CK124" s="113">
        <v>259.97000100000002</v>
      </c>
      <c r="CL124" s="113">
        <v>255.70335399999999</v>
      </c>
      <c r="CM124" s="114">
        <v>14512700</v>
      </c>
      <c r="CN124" s="115">
        <v>279883.90000000002</v>
      </c>
      <c r="CO124" s="145">
        <v>60.529998999999997</v>
      </c>
      <c r="CP124" s="113">
        <v>63.279998999999997</v>
      </c>
      <c r="CQ124" s="113">
        <v>60.380001</v>
      </c>
      <c r="CR124" s="113">
        <v>63.189999</v>
      </c>
      <c r="CS124" s="113">
        <v>62.397705000000002</v>
      </c>
      <c r="CT124" s="114">
        <v>24669900</v>
      </c>
      <c r="CU124" s="115">
        <v>256740.9</v>
      </c>
      <c r="CV124" s="145">
        <v>120.800003</v>
      </c>
      <c r="CW124" s="113">
        <v>123.489998</v>
      </c>
      <c r="CX124" s="113">
        <v>120.519997</v>
      </c>
      <c r="CY124" s="113">
        <v>123.209999</v>
      </c>
      <c r="CZ124" s="113">
        <v>120.461708</v>
      </c>
      <c r="DA124" s="114">
        <v>5820000</v>
      </c>
      <c r="DB124" s="115">
        <v>110099.7</v>
      </c>
      <c r="DC124" s="145">
        <v>162.39999399999999</v>
      </c>
      <c r="DD124" s="113">
        <v>164.38999899999999</v>
      </c>
      <c r="DE124" s="113">
        <v>160.91999799999999</v>
      </c>
      <c r="DF124" s="113">
        <v>162.58999600000001</v>
      </c>
      <c r="DG124" s="113">
        <v>160.627396</v>
      </c>
      <c r="DH124" s="114">
        <v>10286100</v>
      </c>
      <c r="DI124" s="115">
        <v>428051.8</v>
      </c>
      <c r="DJ124" s="145">
        <v>150.11000100000001</v>
      </c>
      <c r="DK124" s="113">
        <v>153.759995</v>
      </c>
      <c r="DL124" s="113">
        <v>150.11000100000001</v>
      </c>
      <c r="DM124" s="113">
        <v>153.259995</v>
      </c>
      <c r="DN124" s="113">
        <v>150.58227500000001</v>
      </c>
      <c r="DO124" s="114">
        <v>15061400</v>
      </c>
      <c r="DP124" s="115">
        <v>467673.59999999998</v>
      </c>
      <c r="DQ124" s="145">
        <v>210.83999600000001</v>
      </c>
      <c r="DR124" s="113">
        <v>214.10000600000001</v>
      </c>
      <c r="DS124" s="113">
        <v>210.41999799999999</v>
      </c>
      <c r="DT124" s="113">
        <v>213.270004</v>
      </c>
      <c r="DU124" s="113">
        <v>209.65219099999999</v>
      </c>
      <c r="DV124" s="114">
        <v>2887100</v>
      </c>
      <c r="DW124" s="115">
        <v>159008.1</v>
      </c>
      <c r="DX124" s="145">
        <v>71.374046000000007</v>
      </c>
      <c r="DY124" s="113">
        <v>71.822517000000005</v>
      </c>
      <c r="DZ124" s="113">
        <v>70.982826000000003</v>
      </c>
      <c r="EA124" s="113">
        <v>71.154578999999998</v>
      </c>
      <c r="EB124" s="113">
        <v>69.312561000000002</v>
      </c>
      <c r="EC124" s="114">
        <v>9838834</v>
      </c>
      <c r="ED124" s="115">
        <v>188685.7</v>
      </c>
      <c r="EE124" s="145">
        <v>230.009995</v>
      </c>
      <c r="EF124" s="113">
        <v>235.199997</v>
      </c>
      <c r="EG124" s="113">
        <v>229</v>
      </c>
      <c r="EH124" s="113">
        <v>234.550003</v>
      </c>
      <c r="EI124" s="113">
        <v>233.56251499999999</v>
      </c>
      <c r="EJ124" s="114">
        <v>26339700</v>
      </c>
      <c r="EK124" s="115">
        <v>1769026</v>
      </c>
      <c r="EL124" s="145">
        <v>135.05999800000001</v>
      </c>
      <c r="EM124" s="113">
        <v>135.96000699999999</v>
      </c>
      <c r="EN124" s="113">
        <v>133.949997</v>
      </c>
      <c r="EO124" s="113">
        <v>135.64999399999999</v>
      </c>
      <c r="EP124" s="113">
        <v>134.87957800000001</v>
      </c>
      <c r="EQ124" s="114">
        <v>6360900</v>
      </c>
      <c r="ER124" s="115">
        <v>172476.1</v>
      </c>
      <c r="ES124" s="145">
        <v>127.349998</v>
      </c>
      <c r="ET124" s="113">
        <v>128.240005</v>
      </c>
      <c r="EU124" s="113">
        <v>126.910004</v>
      </c>
      <c r="EV124" s="113">
        <v>127.660004</v>
      </c>
      <c r="EW124" s="113">
        <v>126.055626</v>
      </c>
      <c r="EX124" s="114">
        <v>7263000</v>
      </c>
      <c r="EY124" s="115">
        <v>314359.59999999998</v>
      </c>
      <c r="EZ124" s="145">
        <v>235.529999</v>
      </c>
      <c r="FA124" s="113">
        <v>241.5</v>
      </c>
      <c r="FB124" s="113">
        <v>231.509995</v>
      </c>
      <c r="FC124" s="113">
        <v>240.470001</v>
      </c>
      <c r="FD124" s="113">
        <v>240.470001</v>
      </c>
      <c r="FE124" s="114">
        <v>6128300</v>
      </c>
      <c r="FF124" s="115">
        <v>195390</v>
      </c>
      <c r="FG124" s="145">
        <v>148.69000199999999</v>
      </c>
      <c r="FH124" s="113">
        <v>151.240005</v>
      </c>
      <c r="FI124" s="113">
        <v>148.69000199999999</v>
      </c>
      <c r="FJ124" s="113">
        <v>150.96000699999999</v>
      </c>
      <c r="FK124" s="113">
        <v>148.46984900000001</v>
      </c>
      <c r="FL124" s="114">
        <v>1484300</v>
      </c>
      <c r="FM124" s="115">
        <v>38074.29</v>
      </c>
      <c r="FN124" s="145">
        <v>328.48998999999998</v>
      </c>
      <c r="FO124" s="113">
        <v>333.60000600000001</v>
      </c>
      <c r="FP124" s="113">
        <v>326.040009</v>
      </c>
      <c r="FQ124" s="113">
        <v>332.209991</v>
      </c>
      <c r="FR124" s="113">
        <v>328.672302</v>
      </c>
      <c r="FS124" s="114">
        <v>3360500</v>
      </c>
      <c r="FT124" s="115">
        <v>314044.40000000002</v>
      </c>
      <c r="FU124" s="145">
        <v>57.080002</v>
      </c>
      <c r="FV124" s="113">
        <v>57.419998</v>
      </c>
      <c r="FW124" s="113">
        <v>56.669998</v>
      </c>
      <c r="FX124" s="113">
        <v>57.119999</v>
      </c>
      <c r="FY124" s="113">
        <v>55.228316999999997</v>
      </c>
      <c r="FZ124" s="114">
        <v>17136900</v>
      </c>
      <c r="GA124" s="115">
        <v>236370.9</v>
      </c>
      <c r="GB124" s="145">
        <v>212.36000100000001</v>
      </c>
      <c r="GC124" s="113">
        <v>220.529999</v>
      </c>
      <c r="GD124" s="113">
        <v>211.28999300000001</v>
      </c>
      <c r="GE124" s="113">
        <v>219.429993</v>
      </c>
      <c r="GF124" s="113">
        <v>218.81343100000001</v>
      </c>
      <c r="GG124" s="114">
        <v>12039000</v>
      </c>
      <c r="GH124" s="115">
        <v>372178.4</v>
      </c>
      <c r="GI124" s="145">
        <v>48.279998999999997</v>
      </c>
      <c r="GJ124" s="113">
        <v>49.240001999999997</v>
      </c>
      <c r="GK124" s="113">
        <v>47.98</v>
      </c>
      <c r="GL124" s="113">
        <v>49.169998</v>
      </c>
      <c r="GM124" s="113">
        <v>48.274788000000001</v>
      </c>
      <c r="GN124" s="114">
        <v>4268400</v>
      </c>
      <c r="GO124" s="115">
        <v>45990</v>
      </c>
      <c r="GP124" s="145">
        <v>135.86999499999999</v>
      </c>
      <c r="GQ124" s="113">
        <v>136.16000399999999</v>
      </c>
      <c r="GR124" s="113">
        <v>133.050003</v>
      </c>
      <c r="GS124" s="113">
        <v>133.21000699999999</v>
      </c>
      <c r="GT124" s="113">
        <v>131.65275600000001</v>
      </c>
      <c r="GU124" s="114">
        <v>15521900</v>
      </c>
      <c r="GV124" s="115">
        <v>376889.2</v>
      </c>
      <c r="GW124" s="145">
        <v>197.58000200000001</v>
      </c>
      <c r="GX124" s="113">
        <v>200.60000600000001</v>
      </c>
      <c r="GY124" s="113">
        <v>195.33000200000001</v>
      </c>
      <c r="GZ124" s="113">
        <v>197.509995</v>
      </c>
      <c r="HA124" s="113">
        <v>197.509995</v>
      </c>
      <c r="HB124" s="114">
        <v>16205900</v>
      </c>
      <c r="HC124" s="115">
        <v>358532.9</v>
      </c>
      <c r="HD124" s="147">
        <v>31499.75</v>
      </c>
      <c r="HE124" s="148">
        <v>32009.64</v>
      </c>
      <c r="HF124" s="148">
        <v>31421.29</v>
      </c>
      <c r="HG124" s="148">
        <v>31961.86</v>
      </c>
      <c r="HH124" s="148">
        <v>31961.86</v>
      </c>
      <c r="HI124" s="114">
        <v>410150000</v>
      </c>
      <c r="HJ124" s="149">
        <f t="shared" si="1"/>
        <v>9704457.0000000037</v>
      </c>
    </row>
    <row r="125" spans="1:218" x14ac:dyDescent="0.2">
      <c r="A125" s="127">
        <v>44252</v>
      </c>
      <c r="B125" s="112">
        <v>177.520004</v>
      </c>
      <c r="C125" s="113">
        <v>180.75</v>
      </c>
      <c r="D125" s="113">
        <v>177.429993</v>
      </c>
      <c r="E125" s="113">
        <v>178.759995</v>
      </c>
      <c r="F125" s="113">
        <v>176.109802</v>
      </c>
      <c r="G125" s="114">
        <v>2634300</v>
      </c>
      <c r="H125" s="120">
        <v>103519.9</v>
      </c>
      <c r="I125" s="145">
        <v>140.61999499999999</v>
      </c>
      <c r="J125" s="113">
        <v>140.63999899999999</v>
      </c>
      <c r="K125" s="113">
        <v>136.36999499999999</v>
      </c>
      <c r="L125" s="113">
        <v>137.08000200000001</v>
      </c>
      <c r="M125" s="113">
        <v>135.975494</v>
      </c>
      <c r="N125" s="114">
        <v>3607500</v>
      </c>
      <c r="O125" s="115">
        <v>110430.1</v>
      </c>
      <c r="P125" s="146">
        <v>229.990005</v>
      </c>
      <c r="Q125" s="113">
        <v>230.5</v>
      </c>
      <c r="R125" s="113">
        <v>226.89999399999999</v>
      </c>
      <c r="S125" s="113">
        <v>227.520004</v>
      </c>
      <c r="T125" s="113">
        <v>224.20013399999999</v>
      </c>
      <c r="U125" s="114">
        <v>2769200</v>
      </c>
      <c r="V125" s="120">
        <v>133520</v>
      </c>
      <c r="W125" s="145">
        <v>124.68</v>
      </c>
      <c r="X125" s="113">
        <v>126.459999</v>
      </c>
      <c r="Y125" s="113">
        <v>120.540001</v>
      </c>
      <c r="Z125" s="113">
        <v>120.989998</v>
      </c>
      <c r="AA125" s="113">
        <v>120.604141</v>
      </c>
      <c r="AB125" s="114">
        <v>148199500</v>
      </c>
      <c r="AC125" s="115">
        <v>2031193</v>
      </c>
      <c r="AD125" s="145">
        <v>227.800003</v>
      </c>
      <c r="AE125" s="113">
        <v>228.5</v>
      </c>
      <c r="AF125" s="113">
        <v>214.71000699999999</v>
      </c>
      <c r="AG125" s="113">
        <v>216.449997</v>
      </c>
      <c r="AH125" s="113">
        <v>216.449997</v>
      </c>
      <c r="AI125" s="114">
        <v>19283000</v>
      </c>
      <c r="AJ125" s="115">
        <v>126328.8</v>
      </c>
      <c r="AK125" s="145">
        <v>223.61999499999999</v>
      </c>
      <c r="AL125" s="113">
        <v>224.39999399999999</v>
      </c>
      <c r="AM125" s="113">
        <v>219.720001</v>
      </c>
      <c r="AN125" s="113">
        <v>221.820007</v>
      </c>
      <c r="AO125" s="113">
        <v>219.643112</v>
      </c>
      <c r="AP125" s="114">
        <v>4313000</v>
      </c>
      <c r="AQ125" s="115">
        <v>120959.3</v>
      </c>
      <c r="AR125" s="145">
        <v>104.900002</v>
      </c>
      <c r="AS125" s="113">
        <v>104.959999</v>
      </c>
      <c r="AT125" s="113">
        <v>101.589996</v>
      </c>
      <c r="AU125" s="113">
        <v>102.349998</v>
      </c>
      <c r="AV125" s="113">
        <v>99.767219999999995</v>
      </c>
      <c r="AW125" s="114">
        <v>13219200</v>
      </c>
      <c r="AX125" s="115">
        <v>197164.6</v>
      </c>
      <c r="AY125" s="145">
        <v>45.59</v>
      </c>
      <c r="AZ125" s="113">
        <v>46.240001999999997</v>
      </c>
      <c r="BA125" s="113">
        <v>45.240001999999997</v>
      </c>
      <c r="BB125" s="113">
        <v>45.52</v>
      </c>
      <c r="BC125" s="113">
        <v>44.581885999999997</v>
      </c>
      <c r="BD125" s="114">
        <v>21916700</v>
      </c>
      <c r="BE125" s="115">
        <v>192345.3</v>
      </c>
      <c r="BF125" s="145">
        <v>50.470001000000003</v>
      </c>
      <c r="BG125" s="113">
        <v>50.75</v>
      </c>
      <c r="BH125" s="113">
        <v>49.98</v>
      </c>
      <c r="BI125" s="113">
        <v>50.169998</v>
      </c>
      <c r="BJ125" s="113">
        <v>49.013840000000002</v>
      </c>
      <c r="BK125" s="114">
        <v>14211100</v>
      </c>
      <c r="BL125" s="115">
        <v>216198.1</v>
      </c>
      <c r="BM125" s="145">
        <v>62.48</v>
      </c>
      <c r="BN125" s="113">
        <v>62.837001999999998</v>
      </c>
      <c r="BO125" s="113">
        <v>61.125</v>
      </c>
      <c r="BP125" s="113">
        <v>61.349997999999999</v>
      </c>
      <c r="BQ125" s="113">
        <v>60.082462</v>
      </c>
      <c r="BR125" s="114">
        <v>3260300</v>
      </c>
      <c r="BS125" s="115">
        <v>37531.699999999997</v>
      </c>
      <c r="BT125" s="145">
        <v>333.32998700000002</v>
      </c>
      <c r="BU125" s="113">
        <v>335.80999800000001</v>
      </c>
      <c r="BV125" s="113">
        <v>326.290009</v>
      </c>
      <c r="BW125" s="113">
        <v>327.76001000000002</v>
      </c>
      <c r="BX125" s="113">
        <v>323.80529799999999</v>
      </c>
      <c r="BY125" s="114">
        <v>4244000</v>
      </c>
      <c r="BZ125" s="115">
        <v>113337.5</v>
      </c>
      <c r="CA125" s="145">
        <v>209.949997</v>
      </c>
      <c r="CB125" s="113">
        <v>210.46000699999999</v>
      </c>
      <c r="CC125" s="113">
        <v>204.259995</v>
      </c>
      <c r="CD125" s="113">
        <v>204.78999300000001</v>
      </c>
      <c r="CE125" s="113">
        <v>203.114609</v>
      </c>
      <c r="CF125" s="114">
        <v>2735000</v>
      </c>
      <c r="CG125" s="115">
        <v>147790</v>
      </c>
      <c r="CH125" s="145">
        <v>259.75</v>
      </c>
      <c r="CI125" s="113">
        <v>260.89999399999999</v>
      </c>
      <c r="CJ125" s="113">
        <v>254.71000699999999</v>
      </c>
      <c r="CK125" s="113">
        <v>255.25</v>
      </c>
      <c r="CL125" s="113">
        <v>251.06079099999999</v>
      </c>
      <c r="CM125" s="114">
        <v>6545400</v>
      </c>
      <c r="CN125" s="115">
        <v>274802.3</v>
      </c>
      <c r="CO125" s="145">
        <v>62.41</v>
      </c>
      <c r="CP125" s="113">
        <v>63.540000999999997</v>
      </c>
      <c r="CQ125" s="113">
        <v>60.130001</v>
      </c>
      <c r="CR125" s="113">
        <v>60.400002000000001</v>
      </c>
      <c r="CS125" s="113">
        <v>59.642693000000001</v>
      </c>
      <c r="CT125" s="114">
        <v>36394000</v>
      </c>
      <c r="CU125" s="115">
        <v>245405.1</v>
      </c>
      <c r="CV125" s="145">
        <v>123.370003</v>
      </c>
      <c r="CW125" s="113">
        <v>124.349998</v>
      </c>
      <c r="CX125" s="113">
        <v>122.339996</v>
      </c>
      <c r="CY125" s="113">
        <v>122.470001</v>
      </c>
      <c r="CZ125" s="113">
        <v>119.73822</v>
      </c>
      <c r="DA125" s="114">
        <v>5691800</v>
      </c>
      <c r="DB125" s="115">
        <v>109438.39999999999</v>
      </c>
      <c r="DC125" s="145">
        <v>163.13000500000001</v>
      </c>
      <c r="DD125" s="113">
        <v>163.699997</v>
      </c>
      <c r="DE125" s="113">
        <v>161.990005</v>
      </c>
      <c r="DF125" s="113">
        <v>162.759995</v>
      </c>
      <c r="DG125" s="113">
        <v>160.795334</v>
      </c>
      <c r="DH125" s="114">
        <v>9719700</v>
      </c>
      <c r="DI125" s="115">
        <v>428499.3</v>
      </c>
      <c r="DJ125" s="145">
        <v>154.270004</v>
      </c>
      <c r="DK125" s="113">
        <v>154.89999399999999</v>
      </c>
      <c r="DL125" s="113">
        <v>150.58999600000001</v>
      </c>
      <c r="DM125" s="113">
        <v>151.179993</v>
      </c>
      <c r="DN125" s="113">
        <v>148.53860499999999</v>
      </c>
      <c r="DO125" s="114">
        <v>18127700</v>
      </c>
      <c r="DP125" s="115">
        <v>461326.4</v>
      </c>
      <c r="DQ125" s="145">
        <v>212.699997</v>
      </c>
      <c r="DR125" s="113">
        <v>212.91999799999999</v>
      </c>
      <c r="DS125" s="113">
        <v>209.740005</v>
      </c>
      <c r="DT125" s="113">
        <v>210.949997</v>
      </c>
      <c r="DU125" s="113">
        <v>207.371521</v>
      </c>
      <c r="DV125" s="114">
        <v>3131400</v>
      </c>
      <c r="DW125" s="115">
        <v>157278.39999999999</v>
      </c>
      <c r="DX125" s="145">
        <v>70.811065999999997</v>
      </c>
      <c r="DY125" s="113">
        <v>71.564887999999996</v>
      </c>
      <c r="DZ125" s="113">
        <v>70.687019000000006</v>
      </c>
      <c r="EA125" s="113">
        <v>71.202292999999997</v>
      </c>
      <c r="EB125" s="113">
        <v>69.359038999999996</v>
      </c>
      <c r="EC125" s="114">
        <v>10906955</v>
      </c>
      <c r="ED125" s="115">
        <v>188812.2</v>
      </c>
      <c r="EE125" s="145">
        <v>232.08000200000001</v>
      </c>
      <c r="EF125" s="113">
        <v>234.58999600000001</v>
      </c>
      <c r="EG125" s="113">
        <v>227.88000500000001</v>
      </c>
      <c r="EH125" s="113">
        <v>228.990005</v>
      </c>
      <c r="EI125" s="113">
        <v>228.025925</v>
      </c>
      <c r="EJ125" s="114">
        <v>39542200</v>
      </c>
      <c r="EK125" s="115">
        <v>1727091</v>
      </c>
      <c r="EL125" s="145">
        <v>137.60000600000001</v>
      </c>
      <c r="EM125" s="113">
        <v>139.179993</v>
      </c>
      <c r="EN125" s="113">
        <v>134.529999</v>
      </c>
      <c r="EO125" s="113">
        <v>135.53999300000001</v>
      </c>
      <c r="EP125" s="113">
        <v>134.77020300000001</v>
      </c>
      <c r="EQ125" s="114">
        <v>5674300</v>
      </c>
      <c r="ER125" s="115">
        <v>172336.2</v>
      </c>
      <c r="ES125" s="145">
        <v>127.489998</v>
      </c>
      <c r="ET125" s="113">
        <v>128.990005</v>
      </c>
      <c r="EU125" s="113">
        <v>126.290001</v>
      </c>
      <c r="EV125" s="113">
        <v>126.58000199999999</v>
      </c>
      <c r="EW125" s="113">
        <v>124.989189</v>
      </c>
      <c r="EX125" s="114">
        <v>7790800</v>
      </c>
      <c r="EY125" s="115">
        <v>311700.2</v>
      </c>
      <c r="EZ125" s="145">
        <v>238.529999</v>
      </c>
      <c r="FA125" s="113">
        <v>240.35000600000001</v>
      </c>
      <c r="FB125" s="113">
        <v>229.770004</v>
      </c>
      <c r="FC125" s="113">
        <v>231.08000200000001</v>
      </c>
      <c r="FD125" s="113">
        <v>231.08000200000001</v>
      </c>
      <c r="FE125" s="114">
        <v>8828900</v>
      </c>
      <c r="FF125" s="115">
        <v>198840</v>
      </c>
      <c r="FG125" s="145">
        <v>151.30999800000001</v>
      </c>
      <c r="FH125" s="113">
        <v>151.479996</v>
      </c>
      <c r="FI125" s="113">
        <v>147.86999499999999</v>
      </c>
      <c r="FJ125" s="113">
        <v>148</v>
      </c>
      <c r="FK125" s="113">
        <v>145.55865499999999</v>
      </c>
      <c r="FL125" s="114">
        <v>1259900</v>
      </c>
      <c r="FM125" s="115">
        <v>37327.730000000003</v>
      </c>
      <c r="FN125" s="145">
        <v>331</v>
      </c>
      <c r="FO125" s="113">
        <v>333.60000600000001</v>
      </c>
      <c r="FP125" s="113">
        <v>327.35998499999999</v>
      </c>
      <c r="FQ125" s="113">
        <v>328.86999500000002</v>
      </c>
      <c r="FR125" s="113">
        <v>325.36785900000001</v>
      </c>
      <c r="FS125" s="114">
        <v>2780100</v>
      </c>
      <c r="FT125" s="115">
        <v>310887.3</v>
      </c>
      <c r="FU125" s="145">
        <v>56.119999</v>
      </c>
      <c r="FV125" s="113">
        <v>56.860000999999997</v>
      </c>
      <c r="FW125" s="113">
        <v>55.740001999999997</v>
      </c>
      <c r="FX125" s="113">
        <v>56.5</v>
      </c>
      <c r="FY125" s="113">
        <v>54.628849000000002</v>
      </c>
      <c r="FZ125" s="114">
        <v>24165300</v>
      </c>
      <c r="GA125" s="115">
        <v>233805.3</v>
      </c>
      <c r="GB125" s="145">
        <v>219.28999300000001</v>
      </c>
      <c r="GC125" s="113">
        <v>220.449997</v>
      </c>
      <c r="GD125" s="113">
        <v>212.58000200000001</v>
      </c>
      <c r="GE125" s="113">
        <v>213.75</v>
      </c>
      <c r="GF125" s="113">
        <v>213.14939899999999</v>
      </c>
      <c r="GG125" s="114">
        <v>11404300</v>
      </c>
      <c r="GH125" s="115">
        <v>362544.5</v>
      </c>
      <c r="GI125" s="145">
        <v>49.07</v>
      </c>
      <c r="GJ125" s="113">
        <v>49.889999000000003</v>
      </c>
      <c r="GK125" s="113">
        <v>48.119999</v>
      </c>
      <c r="GL125" s="113">
        <v>48.27</v>
      </c>
      <c r="GM125" s="113">
        <v>47.391173999999999</v>
      </c>
      <c r="GN125" s="114">
        <v>5307700</v>
      </c>
      <c r="GO125" s="115">
        <v>44530</v>
      </c>
      <c r="GP125" s="145">
        <v>133.10000600000001</v>
      </c>
      <c r="GQ125" s="113">
        <v>134.009995</v>
      </c>
      <c r="GR125" s="113">
        <v>131.479996</v>
      </c>
      <c r="GS125" s="113">
        <v>131.949997</v>
      </c>
      <c r="GT125" s="113">
        <v>130.40747099999999</v>
      </c>
      <c r="GU125" s="114">
        <v>11108200</v>
      </c>
      <c r="GV125" s="115">
        <v>373324.3</v>
      </c>
      <c r="GW125" s="145">
        <v>197.729996</v>
      </c>
      <c r="GX125" s="113">
        <v>197.96000699999999</v>
      </c>
      <c r="GY125" s="113">
        <v>190.38000500000001</v>
      </c>
      <c r="GZ125" s="113">
        <v>190.979996</v>
      </c>
      <c r="HA125" s="113">
        <v>190.979996</v>
      </c>
      <c r="HB125" s="114">
        <v>12712000</v>
      </c>
      <c r="HC125" s="115">
        <v>346679.3</v>
      </c>
      <c r="HD125" s="147">
        <v>31955.94</v>
      </c>
      <c r="HE125" s="148">
        <v>31984.77</v>
      </c>
      <c r="HF125" s="148">
        <v>31293.32</v>
      </c>
      <c r="HG125" s="148">
        <v>31402.01</v>
      </c>
      <c r="HH125" s="148">
        <v>31402.01</v>
      </c>
      <c r="HI125" s="114">
        <v>454110000</v>
      </c>
      <c r="HJ125" s="149">
        <f t="shared" si="1"/>
        <v>9514946.2300000004</v>
      </c>
    </row>
    <row r="126" spans="1:218" x14ac:dyDescent="0.2">
      <c r="A126" s="127">
        <v>44253</v>
      </c>
      <c r="B126" s="112">
        <v>179.44000199999999</v>
      </c>
      <c r="C126" s="113">
        <v>179.449997</v>
      </c>
      <c r="D126" s="113">
        <v>174.61000100000001</v>
      </c>
      <c r="E126" s="113">
        <v>175.05999800000001</v>
      </c>
      <c r="F126" s="113">
        <v>172.46464499999999</v>
      </c>
      <c r="G126" s="114">
        <v>3363300</v>
      </c>
      <c r="H126" s="120">
        <v>101377.2</v>
      </c>
      <c r="I126" s="145">
        <v>137.10000600000001</v>
      </c>
      <c r="J126" s="113">
        <v>138.25</v>
      </c>
      <c r="K126" s="113">
        <v>133.78999300000001</v>
      </c>
      <c r="L126" s="113">
        <v>135.259995</v>
      </c>
      <c r="M126" s="113">
        <v>134.17016599999999</v>
      </c>
      <c r="N126" s="114">
        <v>3654800</v>
      </c>
      <c r="O126" s="115">
        <v>108963.9</v>
      </c>
      <c r="P126" s="146">
        <v>230.30999800000001</v>
      </c>
      <c r="Q126" s="113">
        <v>230.30999800000001</v>
      </c>
      <c r="R126" s="113">
        <v>223.61999499999999</v>
      </c>
      <c r="S126" s="113">
        <v>224.91999799999999</v>
      </c>
      <c r="T126" s="113">
        <v>221.63806199999999</v>
      </c>
      <c r="U126" s="114">
        <v>3453500</v>
      </c>
      <c r="V126" s="120">
        <v>132820</v>
      </c>
      <c r="W126" s="145">
        <v>122.589996</v>
      </c>
      <c r="X126" s="113">
        <v>124.849998</v>
      </c>
      <c r="Y126" s="113">
        <v>121.199997</v>
      </c>
      <c r="Z126" s="113">
        <v>121.260002</v>
      </c>
      <c r="AA126" s="113">
        <v>120.873283</v>
      </c>
      <c r="AB126" s="114">
        <v>164560400</v>
      </c>
      <c r="AC126" s="115">
        <v>2035725</v>
      </c>
      <c r="AD126" s="145">
        <v>218.509995</v>
      </c>
      <c r="AE126" s="113">
        <v>220.66000399999999</v>
      </c>
      <c r="AF126" s="113">
        <v>211.28999300000001</v>
      </c>
      <c r="AG126" s="113">
        <v>212.009995</v>
      </c>
      <c r="AH126" s="113">
        <v>212.009995</v>
      </c>
      <c r="AI126" s="114">
        <v>12838400</v>
      </c>
      <c r="AJ126" s="115">
        <v>123737.5</v>
      </c>
      <c r="AK126" s="145">
        <v>220.75</v>
      </c>
      <c r="AL126" s="113">
        <v>222.39999399999999</v>
      </c>
      <c r="AM126" s="113">
        <v>215.820007</v>
      </c>
      <c r="AN126" s="113">
        <v>215.88000500000001</v>
      </c>
      <c r="AO126" s="113">
        <v>213.761414</v>
      </c>
      <c r="AP126" s="114">
        <v>4461300</v>
      </c>
      <c r="AQ126" s="115">
        <v>117720.1</v>
      </c>
      <c r="AR126" s="145">
        <v>100.300003</v>
      </c>
      <c r="AS126" s="113">
        <v>101.05999799999999</v>
      </c>
      <c r="AT126" s="113">
        <v>97.610000999999997</v>
      </c>
      <c r="AU126" s="113">
        <v>100</v>
      </c>
      <c r="AV126" s="113">
        <v>97.476523999999998</v>
      </c>
      <c r="AW126" s="114">
        <v>14454100</v>
      </c>
      <c r="AX126" s="115">
        <v>192637.6</v>
      </c>
      <c r="AY126" s="145">
        <v>45.580002</v>
      </c>
      <c r="AZ126" s="113">
        <v>45.779998999999997</v>
      </c>
      <c r="BA126" s="113">
        <v>44.759998000000003</v>
      </c>
      <c r="BB126" s="113">
        <v>44.869999</v>
      </c>
      <c r="BC126" s="113">
        <v>43.945286000000003</v>
      </c>
      <c r="BD126" s="114">
        <v>22144900</v>
      </c>
      <c r="BE126" s="115">
        <v>189598.7</v>
      </c>
      <c r="BF126" s="145">
        <v>50.200001</v>
      </c>
      <c r="BG126" s="113">
        <v>50.209999000000003</v>
      </c>
      <c r="BH126" s="113">
        <v>48.970001000000003</v>
      </c>
      <c r="BI126" s="113">
        <v>48.990001999999997</v>
      </c>
      <c r="BJ126" s="113">
        <v>47.861030999999997</v>
      </c>
      <c r="BK126" s="114">
        <v>23638400</v>
      </c>
      <c r="BL126" s="115">
        <v>211113.2</v>
      </c>
      <c r="BM126" s="145">
        <v>60.849997999999999</v>
      </c>
      <c r="BN126" s="113">
        <v>61.049999</v>
      </c>
      <c r="BO126" s="113">
        <v>58.799999</v>
      </c>
      <c r="BP126" s="113">
        <v>59.310001</v>
      </c>
      <c r="BQ126" s="113">
        <v>58.084614000000002</v>
      </c>
      <c r="BR126" s="114">
        <v>6399700</v>
      </c>
      <c r="BS126" s="115">
        <v>37838.410000000003</v>
      </c>
      <c r="BT126" s="145">
        <v>325.76998900000001</v>
      </c>
      <c r="BU126" s="113">
        <v>328.67999300000002</v>
      </c>
      <c r="BV126" s="113">
        <v>319.040009</v>
      </c>
      <c r="BW126" s="113">
        <v>319.48001099999999</v>
      </c>
      <c r="BX126" s="113">
        <v>315.62521400000003</v>
      </c>
      <c r="BY126" s="114">
        <v>3732200</v>
      </c>
      <c r="BZ126" s="115">
        <v>110474.3</v>
      </c>
      <c r="CA126" s="145">
        <v>205.63000500000001</v>
      </c>
      <c r="CB126" s="113">
        <v>205.800003</v>
      </c>
      <c r="CC126" s="113">
        <v>202.070007</v>
      </c>
      <c r="CD126" s="113">
        <v>202.35000600000001</v>
      </c>
      <c r="CE126" s="113">
        <v>200.69458</v>
      </c>
      <c r="CF126" s="114">
        <v>3665700</v>
      </c>
      <c r="CG126" s="115">
        <v>148080</v>
      </c>
      <c r="CH126" s="145">
        <v>257.76998900000001</v>
      </c>
      <c r="CI126" s="113">
        <v>260.23998999999998</v>
      </c>
      <c r="CJ126" s="113">
        <v>256.10998499999999</v>
      </c>
      <c r="CK126" s="113">
        <v>258.33999599999999</v>
      </c>
      <c r="CL126" s="113">
        <v>254.10011299999999</v>
      </c>
      <c r="CM126" s="114">
        <v>7871200</v>
      </c>
      <c r="CN126" s="115">
        <v>278129.09999999998</v>
      </c>
      <c r="CO126" s="145">
        <v>60.889999000000003</v>
      </c>
      <c r="CP126" s="113">
        <v>61.689999</v>
      </c>
      <c r="CQ126" s="113">
        <v>59.68</v>
      </c>
      <c r="CR126" s="113">
        <v>60.779998999999997</v>
      </c>
      <c r="CS126" s="113">
        <v>60.017924999999998</v>
      </c>
      <c r="CT126" s="114">
        <v>38216800</v>
      </c>
      <c r="CU126" s="115">
        <v>246949.1</v>
      </c>
      <c r="CV126" s="145">
        <v>122.25</v>
      </c>
      <c r="CW126" s="113">
        <v>122.25</v>
      </c>
      <c r="CX126" s="113">
        <v>118.879997</v>
      </c>
      <c r="CY126" s="113">
        <v>118.93</v>
      </c>
      <c r="CZ126" s="113">
        <v>116.277176</v>
      </c>
      <c r="DA126" s="114">
        <v>9051000</v>
      </c>
      <c r="DB126" s="115">
        <v>106275.1</v>
      </c>
      <c r="DC126" s="145">
        <v>162</v>
      </c>
      <c r="DD126" s="113">
        <v>162.41000399999999</v>
      </c>
      <c r="DE126" s="113">
        <v>157.970001</v>
      </c>
      <c r="DF126" s="113">
        <v>158.46000699999999</v>
      </c>
      <c r="DG126" s="113">
        <v>156.547256</v>
      </c>
      <c r="DH126" s="114">
        <v>14417500</v>
      </c>
      <c r="DI126" s="115">
        <v>417178.7</v>
      </c>
      <c r="DJ126" s="145">
        <v>150.300003</v>
      </c>
      <c r="DK126" s="113">
        <v>150.86999499999999</v>
      </c>
      <c r="DL126" s="113">
        <v>146.509995</v>
      </c>
      <c r="DM126" s="113">
        <v>147.16999799999999</v>
      </c>
      <c r="DN126" s="113">
        <v>144.59866299999999</v>
      </c>
      <c r="DO126" s="114">
        <v>19829200</v>
      </c>
      <c r="DP126" s="115">
        <v>449089.9</v>
      </c>
      <c r="DQ126" s="145">
        <v>210.75</v>
      </c>
      <c r="DR126" s="113">
        <v>211.63999899999999</v>
      </c>
      <c r="DS126" s="113">
        <v>206.13999899999999</v>
      </c>
      <c r="DT126" s="113">
        <v>206.13999899999999</v>
      </c>
      <c r="DU126" s="113">
        <v>203.88995399999999</v>
      </c>
      <c r="DV126" s="114">
        <v>5334000</v>
      </c>
      <c r="DW126" s="115">
        <v>153692.20000000001</v>
      </c>
      <c r="DX126" s="145">
        <v>71.030533000000005</v>
      </c>
      <c r="DY126" s="113">
        <v>71.288169999999994</v>
      </c>
      <c r="DZ126" s="113">
        <v>69.217560000000006</v>
      </c>
      <c r="EA126" s="113">
        <v>69.293892</v>
      </c>
      <c r="EB126" s="113">
        <v>67.500038000000004</v>
      </c>
      <c r="EC126" s="114">
        <v>17644862</v>
      </c>
      <c r="ED126" s="115">
        <v>183751.6</v>
      </c>
      <c r="EE126" s="145">
        <v>231.529999</v>
      </c>
      <c r="EF126" s="113">
        <v>235.36999499999999</v>
      </c>
      <c r="EG126" s="113">
        <v>229.53999300000001</v>
      </c>
      <c r="EH126" s="113">
        <v>232.38000500000001</v>
      </c>
      <c r="EI126" s="113">
        <v>231.401657</v>
      </c>
      <c r="EJ126" s="114">
        <v>37819200</v>
      </c>
      <c r="EK126" s="115">
        <v>1752660</v>
      </c>
      <c r="EL126" s="145">
        <v>135.89999399999999</v>
      </c>
      <c r="EM126" s="113">
        <v>136.85000600000001</v>
      </c>
      <c r="EN126" s="113">
        <v>133.36000100000001</v>
      </c>
      <c r="EO126" s="113">
        <v>134.779999</v>
      </c>
      <c r="EP126" s="113">
        <v>134.28698700000001</v>
      </c>
      <c r="EQ126" s="114">
        <v>6650200</v>
      </c>
      <c r="ER126" s="115">
        <v>171369.9</v>
      </c>
      <c r="ES126" s="145">
        <v>126.540001</v>
      </c>
      <c r="ET126" s="113">
        <v>126.93</v>
      </c>
      <c r="EU126" s="113">
        <v>121.82</v>
      </c>
      <c r="EV126" s="113">
        <v>123.529999</v>
      </c>
      <c r="EW126" s="113">
        <v>121.977524</v>
      </c>
      <c r="EX126" s="114">
        <v>17718800</v>
      </c>
      <c r="EY126" s="115">
        <v>304189.59999999998</v>
      </c>
      <c r="EZ126" s="145">
        <v>229.38999899999999</v>
      </c>
      <c r="FA126" s="113">
        <v>230.5</v>
      </c>
      <c r="FB126" s="113">
        <v>216.33999600000001</v>
      </c>
      <c r="FC126" s="113">
        <v>216.5</v>
      </c>
      <c r="FD126" s="113">
        <v>216.5</v>
      </c>
      <c r="FE126" s="114">
        <v>20372900</v>
      </c>
      <c r="FF126" s="115">
        <v>195160</v>
      </c>
      <c r="FG126" s="145">
        <v>148.08999600000001</v>
      </c>
      <c r="FH126" s="113">
        <v>148.179993</v>
      </c>
      <c r="FI126" s="113">
        <v>145.179993</v>
      </c>
      <c r="FJ126" s="113">
        <v>145.5</v>
      </c>
      <c r="FK126" s="113">
        <v>143.09991500000001</v>
      </c>
      <c r="FL126" s="114">
        <v>1529100</v>
      </c>
      <c r="FM126" s="115">
        <v>36697.19</v>
      </c>
      <c r="FN126" s="145">
        <v>330.54998799999998</v>
      </c>
      <c r="FO126" s="113">
        <v>337.91000400000001</v>
      </c>
      <c r="FP126" s="113">
        <v>329.85000600000001</v>
      </c>
      <c r="FQ126" s="113">
        <v>332.22000100000002</v>
      </c>
      <c r="FR126" s="113">
        <v>328.68215900000001</v>
      </c>
      <c r="FS126" s="114">
        <v>5430000</v>
      </c>
      <c r="FT126" s="115">
        <v>314053.90000000002</v>
      </c>
      <c r="FU126" s="145">
        <v>56.470001000000003</v>
      </c>
      <c r="FV126" s="113">
        <v>56.610000999999997</v>
      </c>
      <c r="FW126" s="113">
        <v>55.290000999999997</v>
      </c>
      <c r="FX126" s="113">
        <v>55.299999</v>
      </c>
      <c r="FY126" s="113">
        <v>53.468589999999999</v>
      </c>
      <c r="FZ126" s="114">
        <v>23935200</v>
      </c>
      <c r="GA126" s="115">
        <v>228839.6</v>
      </c>
      <c r="GB126" s="145">
        <v>214.050003</v>
      </c>
      <c r="GC126" s="113">
        <v>215.21000699999999</v>
      </c>
      <c r="GD126" s="113">
        <v>210.740005</v>
      </c>
      <c r="GE126" s="113">
        <v>212.38999899999999</v>
      </c>
      <c r="GF126" s="113">
        <v>211.79321300000001</v>
      </c>
      <c r="GG126" s="114">
        <v>11730000</v>
      </c>
      <c r="GH126" s="115">
        <v>360237.8</v>
      </c>
      <c r="GI126" s="145">
        <v>48.57</v>
      </c>
      <c r="GJ126" s="113">
        <v>48.59</v>
      </c>
      <c r="GK126" s="113">
        <v>47.549999</v>
      </c>
      <c r="GL126" s="113">
        <v>47.93</v>
      </c>
      <c r="GM126" s="113">
        <v>47.057361999999998</v>
      </c>
      <c r="GN126" s="114">
        <v>9430100</v>
      </c>
      <c r="GO126" s="115">
        <v>43670</v>
      </c>
      <c r="GP126" s="145">
        <v>131.479996</v>
      </c>
      <c r="GQ126" s="113">
        <v>131.80999800000001</v>
      </c>
      <c r="GR126" s="113">
        <v>129.86000100000001</v>
      </c>
      <c r="GS126" s="113">
        <v>129.91999799999999</v>
      </c>
      <c r="GT126" s="113">
        <v>128.40119899999999</v>
      </c>
      <c r="GU126" s="114">
        <v>14156900</v>
      </c>
      <c r="GV126" s="115">
        <v>367580.8</v>
      </c>
      <c r="GW126" s="145">
        <v>190.070007</v>
      </c>
      <c r="GX126" s="113">
        <v>191.61000100000001</v>
      </c>
      <c r="GY126" s="113">
        <v>185.449997</v>
      </c>
      <c r="GZ126" s="113">
        <v>189.03999300000001</v>
      </c>
      <c r="HA126" s="113">
        <v>189.03999300000001</v>
      </c>
      <c r="HB126" s="114">
        <v>15844000</v>
      </c>
      <c r="HC126" s="115">
        <v>343157.6</v>
      </c>
      <c r="HD126" s="147">
        <v>31401.29</v>
      </c>
      <c r="HE126" s="148">
        <v>31450.89</v>
      </c>
      <c r="HF126" s="148">
        <v>30911.37</v>
      </c>
      <c r="HG126" s="148">
        <v>30932.37</v>
      </c>
      <c r="HH126" s="148">
        <v>30932.37</v>
      </c>
      <c r="HI126" s="114">
        <v>532250000</v>
      </c>
      <c r="HJ126" s="149">
        <f t="shared" si="1"/>
        <v>9462767.9999999981</v>
      </c>
    </row>
    <row r="127" spans="1:218" x14ac:dyDescent="0.2">
      <c r="A127" s="127">
        <v>44256</v>
      </c>
      <c r="B127" s="112">
        <v>175.699997</v>
      </c>
      <c r="C127" s="113">
        <v>177.5</v>
      </c>
      <c r="D127" s="113">
        <v>175.699997</v>
      </c>
      <c r="E127" s="113">
        <v>176.41000399999999</v>
      </c>
      <c r="F127" s="113">
        <v>173.794647</v>
      </c>
      <c r="G127" s="114">
        <v>1840000</v>
      </c>
      <c r="H127" s="120">
        <v>102159</v>
      </c>
      <c r="I127" s="145">
        <v>138.179993</v>
      </c>
      <c r="J127" s="113">
        <v>139.770004</v>
      </c>
      <c r="K127" s="113">
        <v>138.11999499999999</v>
      </c>
      <c r="L127" s="113">
        <v>138.71000699999999</v>
      </c>
      <c r="M127" s="113">
        <v>137.59236100000001</v>
      </c>
      <c r="N127" s="114">
        <v>2972100</v>
      </c>
      <c r="O127" s="115">
        <v>111743.2</v>
      </c>
      <c r="P127" s="146">
        <v>225.88000500000001</v>
      </c>
      <c r="Q127" s="113">
        <v>227.929993</v>
      </c>
      <c r="R127" s="113">
        <v>225.229996</v>
      </c>
      <c r="S127" s="113">
        <v>227.03999300000001</v>
      </c>
      <c r="T127" s="113">
        <v>223.727127</v>
      </c>
      <c r="U127" s="114">
        <v>2178100</v>
      </c>
      <c r="V127" s="120">
        <v>132260</v>
      </c>
      <c r="W127" s="145">
        <v>123.75</v>
      </c>
      <c r="X127" s="113">
        <v>127.93</v>
      </c>
      <c r="Y127" s="113">
        <v>122.790001</v>
      </c>
      <c r="Z127" s="113">
        <v>127.790001</v>
      </c>
      <c r="AA127" s="113">
        <v>127.382462</v>
      </c>
      <c r="AB127" s="114">
        <v>116307900</v>
      </c>
      <c r="AC127" s="115">
        <v>2145352</v>
      </c>
      <c r="AD127" s="145">
        <v>219.60000600000001</v>
      </c>
      <c r="AE127" s="113">
        <v>226.979996</v>
      </c>
      <c r="AF127" s="113">
        <v>219.020004</v>
      </c>
      <c r="AG127" s="113">
        <v>224.38999899999999</v>
      </c>
      <c r="AH127" s="113">
        <v>224.38999899999999</v>
      </c>
      <c r="AI127" s="114">
        <v>18735400</v>
      </c>
      <c r="AJ127" s="115">
        <v>130963</v>
      </c>
      <c r="AK127" s="145">
        <v>219.30999800000001</v>
      </c>
      <c r="AL127" s="113">
        <v>222.58000200000001</v>
      </c>
      <c r="AM127" s="113">
        <v>218.89999399999999</v>
      </c>
      <c r="AN127" s="113">
        <v>219.759995</v>
      </c>
      <c r="AO127" s="113">
        <v>217.603317</v>
      </c>
      <c r="AP127" s="114">
        <v>2871200</v>
      </c>
      <c r="AQ127" s="115">
        <v>119835.9</v>
      </c>
      <c r="AR127" s="145">
        <v>102.459999</v>
      </c>
      <c r="AS127" s="113">
        <v>103.800003</v>
      </c>
      <c r="AT127" s="113">
        <v>101.400002</v>
      </c>
      <c r="AU127" s="113">
        <v>102.050003</v>
      </c>
      <c r="AV127" s="113">
        <v>99.474791999999994</v>
      </c>
      <c r="AW127" s="114">
        <v>10439900</v>
      </c>
      <c r="AX127" s="115">
        <v>196586.7</v>
      </c>
      <c r="AY127" s="145">
        <v>45.220001000000003</v>
      </c>
      <c r="AZ127" s="113">
        <v>46.220001000000003</v>
      </c>
      <c r="BA127" s="113">
        <v>45.220001000000003</v>
      </c>
      <c r="BB127" s="113">
        <v>45.919998</v>
      </c>
      <c r="BC127" s="113">
        <v>44.973644</v>
      </c>
      <c r="BD127" s="114">
        <v>17394100</v>
      </c>
      <c r="BE127" s="115">
        <v>194035.5</v>
      </c>
      <c r="BF127" s="145">
        <v>49.439999</v>
      </c>
      <c r="BG127" s="113">
        <v>50.439999</v>
      </c>
      <c r="BH127" s="113">
        <v>49.400002000000001</v>
      </c>
      <c r="BI127" s="113">
        <v>49.900002000000001</v>
      </c>
      <c r="BJ127" s="113">
        <v>48.750064999999999</v>
      </c>
      <c r="BK127" s="114">
        <v>13901200</v>
      </c>
      <c r="BL127" s="115">
        <v>215034.6</v>
      </c>
      <c r="BM127" s="145">
        <v>61.150002000000001</v>
      </c>
      <c r="BN127" s="113">
        <v>62.27</v>
      </c>
      <c r="BO127" s="113">
        <v>60.57</v>
      </c>
      <c r="BP127" s="113">
        <v>61.540000999999997</v>
      </c>
      <c r="BQ127" s="113">
        <v>60.268538999999997</v>
      </c>
      <c r="BR127" s="114">
        <v>4083800</v>
      </c>
      <c r="BS127" s="115">
        <v>39565.68</v>
      </c>
      <c r="BT127" s="145">
        <v>325</v>
      </c>
      <c r="BU127" s="113">
        <v>331.040009</v>
      </c>
      <c r="BV127" s="113">
        <v>323.30999800000001</v>
      </c>
      <c r="BW127" s="113">
        <v>329.92001299999998</v>
      </c>
      <c r="BX127" s="113">
        <v>327.21951300000001</v>
      </c>
      <c r="BY127" s="114">
        <v>2957800</v>
      </c>
      <c r="BZ127" s="115">
        <v>113129.5</v>
      </c>
      <c r="CA127" s="145">
        <v>204.33000200000001</v>
      </c>
      <c r="CB127" s="113">
        <v>208.14999399999999</v>
      </c>
      <c r="CC127" s="113">
        <v>203.69000199999999</v>
      </c>
      <c r="CD127" s="113">
        <v>206.220001</v>
      </c>
      <c r="CE127" s="113">
        <v>204.53291300000001</v>
      </c>
      <c r="CF127" s="114">
        <v>2536000</v>
      </c>
      <c r="CG127" s="115">
        <v>144390</v>
      </c>
      <c r="CH127" s="145">
        <v>258.80999800000001</v>
      </c>
      <c r="CI127" s="113">
        <v>262.48001099999999</v>
      </c>
      <c r="CJ127" s="113">
        <v>258.47000100000002</v>
      </c>
      <c r="CK127" s="113">
        <v>261.61999500000002</v>
      </c>
      <c r="CL127" s="113">
        <v>257.32626299999998</v>
      </c>
      <c r="CM127" s="114">
        <v>4528900</v>
      </c>
      <c r="CN127" s="115">
        <v>281660.40000000002</v>
      </c>
      <c r="CO127" s="145">
        <v>61.720001000000003</v>
      </c>
      <c r="CP127" s="113">
        <v>63.080002</v>
      </c>
      <c r="CQ127" s="113">
        <v>61.650002000000001</v>
      </c>
      <c r="CR127" s="113">
        <v>62.880001</v>
      </c>
      <c r="CS127" s="113">
        <v>62.091599000000002</v>
      </c>
      <c r="CT127" s="114">
        <v>28495400</v>
      </c>
      <c r="CU127" s="115">
        <v>255481.3</v>
      </c>
      <c r="CV127" s="145">
        <v>120.349998</v>
      </c>
      <c r="CW127" s="113">
        <v>122.32</v>
      </c>
      <c r="CX127" s="113">
        <v>119.860001</v>
      </c>
      <c r="CY127" s="113">
        <v>120.739998</v>
      </c>
      <c r="CZ127" s="113">
        <v>118.046806</v>
      </c>
      <c r="DA127" s="114">
        <v>5714500</v>
      </c>
      <c r="DB127" s="115">
        <v>107892.5</v>
      </c>
      <c r="DC127" s="145">
        <v>161.449997</v>
      </c>
      <c r="DD127" s="113">
        <v>161.529999</v>
      </c>
      <c r="DE127" s="113">
        <v>159.08999600000001</v>
      </c>
      <c r="DF127" s="113">
        <v>159.320007</v>
      </c>
      <c r="DG127" s="113">
        <v>157.39688100000001</v>
      </c>
      <c r="DH127" s="114">
        <v>10551400</v>
      </c>
      <c r="DI127" s="115">
        <v>419442.8</v>
      </c>
      <c r="DJ127" s="145">
        <v>149.520004</v>
      </c>
      <c r="DK127" s="113">
        <v>151.38000500000001</v>
      </c>
      <c r="DL127" s="113">
        <v>148.479996</v>
      </c>
      <c r="DM127" s="113">
        <v>150.5</v>
      </c>
      <c r="DN127" s="113">
        <v>147.870499</v>
      </c>
      <c r="DO127" s="114">
        <v>14845500</v>
      </c>
      <c r="DP127" s="115">
        <v>459251.4</v>
      </c>
      <c r="DQ127" s="145">
        <v>207.35000600000001</v>
      </c>
      <c r="DR127" s="113">
        <v>210.38000500000001</v>
      </c>
      <c r="DS127" s="113">
        <v>207.35000600000001</v>
      </c>
      <c r="DT127" s="113">
        <v>208.25</v>
      </c>
      <c r="DU127" s="113">
        <v>205.97692900000001</v>
      </c>
      <c r="DV127" s="114">
        <v>2827500</v>
      </c>
      <c r="DW127" s="115">
        <v>155265.4</v>
      </c>
      <c r="DX127" s="145">
        <v>69.856872999999993</v>
      </c>
      <c r="DY127" s="113">
        <v>70.028625000000005</v>
      </c>
      <c r="DZ127" s="113">
        <v>68.874046000000007</v>
      </c>
      <c r="EA127" s="113">
        <v>69.064887999999996</v>
      </c>
      <c r="EB127" s="113">
        <v>67.276961999999997</v>
      </c>
      <c r="EC127" s="114">
        <v>12594864</v>
      </c>
      <c r="ED127" s="115">
        <v>183149.5</v>
      </c>
      <c r="EE127" s="145">
        <v>235.89999399999999</v>
      </c>
      <c r="EF127" s="113">
        <v>237.470001</v>
      </c>
      <c r="EG127" s="113">
        <v>233.14999399999999</v>
      </c>
      <c r="EH127" s="113">
        <v>236.94000199999999</v>
      </c>
      <c r="EI127" s="113">
        <v>235.94245900000001</v>
      </c>
      <c r="EJ127" s="114">
        <v>25324000</v>
      </c>
      <c r="EK127" s="115">
        <v>1787052</v>
      </c>
      <c r="EL127" s="145">
        <v>135.63999899999999</v>
      </c>
      <c r="EM127" s="113">
        <v>139.14999399999999</v>
      </c>
      <c r="EN127" s="113">
        <v>135.5</v>
      </c>
      <c r="EO127" s="113">
        <v>137.64999399999999</v>
      </c>
      <c r="EP127" s="113">
        <v>137.14648399999999</v>
      </c>
      <c r="EQ127" s="114">
        <v>5717800</v>
      </c>
      <c r="ER127" s="115">
        <v>175019</v>
      </c>
      <c r="ES127" s="145">
        <v>124.160004</v>
      </c>
      <c r="ET127" s="113">
        <v>125.489998</v>
      </c>
      <c r="EU127" s="113">
        <v>124</v>
      </c>
      <c r="EV127" s="113">
        <v>124.290001</v>
      </c>
      <c r="EW127" s="113">
        <v>122.727974</v>
      </c>
      <c r="EX127" s="114">
        <v>7740200</v>
      </c>
      <c r="EY127" s="115">
        <v>306061.09999999998</v>
      </c>
      <c r="EZ127" s="145">
        <v>219.89999399999999</v>
      </c>
      <c r="FA127" s="113">
        <v>220.199997</v>
      </c>
      <c r="FB127" s="113">
        <v>215.029999</v>
      </c>
      <c r="FC127" s="113">
        <v>217.53999300000001</v>
      </c>
      <c r="FD127" s="113">
        <v>217.53999300000001</v>
      </c>
      <c r="FE127" s="114">
        <v>14027700</v>
      </c>
      <c r="FF127" s="115">
        <v>194770</v>
      </c>
      <c r="FG127" s="145">
        <v>147</v>
      </c>
      <c r="FH127" s="113">
        <v>151.009995</v>
      </c>
      <c r="FI127" s="113">
        <v>147</v>
      </c>
      <c r="FJ127" s="113">
        <v>150.38999899999999</v>
      </c>
      <c r="FK127" s="113">
        <v>147.909256</v>
      </c>
      <c r="FL127" s="114">
        <v>1183900</v>
      </c>
      <c r="FM127" s="115">
        <v>37930.519999999997</v>
      </c>
      <c r="FN127" s="145">
        <v>334.35998499999999</v>
      </c>
      <c r="FO127" s="113">
        <v>338.91000400000001</v>
      </c>
      <c r="FP127" s="113">
        <v>333.67999300000002</v>
      </c>
      <c r="FQ127" s="113">
        <v>334.64999399999999</v>
      </c>
      <c r="FR127" s="113">
        <v>331.08630399999998</v>
      </c>
      <c r="FS127" s="114">
        <v>4198900</v>
      </c>
      <c r="FT127" s="115">
        <v>316350.90000000002</v>
      </c>
      <c r="FU127" s="145">
        <v>55.490001999999997</v>
      </c>
      <c r="FV127" s="113">
        <v>55.950001</v>
      </c>
      <c r="FW127" s="113">
        <v>55.279998999999997</v>
      </c>
      <c r="FX127" s="113">
        <v>55.360000999999997</v>
      </c>
      <c r="FY127" s="113">
        <v>53.526603999999999</v>
      </c>
      <c r="FZ127" s="114">
        <v>20550400</v>
      </c>
      <c r="GA127" s="115">
        <v>229087.8</v>
      </c>
      <c r="GB127" s="145">
        <v>214.970001</v>
      </c>
      <c r="GC127" s="113">
        <v>217.800003</v>
      </c>
      <c r="GD127" s="113">
        <v>214.78999300000001</v>
      </c>
      <c r="GE127" s="113">
        <v>216.63000500000001</v>
      </c>
      <c r="GF127" s="113">
        <v>216.02131700000001</v>
      </c>
      <c r="GG127" s="114">
        <v>6982000</v>
      </c>
      <c r="GH127" s="115">
        <v>367429.3</v>
      </c>
      <c r="GI127" s="145">
        <v>48.419998</v>
      </c>
      <c r="GJ127" s="113">
        <v>48.529998999999997</v>
      </c>
      <c r="GK127" s="113">
        <v>47.560001</v>
      </c>
      <c r="GL127" s="113">
        <v>47.849997999999999</v>
      </c>
      <c r="GM127" s="113">
        <v>46.978816999999999</v>
      </c>
      <c r="GN127" s="114">
        <v>5485200</v>
      </c>
      <c r="GO127" s="115">
        <v>41890</v>
      </c>
      <c r="GP127" s="145">
        <v>131.58000200000001</v>
      </c>
      <c r="GQ127" s="113">
        <v>132.570007</v>
      </c>
      <c r="GR127" s="113">
        <v>131.13000500000001</v>
      </c>
      <c r="GS127" s="113">
        <v>131.36999499999999</v>
      </c>
      <c r="GT127" s="113">
        <v>129.83424400000001</v>
      </c>
      <c r="GU127" s="114">
        <v>11544800</v>
      </c>
      <c r="GV127" s="115">
        <v>371683.3</v>
      </c>
      <c r="GW127" s="145">
        <v>193.229996</v>
      </c>
      <c r="GX127" s="113">
        <v>196.89999399999999</v>
      </c>
      <c r="GY127" s="113">
        <v>191.38999899999999</v>
      </c>
      <c r="GZ127" s="113">
        <v>194.979996</v>
      </c>
      <c r="HA127" s="113">
        <v>194.979996</v>
      </c>
      <c r="HB127" s="114">
        <v>10709900</v>
      </c>
      <c r="HC127" s="115">
        <v>353940.3</v>
      </c>
      <c r="HD127" s="147">
        <v>31065.9</v>
      </c>
      <c r="HE127" s="148">
        <v>31668.34</v>
      </c>
      <c r="HF127" s="148">
        <v>31065.9</v>
      </c>
      <c r="HG127" s="148">
        <v>31535.51</v>
      </c>
      <c r="HH127" s="148">
        <v>31535.51</v>
      </c>
      <c r="HI127" s="114">
        <v>385670000</v>
      </c>
      <c r="HJ127" s="149">
        <f t="shared" si="1"/>
        <v>9688412.6000000015</v>
      </c>
    </row>
    <row r="128" spans="1:218" x14ac:dyDescent="0.2">
      <c r="A128" s="127">
        <v>44257</v>
      </c>
      <c r="B128" s="112">
        <v>177</v>
      </c>
      <c r="C128" s="113">
        <v>177.78999300000001</v>
      </c>
      <c r="D128" s="113">
        <v>174.78999300000001</v>
      </c>
      <c r="E128" s="113">
        <v>177.11000100000001</v>
      </c>
      <c r="F128" s="113">
        <v>174.48426799999999</v>
      </c>
      <c r="G128" s="114">
        <v>2272400</v>
      </c>
      <c r="H128" s="120">
        <v>102564.3</v>
      </c>
      <c r="I128" s="145">
        <v>138.240005</v>
      </c>
      <c r="J128" s="113">
        <v>140.19000199999999</v>
      </c>
      <c r="K128" s="113">
        <v>138.08000200000001</v>
      </c>
      <c r="L128" s="113">
        <v>139.25</v>
      </c>
      <c r="M128" s="113">
        <v>138.12802099999999</v>
      </c>
      <c r="N128" s="114">
        <v>2929100</v>
      </c>
      <c r="O128" s="115">
        <v>112178.3</v>
      </c>
      <c r="P128" s="146">
        <v>227</v>
      </c>
      <c r="Q128" s="113">
        <v>227.88999899999999</v>
      </c>
      <c r="R128" s="113">
        <v>225.279999</v>
      </c>
      <c r="S128" s="113">
        <v>225.69000199999999</v>
      </c>
      <c r="T128" s="113">
        <v>222.39683500000001</v>
      </c>
      <c r="U128" s="114">
        <v>2407500</v>
      </c>
      <c r="V128" s="120">
        <v>131580</v>
      </c>
      <c r="W128" s="145">
        <v>128.41000399999999</v>
      </c>
      <c r="X128" s="113">
        <v>128.720001</v>
      </c>
      <c r="Y128" s="113">
        <v>125.010002</v>
      </c>
      <c r="Z128" s="113">
        <v>125.120003</v>
      </c>
      <c r="AA128" s="113">
        <v>124.72096999999999</v>
      </c>
      <c r="AB128" s="114">
        <v>102260900</v>
      </c>
      <c r="AC128" s="115">
        <v>2100527</v>
      </c>
      <c r="AD128" s="145">
        <v>224.78999300000001</v>
      </c>
      <c r="AE128" s="113">
        <v>227.19000199999999</v>
      </c>
      <c r="AF128" s="113">
        <v>222.14999399999999</v>
      </c>
      <c r="AG128" s="113">
        <v>223.13999899999999</v>
      </c>
      <c r="AH128" s="113">
        <v>223.13999899999999</v>
      </c>
      <c r="AI128" s="114">
        <v>11114400</v>
      </c>
      <c r="AJ128" s="115">
        <v>130233.4</v>
      </c>
      <c r="AK128" s="145">
        <v>218.69000199999999</v>
      </c>
      <c r="AL128" s="113">
        <v>219.33999600000001</v>
      </c>
      <c r="AM128" s="113">
        <v>215.009995</v>
      </c>
      <c r="AN128" s="113">
        <v>215.820007</v>
      </c>
      <c r="AO128" s="113">
        <v>213.70199600000001</v>
      </c>
      <c r="AP128" s="114">
        <v>2854300</v>
      </c>
      <c r="AQ128" s="115">
        <v>117687.4</v>
      </c>
      <c r="AR128" s="145">
        <v>101.889999</v>
      </c>
      <c r="AS128" s="113">
        <v>103.30999799999999</v>
      </c>
      <c r="AT128" s="113">
        <v>101.709999</v>
      </c>
      <c r="AU128" s="113">
        <v>102.44000200000001</v>
      </c>
      <c r="AV128" s="113">
        <v>99.854950000000002</v>
      </c>
      <c r="AW128" s="114">
        <v>10643500</v>
      </c>
      <c r="AX128" s="115">
        <v>197338</v>
      </c>
      <c r="AY128" s="145">
        <v>45.93</v>
      </c>
      <c r="AZ128" s="113">
        <v>46.080002</v>
      </c>
      <c r="BA128" s="113">
        <v>45.419998</v>
      </c>
      <c r="BB128" s="113">
        <v>45.52</v>
      </c>
      <c r="BC128" s="113">
        <v>44.581885999999997</v>
      </c>
      <c r="BD128" s="114">
        <v>14833000</v>
      </c>
      <c r="BE128" s="115">
        <v>192324.2</v>
      </c>
      <c r="BF128" s="145">
        <v>49.84</v>
      </c>
      <c r="BG128" s="113">
        <v>50.560001</v>
      </c>
      <c r="BH128" s="113">
        <v>49.700001</v>
      </c>
      <c r="BI128" s="113">
        <v>50.099997999999999</v>
      </c>
      <c r="BJ128" s="113">
        <v>48.945450000000001</v>
      </c>
      <c r="BK128" s="114">
        <v>11755100</v>
      </c>
      <c r="BL128" s="115">
        <v>215896.5</v>
      </c>
      <c r="BM128" s="145">
        <v>62.209999000000003</v>
      </c>
      <c r="BN128" s="113">
        <v>64.040001000000004</v>
      </c>
      <c r="BO128" s="113">
        <v>61.799999</v>
      </c>
      <c r="BP128" s="113">
        <v>62.73</v>
      </c>
      <c r="BQ128" s="113">
        <v>61.433951999999998</v>
      </c>
      <c r="BR128" s="114">
        <v>7316000</v>
      </c>
      <c r="BS128" s="115">
        <v>39269.730000000003</v>
      </c>
      <c r="BT128" s="145">
        <v>330</v>
      </c>
      <c r="BU128" s="113">
        <v>336.19000199999999</v>
      </c>
      <c r="BV128" s="113">
        <v>329.51001000000002</v>
      </c>
      <c r="BW128" s="113">
        <v>330.94000199999999</v>
      </c>
      <c r="BX128" s="113">
        <v>328.23117100000002</v>
      </c>
      <c r="BY128" s="114">
        <v>2850300</v>
      </c>
      <c r="BZ128" s="115">
        <v>113479.3</v>
      </c>
      <c r="CA128" s="145">
        <v>206.770004</v>
      </c>
      <c r="CB128" s="113">
        <v>207.990005</v>
      </c>
      <c r="CC128" s="113">
        <v>205.179993</v>
      </c>
      <c r="CD128" s="113">
        <v>206.58000200000001</v>
      </c>
      <c r="CE128" s="113">
        <v>204.88996900000001</v>
      </c>
      <c r="CF128" s="114">
        <v>2500200</v>
      </c>
      <c r="CG128" s="115">
        <v>144460</v>
      </c>
      <c r="CH128" s="145">
        <v>261.67999300000002</v>
      </c>
      <c r="CI128" s="113">
        <v>263.10998499999999</v>
      </c>
      <c r="CJ128" s="113">
        <v>259.76998900000001</v>
      </c>
      <c r="CK128" s="113">
        <v>260.290009</v>
      </c>
      <c r="CL128" s="113">
        <v>256.01809700000001</v>
      </c>
      <c r="CM128" s="114">
        <v>3740300</v>
      </c>
      <c r="CN128" s="115">
        <v>280228.40000000002</v>
      </c>
      <c r="CO128" s="145">
        <v>62.799999</v>
      </c>
      <c r="CP128" s="113">
        <v>63.139999000000003</v>
      </c>
      <c r="CQ128" s="113">
        <v>61.110000999999997</v>
      </c>
      <c r="CR128" s="113">
        <v>61.240001999999997</v>
      </c>
      <c r="CS128" s="113">
        <v>60.472157000000003</v>
      </c>
      <c r="CT128" s="114">
        <v>23320000</v>
      </c>
      <c r="CU128" s="115">
        <v>248818.1</v>
      </c>
      <c r="CV128" s="145">
        <v>120.739998</v>
      </c>
      <c r="CW128" s="113">
        <v>121.900002</v>
      </c>
      <c r="CX128" s="113">
        <v>120.260002</v>
      </c>
      <c r="CY128" s="113">
        <v>120.33000199999999</v>
      </c>
      <c r="CZ128" s="113">
        <v>117.64595799999999</v>
      </c>
      <c r="DA128" s="114">
        <v>4524300</v>
      </c>
      <c r="DB128" s="115">
        <v>107526.1</v>
      </c>
      <c r="DC128" s="145">
        <v>159.779999</v>
      </c>
      <c r="DD128" s="113">
        <v>160.779999</v>
      </c>
      <c r="DE128" s="113">
        <v>158.60000600000001</v>
      </c>
      <c r="DF128" s="113">
        <v>159.020004</v>
      </c>
      <c r="DG128" s="113">
        <v>157.100494</v>
      </c>
      <c r="DH128" s="114">
        <v>7610900</v>
      </c>
      <c r="DI128" s="115">
        <v>418653</v>
      </c>
      <c r="DJ128" s="145">
        <v>150.08000200000001</v>
      </c>
      <c r="DK128" s="113">
        <v>151.779999</v>
      </c>
      <c r="DL128" s="113">
        <v>149.83999600000001</v>
      </c>
      <c r="DM128" s="113">
        <v>150.009995</v>
      </c>
      <c r="DN128" s="113">
        <v>147.38905299999999</v>
      </c>
      <c r="DO128" s="114">
        <v>14221700</v>
      </c>
      <c r="DP128" s="115">
        <v>457756.1</v>
      </c>
      <c r="DQ128" s="145">
        <v>208</v>
      </c>
      <c r="DR128" s="113">
        <v>209.89999399999999</v>
      </c>
      <c r="DS128" s="113">
        <v>206.19000199999999</v>
      </c>
      <c r="DT128" s="113">
        <v>208.66999799999999</v>
      </c>
      <c r="DU128" s="113">
        <v>206.392349</v>
      </c>
      <c r="DV128" s="114">
        <v>3016600</v>
      </c>
      <c r="DW128" s="115">
        <v>155578.5</v>
      </c>
      <c r="DX128" s="145">
        <v>69.503815000000003</v>
      </c>
      <c r="DY128" s="113">
        <v>70.124046000000007</v>
      </c>
      <c r="DZ128" s="113">
        <v>69.083968999999996</v>
      </c>
      <c r="EA128" s="113">
        <v>69.513358999999994</v>
      </c>
      <c r="EB128" s="113">
        <v>67.713829000000004</v>
      </c>
      <c r="EC128" s="114">
        <v>16047290</v>
      </c>
      <c r="ED128" s="115">
        <v>184338.8</v>
      </c>
      <c r="EE128" s="145">
        <v>237.009995</v>
      </c>
      <c r="EF128" s="113">
        <v>237.300003</v>
      </c>
      <c r="EG128" s="113">
        <v>233.449997</v>
      </c>
      <c r="EH128" s="113">
        <v>233.86999499999999</v>
      </c>
      <c r="EI128" s="113">
        <v>232.88537600000001</v>
      </c>
      <c r="EJ128" s="114">
        <v>22812500</v>
      </c>
      <c r="EK128" s="115">
        <v>1763897</v>
      </c>
      <c r="EL128" s="145">
        <v>137.55999800000001</v>
      </c>
      <c r="EM128" s="113">
        <v>138.259995</v>
      </c>
      <c r="EN128" s="113">
        <v>135.61000100000001</v>
      </c>
      <c r="EO128" s="113">
        <v>137.020004</v>
      </c>
      <c r="EP128" s="113">
        <v>136.518799</v>
      </c>
      <c r="EQ128" s="114">
        <v>5292700</v>
      </c>
      <c r="ER128" s="115">
        <v>174218</v>
      </c>
      <c r="ES128" s="145">
        <v>123.870003</v>
      </c>
      <c r="ET128" s="113">
        <v>124.860001</v>
      </c>
      <c r="EU128" s="113">
        <v>123.43</v>
      </c>
      <c r="EV128" s="113">
        <v>123.900002</v>
      </c>
      <c r="EW128" s="113">
        <v>122.34287999999999</v>
      </c>
      <c r="EX128" s="114">
        <v>10206500</v>
      </c>
      <c r="EY128" s="115">
        <v>305100.79999999999</v>
      </c>
      <c r="EZ128" s="145">
        <v>218.39999399999999</v>
      </c>
      <c r="FA128" s="113">
        <v>218.60000600000001</v>
      </c>
      <c r="FB128" s="113">
        <v>213.33999600000001</v>
      </c>
      <c r="FC128" s="113">
        <v>213.470001</v>
      </c>
      <c r="FD128" s="113">
        <v>213.470001</v>
      </c>
      <c r="FE128" s="114">
        <v>10211500</v>
      </c>
      <c r="FF128" s="115">
        <v>191260</v>
      </c>
      <c r="FG128" s="145">
        <v>149.83999600000001</v>
      </c>
      <c r="FH128" s="113">
        <v>150.91999799999999</v>
      </c>
      <c r="FI128" s="113">
        <v>149.020004</v>
      </c>
      <c r="FJ128" s="113">
        <v>149.11999499999999</v>
      </c>
      <c r="FK128" s="113">
        <v>146.66018700000001</v>
      </c>
      <c r="FL128" s="114">
        <v>1221400</v>
      </c>
      <c r="FM128" s="115">
        <v>37610.21</v>
      </c>
      <c r="FN128" s="145">
        <v>335</v>
      </c>
      <c r="FO128" s="113">
        <v>337.67001299999998</v>
      </c>
      <c r="FP128" s="113">
        <v>333.89001500000001</v>
      </c>
      <c r="FQ128" s="113">
        <v>334.64001500000001</v>
      </c>
      <c r="FR128" s="113">
        <v>331.07641599999999</v>
      </c>
      <c r="FS128" s="114">
        <v>2568900</v>
      </c>
      <c r="FT128" s="115">
        <v>316341.3</v>
      </c>
      <c r="FU128" s="145">
        <v>55.310001</v>
      </c>
      <c r="FV128" s="113">
        <v>55.52</v>
      </c>
      <c r="FW128" s="113">
        <v>54.919998</v>
      </c>
      <c r="FX128" s="113">
        <v>54.98</v>
      </c>
      <c r="FY128" s="113">
        <v>53.159187000000003</v>
      </c>
      <c r="FZ128" s="114">
        <v>17184600</v>
      </c>
      <c r="GA128" s="115">
        <v>227515.3</v>
      </c>
      <c r="GB128" s="145">
        <v>216.96000699999999</v>
      </c>
      <c r="GC128" s="113">
        <v>217.929993</v>
      </c>
      <c r="GD128" s="113">
        <v>214.820007</v>
      </c>
      <c r="GE128" s="113">
        <v>215.770004</v>
      </c>
      <c r="GF128" s="113">
        <v>215.16372699999999</v>
      </c>
      <c r="GG128" s="114">
        <v>6155200</v>
      </c>
      <c r="GH128" s="115">
        <v>365970.6</v>
      </c>
      <c r="GI128" s="145">
        <v>47.66</v>
      </c>
      <c r="GJ128" s="113">
        <v>47.939999</v>
      </c>
      <c r="GK128" s="113">
        <v>47.16</v>
      </c>
      <c r="GL128" s="113">
        <v>47.439999</v>
      </c>
      <c r="GM128" s="113">
        <v>46.576282999999997</v>
      </c>
      <c r="GN128" s="114">
        <v>4142800</v>
      </c>
      <c r="GO128" s="115">
        <v>41910</v>
      </c>
      <c r="GP128" s="145">
        <v>131.509995</v>
      </c>
      <c r="GQ128" s="113">
        <v>132.75</v>
      </c>
      <c r="GR128" s="113">
        <v>130.009995</v>
      </c>
      <c r="GS128" s="113">
        <v>130.11000100000001</v>
      </c>
      <c r="GT128" s="113">
        <v>128.588989</v>
      </c>
      <c r="GU128" s="114">
        <v>9743600</v>
      </c>
      <c r="GV128" s="115">
        <v>368118.4</v>
      </c>
      <c r="GW128" s="145">
        <v>196.10000600000001</v>
      </c>
      <c r="GX128" s="113">
        <v>197.96000699999999</v>
      </c>
      <c r="GY128" s="113">
        <v>193.490005</v>
      </c>
      <c r="GZ128" s="113">
        <v>193.94000199999999</v>
      </c>
      <c r="HA128" s="113">
        <v>193.94000199999999</v>
      </c>
      <c r="HB128" s="114">
        <v>8371400</v>
      </c>
      <c r="HC128" s="115">
        <v>352052.4</v>
      </c>
      <c r="HD128" s="147">
        <v>31535.37</v>
      </c>
      <c r="HE128" s="148">
        <v>31623.27</v>
      </c>
      <c r="HF128" s="148">
        <v>31377.16</v>
      </c>
      <c r="HG128" s="148">
        <v>31391.52</v>
      </c>
      <c r="HH128" s="148">
        <v>31391.52</v>
      </c>
      <c r="HI128" s="114">
        <v>337270000</v>
      </c>
      <c r="HJ128" s="149">
        <f t="shared" si="1"/>
        <v>9594431.1400000006</v>
      </c>
    </row>
    <row r="129" spans="1:218" x14ac:dyDescent="0.2">
      <c r="A129" s="127">
        <v>44258</v>
      </c>
      <c r="B129" s="112">
        <v>177.429993</v>
      </c>
      <c r="C129" s="113">
        <v>180.020004</v>
      </c>
      <c r="D129" s="113">
        <v>176.800003</v>
      </c>
      <c r="E129" s="113">
        <v>178.05999800000001</v>
      </c>
      <c r="F129" s="113">
        <v>175.42018100000001</v>
      </c>
      <c r="G129" s="114">
        <v>2267800</v>
      </c>
      <c r="H129" s="120">
        <v>103114.5</v>
      </c>
      <c r="I129" s="145">
        <v>140</v>
      </c>
      <c r="J129" s="113">
        <v>144.25</v>
      </c>
      <c r="K129" s="113">
        <v>140</v>
      </c>
      <c r="L129" s="113">
        <v>142.58999600000001</v>
      </c>
      <c r="M129" s="113">
        <v>141.441101</v>
      </c>
      <c r="N129" s="114">
        <v>4393700</v>
      </c>
      <c r="O129" s="115">
        <v>114868.9</v>
      </c>
      <c r="P129" s="146">
        <v>223.520004</v>
      </c>
      <c r="Q129" s="113">
        <v>225.69000199999999</v>
      </c>
      <c r="R129" s="113">
        <v>221.30999800000001</v>
      </c>
      <c r="S129" s="113">
        <v>223.94000199999999</v>
      </c>
      <c r="T129" s="113">
        <v>220.67236299999999</v>
      </c>
      <c r="U129" s="114">
        <v>2610600</v>
      </c>
      <c r="V129" s="120">
        <v>131530</v>
      </c>
      <c r="W129" s="145">
        <v>124.80999799999999</v>
      </c>
      <c r="X129" s="113">
        <v>125.709999</v>
      </c>
      <c r="Y129" s="113">
        <v>121.839996</v>
      </c>
      <c r="Z129" s="113">
        <v>122.05999799999999</v>
      </c>
      <c r="AA129" s="113">
        <v>121.670723</v>
      </c>
      <c r="AB129" s="114">
        <v>112966300</v>
      </c>
      <c r="AC129" s="115">
        <v>2049156</v>
      </c>
      <c r="AD129" s="145">
        <v>226.36000100000001</v>
      </c>
      <c r="AE129" s="113">
        <v>235.39999399999999</v>
      </c>
      <c r="AF129" s="113">
        <v>225.03999300000001</v>
      </c>
      <c r="AG129" s="113">
        <v>228.55999800000001</v>
      </c>
      <c r="AH129" s="113">
        <v>228.55999800000001</v>
      </c>
      <c r="AI129" s="114">
        <v>30426000</v>
      </c>
      <c r="AJ129" s="115">
        <v>133396.79999999999</v>
      </c>
      <c r="AK129" s="145">
        <v>212.13999899999999</v>
      </c>
      <c r="AL129" s="113">
        <v>217.550003</v>
      </c>
      <c r="AM129" s="113">
        <v>212.009995</v>
      </c>
      <c r="AN129" s="113">
        <v>214.91000399999999</v>
      </c>
      <c r="AO129" s="113">
        <v>212.80091899999999</v>
      </c>
      <c r="AP129" s="114">
        <v>2664000</v>
      </c>
      <c r="AQ129" s="115">
        <v>117191.2</v>
      </c>
      <c r="AR129" s="145">
        <v>103.410004</v>
      </c>
      <c r="AS129" s="113">
        <v>105.75</v>
      </c>
      <c r="AT129" s="113">
        <v>103.400002</v>
      </c>
      <c r="AU129" s="113">
        <v>103.589996</v>
      </c>
      <c r="AV129" s="113">
        <v>100.97592899999999</v>
      </c>
      <c r="AW129" s="114">
        <v>14958200</v>
      </c>
      <c r="AX129" s="115">
        <v>199553.3</v>
      </c>
      <c r="AY129" s="145">
        <v>45.43</v>
      </c>
      <c r="AZ129" s="113">
        <v>45.529998999999997</v>
      </c>
      <c r="BA129" s="113">
        <v>45</v>
      </c>
      <c r="BB129" s="113">
        <v>45.130001</v>
      </c>
      <c r="BC129" s="113">
        <v>44.199928</v>
      </c>
      <c r="BD129" s="114">
        <v>16851100</v>
      </c>
      <c r="BE129" s="115">
        <v>190697.4</v>
      </c>
      <c r="BF129" s="145">
        <v>49.720001000000003</v>
      </c>
      <c r="BG129" s="113">
        <v>50.560001</v>
      </c>
      <c r="BH129" s="113">
        <v>49.709999000000003</v>
      </c>
      <c r="BI129" s="113">
        <v>49.98</v>
      </c>
      <c r="BJ129" s="113">
        <v>48.828217000000002</v>
      </c>
      <c r="BK129" s="114">
        <v>15410700</v>
      </c>
      <c r="BL129" s="115">
        <v>215379.4</v>
      </c>
      <c r="BM129" s="145">
        <v>62.5</v>
      </c>
      <c r="BN129" s="113">
        <v>63.389999000000003</v>
      </c>
      <c r="BO129" s="113">
        <v>62.009998000000003</v>
      </c>
      <c r="BP129" s="113">
        <v>62.25</v>
      </c>
      <c r="BQ129" s="113">
        <v>60.963870999999997</v>
      </c>
      <c r="BR129" s="114">
        <v>5390300</v>
      </c>
      <c r="BS129" s="115">
        <v>40130.67</v>
      </c>
      <c r="BT129" s="145">
        <v>333.67999300000002</v>
      </c>
      <c r="BU129" s="113">
        <v>340.10000600000001</v>
      </c>
      <c r="BV129" s="113">
        <v>333.25</v>
      </c>
      <c r="BW129" s="113">
        <v>334.42999300000002</v>
      </c>
      <c r="BX129" s="113">
        <v>331.69259599999998</v>
      </c>
      <c r="BY129" s="114">
        <v>3606300</v>
      </c>
      <c r="BZ129" s="115">
        <v>114675.9</v>
      </c>
      <c r="CA129" s="145">
        <v>206.11999499999999</v>
      </c>
      <c r="CB129" s="113">
        <v>209.449997</v>
      </c>
      <c r="CC129" s="113">
        <v>206.11999499999999</v>
      </c>
      <c r="CD129" s="113">
        <v>207.009995</v>
      </c>
      <c r="CE129" s="113">
        <v>205.31643700000001</v>
      </c>
      <c r="CF129" s="114">
        <v>2706400</v>
      </c>
      <c r="CG129" s="115">
        <v>143680</v>
      </c>
      <c r="CH129" s="145">
        <v>259.27999899999998</v>
      </c>
      <c r="CI129" s="113">
        <v>260.5</v>
      </c>
      <c r="CJ129" s="113">
        <v>256.01001000000002</v>
      </c>
      <c r="CK129" s="113">
        <v>257.35998499999999</v>
      </c>
      <c r="CL129" s="113">
        <v>253.136169</v>
      </c>
      <c r="CM129" s="114">
        <v>4257500</v>
      </c>
      <c r="CN129" s="115">
        <v>277074.09999999998</v>
      </c>
      <c r="CO129" s="145">
        <v>60.639999000000003</v>
      </c>
      <c r="CP129" s="113">
        <v>61.52</v>
      </c>
      <c r="CQ129" s="113">
        <v>59.700001</v>
      </c>
      <c r="CR129" s="113">
        <v>59.900002000000001</v>
      </c>
      <c r="CS129" s="113">
        <v>59.148960000000002</v>
      </c>
      <c r="CT129" s="114">
        <v>28740400</v>
      </c>
      <c r="CU129" s="115">
        <v>243373.6</v>
      </c>
      <c r="CV129" s="145">
        <v>120.5</v>
      </c>
      <c r="CW129" s="113">
        <v>122.629997</v>
      </c>
      <c r="CX129" s="113">
        <v>119.980003</v>
      </c>
      <c r="CY129" s="113">
        <v>122.360001</v>
      </c>
      <c r="CZ129" s="113">
        <v>119.630669</v>
      </c>
      <c r="DA129" s="114">
        <v>7404300</v>
      </c>
      <c r="DB129" s="115">
        <v>109340.1</v>
      </c>
      <c r="DC129" s="145">
        <v>158.25</v>
      </c>
      <c r="DD129" s="113">
        <v>158.89999399999999</v>
      </c>
      <c r="DE129" s="113">
        <v>156.05999800000001</v>
      </c>
      <c r="DF129" s="113">
        <v>156.220001</v>
      </c>
      <c r="DG129" s="113">
        <v>154.33429000000001</v>
      </c>
      <c r="DH129" s="114">
        <v>8499600</v>
      </c>
      <c r="DI129" s="115">
        <v>411281.4</v>
      </c>
      <c r="DJ129" s="145">
        <v>151.229996</v>
      </c>
      <c r="DK129" s="113">
        <v>154.979996</v>
      </c>
      <c r="DL129" s="113">
        <v>150.820007</v>
      </c>
      <c r="DM129" s="113">
        <v>152.91000399999999</v>
      </c>
      <c r="DN129" s="113">
        <v>150.23838799999999</v>
      </c>
      <c r="DO129" s="114">
        <v>14324100</v>
      </c>
      <c r="DP129" s="115">
        <v>466605.5</v>
      </c>
      <c r="DQ129" s="145">
        <v>207.520004</v>
      </c>
      <c r="DR129" s="113">
        <v>208.990005</v>
      </c>
      <c r="DS129" s="113">
        <v>205.61000100000001</v>
      </c>
      <c r="DT129" s="113">
        <v>205.820007</v>
      </c>
      <c r="DU129" s="113">
        <v>203.57345599999999</v>
      </c>
      <c r="DV129" s="114">
        <v>3488600</v>
      </c>
      <c r="DW129" s="115">
        <v>153453.6</v>
      </c>
      <c r="DX129" s="145">
        <v>69.484734000000003</v>
      </c>
      <c r="DY129" s="113">
        <v>70.353049999999996</v>
      </c>
      <c r="DZ129" s="113">
        <v>69.103049999999996</v>
      </c>
      <c r="EA129" s="113">
        <v>69.942749000000006</v>
      </c>
      <c r="EB129" s="113">
        <v>68.132103000000001</v>
      </c>
      <c r="EC129" s="114">
        <v>13939972</v>
      </c>
      <c r="ED129" s="115">
        <v>185477.4</v>
      </c>
      <c r="EE129" s="145">
        <v>232.16000399999999</v>
      </c>
      <c r="EF129" s="113">
        <v>233.58000200000001</v>
      </c>
      <c r="EG129" s="113">
        <v>227.259995</v>
      </c>
      <c r="EH129" s="113">
        <v>227.55999800000001</v>
      </c>
      <c r="EI129" s="113">
        <v>226.601944</v>
      </c>
      <c r="EJ129" s="114">
        <v>34029500</v>
      </c>
      <c r="EK129" s="115">
        <v>1716306</v>
      </c>
      <c r="EL129" s="145">
        <v>137.08999600000001</v>
      </c>
      <c r="EM129" s="113">
        <v>137.41000399999999</v>
      </c>
      <c r="EN129" s="113">
        <v>134.14999399999999</v>
      </c>
      <c r="EO129" s="113">
        <v>134.259995</v>
      </c>
      <c r="EP129" s="113">
        <v>133.76887500000001</v>
      </c>
      <c r="EQ129" s="114">
        <v>4888400</v>
      </c>
      <c r="ER129" s="115">
        <v>170708.7</v>
      </c>
      <c r="ES129" s="145">
        <v>123.769997</v>
      </c>
      <c r="ET129" s="113">
        <v>124.199997</v>
      </c>
      <c r="EU129" s="113">
        <v>122.790001</v>
      </c>
      <c r="EV129" s="113">
        <v>123.160004</v>
      </c>
      <c r="EW129" s="113">
        <v>121.61217499999999</v>
      </c>
      <c r="EX129" s="114">
        <v>7537000</v>
      </c>
      <c r="EY129" s="115">
        <v>303278.5</v>
      </c>
      <c r="EZ129" s="145">
        <v>212.83000200000001</v>
      </c>
      <c r="FA129" s="113">
        <v>213.320007</v>
      </c>
      <c r="FB129" s="113">
        <v>205.39999399999999</v>
      </c>
      <c r="FC129" s="113">
        <v>206</v>
      </c>
      <c r="FD129" s="113">
        <v>206</v>
      </c>
      <c r="FE129" s="114">
        <v>11459000</v>
      </c>
      <c r="FF129" s="115">
        <v>194060</v>
      </c>
      <c r="FG129" s="145">
        <v>149.11000100000001</v>
      </c>
      <c r="FH129" s="113">
        <v>152.14999399999999</v>
      </c>
      <c r="FI129" s="113">
        <v>148.71000699999999</v>
      </c>
      <c r="FJ129" s="113">
        <v>150.71000699999999</v>
      </c>
      <c r="FK129" s="113">
        <v>148.22396900000001</v>
      </c>
      <c r="FL129" s="114">
        <v>1226200</v>
      </c>
      <c r="FM129" s="115">
        <v>38011.230000000003</v>
      </c>
      <c r="FN129" s="145">
        <v>333.32000699999998</v>
      </c>
      <c r="FO129" s="113">
        <v>338.16000400000001</v>
      </c>
      <c r="FP129" s="113">
        <v>332.77999899999998</v>
      </c>
      <c r="FQ129" s="113">
        <v>332.86999500000002</v>
      </c>
      <c r="FR129" s="113">
        <v>329.32525600000002</v>
      </c>
      <c r="FS129" s="114">
        <v>3039700</v>
      </c>
      <c r="FT129" s="115">
        <v>314668.40000000002</v>
      </c>
      <c r="FU129" s="145">
        <v>54.560001</v>
      </c>
      <c r="FV129" s="113">
        <v>55.970001000000003</v>
      </c>
      <c r="FW129" s="113">
        <v>54.400002000000001</v>
      </c>
      <c r="FX129" s="113">
        <v>55.380001</v>
      </c>
      <c r="FY129" s="113">
        <v>53.545940000000002</v>
      </c>
      <c r="FZ129" s="114">
        <v>22838700</v>
      </c>
      <c r="GA129" s="115">
        <v>229170.6</v>
      </c>
      <c r="GB129" s="145">
        <v>215.14999399999999</v>
      </c>
      <c r="GC129" s="113">
        <v>217.19000199999999</v>
      </c>
      <c r="GD129" s="113">
        <v>212.86000100000001</v>
      </c>
      <c r="GE129" s="113">
        <v>214.85000600000001</v>
      </c>
      <c r="GF129" s="113">
        <v>214.246307</v>
      </c>
      <c r="GG129" s="114">
        <v>6484600</v>
      </c>
      <c r="GH129" s="115">
        <v>364410.3</v>
      </c>
      <c r="GI129" s="145">
        <v>47.16</v>
      </c>
      <c r="GJ129" s="113">
        <v>47.950001</v>
      </c>
      <c r="GK129" s="113">
        <v>47.049999</v>
      </c>
      <c r="GL129" s="113">
        <v>47.630001</v>
      </c>
      <c r="GM129" s="113">
        <v>46.762829000000004</v>
      </c>
      <c r="GN129" s="114">
        <v>4568800</v>
      </c>
      <c r="GO129" s="115">
        <v>40800</v>
      </c>
      <c r="GP129" s="145">
        <v>129.5</v>
      </c>
      <c r="GQ129" s="113">
        <v>129.929993</v>
      </c>
      <c r="GR129" s="113">
        <v>127.550003</v>
      </c>
      <c r="GS129" s="113">
        <v>127.589996</v>
      </c>
      <c r="GT129" s="113">
        <v>126.098434</v>
      </c>
      <c r="GU129" s="114">
        <v>13945800</v>
      </c>
      <c r="GV129" s="115">
        <v>360988.6</v>
      </c>
      <c r="GW129" s="145">
        <v>194.63000500000001</v>
      </c>
      <c r="GX129" s="113">
        <v>196.80999800000001</v>
      </c>
      <c r="GY129" s="113">
        <v>192.21000699999999</v>
      </c>
      <c r="GZ129" s="113">
        <v>192.259995</v>
      </c>
      <c r="HA129" s="113">
        <v>192.259995</v>
      </c>
      <c r="HB129" s="114">
        <v>8750300</v>
      </c>
      <c r="HC129" s="115">
        <v>349002.8</v>
      </c>
      <c r="HD129" s="147">
        <v>31352.959999999999</v>
      </c>
      <c r="HE129" s="148">
        <v>31563.31</v>
      </c>
      <c r="HF129" s="148">
        <v>31260.14</v>
      </c>
      <c r="HG129" s="148">
        <v>31270.09</v>
      </c>
      <c r="HH129" s="148">
        <v>31270.09</v>
      </c>
      <c r="HI129" s="114">
        <v>409660000</v>
      </c>
      <c r="HJ129" s="149">
        <f t="shared" si="1"/>
        <v>9481384.9000000004</v>
      </c>
    </row>
    <row r="130" spans="1:218" x14ac:dyDescent="0.2">
      <c r="A130" s="127">
        <v>44259</v>
      </c>
      <c r="B130" s="112">
        <v>179.28999300000001</v>
      </c>
      <c r="C130" s="113">
        <v>180.179993</v>
      </c>
      <c r="D130" s="113">
        <v>174.070007</v>
      </c>
      <c r="E130" s="113">
        <v>177.63000500000001</v>
      </c>
      <c r="F130" s="113">
        <v>174.996567</v>
      </c>
      <c r="G130" s="114">
        <v>3535700</v>
      </c>
      <c r="H130" s="120">
        <v>102865.5</v>
      </c>
      <c r="I130" s="145">
        <v>142.14999399999999</v>
      </c>
      <c r="J130" s="113">
        <v>144.11000100000001</v>
      </c>
      <c r="K130" s="113">
        <v>139.949997</v>
      </c>
      <c r="L130" s="113">
        <v>142.679993</v>
      </c>
      <c r="M130" s="113">
        <v>141.53038000000001</v>
      </c>
      <c r="N130" s="114">
        <v>4461700</v>
      </c>
      <c r="O130" s="115">
        <v>114941.4</v>
      </c>
      <c r="P130" s="146">
        <v>227.820007</v>
      </c>
      <c r="Q130" s="113">
        <v>227.86999499999999</v>
      </c>
      <c r="R130" s="113">
        <v>220.25</v>
      </c>
      <c r="S130" s="113">
        <v>221.91000399999999</v>
      </c>
      <c r="T130" s="113">
        <v>218.671997</v>
      </c>
      <c r="U130" s="114">
        <v>3577000</v>
      </c>
      <c r="V130" s="120">
        <v>128169.99999999999</v>
      </c>
      <c r="W130" s="145">
        <v>121.75</v>
      </c>
      <c r="X130" s="113">
        <v>123.599998</v>
      </c>
      <c r="Y130" s="113">
        <v>118.620003</v>
      </c>
      <c r="Z130" s="113">
        <v>120.129997</v>
      </c>
      <c r="AA130" s="113">
        <v>119.74688</v>
      </c>
      <c r="AB130" s="114">
        <v>178155000</v>
      </c>
      <c r="AC130" s="115">
        <v>2016755</v>
      </c>
      <c r="AD130" s="145">
        <v>232.729996</v>
      </c>
      <c r="AE130" s="113">
        <v>237.10000600000001</v>
      </c>
      <c r="AF130" s="113">
        <v>218.699997</v>
      </c>
      <c r="AG130" s="113">
        <v>224.71000699999999</v>
      </c>
      <c r="AH130" s="113">
        <v>224.71000699999999</v>
      </c>
      <c r="AI130" s="114">
        <v>26645100</v>
      </c>
      <c r="AJ130" s="115">
        <v>131149.79999999999</v>
      </c>
      <c r="AK130" s="145">
        <v>214.479996</v>
      </c>
      <c r="AL130" s="113">
        <v>216.66999799999999</v>
      </c>
      <c r="AM130" s="113">
        <v>208.470001</v>
      </c>
      <c r="AN130" s="113">
        <v>212.770004</v>
      </c>
      <c r="AO130" s="113">
        <v>210.68193099999999</v>
      </c>
      <c r="AP130" s="114">
        <v>3568400</v>
      </c>
      <c r="AQ130" s="115">
        <v>116024.3</v>
      </c>
      <c r="AR130" s="145">
        <v>104.519997</v>
      </c>
      <c r="AS130" s="113">
        <v>107.58000199999999</v>
      </c>
      <c r="AT130" s="113">
        <v>103.129997</v>
      </c>
      <c r="AU130" s="113">
        <v>104.5</v>
      </c>
      <c r="AV130" s="113">
        <v>101.862961</v>
      </c>
      <c r="AW130" s="114">
        <v>22994200</v>
      </c>
      <c r="AX130" s="115">
        <v>201306.3</v>
      </c>
      <c r="AY130" s="145">
        <v>45.139999000000003</v>
      </c>
      <c r="AZ130" s="113">
        <v>45.470001000000003</v>
      </c>
      <c r="BA130" s="113">
        <v>44.150002000000001</v>
      </c>
      <c r="BB130" s="113">
        <v>44.560001</v>
      </c>
      <c r="BC130" s="113">
        <v>43.641669999999998</v>
      </c>
      <c r="BD130" s="114">
        <v>24653500</v>
      </c>
      <c r="BE130" s="115">
        <v>188288.8</v>
      </c>
      <c r="BF130" s="145">
        <v>50.310001</v>
      </c>
      <c r="BG130" s="113">
        <v>51.09</v>
      </c>
      <c r="BH130" s="113">
        <v>49.619999</v>
      </c>
      <c r="BI130" s="113">
        <v>49.939999</v>
      </c>
      <c r="BJ130" s="113">
        <v>48.789135000000002</v>
      </c>
      <c r="BK130" s="114">
        <v>22036400</v>
      </c>
      <c r="BL130" s="115">
        <v>215207</v>
      </c>
      <c r="BM130" s="145">
        <v>62.060001</v>
      </c>
      <c r="BN130" s="113">
        <v>62.619999</v>
      </c>
      <c r="BO130" s="113">
        <v>60.09</v>
      </c>
      <c r="BP130" s="113">
        <v>61.200001</v>
      </c>
      <c r="BQ130" s="113">
        <v>59.935561999999997</v>
      </c>
      <c r="BR130" s="114">
        <v>6050400</v>
      </c>
      <c r="BS130" s="115">
        <v>39097.54</v>
      </c>
      <c r="BT130" s="145">
        <v>333.13000499999998</v>
      </c>
      <c r="BU130" s="113">
        <v>339.76001000000002</v>
      </c>
      <c r="BV130" s="113">
        <v>323.92001299999998</v>
      </c>
      <c r="BW130" s="113">
        <v>329.290009</v>
      </c>
      <c r="BX130" s="113">
        <v>326.594696</v>
      </c>
      <c r="BY130" s="114">
        <v>3647600</v>
      </c>
      <c r="BZ130" s="115">
        <v>112913.5</v>
      </c>
      <c r="CA130" s="145">
        <v>207.35000600000001</v>
      </c>
      <c r="CB130" s="113">
        <v>208.03999300000001</v>
      </c>
      <c r="CC130" s="113">
        <v>200.509995</v>
      </c>
      <c r="CD130" s="113">
        <v>202.94000199999999</v>
      </c>
      <c r="CE130" s="113">
        <v>201.27973900000001</v>
      </c>
      <c r="CF130" s="114">
        <v>2798800</v>
      </c>
      <c r="CG130" s="115">
        <v>141150</v>
      </c>
      <c r="CH130" s="145">
        <v>256</v>
      </c>
      <c r="CI130" s="113">
        <v>256.85998499999999</v>
      </c>
      <c r="CJ130" s="113">
        <v>247.10000600000001</v>
      </c>
      <c r="CK130" s="113">
        <v>250.929993</v>
      </c>
      <c r="CL130" s="113">
        <v>246.811691</v>
      </c>
      <c r="CM130" s="114">
        <v>7154900</v>
      </c>
      <c r="CN130" s="115">
        <v>270151.40000000002</v>
      </c>
      <c r="CO130" s="145">
        <v>59.830002</v>
      </c>
      <c r="CP130" s="113">
        <v>60.240001999999997</v>
      </c>
      <c r="CQ130" s="113">
        <v>57.91</v>
      </c>
      <c r="CR130" s="113">
        <v>58.330002</v>
      </c>
      <c r="CS130" s="113">
        <v>57.598644</v>
      </c>
      <c r="CT130" s="114">
        <v>40210400</v>
      </c>
      <c r="CU130" s="115">
        <v>236994.7</v>
      </c>
      <c r="CV130" s="145">
        <v>122</v>
      </c>
      <c r="CW130" s="113">
        <v>123.220001</v>
      </c>
      <c r="CX130" s="113">
        <v>118.760002</v>
      </c>
      <c r="CY130" s="113">
        <v>120.110001</v>
      </c>
      <c r="CZ130" s="113">
        <v>117.43085499999999</v>
      </c>
      <c r="DA130" s="114">
        <v>8068500</v>
      </c>
      <c r="DB130" s="115">
        <v>107329.5</v>
      </c>
      <c r="DC130" s="145">
        <v>155.990005</v>
      </c>
      <c r="DD130" s="113">
        <v>156.10000600000001</v>
      </c>
      <c r="DE130" s="113">
        <v>151.470001</v>
      </c>
      <c r="DF130" s="113">
        <v>153.070007</v>
      </c>
      <c r="DG130" s="113">
        <v>151.22232099999999</v>
      </c>
      <c r="DH130" s="114">
        <v>11033200</v>
      </c>
      <c r="DI130" s="115">
        <v>402988.4</v>
      </c>
      <c r="DJ130" s="145">
        <v>152.61000100000001</v>
      </c>
      <c r="DK130" s="113">
        <v>154.38000500000001</v>
      </c>
      <c r="DL130" s="113">
        <v>148.61999499999999</v>
      </c>
      <c r="DM130" s="113">
        <v>150.55999800000001</v>
      </c>
      <c r="DN130" s="113">
        <v>147.92944299999999</v>
      </c>
      <c r="DO130" s="114">
        <v>20093900</v>
      </c>
      <c r="DP130" s="115">
        <v>459434.5</v>
      </c>
      <c r="DQ130" s="145">
        <v>206.16000399999999</v>
      </c>
      <c r="DR130" s="113">
        <v>207.490005</v>
      </c>
      <c r="DS130" s="113">
        <v>202.729996</v>
      </c>
      <c r="DT130" s="113">
        <v>204.83999600000001</v>
      </c>
      <c r="DU130" s="113">
        <v>202.604141</v>
      </c>
      <c r="DV130" s="114">
        <v>3926200</v>
      </c>
      <c r="DW130" s="115">
        <v>152722.9</v>
      </c>
      <c r="DX130" s="145">
        <v>69.828247000000005</v>
      </c>
      <c r="DY130" s="113">
        <v>69.961830000000006</v>
      </c>
      <c r="DZ130" s="113">
        <v>68.435112000000004</v>
      </c>
      <c r="EA130" s="113">
        <v>68.864502000000002</v>
      </c>
      <c r="EB130" s="113">
        <v>67.081772000000001</v>
      </c>
      <c r="EC130" s="114">
        <v>15975188</v>
      </c>
      <c r="ED130" s="115">
        <v>182618.1</v>
      </c>
      <c r="EE130" s="145">
        <v>226.740005</v>
      </c>
      <c r="EF130" s="113">
        <v>232.490005</v>
      </c>
      <c r="EG130" s="113">
        <v>224.259995</v>
      </c>
      <c r="EH130" s="113">
        <v>226.729996</v>
      </c>
      <c r="EI130" s="113">
        <v>225.77543600000001</v>
      </c>
      <c r="EJ130" s="114">
        <v>44727800</v>
      </c>
      <c r="EK130" s="115">
        <v>1710045</v>
      </c>
      <c r="EL130" s="145">
        <v>134</v>
      </c>
      <c r="EM130" s="113">
        <v>135.13000500000001</v>
      </c>
      <c r="EN130" s="113">
        <v>130.179993</v>
      </c>
      <c r="EO130" s="113">
        <v>132.03999300000001</v>
      </c>
      <c r="EP130" s="113">
        <v>131.557007</v>
      </c>
      <c r="EQ130" s="114">
        <v>7181500</v>
      </c>
      <c r="ER130" s="115">
        <v>167886</v>
      </c>
      <c r="ES130" s="145">
        <v>123.099998</v>
      </c>
      <c r="ET130" s="113">
        <v>124.769997</v>
      </c>
      <c r="EU130" s="113">
        <v>121.540001</v>
      </c>
      <c r="EV130" s="113">
        <v>122.150002</v>
      </c>
      <c r="EW130" s="113">
        <v>120.614868</v>
      </c>
      <c r="EX130" s="114">
        <v>10228100</v>
      </c>
      <c r="EY130" s="115">
        <v>300791.40000000002</v>
      </c>
      <c r="EZ130" s="145">
        <v>206.83999600000001</v>
      </c>
      <c r="FA130" s="113">
        <v>209.08999600000001</v>
      </c>
      <c r="FB130" s="113">
        <v>201.509995</v>
      </c>
      <c r="FC130" s="113">
        <v>205.33000200000001</v>
      </c>
      <c r="FD130" s="113">
        <v>205.33000200000001</v>
      </c>
      <c r="FE130" s="114">
        <v>12800500</v>
      </c>
      <c r="FF130" s="115">
        <v>189060</v>
      </c>
      <c r="FG130" s="145">
        <v>150.61999499999999</v>
      </c>
      <c r="FH130" s="113">
        <v>152.020004</v>
      </c>
      <c r="FI130" s="113">
        <v>147.55999800000001</v>
      </c>
      <c r="FJ130" s="113">
        <v>149.020004</v>
      </c>
      <c r="FK130" s="113">
        <v>146.56184400000001</v>
      </c>
      <c r="FL130" s="114">
        <v>1107000</v>
      </c>
      <c r="FM130" s="115">
        <v>37584.99</v>
      </c>
      <c r="FN130" s="145">
        <v>334.17001299999998</v>
      </c>
      <c r="FO130" s="113">
        <v>340.83999599999999</v>
      </c>
      <c r="FP130" s="113">
        <v>332.67001299999998</v>
      </c>
      <c r="FQ130" s="113">
        <v>333.80999800000001</v>
      </c>
      <c r="FR130" s="113">
        <v>330.25524899999999</v>
      </c>
      <c r="FS130" s="114">
        <v>4991600</v>
      </c>
      <c r="FT130" s="115">
        <v>315556.90000000002</v>
      </c>
      <c r="FU130" s="145">
        <v>55.549999</v>
      </c>
      <c r="FV130" s="113">
        <v>55.619999</v>
      </c>
      <c r="FW130" s="113">
        <v>54.529998999999997</v>
      </c>
      <c r="FX130" s="113">
        <v>54.799999</v>
      </c>
      <c r="FY130" s="113">
        <v>52.985149</v>
      </c>
      <c r="FZ130" s="114">
        <v>23692000</v>
      </c>
      <c r="GA130" s="115">
        <v>226770.4</v>
      </c>
      <c r="GB130" s="145">
        <v>215.970001</v>
      </c>
      <c r="GC130" s="113">
        <v>217.020004</v>
      </c>
      <c r="GD130" s="113">
        <v>208.66999799999999</v>
      </c>
      <c r="GE130" s="113">
        <v>211.5</v>
      </c>
      <c r="GF130" s="113">
        <v>210.905731</v>
      </c>
      <c r="GG130" s="114">
        <v>10658900</v>
      </c>
      <c r="GH130" s="115">
        <v>358728.3</v>
      </c>
      <c r="GI130" s="145">
        <v>47.599997999999999</v>
      </c>
      <c r="GJ130" s="113">
        <v>48.09</v>
      </c>
      <c r="GK130" s="113">
        <v>46.310001</v>
      </c>
      <c r="GL130" s="113">
        <v>46.860000999999997</v>
      </c>
      <c r="GM130" s="113">
        <v>46.006844000000001</v>
      </c>
      <c r="GN130" s="114">
        <v>5252600</v>
      </c>
      <c r="GO130" s="115">
        <v>40510</v>
      </c>
      <c r="GP130" s="145">
        <v>127.860001</v>
      </c>
      <c r="GQ130" s="113">
        <v>129.58000200000001</v>
      </c>
      <c r="GR130" s="113">
        <v>126.279999</v>
      </c>
      <c r="GS130" s="113">
        <v>127.529999</v>
      </c>
      <c r="GT130" s="113">
        <v>126.03913900000001</v>
      </c>
      <c r="GU130" s="114">
        <v>15116000</v>
      </c>
      <c r="GV130" s="115">
        <v>360818.8</v>
      </c>
      <c r="GW130" s="145">
        <v>189.89999399999999</v>
      </c>
      <c r="GX130" s="113">
        <v>192.479996</v>
      </c>
      <c r="GY130" s="113">
        <v>184.11999499999999</v>
      </c>
      <c r="GZ130" s="113">
        <v>188.029999</v>
      </c>
      <c r="HA130" s="113">
        <v>188.029999</v>
      </c>
      <c r="HB130" s="114">
        <v>12542600</v>
      </c>
      <c r="HC130" s="115">
        <v>341324.3</v>
      </c>
      <c r="HD130" s="147">
        <v>31289.01</v>
      </c>
      <c r="HE130" s="148">
        <v>31461.97</v>
      </c>
      <c r="HF130" s="148">
        <v>30547.53</v>
      </c>
      <c r="HG130" s="148">
        <v>30924.14</v>
      </c>
      <c r="HH130" s="148">
        <v>30924.14</v>
      </c>
      <c r="HI130" s="114">
        <v>537850000</v>
      </c>
      <c r="HJ130" s="149">
        <f t="shared" si="1"/>
        <v>9369184.7300000004</v>
      </c>
    </row>
    <row r="131" spans="1:218" x14ac:dyDescent="0.2">
      <c r="A131" s="127">
        <v>44260</v>
      </c>
      <c r="B131" s="112">
        <v>178.449997</v>
      </c>
      <c r="C131" s="113">
        <v>181.55999800000001</v>
      </c>
      <c r="D131" s="113">
        <v>176.949997</v>
      </c>
      <c r="E131" s="113">
        <v>180.800003</v>
      </c>
      <c r="F131" s="113">
        <v>178.119553</v>
      </c>
      <c r="G131" s="114">
        <v>2262800</v>
      </c>
      <c r="H131" s="120">
        <v>104701.3</v>
      </c>
      <c r="I131" s="145">
        <v>144.66000399999999</v>
      </c>
      <c r="J131" s="113">
        <v>147.96000699999999</v>
      </c>
      <c r="K131" s="113">
        <v>142.08000200000001</v>
      </c>
      <c r="L131" s="113">
        <v>147.33000200000001</v>
      </c>
      <c r="M131" s="113">
        <v>146.14291399999999</v>
      </c>
      <c r="N131" s="114">
        <v>5048300</v>
      </c>
      <c r="O131" s="115">
        <v>118687.4</v>
      </c>
      <c r="P131" s="146">
        <v>222.449997</v>
      </c>
      <c r="Q131" s="113">
        <v>228.14999399999999</v>
      </c>
      <c r="R131" s="113">
        <v>221.449997</v>
      </c>
      <c r="S131" s="113">
        <v>227.729996</v>
      </c>
      <c r="T131" s="113">
        <v>224.407059</v>
      </c>
      <c r="U131" s="114">
        <v>3021300</v>
      </c>
      <c r="V131" s="120">
        <v>129340</v>
      </c>
      <c r="W131" s="145">
        <v>120.980003</v>
      </c>
      <c r="X131" s="113">
        <v>121.94000200000001</v>
      </c>
      <c r="Y131" s="113">
        <v>117.57</v>
      </c>
      <c r="Z131" s="113">
        <v>121.41999800000001</v>
      </c>
      <c r="AA131" s="113">
        <v>121.032768</v>
      </c>
      <c r="AB131" s="114">
        <v>153766600</v>
      </c>
      <c r="AC131" s="115">
        <v>2038412</v>
      </c>
      <c r="AD131" s="145">
        <v>229.009995</v>
      </c>
      <c r="AE131" s="113">
        <v>229.91999799999999</v>
      </c>
      <c r="AF131" s="113">
        <v>213.800003</v>
      </c>
      <c r="AG131" s="113">
        <v>223.220001</v>
      </c>
      <c r="AH131" s="113">
        <v>223.220001</v>
      </c>
      <c r="AI131" s="114">
        <v>20026600</v>
      </c>
      <c r="AJ131" s="115">
        <v>130280.1</v>
      </c>
      <c r="AK131" s="145">
        <v>214.33999600000001</v>
      </c>
      <c r="AL131" s="113">
        <v>220.779999</v>
      </c>
      <c r="AM131" s="113">
        <v>211.5</v>
      </c>
      <c r="AN131" s="113">
        <v>220.16000399999999</v>
      </c>
      <c r="AO131" s="113">
        <v>217.999405</v>
      </c>
      <c r="AP131" s="114">
        <v>3602300</v>
      </c>
      <c r="AQ131" s="115">
        <v>120054.1</v>
      </c>
      <c r="AR131" s="145">
        <v>106.959999</v>
      </c>
      <c r="AS131" s="113">
        <v>109.129997</v>
      </c>
      <c r="AT131" s="113">
        <v>106.150002</v>
      </c>
      <c r="AU131" s="113">
        <v>109</v>
      </c>
      <c r="AV131" s="113">
        <v>106.249413</v>
      </c>
      <c r="AW131" s="114">
        <v>23638200</v>
      </c>
      <c r="AX131" s="115">
        <v>209975</v>
      </c>
      <c r="AY131" s="145">
        <v>45.450001</v>
      </c>
      <c r="AZ131" s="113">
        <v>46.740001999999997</v>
      </c>
      <c r="BA131" s="113">
        <v>45.27</v>
      </c>
      <c r="BB131" s="113">
        <v>46.25</v>
      </c>
      <c r="BC131" s="113">
        <v>45.296844</v>
      </c>
      <c r="BD131" s="114">
        <v>33197600</v>
      </c>
      <c r="BE131" s="115">
        <v>195429.9</v>
      </c>
      <c r="BF131" s="145">
        <v>50.049999</v>
      </c>
      <c r="BG131" s="113">
        <v>50.950001</v>
      </c>
      <c r="BH131" s="113">
        <v>49.900002000000001</v>
      </c>
      <c r="BI131" s="113">
        <v>50.790000999999997</v>
      </c>
      <c r="BJ131" s="113">
        <v>49.619548999999999</v>
      </c>
      <c r="BK131" s="114">
        <v>21310800</v>
      </c>
      <c r="BL131" s="115">
        <v>218869.9</v>
      </c>
      <c r="BM131" s="145">
        <v>62.119999</v>
      </c>
      <c r="BN131" s="113">
        <v>63.040000999999997</v>
      </c>
      <c r="BO131" s="113">
        <v>60.75</v>
      </c>
      <c r="BP131" s="113">
        <v>62.91</v>
      </c>
      <c r="BQ131" s="113">
        <v>61.610233000000001</v>
      </c>
      <c r="BR131" s="114">
        <v>3883800</v>
      </c>
      <c r="BS131" s="115">
        <v>39834.720000000001</v>
      </c>
      <c r="BT131" s="145">
        <v>335.57998700000002</v>
      </c>
      <c r="BU131" s="113">
        <v>335.57998700000002</v>
      </c>
      <c r="BV131" s="113">
        <v>316.459991</v>
      </c>
      <c r="BW131" s="113">
        <v>327.36999500000002</v>
      </c>
      <c r="BX131" s="113">
        <v>324.69039900000001</v>
      </c>
      <c r="BY131" s="114">
        <v>3740200</v>
      </c>
      <c r="BZ131" s="115">
        <v>112255.1</v>
      </c>
      <c r="CA131" s="145">
        <v>204.529999</v>
      </c>
      <c r="CB131" s="113">
        <v>207.46000699999999</v>
      </c>
      <c r="CC131" s="113">
        <v>201.779999</v>
      </c>
      <c r="CD131" s="113">
        <v>206.58000200000001</v>
      </c>
      <c r="CE131" s="113">
        <v>204.88996900000001</v>
      </c>
      <c r="CF131" s="114">
        <v>2857800</v>
      </c>
      <c r="CG131" s="115">
        <v>143980</v>
      </c>
      <c r="CH131" s="145">
        <v>252.259995</v>
      </c>
      <c r="CI131" s="113">
        <v>254.199997</v>
      </c>
      <c r="CJ131" s="113">
        <v>246.58999600000001</v>
      </c>
      <c r="CK131" s="113">
        <v>253.520004</v>
      </c>
      <c r="CL131" s="113">
        <v>249.359207</v>
      </c>
      <c r="CM131" s="114">
        <v>6351800</v>
      </c>
      <c r="CN131" s="115">
        <v>273058.40000000002</v>
      </c>
      <c r="CO131" s="145">
        <v>59.259998000000003</v>
      </c>
      <c r="CP131" s="113">
        <v>61.18</v>
      </c>
      <c r="CQ131" s="113">
        <v>58.509998000000003</v>
      </c>
      <c r="CR131" s="113">
        <v>60.740001999999997</v>
      </c>
      <c r="CS131" s="113">
        <v>59.978431999999998</v>
      </c>
      <c r="CT131" s="114">
        <v>39511700</v>
      </c>
      <c r="CU131" s="115">
        <v>246786.6</v>
      </c>
      <c r="CV131" s="145">
        <v>120.639999</v>
      </c>
      <c r="CW131" s="113">
        <v>123.75</v>
      </c>
      <c r="CX131" s="113">
        <v>120.25</v>
      </c>
      <c r="CY131" s="113">
        <v>122.83000199999999</v>
      </c>
      <c r="CZ131" s="113">
        <v>120.09019499999999</v>
      </c>
      <c r="DA131" s="114">
        <v>6949300</v>
      </c>
      <c r="DB131" s="115">
        <v>109760.1</v>
      </c>
      <c r="DC131" s="145">
        <v>153.979996</v>
      </c>
      <c r="DD131" s="113">
        <v>156.69000199999999</v>
      </c>
      <c r="DE131" s="113">
        <v>153.13000500000001</v>
      </c>
      <c r="DF131" s="113">
        <v>156.10000600000001</v>
      </c>
      <c r="DG131" s="113">
        <v>154.215744</v>
      </c>
      <c r="DH131" s="114">
        <v>8331600</v>
      </c>
      <c r="DI131" s="115">
        <v>410965.5</v>
      </c>
      <c r="DJ131" s="145">
        <v>153.220001</v>
      </c>
      <c r="DK131" s="113">
        <v>153.490005</v>
      </c>
      <c r="DL131" s="113">
        <v>147.970001</v>
      </c>
      <c r="DM131" s="113">
        <v>150.91000399999999</v>
      </c>
      <c r="DN131" s="113">
        <v>148.273346</v>
      </c>
      <c r="DO131" s="114">
        <v>18465100</v>
      </c>
      <c r="DP131" s="115">
        <v>460502.5</v>
      </c>
      <c r="DQ131" s="145">
        <v>205.75</v>
      </c>
      <c r="DR131" s="113">
        <v>208.229996</v>
      </c>
      <c r="DS131" s="113">
        <v>202.96000699999999</v>
      </c>
      <c r="DT131" s="113">
        <v>207.36999499999999</v>
      </c>
      <c r="DU131" s="113">
        <v>205.10652200000001</v>
      </c>
      <c r="DV131" s="114">
        <v>3608100</v>
      </c>
      <c r="DW131" s="115">
        <v>154609.29999999999</v>
      </c>
      <c r="DX131" s="145">
        <v>69.188934000000003</v>
      </c>
      <c r="DY131" s="113">
        <v>70.047707000000003</v>
      </c>
      <c r="DZ131" s="113">
        <v>68.711830000000006</v>
      </c>
      <c r="EA131" s="113">
        <v>69.780533000000005</v>
      </c>
      <c r="EB131" s="113">
        <v>67.974091000000001</v>
      </c>
      <c r="EC131" s="114">
        <v>12241164</v>
      </c>
      <c r="ED131" s="115">
        <v>185047.3</v>
      </c>
      <c r="EE131" s="145">
        <v>229.520004</v>
      </c>
      <c r="EF131" s="113">
        <v>233.270004</v>
      </c>
      <c r="EG131" s="113">
        <v>226.46000699999999</v>
      </c>
      <c r="EH131" s="113">
        <v>231.60000600000001</v>
      </c>
      <c r="EI131" s="113">
        <v>230.62493900000001</v>
      </c>
      <c r="EJ131" s="114">
        <v>41872800</v>
      </c>
      <c r="EK131" s="115">
        <v>1746776</v>
      </c>
      <c r="EL131" s="145">
        <v>133.53999300000001</v>
      </c>
      <c r="EM131" s="113">
        <v>133.679993</v>
      </c>
      <c r="EN131" s="113">
        <v>129.19000199999999</v>
      </c>
      <c r="EO131" s="113">
        <v>133.35000600000001</v>
      </c>
      <c r="EP131" s="113">
        <v>132.862213</v>
      </c>
      <c r="EQ131" s="114">
        <v>5957100</v>
      </c>
      <c r="ER131" s="115">
        <v>169551.7</v>
      </c>
      <c r="ES131" s="145">
        <v>122.760002</v>
      </c>
      <c r="ET131" s="113">
        <v>126.33000199999999</v>
      </c>
      <c r="EU131" s="113">
        <v>122.550003</v>
      </c>
      <c r="EV131" s="113">
        <v>125.980003</v>
      </c>
      <c r="EW131" s="113">
        <v>124.396736</v>
      </c>
      <c r="EX131" s="114">
        <v>10490900</v>
      </c>
      <c r="EY131" s="115">
        <v>310222.59999999998</v>
      </c>
      <c r="EZ131" s="145">
        <v>210.009995</v>
      </c>
      <c r="FA131" s="113">
        <v>212.35000600000001</v>
      </c>
      <c r="FB131" s="113">
        <v>203.220001</v>
      </c>
      <c r="FC131" s="113">
        <v>210.759995</v>
      </c>
      <c r="FD131" s="113">
        <v>210.759995</v>
      </c>
      <c r="FE131" s="114">
        <v>11406000</v>
      </c>
      <c r="FF131" s="115">
        <v>189680</v>
      </c>
      <c r="FG131" s="145">
        <v>150.449997</v>
      </c>
      <c r="FH131" s="113">
        <v>153.220001</v>
      </c>
      <c r="FI131" s="113">
        <v>149.220001</v>
      </c>
      <c r="FJ131" s="113">
        <v>152.36000100000001</v>
      </c>
      <c r="FK131" s="113">
        <v>149.84674100000001</v>
      </c>
      <c r="FL131" s="114">
        <v>1458700</v>
      </c>
      <c r="FM131" s="115">
        <v>38427.379999999997</v>
      </c>
      <c r="FN131" s="145">
        <v>335.02999899999998</v>
      </c>
      <c r="FO131" s="113">
        <v>348.290009</v>
      </c>
      <c r="FP131" s="113">
        <v>335.01998900000001</v>
      </c>
      <c r="FQ131" s="113">
        <v>347.10000600000001</v>
      </c>
      <c r="FR131" s="113">
        <v>343.40374800000001</v>
      </c>
      <c r="FS131" s="114">
        <v>4563100</v>
      </c>
      <c r="FT131" s="115">
        <v>328120.2</v>
      </c>
      <c r="FU131" s="145">
        <v>54.950001</v>
      </c>
      <c r="FV131" s="113">
        <v>56.200001</v>
      </c>
      <c r="FW131" s="113">
        <v>54.919998</v>
      </c>
      <c r="FX131" s="113">
        <v>56</v>
      </c>
      <c r="FY131" s="113">
        <v>54.145412</v>
      </c>
      <c r="FZ131" s="114">
        <v>23598100</v>
      </c>
      <c r="GA131" s="115">
        <v>231736.3</v>
      </c>
      <c r="GB131" s="145">
        <v>213.729996</v>
      </c>
      <c r="GC131" s="113">
        <v>216.10000600000001</v>
      </c>
      <c r="GD131" s="113">
        <v>209.63000500000001</v>
      </c>
      <c r="GE131" s="113">
        <v>215.41000399999999</v>
      </c>
      <c r="GF131" s="113">
        <v>214.804733</v>
      </c>
      <c r="GG131" s="114">
        <v>7582000</v>
      </c>
      <c r="GH131" s="115">
        <v>365360.1</v>
      </c>
      <c r="GI131" s="145">
        <v>47.099997999999999</v>
      </c>
      <c r="GJ131" s="113">
        <v>47.48</v>
      </c>
      <c r="GK131" s="113">
        <v>46.48</v>
      </c>
      <c r="GL131" s="113">
        <v>47.200001</v>
      </c>
      <c r="GM131" s="113">
        <v>46.340651999999999</v>
      </c>
      <c r="GN131" s="114">
        <v>6182200</v>
      </c>
      <c r="GO131" s="115">
        <v>41170</v>
      </c>
      <c r="GP131" s="145">
        <v>126.83000199999999</v>
      </c>
      <c r="GQ131" s="113">
        <v>129.75</v>
      </c>
      <c r="GR131" s="113">
        <v>126.75</v>
      </c>
      <c r="GS131" s="113">
        <v>129.11999499999999</v>
      </c>
      <c r="GT131" s="113">
        <v>127.610542</v>
      </c>
      <c r="GU131" s="114">
        <v>11357900</v>
      </c>
      <c r="GV131" s="115">
        <v>365317.4</v>
      </c>
      <c r="GW131" s="145">
        <v>189.14999399999999</v>
      </c>
      <c r="GX131" s="113">
        <v>190.570007</v>
      </c>
      <c r="GY131" s="113">
        <v>183.33999600000001</v>
      </c>
      <c r="GZ131" s="113">
        <v>189.990005</v>
      </c>
      <c r="HA131" s="113">
        <v>189.990005</v>
      </c>
      <c r="HB131" s="114">
        <v>10266400</v>
      </c>
      <c r="HC131" s="115">
        <v>344882.1</v>
      </c>
      <c r="HD131" s="147">
        <v>31029.18</v>
      </c>
      <c r="HE131" s="148">
        <v>31580.33</v>
      </c>
      <c r="HF131" s="148">
        <v>30766.81</v>
      </c>
      <c r="HG131" s="148">
        <v>31496.3</v>
      </c>
      <c r="HH131" s="148">
        <v>31496.3</v>
      </c>
      <c r="HI131" s="114">
        <v>501810000</v>
      </c>
      <c r="HJ131" s="149">
        <f t="shared" si="1"/>
        <v>9533793</v>
      </c>
    </row>
    <row r="132" spans="1:218" x14ac:dyDescent="0.2">
      <c r="A132" s="127">
        <v>44263</v>
      </c>
      <c r="B132" s="112">
        <v>180.990005</v>
      </c>
      <c r="C132" s="113">
        <v>185.699997</v>
      </c>
      <c r="D132" s="113">
        <v>180.929993</v>
      </c>
      <c r="E132" s="113">
        <v>183.770004</v>
      </c>
      <c r="F132" s="113">
        <v>181.045547</v>
      </c>
      <c r="G132" s="114">
        <v>2574900</v>
      </c>
      <c r="H132" s="120">
        <v>106421.2</v>
      </c>
      <c r="I132" s="145">
        <v>147.279999</v>
      </c>
      <c r="J132" s="113">
        <v>151.46000699999999</v>
      </c>
      <c r="K132" s="113">
        <v>146.720001</v>
      </c>
      <c r="L132" s="113">
        <v>150.270004</v>
      </c>
      <c r="M132" s="113">
        <v>149.059235</v>
      </c>
      <c r="N132" s="114">
        <v>4283400</v>
      </c>
      <c r="O132" s="115">
        <v>120730</v>
      </c>
      <c r="P132" s="146">
        <v>228.08000200000001</v>
      </c>
      <c r="Q132" s="113">
        <v>232.199997</v>
      </c>
      <c r="R132" s="113">
        <v>226.699997</v>
      </c>
      <c r="S132" s="113">
        <v>227.80999800000001</v>
      </c>
      <c r="T132" s="113">
        <v>224.48590100000001</v>
      </c>
      <c r="U132" s="114">
        <v>3101000</v>
      </c>
      <c r="V132" s="120">
        <v>130350</v>
      </c>
      <c r="W132" s="145">
        <v>120.93</v>
      </c>
      <c r="X132" s="113">
        <v>121</v>
      </c>
      <c r="Y132" s="113">
        <v>116.209999</v>
      </c>
      <c r="Z132" s="113">
        <v>116.360001</v>
      </c>
      <c r="AA132" s="113">
        <v>115.988907</v>
      </c>
      <c r="AB132" s="114">
        <v>154376600</v>
      </c>
      <c r="AC132" s="115">
        <v>1953464</v>
      </c>
      <c r="AD132" s="145">
        <v>226.66999799999999</v>
      </c>
      <c r="AE132" s="113">
        <v>229.88999899999999</v>
      </c>
      <c r="AF132" s="113">
        <v>223.71000699999999</v>
      </c>
      <c r="AG132" s="113">
        <v>224.029999</v>
      </c>
      <c r="AH132" s="113">
        <v>224.029999</v>
      </c>
      <c r="AI132" s="114">
        <v>13836800</v>
      </c>
      <c r="AJ132" s="115">
        <v>130752.9</v>
      </c>
      <c r="AK132" s="145">
        <v>220.970001</v>
      </c>
      <c r="AL132" s="113">
        <v>224.300003</v>
      </c>
      <c r="AM132" s="113">
        <v>218.21000699999999</v>
      </c>
      <c r="AN132" s="113">
        <v>221.58000200000001</v>
      </c>
      <c r="AO132" s="113">
        <v>219.405472</v>
      </c>
      <c r="AP132" s="114">
        <v>3048700</v>
      </c>
      <c r="AQ132" s="115">
        <v>120828.4</v>
      </c>
      <c r="AR132" s="145">
        <v>109.860001</v>
      </c>
      <c r="AS132" s="113">
        <v>110.43</v>
      </c>
      <c r="AT132" s="113">
        <v>108.05999799999999</v>
      </c>
      <c r="AU132" s="113">
        <v>109.75</v>
      </c>
      <c r="AV132" s="113">
        <v>106.980484</v>
      </c>
      <c r="AW132" s="114">
        <v>18033600</v>
      </c>
      <c r="AX132" s="115">
        <v>211419.8</v>
      </c>
      <c r="AY132" s="145">
        <v>46.240001999999997</v>
      </c>
      <c r="AZ132" s="113">
        <v>48.400002000000001</v>
      </c>
      <c r="BA132" s="113">
        <v>46.200001</v>
      </c>
      <c r="BB132" s="113">
        <v>47.509998000000003</v>
      </c>
      <c r="BC132" s="113">
        <v>46.530875999999999</v>
      </c>
      <c r="BD132" s="114">
        <v>34824500</v>
      </c>
      <c r="BE132" s="115">
        <v>200754.1</v>
      </c>
      <c r="BF132" s="145">
        <v>51.470001000000003</v>
      </c>
      <c r="BG132" s="113">
        <v>52.490001999999997</v>
      </c>
      <c r="BH132" s="113">
        <v>51.16</v>
      </c>
      <c r="BI132" s="113">
        <v>51.639999000000003</v>
      </c>
      <c r="BJ132" s="113">
        <v>50.449966000000003</v>
      </c>
      <c r="BK132" s="114">
        <v>25084900</v>
      </c>
      <c r="BL132" s="115">
        <v>222532.8</v>
      </c>
      <c r="BM132" s="145">
        <v>63.169998</v>
      </c>
      <c r="BN132" s="113">
        <v>64.269997000000004</v>
      </c>
      <c r="BO132" s="113">
        <v>62.509998000000003</v>
      </c>
      <c r="BP132" s="113">
        <v>63.439999</v>
      </c>
      <c r="BQ132" s="113">
        <v>62.129280000000001</v>
      </c>
      <c r="BR132" s="114">
        <v>4437600</v>
      </c>
      <c r="BS132" s="115">
        <v>40196.300000000003</v>
      </c>
      <c r="BT132" s="145">
        <v>331.35998499999999</v>
      </c>
      <c r="BU132" s="113">
        <v>337.58999599999999</v>
      </c>
      <c r="BV132" s="113">
        <v>329.10000600000001</v>
      </c>
      <c r="BW132" s="113">
        <v>334.19000199999999</v>
      </c>
      <c r="BX132" s="113">
        <v>331.45459</v>
      </c>
      <c r="BY132" s="114">
        <v>2998000</v>
      </c>
      <c r="BZ132" s="115">
        <v>114593.7</v>
      </c>
      <c r="CA132" s="145">
        <v>207.53999300000001</v>
      </c>
      <c r="CB132" s="113">
        <v>212.449997</v>
      </c>
      <c r="CC132" s="113">
        <v>207.199997</v>
      </c>
      <c r="CD132" s="113">
        <v>207.699997</v>
      </c>
      <c r="CE132" s="113">
        <v>206.000809</v>
      </c>
      <c r="CF132" s="114">
        <v>3215900</v>
      </c>
      <c r="CG132" s="115">
        <v>143680</v>
      </c>
      <c r="CH132" s="145">
        <v>254.229996</v>
      </c>
      <c r="CI132" s="113">
        <v>263.23001099999999</v>
      </c>
      <c r="CJ132" s="113">
        <v>252.520004</v>
      </c>
      <c r="CK132" s="113">
        <v>259.02999899999998</v>
      </c>
      <c r="CL132" s="113">
        <v>254.778763</v>
      </c>
      <c r="CM132" s="114">
        <v>5037400</v>
      </c>
      <c r="CN132" s="115">
        <v>278993.09999999998</v>
      </c>
      <c r="CO132" s="145">
        <v>60.470001000000003</v>
      </c>
      <c r="CP132" s="113">
        <v>61.700001</v>
      </c>
      <c r="CQ132" s="113">
        <v>59.720001000000003</v>
      </c>
      <c r="CR132" s="113">
        <v>59.849997999999999</v>
      </c>
      <c r="CS132" s="113">
        <v>59.099586000000002</v>
      </c>
      <c r="CT132" s="114">
        <v>33112400</v>
      </c>
      <c r="CU132" s="115">
        <v>243170.5</v>
      </c>
      <c r="CV132" s="145">
        <v>122.989998</v>
      </c>
      <c r="CW132" s="113">
        <v>126.849998</v>
      </c>
      <c r="CX132" s="113">
        <v>122.879997</v>
      </c>
      <c r="CY132" s="113">
        <v>124.80999799999999</v>
      </c>
      <c r="CZ132" s="113">
        <v>122.026016</v>
      </c>
      <c r="DA132" s="114">
        <v>7239200</v>
      </c>
      <c r="DB132" s="115">
        <v>111529.4</v>
      </c>
      <c r="DC132" s="145">
        <v>157</v>
      </c>
      <c r="DD132" s="113">
        <v>159.33000200000001</v>
      </c>
      <c r="DE132" s="113">
        <v>155.979996</v>
      </c>
      <c r="DF132" s="113">
        <v>157.39999399999999</v>
      </c>
      <c r="DG132" s="113">
        <v>155.50003100000001</v>
      </c>
      <c r="DH132" s="114">
        <v>6546700</v>
      </c>
      <c r="DI132" s="115">
        <v>414388</v>
      </c>
      <c r="DJ132" s="145">
        <v>152.470001</v>
      </c>
      <c r="DK132" s="113">
        <v>155.46000699999999</v>
      </c>
      <c r="DL132" s="113">
        <v>150.75</v>
      </c>
      <c r="DM132" s="113">
        <v>152.91000399999999</v>
      </c>
      <c r="DN132" s="113">
        <v>150.23838799999999</v>
      </c>
      <c r="DO132" s="114">
        <v>17133300</v>
      </c>
      <c r="DP132" s="115">
        <v>466605.5</v>
      </c>
      <c r="DQ132" s="145">
        <v>207.699997</v>
      </c>
      <c r="DR132" s="113">
        <v>210.58999600000001</v>
      </c>
      <c r="DS132" s="113">
        <v>207.13999899999999</v>
      </c>
      <c r="DT132" s="113">
        <v>209.11000100000001</v>
      </c>
      <c r="DU132" s="113">
        <v>206.82753</v>
      </c>
      <c r="DV132" s="114">
        <v>3157100</v>
      </c>
      <c r="DW132" s="115">
        <v>155906.6</v>
      </c>
      <c r="DX132" s="145">
        <v>70.963736999999995</v>
      </c>
      <c r="DY132" s="113">
        <v>72.099236000000005</v>
      </c>
      <c r="DZ132" s="113">
        <v>70.038169999999994</v>
      </c>
      <c r="EA132" s="113">
        <v>70.772902999999999</v>
      </c>
      <c r="EB132" s="113">
        <v>68.940764999999999</v>
      </c>
      <c r="EC132" s="114">
        <v>15391347</v>
      </c>
      <c r="ED132" s="115">
        <v>187678.9</v>
      </c>
      <c r="EE132" s="145">
        <v>231.36999499999999</v>
      </c>
      <c r="EF132" s="113">
        <v>233.36999499999999</v>
      </c>
      <c r="EG132" s="113">
        <v>227.13000500000001</v>
      </c>
      <c r="EH132" s="113">
        <v>227.38999899999999</v>
      </c>
      <c r="EI132" s="113">
        <v>226.43266299999999</v>
      </c>
      <c r="EJ132" s="114">
        <v>35267400</v>
      </c>
      <c r="EK132" s="115">
        <v>1715024</v>
      </c>
      <c r="EL132" s="145">
        <v>133.63999899999999</v>
      </c>
      <c r="EM132" s="113">
        <v>135.63000500000001</v>
      </c>
      <c r="EN132" s="113">
        <v>132.36999499999999</v>
      </c>
      <c r="EO132" s="113">
        <v>134.55999800000001</v>
      </c>
      <c r="EP132" s="113">
        <v>134.06779499999999</v>
      </c>
      <c r="EQ132" s="114">
        <v>4983000</v>
      </c>
      <c r="ER132" s="115">
        <v>171090.1</v>
      </c>
      <c r="ES132" s="145">
        <v>125.760002</v>
      </c>
      <c r="ET132" s="113">
        <v>128.89999399999999</v>
      </c>
      <c r="EU132" s="113">
        <v>125.32</v>
      </c>
      <c r="EV132" s="113">
        <v>127.30999799999999</v>
      </c>
      <c r="EW132" s="113">
        <v>125.710014</v>
      </c>
      <c r="EX132" s="114">
        <v>9224700</v>
      </c>
      <c r="EY132" s="115">
        <v>313497.8</v>
      </c>
      <c r="EZ132" s="145">
        <v>213.61999499999999</v>
      </c>
      <c r="FA132" s="113">
        <v>214.89999399999999</v>
      </c>
      <c r="FB132" s="113">
        <v>207.570007</v>
      </c>
      <c r="FC132" s="113">
        <v>207.720001</v>
      </c>
      <c r="FD132" s="113">
        <v>207.720001</v>
      </c>
      <c r="FE132" s="114">
        <v>9576400</v>
      </c>
      <c r="FF132" s="115">
        <v>196550</v>
      </c>
      <c r="FG132" s="145">
        <v>153</v>
      </c>
      <c r="FH132" s="113">
        <v>157.25</v>
      </c>
      <c r="FI132" s="113">
        <v>152.470001</v>
      </c>
      <c r="FJ132" s="113">
        <v>155.75</v>
      </c>
      <c r="FK132" s="113">
        <v>153.18083200000001</v>
      </c>
      <c r="FL132" s="114">
        <v>1374800</v>
      </c>
      <c r="FM132" s="115">
        <v>39282.39</v>
      </c>
      <c r="FN132" s="145">
        <v>347.01001000000002</v>
      </c>
      <c r="FO132" s="113">
        <v>354</v>
      </c>
      <c r="FP132" s="113">
        <v>345.60000600000001</v>
      </c>
      <c r="FQ132" s="113">
        <v>350.17001299999998</v>
      </c>
      <c r="FR132" s="113">
        <v>346.44103999999999</v>
      </c>
      <c r="FS132" s="114">
        <v>3419900</v>
      </c>
      <c r="FT132" s="115">
        <v>331022.2</v>
      </c>
      <c r="FU132" s="145">
        <v>55.950001</v>
      </c>
      <c r="FV132" s="113">
        <v>57.299999</v>
      </c>
      <c r="FW132" s="113">
        <v>55.82</v>
      </c>
      <c r="FX132" s="113">
        <v>56.790000999999997</v>
      </c>
      <c r="FY132" s="113">
        <v>54.909244999999999</v>
      </c>
      <c r="FZ132" s="114">
        <v>23648800</v>
      </c>
      <c r="GA132" s="115">
        <v>235005.4</v>
      </c>
      <c r="GB132" s="145">
        <v>216.979996</v>
      </c>
      <c r="GC132" s="113">
        <v>226.13000500000001</v>
      </c>
      <c r="GD132" s="113">
        <v>215.80999800000001</v>
      </c>
      <c r="GE132" s="113">
        <v>220.270004</v>
      </c>
      <c r="GF132" s="113">
        <v>219.65107699999999</v>
      </c>
      <c r="GG132" s="114">
        <v>14750400</v>
      </c>
      <c r="GH132" s="115">
        <v>373603.2</v>
      </c>
      <c r="GI132" s="145">
        <v>47.07</v>
      </c>
      <c r="GJ132" s="113">
        <v>48.639999000000003</v>
      </c>
      <c r="GK132" s="113">
        <v>46.959999000000003</v>
      </c>
      <c r="GL132" s="113">
        <v>48.48</v>
      </c>
      <c r="GM132" s="113">
        <v>47.597346999999999</v>
      </c>
      <c r="GN132" s="114">
        <v>5113400</v>
      </c>
      <c r="GO132" s="115">
        <v>41010</v>
      </c>
      <c r="GP132" s="145">
        <v>129.33000200000001</v>
      </c>
      <c r="GQ132" s="113">
        <v>129.83999600000001</v>
      </c>
      <c r="GR132" s="113">
        <v>127.80999799999999</v>
      </c>
      <c r="GS132" s="113">
        <v>127.879997</v>
      </c>
      <c r="GT132" s="113">
        <v>126.385048</v>
      </c>
      <c r="GU132" s="114">
        <v>13662800</v>
      </c>
      <c r="GV132" s="115">
        <v>361809.1</v>
      </c>
      <c r="GW132" s="145">
        <v>197.30999800000001</v>
      </c>
      <c r="GX132" s="113">
        <v>203.020004</v>
      </c>
      <c r="GY132" s="113">
        <v>193.78999300000001</v>
      </c>
      <c r="GZ132" s="113">
        <v>201.91000399999999</v>
      </c>
      <c r="HA132" s="113">
        <v>201.91000399999999</v>
      </c>
      <c r="HB132" s="114">
        <v>25093200</v>
      </c>
      <c r="HC132" s="115">
        <v>366520.1</v>
      </c>
      <c r="HD132" s="147">
        <v>31512.15</v>
      </c>
      <c r="HE132" s="148">
        <v>32148.04</v>
      </c>
      <c r="HF132" s="148">
        <v>31512.15</v>
      </c>
      <c r="HG132" s="148">
        <v>31802.44</v>
      </c>
      <c r="HH132" s="148">
        <v>31802.44</v>
      </c>
      <c r="HI132" s="114">
        <v>496980000</v>
      </c>
      <c r="HJ132" s="149">
        <f t="shared" ref="HJ132:HJ195" si="2">HC132+GV132+GO132+GH132+GA132+FT132+FM132+FF132+EY132+ER132+EK132+ED132+DW132+DP132+DI132+DB132+CU132+CN132+CG132+BZ132+BS132+BL132+BE132+AX132+AQ132+AJ132+AC132+V132+O132+H132</f>
        <v>9498409.4899999984</v>
      </c>
    </row>
    <row r="133" spans="1:218" x14ac:dyDescent="0.2">
      <c r="A133" s="127">
        <v>44264</v>
      </c>
      <c r="B133" s="112">
        <v>183.5</v>
      </c>
      <c r="C133" s="113">
        <v>184.14999399999999</v>
      </c>
      <c r="D133" s="113">
        <v>181.020004</v>
      </c>
      <c r="E133" s="113">
        <v>181.179993</v>
      </c>
      <c r="F133" s="113">
        <v>178.49391199999999</v>
      </c>
      <c r="G133" s="114">
        <v>2842100</v>
      </c>
      <c r="H133" s="120">
        <v>104921.3</v>
      </c>
      <c r="I133" s="145">
        <v>148.58000200000001</v>
      </c>
      <c r="J133" s="113">
        <v>149.08000200000001</v>
      </c>
      <c r="K133" s="113">
        <v>144.11000100000001</v>
      </c>
      <c r="L133" s="113">
        <v>145.10000600000001</v>
      </c>
      <c r="M133" s="113">
        <v>143.930893</v>
      </c>
      <c r="N133" s="114">
        <v>5806100</v>
      </c>
      <c r="O133" s="115">
        <v>116576.3</v>
      </c>
      <c r="P133" s="146">
        <v>230</v>
      </c>
      <c r="Q133" s="113">
        <v>233.11999499999999</v>
      </c>
      <c r="R133" s="113">
        <v>228.779999</v>
      </c>
      <c r="S133" s="113">
        <v>228.990005</v>
      </c>
      <c r="T133" s="113">
        <v>225.64868200000001</v>
      </c>
      <c r="U133" s="114">
        <v>3057300</v>
      </c>
      <c r="V133" s="120">
        <v>131130</v>
      </c>
      <c r="W133" s="145">
        <v>119.029999</v>
      </c>
      <c r="X133" s="113">
        <v>122.05999799999999</v>
      </c>
      <c r="Y133" s="113">
        <v>118.790001</v>
      </c>
      <c r="Z133" s="113">
        <v>121.089996</v>
      </c>
      <c r="AA133" s="113">
        <v>120.703819</v>
      </c>
      <c r="AB133" s="114">
        <v>129525800</v>
      </c>
      <c r="AC133" s="115">
        <v>2032788</v>
      </c>
      <c r="AD133" s="145">
        <v>226.80999800000001</v>
      </c>
      <c r="AE133" s="113">
        <v>234.05999800000001</v>
      </c>
      <c r="AF133" s="113">
        <v>222.58000200000001</v>
      </c>
      <c r="AG133" s="113">
        <v>230.61000100000001</v>
      </c>
      <c r="AH133" s="113">
        <v>230.61000100000001</v>
      </c>
      <c r="AI133" s="114">
        <v>21001200</v>
      </c>
      <c r="AJ133" s="115">
        <v>134593.20000000001</v>
      </c>
      <c r="AK133" s="145">
        <v>221.38000500000001</v>
      </c>
      <c r="AL133" s="113">
        <v>222.33000200000001</v>
      </c>
      <c r="AM133" s="113">
        <v>216.13999899999999</v>
      </c>
      <c r="AN133" s="113">
        <v>216.800003</v>
      </c>
      <c r="AO133" s="113">
        <v>214.67236299999999</v>
      </c>
      <c r="AP133" s="114">
        <v>2902400</v>
      </c>
      <c r="AQ133" s="115">
        <v>118221.8</v>
      </c>
      <c r="AR133" s="145">
        <v>109.07</v>
      </c>
      <c r="AS133" s="113">
        <v>110.69000200000001</v>
      </c>
      <c r="AT133" s="113">
        <v>107.879997</v>
      </c>
      <c r="AU133" s="113">
        <v>109.5</v>
      </c>
      <c r="AV133" s="113">
        <v>106.736794</v>
      </c>
      <c r="AW133" s="114">
        <v>19010700</v>
      </c>
      <c r="AX133" s="115">
        <v>210938.3</v>
      </c>
      <c r="AY133" s="145">
        <v>47.82</v>
      </c>
      <c r="AZ133" s="113">
        <v>48.369999</v>
      </c>
      <c r="BA133" s="113">
        <v>47.720001000000003</v>
      </c>
      <c r="BB133" s="113">
        <v>47.889999000000003</v>
      </c>
      <c r="BC133" s="113">
        <v>46.903046000000003</v>
      </c>
      <c r="BD133" s="114">
        <v>26512700</v>
      </c>
      <c r="BE133" s="115">
        <v>202359.8</v>
      </c>
      <c r="BF133" s="145">
        <v>51.720001000000003</v>
      </c>
      <c r="BG133" s="113">
        <v>51.880001</v>
      </c>
      <c r="BH133" s="113">
        <v>50.82</v>
      </c>
      <c r="BI133" s="113">
        <v>50.860000999999997</v>
      </c>
      <c r="BJ133" s="113">
        <v>49.687939</v>
      </c>
      <c r="BK133" s="114">
        <v>23082700</v>
      </c>
      <c r="BL133" s="115">
        <v>219171.6</v>
      </c>
      <c r="BM133" s="145">
        <v>63.669998</v>
      </c>
      <c r="BN133" s="113">
        <v>63.709999000000003</v>
      </c>
      <c r="BO133" s="113">
        <v>61.91</v>
      </c>
      <c r="BP133" s="113">
        <v>62.259998000000003</v>
      </c>
      <c r="BQ133" s="113">
        <v>60.973660000000002</v>
      </c>
      <c r="BR133" s="114">
        <v>5823200</v>
      </c>
      <c r="BS133" s="115">
        <v>40431.49</v>
      </c>
      <c r="BT133" s="145">
        <v>328.61999500000002</v>
      </c>
      <c r="BU133" s="113">
        <v>336.39001500000001</v>
      </c>
      <c r="BV133" s="113">
        <v>325.57000699999998</v>
      </c>
      <c r="BW133" s="113">
        <v>330.58999599999999</v>
      </c>
      <c r="BX133" s="113">
        <v>327.88403299999999</v>
      </c>
      <c r="BY133" s="114">
        <v>3324800</v>
      </c>
      <c r="BZ133" s="115">
        <v>113359.3</v>
      </c>
      <c r="CA133" s="145">
        <v>208.990005</v>
      </c>
      <c r="CB133" s="113">
        <v>209.94000199999999</v>
      </c>
      <c r="CC133" s="113">
        <v>206.490005</v>
      </c>
      <c r="CD133" s="113">
        <v>207.61000100000001</v>
      </c>
      <c r="CE133" s="113">
        <v>205.91154499999999</v>
      </c>
      <c r="CF133" s="114">
        <v>2643300</v>
      </c>
      <c r="CG133" s="115">
        <v>143430</v>
      </c>
      <c r="CH133" s="145">
        <v>262.73001099999999</v>
      </c>
      <c r="CI133" s="113">
        <v>267.57000699999998</v>
      </c>
      <c r="CJ133" s="113">
        <v>261.790009</v>
      </c>
      <c r="CK133" s="113">
        <v>264.959991</v>
      </c>
      <c r="CL133" s="113">
        <v>260.61144999999999</v>
      </c>
      <c r="CM133" s="114">
        <v>6625300</v>
      </c>
      <c r="CN133" s="115">
        <v>285380.09999999998</v>
      </c>
      <c r="CO133" s="145">
        <v>61.18</v>
      </c>
      <c r="CP133" s="113">
        <v>63.169998</v>
      </c>
      <c r="CQ133" s="113">
        <v>60.84</v>
      </c>
      <c r="CR133" s="113">
        <v>62.669998</v>
      </c>
      <c r="CS133" s="113">
        <v>61.884228</v>
      </c>
      <c r="CT133" s="114">
        <v>36387500</v>
      </c>
      <c r="CU133" s="115">
        <v>254628.1</v>
      </c>
      <c r="CV133" s="145">
        <v>125.400002</v>
      </c>
      <c r="CW133" s="113">
        <v>126.43</v>
      </c>
      <c r="CX133" s="113">
        <v>124.160004</v>
      </c>
      <c r="CY133" s="113">
        <v>124.18</v>
      </c>
      <c r="CZ133" s="113">
        <v>121.41007999999999</v>
      </c>
      <c r="DA133" s="114">
        <v>5609000</v>
      </c>
      <c r="DB133" s="115">
        <v>110966.39999999999</v>
      </c>
      <c r="DC133" s="145">
        <v>156.88999899999999</v>
      </c>
      <c r="DD133" s="113">
        <v>160.75</v>
      </c>
      <c r="DE133" s="113">
        <v>156.88999899999999</v>
      </c>
      <c r="DF133" s="113">
        <v>157.699997</v>
      </c>
      <c r="DG133" s="113">
        <v>155.79641699999999</v>
      </c>
      <c r="DH133" s="114">
        <v>7461300</v>
      </c>
      <c r="DI133" s="115">
        <v>415177.8</v>
      </c>
      <c r="DJ133" s="145">
        <v>151.5</v>
      </c>
      <c r="DK133" s="113">
        <v>154.25</v>
      </c>
      <c r="DL133" s="113">
        <v>149.820007</v>
      </c>
      <c r="DM133" s="113">
        <v>151.83000200000001</v>
      </c>
      <c r="DN133" s="113">
        <v>149.17726099999999</v>
      </c>
      <c r="DO133" s="114">
        <v>16238800</v>
      </c>
      <c r="DP133" s="115">
        <v>463309.9</v>
      </c>
      <c r="DQ133" s="145">
        <v>210.63000500000001</v>
      </c>
      <c r="DR133" s="113">
        <v>211.199997</v>
      </c>
      <c r="DS133" s="113">
        <v>208.279999</v>
      </c>
      <c r="DT133" s="113">
        <v>208.550003</v>
      </c>
      <c r="DU133" s="113">
        <v>206.273651</v>
      </c>
      <c r="DV133" s="114">
        <v>3646700</v>
      </c>
      <c r="DW133" s="115">
        <v>155489.1</v>
      </c>
      <c r="DX133" s="145">
        <v>71.145034999999993</v>
      </c>
      <c r="DY133" s="113">
        <v>72.003815000000003</v>
      </c>
      <c r="DZ133" s="113">
        <v>70.734734000000003</v>
      </c>
      <c r="EA133" s="113">
        <v>70.744277999999994</v>
      </c>
      <c r="EB133" s="113">
        <v>68.912880000000001</v>
      </c>
      <c r="EC133" s="114">
        <v>14189920</v>
      </c>
      <c r="ED133" s="115">
        <v>187603</v>
      </c>
      <c r="EE133" s="145">
        <v>232.88000500000001</v>
      </c>
      <c r="EF133" s="113">
        <v>235.38000500000001</v>
      </c>
      <c r="EG133" s="113">
        <v>231.66999799999999</v>
      </c>
      <c r="EH133" s="113">
        <v>233.779999</v>
      </c>
      <c r="EI133" s="113">
        <v>232.79574600000001</v>
      </c>
      <c r="EJ133" s="114">
        <v>33080500</v>
      </c>
      <c r="EK133" s="115">
        <v>1763218</v>
      </c>
      <c r="EL133" s="145">
        <v>135.509995</v>
      </c>
      <c r="EM133" s="113">
        <v>138</v>
      </c>
      <c r="EN133" s="113">
        <v>135.449997</v>
      </c>
      <c r="EO133" s="113">
        <v>135.949997</v>
      </c>
      <c r="EP133" s="113">
        <v>135.452698</v>
      </c>
      <c r="EQ133" s="114">
        <v>5977800</v>
      </c>
      <c r="ER133" s="115">
        <v>172857.5</v>
      </c>
      <c r="ES133" s="145">
        <v>127.650002</v>
      </c>
      <c r="ET133" s="113">
        <v>128.91999799999999</v>
      </c>
      <c r="EU133" s="113">
        <v>126.05999799999999</v>
      </c>
      <c r="EV133" s="113">
        <v>126.18</v>
      </c>
      <c r="EW133" s="113">
        <v>124.594223</v>
      </c>
      <c r="EX133" s="114">
        <v>8859700</v>
      </c>
      <c r="EY133" s="115">
        <v>310715.09999999998</v>
      </c>
      <c r="EZ133" s="145">
        <v>212.179993</v>
      </c>
      <c r="FA133" s="113">
        <v>215.78999300000001</v>
      </c>
      <c r="FB133" s="113">
        <v>211.16999799999999</v>
      </c>
      <c r="FC133" s="113">
        <v>211.529999</v>
      </c>
      <c r="FD133" s="113">
        <v>211.529999</v>
      </c>
      <c r="FE133" s="114">
        <v>9732200</v>
      </c>
      <c r="FF133" s="115">
        <v>200300</v>
      </c>
      <c r="FG133" s="145">
        <v>154.41999799999999</v>
      </c>
      <c r="FH133" s="113">
        <v>155.96000699999999</v>
      </c>
      <c r="FI133" s="113">
        <v>152.779999</v>
      </c>
      <c r="FJ133" s="113">
        <v>153.820007</v>
      </c>
      <c r="FK133" s="113">
        <v>152.11282299999999</v>
      </c>
      <c r="FL133" s="114">
        <v>1420100</v>
      </c>
      <c r="FM133" s="115">
        <v>38795.620000000003</v>
      </c>
      <c r="FN133" s="145">
        <v>352.92001299999998</v>
      </c>
      <c r="FO133" s="113">
        <v>361.25</v>
      </c>
      <c r="FP133" s="113">
        <v>351.33999599999999</v>
      </c>
      <c r="FQ133" s="113">
        <v>351.98001099999999</v>
      </c>
      <c r="FR133" s="113">
        <v>348.23178100000001</v>
      </c>
      <c r="FS133" s="114">
        <v>4277600</v>
      </c>
      <c r="FT133" s="115">
        <v>332733.3</v>
      </c>
      <c r="FU133" s="145">
        <v>56.900002000000001</v>
      </c>
      <c r="FV133" s="113">
        <v>57.099997999999999</v>
      </c>
      <c r="FW133" s="113">
        <v>56.169998</v>
      </c>
      <c r="FX133" s="113">
        <v>56.200001</v>
      </c>
      <c r="FY133" s="113">
        <v>54.338782999999999</v>
      </c>
      <c r="FZ133" s="114">
        <v>20956400</v>
      </c>
      <c r="GA133" s="115">
        <v>232563.9</v>
      </c>
      <c r="GB133" s="145">
        <v>222.05999800000001</v>
      </c>
      <c r="GC133" s="113">
        <v>225</v>
      </c>
      <c r="GD133" s="113">
        <v>220.19000199999999</v>
      </c>
      <c r="GE133" s="113">
        <v>220.36000100000001</v>
      </c>
      <c r="GF133" s="113">
        <v>219.74082899999999</v>
      </c>
      <c r="GG133" s="114">
        <v>9228600</v>
      </c>
      <c r="GH133" s="115">
        <v>373755.8</v>
      </c>
      <c r="GI133" s="145">
        <v>48.610000999999997</v>
      </c>
      <c r="GJ133" s="113">
        <v>48.889999000000003</v>
      </c>
      <c r="GK133" s="113">
        <v>47.860000999999997</v>
      </c>
      <c r="GL133" s="113">
        <v>48.459999000000003</v>
      </c>
      <c r="GM133" s="113">
        <v>47.577713000000003</v>
      </c>
      <c r="GN133" s="114">
        <v>5635200</v>
      </c>
      <c r="GO133" s="115">
        <v>41360</v>
      </c>
      <c r="GP133" s="145">
        <v>128.800003</v>
      </c>
      <c r="GQ133" s="113">
        <v>129.88000500000001</v>
      </c>
      <c r="GR133" s="113">
        <v>128.320007</v>
      </c>
      <c r="GS133" s="113">
        <v>128.88999899999999</v>
      </c>
      <c r="GT133" s="113">
        <v>127.38324</v>
      </c>
      <c r="GU133" s="114">
        <v>10662900</v>
      </c>
      <c r="GV133" s="115">
        <v>364666.7</v>
      </c>
      <c r="GW133" s="145">
        <v>200.19000199999999</v>
      </c>
      <c r="GX133" s="113">
        <v>201.699997</v>
      </c>
      <c r="GY133" s="113">
        <v>194.36999499999999</v>
      </c>
      <c r="GZ133" s="113">
        <v>194.509995</v>
      </c>
      <c r="HA133" s="113">
        <v>194.509995</v>
      </c>
      <c r="HB133" s="114">
        <v>23331000</v>
      </c>
      <c r="HC133" s="115">
        <v>353087.1</v>
      </c>
      <c r="HD133" s="147">
        <v>31892.35</v>
      </c>
      <c r="HE133" s="148">
        <v>32150.32</v>
      </c>
      <c r="HF133" s="148">
        <v>31822.639999999999</v>
      </c>
      <c r="HG133" s="148">
        <v>31832.74</v>
      </c>
      <c r="HH133" s="148">
        <v>31832.74</v>
      </c>
      <c r="HI133" s="114">
        <v>458690000</v>
      </c>
      <c r="HJ133" s="149">
        <f t="shared" si="2"/>
        <v>9624528.5099999998</v>
      </c>
    </row>
    <row r="134" spans="1:218" x14ac:dyDescent="0.2">
      <c r="A134" s="127">
        <v>44265</v>
      </c>
      <c r="B134" s="112">
        <v>182.36999499999999</v>
      </c>
      <c r="C134" s="113">
        <v>185.38000500000001</v>
      </c>
      <c r="D134" s="113">
        <v>181.41000399999999</v>
      </c>
      <c r="E134" s="113">
        <v>184.509995</v>
      </c>
      <c r="F134" s="113">
        <v>181.774551</v>
      </c>
      <c r="G134" s="114">
        <v>2370700</v>
      </c>
      <c r="H134" s="120">
        <v>106849.7</v>
      </c>
      <c r="I134" s="145">
        <v>145.699997</v>
      </c>
      <c r="J134" s="113">
        <v>148.28999300000001</v>
      </c>
      <c r="K134" s="113">
        <v>145.44000199999999</v>
      </c>
      <c r="L134" s="113">
        <v>146.75</v>
      </c>
      <c r="M134" s="113">
        <v>145.56758099999999</v>
      </c>
      <c r="N134" s="114">
        <v>3049800</v>
      </c>
      <c r="O134" s="115">
        <v>117901.9</v>
      </c>
      <c r="P134" s="146">
        <v>231.46000699999999</v>
      </c>
      <c r="Q134" s="113">
        <v>233.490005</v>
      </c>
      <c r="R134" s="113">
        <v>229.020004</v>
      </c>
      <c r="S134" s="113">
        <v>229.96000699999999</v>
      </c>
      <c r="T134" s="113">
        <v>226.60453799999999</v>
      </c>
      <c r="U134" s="114">
        <v>2309800</v>
      </c>
      <c r="V134" s="120">
        <v>129910</v>
      </c>
      <c r="W134" s="145">
        <v>121.69000200000001</v>
      </c>
      <c r="X134" s="113">
        <v>122.16999800000001</v>
      </c>
      <c r="Y134" s="113">
        <v>119.449997</v>
      </c>
      <c r="Z134" s="113">
        <v>119.980003</v>
      </c>
      <c r="AA134" s="113">
        <v>119.597374</v>
      </c>
      <c r="AB134" s="114">
        <v>111943300</v>
      </c>
      <c r="AC134" s="115">
        <v>2014237</v>
      </c>
      <c r="AD134" s="145">
        <v>233.80999800000001</v>
      </c>
      <c r="AE134" s="113">
        <v>246.800003</v>
      </c>
      <c r="AF134" s="113">
        <v>232.88000500000001</v>
      </c>
      <c r="AG134" s="113">
        <v>245.33999600000001</v>
      </c>
      <c r="AH134" s="113">
        <v>245.33999600000001</v>
      </c>
      <c r="AI134" s="114">
        <v>27753400</v>
      </c>
      <c r="AJ134" s="115">
        <v>143190.29999999999</v>
      </c>
      <c r="AK134" s="145">
        <v>217.729996</v>
      </c>
      <c r="AL134" s="113">
        <v>222.050003</v>
      </c>
      <c r="AM134" s="113">
        <v>217.19000199999999</v>
      </c>
      <c r="AN134" s="113">
        <v>221.05999800000001</v>
      </c>
      <c r="AO134" s="113">
        <v>218.89056400000001</v>
      </c>
      <c r="AP134" s="114">
        <v>2435800</v>
      </c>
      <c r="AQ134" s="115">
        <v>120544.8</v>
      </c>
      <c r="AR134" s="145">
        <v>110.199997</v>
      </c>
      <c r="AS134" s="113">
        <v>112.010002</v>
      </c>
      <c r="AT134" s="113">
        <v>109.699997</v>
      </c>
      <c r="AU134" s="113">
        <v>111.370003</v>
      </c>
      <c r="AV134" s="113">
        <v>108.559608</v>
      </c>
      <c r="AW134" s="114">
        <v>17389900</v>
      </c>
      <c r="AX134" s="115">
        <v>214540.6</v>
      </c>
      <c r="AY134" s="145">
        <v>48.470001000000003</v>
      </c>
      <c r="AZ134" s="113">
        <v>48.790000999999997</v>
      </c>
      <c r="BA134" s="113">
        <v>48.189999</v>
      </c>
      <c r="BB134" s="113">
        <v>48.290000999999997</v>
      </c>
      <c r="BC134" s="113">
        <v>47.294803999999999</v>
      </c>
      <c r="BD134" s="114">
        <v>19841500</v>
      </c>
      <c r="BE134" s="115">
        <v>204049.9</v>
      </c>
      <c r="BF134" s="145">
        <v>51.18</v>
      </c>
      <c r="BG134" s="113">
        <v>51.630001</v>
      </c>
      <c r="BH134" s="113">
        <v>50.720001000000003</v>
      </c>
      <c r="BI134" s="113">
        <v>51.439999</v>
      </c>
      <c r="BJ134" s="113">
        <v>50.254573999999998</v>
      </c>
      <c r="BK134" s="114">
        <v>21331600</v>
      </c>
      <c r="BL134" s="115">
        <v>221671</v>
      </c>
      <c r="BM134" s="145">
        <v>62.619999</v>
      </c>
      <c r="BN134" s="113">
        <v>64.459998999999996</v>
      </c>
      <c r="BO134" s="113">
        <v>62.369999</v>
      </c>
      <c r="BP134" s="113">
        <v>64.089995999999999</v>
      </c>
      <c r="BQ134" s="113">
        <v>62.76585</v>
      </c>
      <c r="BR134" s="114">
        <v>4238500</v>
      </c>
      <c r="BS134" s="115">
        <v>40992.74</v>
      </c>
      <c r="BT134" s="145">
        <v>332.07000699999998</v>
      </c>
      <c r="BU134" s="113">
        <v>342.39999399999999</v>
      </c>
      <c r="BV134" s="113">
        <v>331.52999899999998</v>
      </c>
      <c r="BW134" s="113">
        <v>342.01998900000001</v>
      </c>
      <c r="BX134" s="113">
        <v>339.22045900000001</v>
      </c>
      <c r="BY134" s="114">
        <v>3153100</v>
      </c>
      <c r="BZ134" s="115">
        <v>117278.6</v>
      </c>
      <c r="CA134" s="145">
        <v>207.679993</v>
      </c>
      <c r="CB134" s="113">
        <v>213.270004</v>
      </c>
      <c r="CC134" s="113">
        <v>207.64999399999999</v>
      </c>
      <c r="CD134" s="113">
        <v>212.91000399999999</v>
      </c>
      <c r="CE134" s="113">
        <v>211.16819799999999</v>
      </c>
      <c r="CF134" s="114">
        <v>4332500</v>
      </c>
      <c r="CG134" s="115">
        <v>140730</v>
      </c>
      <c r="CH134" s="145">
        <v>265.92001299999998</v>
      </c>
      <c r="CI134" s="113">
        <v>268.75</v>
      </c>
      <c r="CJ134" s="113">
        <v>264.07998700000002</v>
      </c>
      <c r="CK134" s="113">
        <v>266.23998999999998</v>
      </c>
      <c r="CL134" s="113">
        <v>263.511414</v>
      </c>
      <c r="CM134" s="114">
        <v>3798400</v>
      </c>
      <c r="CN134" s="115">
        <v>286758.8</v>
      </c>
      <c r="CO134" s="145">
        <v>63.220001000000003</v>
      </c>
      <c r="CP134" s="113">
        <v>64.120002999999997</v>
      </c>
      <c r="CQ134" s="113">
        <v>62.130001</v>
      </c>
      <c r="CR134" s="113">
        <v>62.25</v>
      </c>
      <c r="CS134" s="113">
        <v>61.469493999999997</v>
      </c>
      <c r="CT134" s="114">
        <v>27160300</v>
      </c>
      <c r="CU134" s="115">
        <v>252921.60000000001</v>
      </c>
      <c r="CV134" s="145">
        <v>125.050003</v>
      </c>
      <c r="CW134" s="113">
        <v>128.240005</v>
      </c>
      <c r="CX134" s="113">
        <v>124.610001</v>
      </c>
      <c r="CY134" s="113">
        <v>127.870003</v>
      </c>
      <c r="CZ134" s="113">
        <v>125.017769</v>
      </c>
      <c r="DA134" s="114">
        <v>7247800</v>
      </c>
      <c r="DB134" s="115">
        <v>114263.8</v>
      </c>
      <c r="DC134" s="145">
        <v>158.820007</v>
      </c>
      <c r="DD134" s="113">
        <v>159.89999399999999</v>
      </c>
      <c r="DE134" s="113">
        <v>157.36000100000001</v>
      </c>
      <c r="DF134" s="113">
        <v>159.14999399999999</v>
      </c>
      <c r="DG134" s="113">
        <v>157.22891200000001</v>
      </c>
      <c r="DH134" s="114">
        <v>6635600</v>
      </c>
      <c r="DI134" s="115">
        <v>418995.3</v>
      </c>
      <c r="DJ134" s="145">
        <v>151.91000399999999</v>
      </c>
      <c r="DK134" s="113">
        <v>156.16000399999999</v>
      </c>
      <c r="DL134" s="113">
        <v>151.509995</v>
      </c>
      <c r="DM134" s="113">
        <v>155.13000500000001</v>
      </c>
      <c r="DN134" s="113">
        <v>152.419601</v>
      </c>
      <c r="DO134" s="114">
        <v>14342200</v>
      </c>
      <c r="DP134" s="115">
        <v>473379.9</v>
      </c>
      <c r="DQ134" s="145">
        <v>208.720001</v>
      </c>
      <c r="DR134" s="113">
        <v>213.63000500000001</v>
      </c>
      <c r="DS134" s="113">
        <v>208.240005</v>
      </c>
      <c r="DT134" s="113">
        <v>213.30999800000001</v>
      </c>
      <c r="DU134" s="113">
        <v>210.98170500000001</v>
      </c>
      <c r="DV134" s="114">
        <v>3447200</v>
      </c>
      <c r="DW134" s="115">
        <v>159037.9</v>
      </c>
      <c r="DX134" s="145">
        <v>71.335875999999999</v>
      </c>
      <c r="DY134" s="113">
        <v>71.784347999999994</v>
      </c>
      <c r="DZ134" s="113">
        <v>70.706108</v>
      </c>
      <c r="EA134" s="113">
        <v>71.335875999999999</v>
      </c>
      <c r="EB134" s="113">
        <v>69.489165999999997</v>
      </c>
      <c r="EC134" s="114">
        <v>12827310</v>
      </c>
      <c r="ED134" s="115">
        <v>189171.8</v>
      </c>
      <c r="EE134" s="145">
        <v>237</v>
      </c>
      <c r="EF134" s="113">
        <v>237</v>
      </c>
      <c r="EG134" s="113">
        <v>232.03999300000001</v>
      </c>
      <c r="EH134" s="113">
        <v>232.41999799999999</v>
      </c>
      <c r="EI134" s="113">
        <v>231.44148300000001</v>
      </c>
      <c r="EJ134" s="114">
        <v>29746800</v>
      </c>
      <c r="EK134" s="115">
        <v>1752961</v>
      </c>
      <c r="EL134" s="145">
        <v>136.5</v>
      </c>
      <c r="EM134" s="113">
        <v>138.199997</v>
      </c>
      <c r="EN134" s="113">
        <v>136.10000600000001</v>
      </c>
      <c r="EO134" s="113">
        <v>137.58999600000001</v>
      </c>
      <c r="EP134" s="113">
        <v>137.08670000000001</v>
      </c>
      <c r="EQ134" s="114">
        <v>4519600</v>
      </c>
      <c r="ER134" s="115">
        <v>174942.7</v>
      </c>
      <c r="ES134" s="145">
        <v>126.150002</v>
      </c>
      <c r="ET134" s="113">
        <v>128.41999799999999</v>
      </c>
      <c r="EU134" s="113">
        <v>125.470001</v>
      </c>
      <c r="EV134" s="113">
        <v>127.339996</v>
      </c>
      <c r="EW134" s="113">
        <v>125.739639</v>
      </c>
      <c r="EX134" s="114">
        <v>9070900</v>
      </c>
      <c r="EY134" s="115">
        <v>313571.59999999998</v>
      </c>
      <c r="EZ134" s="145">
        <v>214.720001</v>
      </c>
      <c r="FA134" s="113">
        <v>216.14999399999999</v>
      </c>
      <c r="FB134" s="113">
        <v>211.770004</v>
      </c>
      <c r="FC134" s="113">
        <v>211.96000699999999</v>
      </c>
      <c r="FD134" s="113">
        <v>211.96000699999999</v>
      </c>
      <c r="FE134" s="114">
        <v>7186400</v>
      </c>
      <c r="FF134" s="115">
        <v>198960</v>
      </c>
      <c r="FG134" s="145">
        <v>153.55999800000001</v>
      </c>
      <c r="FH134" s="113">
        <v>156.429993</v>
      </c>
      <c r="FI134" s="113">
        <v>153.050003</v>
      </c>
      <c r="FJ134" s="113">
        <v>155.38000500000001</v>
      </c>
      <c r="FK134" s="113">
        <v>153.65550200000001</v>
      </c>
      <c r="FL134" s="114">
        <v>1491600</v>
      </c>
      <c r="FM134" s="115">
        <v>39189.07</v>
      </c>
      <c r="FN134" s="145">
        <v>353.91000400000001</v>
      </c>
      <c r="FO134" s="113">
        <v>354.48001099999999</v>
      </c>
      <c r="FP134" s="113">
        <v>348.5</v>
      </c>
      <c r="FQ134" s="113">
        <v>349.60000600000001</v>
      </c>
      <c r="FR134" s="113">
        <v>345.87710600000003</v>
      </c>
      <c r="FS134" s="114">
        <v>3012300</v>
      </c>
      <c r="FT134" s="115">
        <v>330483.5</v>
      </c>
      <c r="FU134" s="145">
        <v>56.689999</v>
      </c>
      <c r="FV134" s="113">
        <v>57.290000999999997</v>
      </c>
      <c r="FW134" s="113">
        <v>55.849997999999999</v>
      </c>
      <c r="FX134" s="113">
        <v>57.080002</v>
      </c>
      <c r="FY134" s="113">
        <v>55.189644000000001</v>
      </c>
      <c r="FZ134" s="114">
        <v>18848600</v>
      </c>
      <c r="GA134" s="115">
        <v>236205.4</v>
      </c>
      <c r="GB134" s="145">
        <v>220.720001</v>
      </c>
      <c r="GC134" s="113">
        <v>224.19000199999999</v>
      </c>
      <c r="GD134" s="113">
        <v>219.39999399999999</v>
      </c>
      <c r="GE134" s="113">
        <v>223.16999799999999</v>
      </c>
      <c r="GF134" s="113">
        <v>222.54293799999999</v>
      </c>
      <c r="GG134" s="114">
        <v>7822900</v>
      </c>
      <c r="GH134" s="115">
        <v>378521.9</v>
      </c>
      <c r="GI134" s="145">
        <v>48.98</v>
      </c>
      <c r="GJ134" s="113">
        <v>50.759998000000003</v>
      </c>
      <c r="GK134" s="113">
        <v>48.639999000000003</v>
      </c>
      <c r="GL134" s="113">
        <v>50.52</v>
      </c>
      <c r="GM134" s="113">
        <v>49.600208000000002</v>
      </c>
      <c r="GN134" s="114">
        <v>6068400</v>
      </c>
      <c r="GO134" s="115">
        <v>41410</v>
      </c>
      <c r="GP134" s="145">
        <v>128.86000100000001</v>
      </c>
      <c r="GQ134" s="113">
        <v>133.050003</v>
      </c>
      <c r="GR134" s="113">
        <v>128.470001</v>
      </c>
      <c r="GS134" s="113">
        <v>132.179993</v>
      </c>
      <c r="GT134" s="113">
        <v>130.634781</v>
      </c>
      <c r="GU134" s="114">
        <v>14976400</v>
      </c>
      <c r="GV134" s="115">
        <v>373975</v>
      </c>
      <c r="GW134" s="145">
        <v>197.30999800000001</v>
      </c>
      <c r="GX134" s="113">
        <v>198.800003</v>
      </c>
      <c r="GY134" s="113">
        <v>194.679993</v>
      </c>
      <c r="GZ134" s="113">
        <v>195.05999800000001</v>
      </c>
      <c r="HA134" s="113">
        <v>195.05999800000001</v>
      </c>
      <c r="HB134" s="114">
        <v>13662100</v>
      </c>
      <c r="HC134" s="115">
        <v>354085.5</v>
      </c>
      <c r="HD134" s="147">
        <v>31906.959999999999</v>
      </c>
      <c r="HE134" s="148">
        <v>32389.5</v>
      </c>
      <c r="HF134" s="148">
        <v>31906.959999999999</v>
      </c>
      <c r="HG134" s="148">
        <v>32297.02</v>
      </c>
      <c r="HH134" s="148">
        <v>32297.02</v>
      </c>
      <c r="HI134" s="114">
        <v>409110000</v>
      </c>
      <c r="HJ134" s="149">
        <f t="shared" si="2"/>
        <v>9660731.3099999987</v>
      </c>
    </row>
    <row r="135" spans="1:218" x14ac:dyDescent="0.2">
      <c r="A135" s="127">
        <v>44266</v>
      </c>
      <c r="B135" s="112">
        <v>183.13000500000001</v>
      </c>
      <c r="C135" s="113">
        <v>185.070007</v>
      </c>
      <c r="D135" s="113">
        <v>182.10000600000001</v>
      </c>
      <c r="E135" s="113">
        <v>184.570007</v>
      </c>
      <c r="F135" s="113">
        <v>181.83367899999999</v>
      </c>
      <c r="G135" s="114">
        <v>2377300</v>
      </c>
      <c r="H135" s="120">
        <v>106884.4</v>
      </c>
      <c r="I135" s="145">
        <v>146</v>
      </c>
      <c r="J135" s="113">
        <v>147.820007</v>
      </c>
      <c r="K135" s="113">
        <v>145.13000500000001</v>
      </c>
      <c r="L135" s="113">
        <v>147.75</v>
      </c>
      <c r="M135" s="113">
        <v>146.55952500000001</v>
      </c>
      <c r="N135" s="114">
        <v>3147700</v>
      </c>
      <c r="O135" s="115">
        <v>118705.4</v>
      </c>
      <c r="P135" s="146">
        <v>230.66000399999999</v>
      </c>
      <c r="Q135" s="113">
        <v>233.96000699999999</v>
      </c>
      <c r="R135" s="113">
        <v>228.779999</v>
      </c>
      <c r="S135" s="113">
        <v>231.16999799999999</v>
      </c>
      <c r="T135" s="113">
        <v>227.79686000000001</v>
      </c>
      <c r="U135" s="114">
        <v>2244000</v>
      </c>
      <c r="V135" s="120">
        <v>131410</v>
      </c>
      <c r="W135" s="145">
        <v>122.540001</v>
      </c>
      <c r="X135" s="113">
        <v>123.209999</v>
      </c>
      <c r="Y135" s="113">
        <v>121.260002</v>
      </c>
      <c r="Z135" s="113">
        <v>121.959999</v>
      </c>
      <c r="AA135" s="113">
        <v>121.571045</v>
      </c>
      <c r="AB135" s="114">
        <v>103026500</v>
      </c>
      <c r="AC135" s="115">
        <v>2047477</v>
      </c>
      <c r="AD135" s="145">
        <v>248.770004</v>
      </c>
      <c r="AE135" s="113">
        <v>256.64999399999999</v>
      </c>
      <c r="AF135" s="113">
        <v>246.550003</v>
      </c>
      <c r="AG135" s="113">
        <v>252</v>
      </c>
      <c r="AH135" s="113">
        <v>252</v>
      </c>
      <c r="AI135" s="114">
        <v>30139200</v>
      </c>
      <c r="AJ135" s="115">
        <v>147077.29999999999</v>
      </c>
      <c r="AK135" s="145">
        <v>223</v>
      </c>
      <c r="AL135" s="113">
        <v>223.60000600000001</v>
      </c>
      <c r="AM135" s="113">
        <v>219.14999399999999</v>
      </c>
      <c r="AN135" s="113">
        <v>219.759995</v>
      </c>
      <c r="AO135" s="113">
        <v>217.603317</v>
      </c>
      <c r="AP135" s="114">
        <v>2960000</v>
      </c>
      <c r="AQ135" s="115">
        <v>119835.9</v>
      </c>
      <c r="AR135" s="145">
        <v>111.650002</v>
      </c>
      <c r="AS135" s="113">
        <v>112.550003</v>
      </c>
      <c r="AT135" s="113">
        <v>110.889999</v>
      </c>
      <c r="AU135" s="113">
        <v>111.19000200000001</v>
      </c>
      <c r="AV135" s="113">
        <v>108.384148</v>
      </c>
      <c r="AW135" s="114">
        <v>10989500</v>
      </c>
      <c r="AX135" s="115">
        <v>214193.8</v>
      </c>
      <c r="AY135" s="145">
        <v>48.509998000000003</v>
      </c>
      <c r="AZ135" s="113">
        <v>49.080002</v>
      </c>
      <c r="BA135" s="113">
        <v>48.23</v>
      </c>
      <c r="BB135" s="113">
        <v>48.799999</v>
      </c>
      <c r="BC135" s="113">
        <v>47.794288999999999</v>
      </c>
      <c r="BD135" s="114">
        <v>21976600</v>
      </c>
      <c r="BE135" s="115">
        <v>206205</v>
      </c>
      <c r="BF135" s="145">
        <v>51.41</v>
      </c>
      <c r="BG135" s="113">
        <v>51.43</v>
      </c>
      <c r="BH135" s="113">
        <v>50.810001</v>
      </c>
      <c r="BI135" s="113">
        <v>50.880001</v>
      </c>
      <c r="BJ135" s="113">
        <v>49.707481000000001</v>
      </c>
      <c r="BK135" s="114">
        <v>17417700</v>
      </c>
      <c r="BL135" s="115">
        <v>219257.8</v>
      </c>
      <c r="BM135" s="145">
        <v>64.330001999999993</v>
      </c>
      <c r="BN135" s="113">
        <v>65.269997000000004</v>
      </c>
      <c r="BO135" s="113">
        <v>64.220000999999996</v>
      </c>
      <c r="BP135" s="113">
        <v>64.319999999999993</v>
      </c>
      <c r="BQ135" s="113">
        <v>62.991100000000003</v>
      </c>
      <c r="BR135" s="114">
        <v>3651800</v>
      </c>
      <c r="BS135" s="115">
        <v>41099.64</v>
      </c>
      <c r="BT135" s="145">
        <v>338.66000400000001</v>
      </c>
      <c r="BU135" s="113">
        <v>345</v>
      </c>
      <c r="BV135" s="113">
        <v>336.459991</v>
      </c>
      <c r="BW135" s="113">
        <v>342.10000600000001</v>
      </c>
      <c r="BX135" s="113">
        <v>339.29983499999997</v>
      </c>
      <c r="BY135" s="114">
        <v>2756600</v>
      </c>
      <c r="BZ135" s="115">
        <v>117306.1</v>
      </c>
      <c r="CA135" s="145">
        <v>211.78999300000001</v>
      </c>
      <c r="CB135" s="113">
        <v>214.759995</v>
      </c>
      <c r="CC135" s="113">
        <v>211.199997</v>
      </c>
      <c r="CD135" s="113">
        <v>212.5</v>
      </c>
      <c r="CE135" s="113">
        <v>210.76153600000001</v>
      </c>
      <c r="CF135" s="114">
        <v>2959700</v>
      </c>
      <c r="CG135" s="115">
        <v>142430</v>
      </c>
      <c r="CH135" s="145">
        <v>268.60000600000001</v>
      </c>
      <c r="CI135" s="113">
        <v>270.77999899999998</v>
      </c>
      <c r="CJ135" s="113">
        <v>267.20001200000002</v>
      </c>
      <c r="CK135" s="113">
        <v>268.85000600000001</v>
      </c>
      <c r="CL135" s="113">
        <v>266.09466600000002</v>
      </c>
      <c r="CM135" s="114">
        <v>4371300</v>
      </c>
      <c r="CN135" s="115">
        <v>289570.09999999998</v>
      </c>
      <c r="CO135" s="145">
        <v>62.939999</v>
      </c>
      <c r="CP135" s="113">
        <v>64.089995999999999</v>
      </c>
      <c r="CQ135" s="113">
        <v>62.389999000000003</v>
      </c>
      <c r="CR135" s="113">
        <v>63.310001</v>
      </c>
      <c r="CS135" s="113">
        <v>62.516204999999999</v>
      </c>
      <c r="CT135" s="114">
        <v>30701800</v>
      </c>
      <c r="CU135" s="115">
        <v>257228.4</v>
      </c>
      <c r="CV135" s="145">
        <v>128.08999600000001</v>
      </c>
      <c r="CW135" s="113">
        <v>128.63999899999999</v>
      </c>
      <c r="CX135" s="113">
        <v>126.779999</v>
      </c>
      <c r="CY135" s="113">
        <v>127.139999</v>
      </c>
      <c r="CZ135" s="113">
        <v>124.30405399999999</v>
      </c>
      <c r="DA135" s="114">
        <v>5146900</v>
      </c>
      <c r="DB135" s="115">
        <v>113611.5</v>
      </c>
      <c r="DC135" s="145">
        <v>159.53999300000001</v>
      </c>
      <c r="DD135" s="113">
        <v>160.63000500000001</v>
      </c>
      <c r="DE135" s="113">
        <v>158.91999799999999</v>
      </c>
      <c r="DF135" s="113">
        <v>159.13999899999999</v>
      </c>
      <c r="DG135" s="113">
        <v>157.21904000000001</v>
      </c>
      <c r="DH135" s="114">
        <v>6305600</v>
      </c>
      <c r="DI135" s="115">
        <v>418968.9</v>
      </c>
      <c r="DJ135" s="145">
        <v>154.11000100000001</v>
      </c>
      <c r="DK135" s="113">
        <v>156.14999399999999</v>
      </c>
      <c r="DL135" s="113">
        <v>153.36000100000001</v>
      </c>
      <c r="DM135" s="113">
        <v>154.320007</v>
      </c>
      <c r="DN135" s="113">
        <v>151.623749</v>
      </c>
      <c r="DO135" s="114">
        <v>11771500</v>
      </c>
      <c r="DP135" s="115">
        <v>470908.2</v>
      </c>
      <c r="DQ135" s="145">
        <v>214.699997</v>
      </c>
      <c r="DR135" s="113">
        <v>215.229996</v>
      </c>
      <c r="DS135" s="113">
        <v>211.490005</v>
      </c>
      <c r="DT135" s="113">
        <v>211.570007</v>
      </c>
      <c r="DU135" s="113">
        <v>209.26068100000001</v>
      </c>
      <c r="DV135" s="114">
        <v>3618000</v>
      </c>
      <c r="DW135" s="115">
        <v>157740.6</v>
      </c>
      <c r="DX135" s="145">
        <v>71.459923000000003</v>
      </c>
      <c r="DY135" s="113">
        <v>71.908394000000001</v>
      </c>
      <c r="DZ135" s="113">
        <v>71.173659999999998</v>
      </c>
      <c r="EA135" s="113">
        <v>71.211830000000006</v>
      </c>
      <c r="EB135" s="113">
        <v>69.368331999999995</v>
      </c>
      <c r="EC135" s="114">
        <v>13205324</v>
      </c>
      <c r="ED135" s="115">
        <v>188842.9</v>
      </c>
      <c r="EE135" s="145">
        <v>234.96000699999999</v>
      </c>
      <c r="EF135" s="113">
        <v>239.16999799999999</v>
      </c>
      <c r="EG135" s="113">
        <v>234.30999800000001</v>
      </c>
      <c r="EH135" s="113">
        <v>237.13000500000001</v>
      </c>
      <c r="EI135" s="113">
        <v>236.131653</v>
      </c>
      <c r="EJ135" s="114">
        <v>29907600</v>
      </c>
      <c r="EK135" s="115">
        <v>1788485</v>
      </c>
      <c r="EL135" s="145">
        <v>139.179993</v>
      </c>
      <c r="EM135" s="113">
        <v>142.199997</v>
      </c>
      <c r="EN135" s="113">
        <v>138.55999800000001</v>
      </c>
      <c r="EO135" s="113">
        <v>141.19000199999999</v>
      </c>
      <c r="EP135" s="113">
        <v>140.673553</v>
      </c>
      <c r="EQ135" s="114">
        <v>5696500</v>
      </c>
      <c r="ER135" s="115">
        <v>179520.1</v>
      </c>
      <c r="ES135" s="145">
        <v>127.129997</v>
      </c>
      <c r="ET135" s="113">
        <v>127.849998</v>
      </c>
      <c r="EU135" s="113">
        <v>126.720001</v>
      </c>
      <c r="EV135" s="113">
        <v>126.910004</v>
      </c>
      <c r="EW135" s="113">
        <v>125.315048</v>
      </c>
      <c r="EX135" s="114">
        <v>6941500</v>
      </c>
      <c r="EY135" s="115">
        <v>312512.8</v>
      </c>
      <c r="EZ135" s="145">
        <v>215</v>
      </c>
      <c r="FA135" s="113">
        <v>218.16999799999999</v>
      </c>
      <c r="FB135" s="113">
        <v>214.35000600000001</v>
      </c>
      <c r="FC135" s="113">
        <v>215.949997</v>
      </c>
      <c r="FD135" s="113">
        <v>215.949997</v>
      </c>
      <c r="FE135" s="114">
        <v>6431000</v>
      </c>
      <c r="FF135" s="115">
        <v>212360</v>
      </c>
      <c r="FG135" s="145">
        <v>153.88000500000001</v>
      </c>
      <c r="FH135" s="113">
        <v>155.36999499999999</v>
      </c>
      <c r="FI135" s="113">
        <v>152.16999799999999</v>
      </c>
      <c r="FJ135" s="113">
        <v>155.08999600000001</v>
      </c>
      <c r="FK135" s="113">
        <v>153.36871300000001</v>
      </c>
      <c r="FL135" s="114">
        <v>2105200</v>
      </c>
      <c r="FM135" s="115">
        <v>39115.93</v>
      </c>
      <c r="FN135" s="145">
        <v>350.76001000000002</v>
      </c>
      <c r="FO135" s="113">
        <v>355.97000100000002</v>
      </c>
      <c r="FP135" s="113">
        <v>349.86999500000002</v>
      </c>
      <c r="FQ135" s="113">
        <v>353.10000600000001</v>
      </c>
      <c r="FR135" s="113">
        <v>349.33984400000003</v>
      </c>
      <c r="FS135" s="114">
        <v>2520500</v>
      </c>
      <c r="FT135" s="115">
        <v>333792.09999999998</v>
      </c>
      <c r="FU135" s="145">
        <v>57.009998000000003</v>
      </c>
      <c r="FV135" s="113">
        <v>57.189999</v>
      </c>
      <c r="FW135" s="113">
        <v>55.470001000000003</v>
      </c>
      <c r="FX135" s="113">
        <v>55.509998000000003</v>
      </c>
      <c r="FY135" s="113">
        <v>53.671635000000002</v>
      </c>
      <c r="FZ135" s="114">
        <v>30312900</v>
      </c>
      <c r="GA135" s="115">
        <v>229708.5</v>
      </c>
      <c r="GB135" s="145">
        <v>224.529999</v>
      </c>
      <c r="GC135" s="113">
        <v>228.229996</v>
      </c>
      <c r="GD135" s="113">
        <v>223.80999800000001</v>
      </c>
      <c r="GE135" s="113">
        <v>226.14999399999999</v>
      </c>
      <c r="GF135" s="113">
        <v>225.51454200000001</v>
      </c>
      <c r="GG135" s="114">
        <v>10053400</v>
      </c>
      <c r="GH135" s="115">
        <v>383576.3</v>
      </c>
      <c r="GI135" s="145">
        <v>50.619999</v>
      </c>
      <c r="GJ135" s="113">
        <v>51.779998999999997</v>
      </c>
      <c r="GK135" s="113">
        <v>50.27</v>
      </c>
      <c r="GL135" s="113">
        <v>51.52</v>
      </c>
      <c r="GM135" s="113">
        <v>50.582005000000002</v>
      </c>
      <c r="GN135" s="114">
        <v>7324300</v>
      </c>
      <c r="GO135" s="115">
        <v>41710</v>
      </c>
      <c r="GP135" s="145">
        <v>133.36000100000001</v>
      </c>
      <c r="GQ135" s="113">
        <v>133.490005</v>
      </c>
      <c r="GR135" s="113">
        <v>131.529999</v>
      </c>
      <c r="GS135" s="113">
        <v>132.13000500000001</v>
      </c>
      <c r="GT135" s="113">
        <v>130.585373</v>
      </c>
      <c r="GU135" s="114">
        <v>11829900</v>
      </c>
      <c r="GV135" s="115">
        <v>373833.6</v>
      </c>
      <c r="GW135" s="145">
        <v>197.38000500000001</v>
      </c>
      <c r="GX135" s="113">
        <v>199.050003</v>
      </c>
      <c r="GY135" s="113">
        <v>195.39999399999999</v>
      </c>
      <c r="GZ135" s="113">
        <v>196.75</v>
      </c>
      <c r="HA135" s="113">
        <v>196.75</v>
      </c>
      <c r="HB135" s="114">
        <v>11933900</v>
      </c>
      <c r="HC135" s="115">
        <v>357153.3</v>
      </c>
      <c r="HD135" s="147">
        <v>32354.5</v>
      </c>
      <c r="HE135" s="148">
        <v>32661.59</v>
      </c>
      <c r="HF135" s="148">
        <v>32345.7</v>
      </c>
      <c r="HG135" s="148">
        <v>32485.59</v>
      </c>
      <c r="HH135" s="148">
        <v>32485.59</v>
      </c>
      <c r="HI135" s="114">
        <v>400020000</v>
      </c>
      <c r="HJ135" s="149">
        <f t="shared" si="2"/>
        <v>9760520.5700000003</v>
      </c>
    </row>
    <row r="136" spans="1:218" x14ac:dyDescent="0.2">
      <c r="A136" s="127">
        <v>44267</v>
      </c>
      <c r="B136" s="112">
        <v>185.61000100000001</v>
      </c>
      <c r="C136" s="113">
        <v>186.21000699999999</v>
      </c>
      <c r="D136" s="113">
        <v>184.270004</v>
      </c>
      <c r="E136" s="113">
        <v>184.91999799999999</v>
      </c>
      <c r="F136" s="113">
        <v>182.178482</v>
      </c>
      <c r="G136" s="114">
        <v>2691600</v>
      </c>
      <c r="H136" s="120">
        <v>107087.1</v>
      </c>
      <c r="I136" s="145">
        <v>149.10000600000001</v>
      </c>
      <c r="J136" s="113">
        <v>150.63999899999999</v>
      </c>
      <c r="K136" s="113">
        <v>148.020004</v>
      </c>
      <c r="L136" s="113">
        <v>148.53999300000001</v>
      </c>
      <c r="M136" s="113">
        <v>147.34316999999999</v>
      </c>
      <c r="N136" s="114">
        <v>2420100</v>
      </c>
      <c r="O136" s="115">
        <v>119340.1</v>
      </c>
      <c r="P136" s="146">
        <v>230.240005</v>
      </c>
      <c r="Q136" s="113">
        <v>230.759995</v>
      </c>
      <c r="R136" s="113">
        <v>228.69000199999999</v>
      </c>
      <c r="S136" s="113">
        <v>230.36000100000001</v>
      </c>
      <c r="T136" s="113">
        <v>226.99868799999999</v>
      </c>
      <c r="U136" s="114">
        <v>1752600</v>
      </c>
      <c r="V136" s="120">
        <v>132830</v>
      </c>
      <c r="W136" s="145">
        <v>120.400002</v>
      </c>
      <c r="X136" s="113">
        <v>121.16999800000001</v>
      </c>
      <c r="Y136" s="113">
        <v>119.160004</v>
      </c>
      <c r="Z136" s="113">
        <v>121.029999</v>
      </c>
      <c r="AA136" s="113">
        <v>120.644012</v>
      </c>
      <c r="AB136" s="114">
        <v>88105100</v>
      </c>
      <c r="AC136" s="115">
        <v>2031865</v>
      </c>
      <c r="AD136" s="145">
        <v>253.86000100000001</v>
      </c>
      <c r="AE136" s="113">
        <v>269.72000100000002</v>
      </c>
      <c r="AF136" s="113">
        <v>253.5</v>
      </c>
      <c r="AG136" s="113">
        <v>269.19000199999999</v>
      </c>
      <c r="AH136" s="113">
        <v>269.19000199999999</v>
      </c>
      <c r="AI136" s="114">
        <v>35264300</v>
      </c>
      <c r="AJ136" s="115">
        <v>157110</v>
      </c>
      <c r="AK136" s="145">
        <v>219</v>
      </c>
      <c r="AL136" s="113">
        <v>229.020004</v>
      </c>
      <c r="AM136" s="113">
        <v>218.11999499999999</v>
      </c>
      <c r="AN136" s="113">
        <v>229</v>
      </c>
      <c r="AO136" s="113">
        <v>226.752655</v>
      </c>
      <c r="AP136" s="114">
        <v>4756500</v>
      </c>
      <c r="AQ136" s="115">
        <v>124874.5</v>
      </c>
      <c r="AR136" s="145">
        <v>111.639999</v>
      </c>
      <c r="AS136" s="113">
        <v>112.699997</v>
      </c>
      <c r="AT136" s="113">
        <v>110.720001</v>
      </c>
      <c r="AU136" s="113">
        <v>111.55999799999999</v>
      </c>
      <c r="AV136" s="113">
        <v>108.744804</v>
      </c>
      <c r="AW136" s="114">
        <v>10930300</v>
      </c>
      <c r="AX136" s="115">
        <v>214906.6</v>
      </c>
      <c r="AY136" s="145">
        <v>48.810001</v>
      </c>
      <c r="AZ136" s="113">
        <v>48.990001999999997</v>
      </c>
      <c r="BA136" s="113">
        <v>48.470001000000003</v>
      </c>
      <c r="BB136" s="113">
        <v>48.82</v>
      </c>
      <c r="BC136" s="113">
        <v>47.813876999999998</v>
      </c>
      <c r="BD136" s="114">
        <v>15196500</v>
      </c>
      <c r="BE136" s="115">
        <v>206289.5</v>
      </c>
      <c r="BF136" s="145">
        <v>50.59</v>
      </c>
      <c r="BG136" s="113">
        <v>50.68</v>
      </c>
      <c r="BH136" s="113">
        <v>50.200001</v>
      </c>
      <c r="BI136" s="113">
        <v>50.360000999999997</v>
      </c>
      <c r="BJ136" s="113">
        <v>49.608967</v>
      </c>
      <c r="BK136" s="114">
        <v>17598600</v>
      </c>
      <c r="BL136" s="115">
        <v>217016.9</v>
      </c>
      <c r="BM136" s="145">
        <v>64.680000000000007</v>
      </c>
      <c r="BN136" s="113">
        <v>65.050003000000004</v>
      </c>
      <c r="BO136" s="113">
        <v>63.880001</v>
      </c>
      <c r="BP136" s="113">
        <v>64.339995999999999</v>
      </c>
      <c r="BQ136" s="113">
        <v>63.010685000000002</v>
      </c>
      <c r="BR136" s="114">
        <v>2690800</v>
      </c>
      <c r="BS136" s="115">
        <v>41190.51</v>
      </c>
      <c r="BT136" s="145">
        <v>345.22000100000002</v>
      </c>
      <c r="BU136" s="113">
        <v>350</v>
      </c>
      <c r="BV136" s="113">
        <v>343.64001500000001</v>
      </c>
      <c r="BW136" s="113">
        <v>348.80999800000001</v>
      </c>
      <c r="BX136" s="113">
        <v>345.95489500000002</v>
      </c>
      <c r="BY136" s="114">
        <v>2436700</v>
      </c>
      <c r="BZ136" s="115">
        <v>119606.9</v>
      </c>
      <c r="CA136" s="145">
        <v>213.28999300000001</v>
      </c>
      <c r="CB136" s="113">
        <v>215.38999899999999</v>
      </c>
      <c r="CC136" s="113">
        <v>213.199997</v>
      </c>
      <c r="CD136" s="113">
        <v>214.38000500000001</v>
      </c>
      <c r="CE136" s="113">
        <v>212.62616</v>
      </c>
      <c r="CF136" s="114">
        <v>1839200</v>
      </c>
      <c r="CG136" s="115">
        <v>146770</v>
      </c>
      <c r="CH136" s="145">
        <v>267.45001200000002</v>
      </c>
      <c r="CI136" s="113">
        <v>273.80999800000001</v>
      </c>
      <c r="CJ136" s="113">
        <v>266.76001000000002</v>
      </c>
      <c r="CK136" s="113">
        <v>273.10000600000001</v>
      </c>
      <c r="CL136" s="113">
        <v>270.30114700000001</v>
      </c>
      <c r="CM136" s="114">
        <v>4190500</v>
      </c>
      <c r="CN136" s="115">
        <v>294147.59999999998</v>
      </c>
      <c r="CO136" s="145">
        <v>62.650002000000001</v>
      </c>
      <c r="CP136" s="113">
        <v>63.299999</v>
      </c>
      <c r="CQ136" s="113">
        <v>62.240001999999997</v>
      </c>
      <c r="CR136" s="113">
        <v>62.900002000000001</v>
      </c>
      <c r="CS136" s="113">
        <v>62.111347000000002</v>
      </c>
      <c r="CT136" s="114">
        <v>20173000</v>
      </c>
      <c r="CU136" s="115">
        <v>255562.6</v>
      </c>
      <c r="CV136" s="145">
        <v>127.19000200000001</v>
      </c>
      <c r="CW136" s="113">
        <v>127.68</v>
      </c>
      <c r="CX136" s="113">
        <v>126.610001</v>
      </c>
      <c r="CY136" s="113">
        <v>127.610001</v>
      </c>
      <c r="CZ136" s="113">
        <v>124.763565</v>
      </c>
      <c r="DA136" s="114">
        <v>4010100</v>
      </c>
      <c r="DB136" s="115">
        <v>114031.4</v>
      </c>
      <c r="DC136" s="145">
        <v>159.279999</v>
      </c>
      <c r="DD136" s="113">
        <v>160.30999800000001</v>
      </c>
      <c r="DE136" s="113">
        <v>159.19000199999999</v>
      </c>
      <c r="DF136" s="113">
        <v>159.60000600000001</v>
      </c>
      <c r="DG136" s="113">
        <v>157.67349200000001</v>
      </c>
      <c r="DH136" s="114">
        <v>5474800</v>
      </c>
      <c r="DI136" s="115">
        <v>420180</v>
      </c>
      <c r="DJ136" s="145">
        <v>156.86000100000001</v>
      </c>
      <c r="DK136" s="113">
        <v>157.63000500000001</v>
      </c>
      <c r="DL136" s="113">
        <v>155.070007</v>
      </c>
      <c r="DM136" s="113">
        <v>156.14999399999999</v>
      </c>
      <c r="DN136" s="113">
        <v>153.42176799999999</v>
      </c>
      <c r="DO136" s="114">
        <v>12849500</v>
      </c>
      <c r="DP136" s="115">
        <v>476492.4</v>
      </c>
      <c r="DQ136" s="145">
        <v>212.03999300000001</v>
      </c>
      <c r="DR136" s="113">
        <v>214.240005</v>
      </c>
      <c r="DS136" s="113">
        <v>211.41999799999999</v>
      </c>
      <c r="DT136" s="113">
        <v>212.33999600000001</v>
      </c>
      <c r="DU136" s="113">
        <v>210.022278</v>
      </c>
      <c r="DV136" s="114">
        <v>2818200</v>
      </c>
      <c r="DW136" s="115">
        <v>158314.79999999999</v>
      </c>
      <c r="DX136" s="145">
        <v>70.639313000000001</v>
      </c>
      <c r="DY136" s="113">
        <v>71.459923000000003</v>
      </c>
      <c r="DZ136" s="113">
        <v>70.601142999999993</v>
      </c>
      <c r="EA136" s="113">
        <v>71.183205000000001</v>
      </c>
      <c r="EB136" s="113">
        <v>69.949684000000005</v>
      </c>
      <c r="EC136" s="114">
        <v>11493940</v>
      </c>
      <c r="ED136" s="115">
        <v>188767</v>
      </c>
      <c r="EE136" s="145">
        <v>234.009995</v>
      </c>
      <c r="EF136" s="113">
        <v>235.820007</v>
      </c>
      <c r="EG136" s="113">
        <v>233.229996</v>
      </c>
      <c r="EH136" s="113">
        <v>235.75</v>
      </c>
      <c r="EI136" s="113">
        <v>234.757462</v>
      </c>
      <c r="EJ136" s="114">
        <v>22653700</v>
      </c>
      <c r="EK136" s="115">
        <v>1778076</v>
      </c>
      <c r="EL136" s="145">
        <v>140</v>
      </c>
      <c r="EM136" s="113">
        <v>140.91000399999999</v>
      </c>
      <c r="EN136" s="113">
        <v>138.60000600000001</v>
      </c>
      <c r="EO136" s="113">
        <v>140.449997</v>
      </c>
      <c r="EP136" s="113">
        <v>139.93623400000001</v>
      </c>
      <c r="EQ136" s="114">
        <v>4143200</v>
      </c>
      <c r="ER136" s="115">
        <v>178579.1</v>
      </c>
      <c r="ES136" s="145">
        <v>127.650002</v>
      </c>
      <c r="ET136" s="113">
        <v>128.820007</v>
      </c>
      <c r="EU136" s="113">
        <v>127.650002</v>
      </c>
      <c r="EV136" s="113">
        <v>128.13999899999999</v>
      </c>
      <c r="EW136" s="113">
        <v>126.52958700000001</v>
      </c>
      <c r="EX136" s="114">
        <v>6521900</v>
      </c>
      <c r="EY136" s="115">
        <v>315541.59999999998</v>
      </c>
      <c r="EZ136" s="145">
        <v>213.449997</v>
      </c>
      <c r="FA136" s="113">
        <v>213.85000600000001</v>
      </c>
      <c r="FB136" s="113">
        <v>209.300003</v>
      </c>
      <c r="FC136" s="113">
        <v>212.21000699999999</v>
      </c>
      <c r="FD136" s="113">
        <v>212.21000699999999</v>
      </c>
      <c r="FE136" s="114">
        <v>6114600</v>
      </c>
      <c r="FF136" s="115">
        <v>220990</v>
      </c>
      <c r="FG136" s="145">
        <v>157.050003</v>
      </c>
      <c r="FH136" s="113">
        <v>159.03999300000001</v>
      </c>
      <c r="FI136" s="113">
        <v>155.970001</v>
      </c>
      <c r="FJ136" s="113">
        <v>157.270004</v>
      </c>
      <c r="FK136" s="113">
        <v>155.52453600000001</v>
      </c>
      <c r="FL136" s="114">
        <v>1313300</v>
      </c>
      <c r="FM136" s="115">
        <v>39665.760000000002</v>
      </c>
      <c r="FN136" s="145">
        <v>353.17001299999998</v>
      </c>
      <c r="FO136" s="113">
        <v>356.82000699999998</v>
      </c>
      <c r="FP136" s="113">
        <v>351.98998999999998</v>
      </c>
      <c r="FQ136" s="113">
        <v>356.01998900000001</v>
      </c>
      <c r="FR136" s="113">
        <v>353.48007200000001</v>
      </c>
      <c r="FS136" s="114">
        <v>2088700</v>
      </c>
      <c r="FT136" s="115">
        <v>336552.4</v>
      </c>
      <c r="FU136" s="145">
        <v>55.73</v>
      </c>
      <c r="FV136" s="113">
        <v>56.169998</v>
      </c>
      <c r="FW136" s="113">
        <v>55.610000999999997</v>
      </c>
      <c r="FX136" s="113">
        <v>55.630001</v>
      </c>
      <c r="FY136" s="113">
        <v>53.787663000000002</v>
      </c>
      <c r="FZ136" s="114">
        <v>22002400</v>
      </c>
      <c r="GA136" s="115">
        <v>230205.1</v>
      </c>
      <c r="GB136" s="145">
        <v>225.279999</v>
      </c>
      <c r="GC136" s="113">
        <v>226.53999300000001</v>
      </c>
      <c r="GD136" s="113">
        <v>223.41999799999999</v>
      </c>
      <c r="GE136" s="113">
        <v>224.36000100000001</v>
      </c>
      <c r="GF136" s="113">
        <v>223.72959900000001</v>
      </c>
      <c r="GG136" s="114">
        <v>8172400</v>
      </c>
      <c r="GH136" s="115">
        <v>380540.3</v>
      </c>
      <c r="GI136" s="145">
        <v>51.490001999999997</v>
      </c>
      <c r="GJ136" s="113">
        <v>53.439999</v>
      </c>
      <c r="GK136" s="113">
        <v>51.349997999999999</v>
      </c>
      <c r="GL136" s="113">
        <v>53.209999000000003</v>
      </c>
      <c r="GM136" s="113">
        <v>52.241233999999999</v>
      </c>
      <c r="GN136" s="114">
        <v>7518700</v>
      </c>
      <c r="GO136" s="115">
        <v>42480</v>
      </c>
      <c r="GP136" s="145">
        <v>132.520004</v>
      </c>
      <c r="GQ136" s="113">
        <v>134.520004</v>
      </c>
      <c r="GR136" s="113">
        <v>132.08000200000001</v>
      </c>
      <c r="GS136" s="113">
        <v>134.11999499999999</v>
      </c>
      <c r="GT136" s="113">
        <v>132.552109</v>
      </c>
      <c r="GU136" s="114">
        <v>9479200</v>
      </c>
      <c r="GV136" s="115">
        <v>379463.8</v>
      </c>
      <c r="GW136" s="145">
        <v>196.529999</v>
      </c>
      <c r="GX136" s="113">
        <v>198.41000399999999</v>
      </c>
      <c r="GY136" s="113">
        <v>195.179993</v>
      </c>
      <c r="GZ136" s="113">
        <v>197.16000399999999</v>
      </c>
      <c r="HA136" s="113">
        <v>197.16000399999999</v>
      </c>
      <c r="HB136" s="114">
        <v>13249100</v>
      </c>
      <c r="HC136" s="115">
        <v>357897.6</v>
      </c>
      <c r="HD136" s="147">
        <v>32462.400000000001</v>
      </c>
      <c r="HE136" s="148">
        <v>32793.32</v>
      </c>
      <c r="HF136" s="148">
        <v>32462.400000000001</v>
      </c>
      <c r="HG136" s="148">
        <v>32778.639999999999</v>
      </c>
      <c r="HH136" s="148">
        <v>32778.639999999999</v>
      </c>
      <c r="HI136" s="114">
        <v>346400000</v>
      </c>
      <c r="HJ136" s="149">
        <f t="shared" si="2"/>
        <v>9786374.5700000003</v>
      </c>
    </row>
    <row r="137" spans="1:218" x14ac:dyDescent="0.2">
      <c r="A137" s="127">
        <v>44270</v>
      </c>
      <c r="B137" s="112">
        <v>186.029999</v>
      </c>
      <c r="C137" s="113">
        <v>189.63000500000001</v>
      </c>
      <c r="D137" s="113">
        <v>185.71000699999999</v>
      </c>
      <c r="E137" s="113">
        <v>189.479996</v>
      </c>
      <c r="F137" s="113">
        <v>186.67086800000001</v>
      </c>
      <c r="G137" s="114">
        <v>3300000</v>
      </c>
      <c r="H137" s="120">
        <v>109727.8</v>
      </c>
      <c r="I137" s="145">
        <v>148.03999300000001</v>
      </c>
      <c r="J137" s="113">
        <v>148.91999799999999</v>
      </c>
      <c r="K137" s="113">
        <v>146.029999</v>
      </c>
      <c r="L137" s="113">
        <v>146.990005</v>
      </c>
      <c r="M137" s="113">
        <v>145.80564899999999</v>
      </c>
      <c r="N137" s="114">
        <v>2586300</v>
      </c>
      <c r="O137" s="115">
        <v>118094.8</v>
      </c>
      <c r="P137" s="146">
        <v>230</v>
      </c>
      <c r="Q137" s="113">
        <v>236.16000399999999</v>
      </c>
      <c r="R137" s="113">
        <v>229.800003</v>
      </c>
      <c r="S137" s="113">
        <v>235.96000699999999</v>
      </c>
      <c r="T137" s="113">
        <v>232.51698300000001</v>
      </c>
      <c r="U137" s="114">
        <v>2911000</v>
      </c>
      <c r="V137" s="120">
        <v>134260</v>
      </c>
      <c r="W137" s="145">
        <v>121.410004</v>
      </c>
      <c r="X137" s="113">
        <v>124</v>
      </c>
      <c r="Y137" s="113">
        <v>120.41999800000001</v>
      </c>
      <c r="Z137" s="113">
        <v>123.989998</v>
      </c>
      <c r="AA137" s="113">
        <v>123.59457399999999</v>
      </c>
      <c r="AB137" s="114">
        <v>92403800</v>
      </c>
      <c r="AC137" s="115">
        <v>2081557</v>
      </c>
      <c r="AD137" s="145">
        <v>274.14999399999999</v>
      </c>
      <c r="AE137" s="113">
        <v>278.57000699999998</v>
      </c>
      <c r="AF137" s="113">
        <v>264.32998700000002</v>
      </c>
      <c r="AG137" s="113">
        <v>265.63000499999998</v>
      </c>
      <c r="AH137" s="113">
        <v>265.63000499999998</v>
      </c>
      <c r="AI137" s="114">
        <v>34816700</v>
      </c>
      <c r="AJ137" s="115">
        <v>155032.20000000001</v>
      </c>
      <c r="AK137" s="145">
        <v>228.86999499999999</v>
      </c>
      <c r="AL137" s="113">
        <v>231.800003</v>
      </c>
      <c r="AM137" s="113">
        <v>225.83000200000001</v>
      </c>
      <c r="AN137" s="113">
        <v>230.740005</v>
      </c>
      <c r="AO137" s="113">
        <v>228.475571</v>
      </c>
      <c r="AP137" s="114">
        <v>4215300</v>
      </c>
      <c r="AQ137" s="115">
        <v>125823.4</v>
      </c>
      <c r="AR137" s="145">
        <v>111.529999</v>
      </c>
      <c r="AS137" s="113">
        <v>111.910004</v>
      </c>
      <c r="AT137" s="113">
        <v>108.889999</v>
      </c>
      <c r="AU137" s="113">
        <v>110.25</v>
      </c>
      <c r="AV137" s="113">
        <v>107.467865</v>
      </c>
      <c r="AW137" s="114">
        <v>10488000</v>
      </c>
      <c r="AX137" s="115">
        <v>212556.3</v>
      </c>
      <c r="AY137" s="145">
        <v>48.900002000000001</v>
      </c>
      <c r="AZ137" s="113">
        <v>49.439999</v>
      </c>
      <c r="BA137" s="113">
        <v>48.900002000000001</v>
      </c>
      <c r="BB137" s="113">
        <v>49.41</v>
      </c>
      <c r="BC137" s="113">
        <v>48.391716000000002</v>
      </c>
      <c r="BD137" s="114">
        <v>15523600</v>
      </c>
      <c r="BE137" s="115">
        <v>208782.6</v>
      </c>
      <c r="BF137" s="145">
        <v>50.5</v>
      </c>
      <c r="BG137" s="113">
        <v>51.119999</v>
      </c>
      <c r="BH137" s="113">
        <v>50.470001000000003</v>
      </c>
      <c r="BI137" s="113">
        <v>51.029998999999997</v>
      </c>
      <c r="BJ137" s="113">
        <v>50.268974</v>
      </c>
      <c r="BK137" s="114">
        <v>13411900</v>
      </c>
      <c r="BL137" s="115">
        <v>219904.1</v>
      </c>
      <c r="BM137" s="145">
        <v>64.069999999999993</v>
      </c>
      <c r="BN137" s="113">
        <v>64.290001000000004</v>
      </c>
      <c r="BO137" s="113">
        <v>62.450001</v>
      </c>
      <c r="BP137" s="113">
        <v>62.900002000000001</v>
      </c>
      <c r="BQ137" s="113">
        <v>61.600441000000004</v>
      </c>
      <c r="BR137" s="114">
        <v>5353300</v>
      </c>
      <c r="BS137" s="115">
        <v>41003.43</v>
      </c>
      <c r="BT137" s="145">
        <v>349.44000199999999</v>
      </c>
      <c r="BU137" s="113">
        <v>352.42001299999998</v>
      </c>
      <c r="BV137" s="113">
        <v>342</v>
      </c>
      <c r="BW137" s="113">
        <v>346.04998799999998</v>
      </c>
      <c r="BX137" s="113">
        <v>343.217468</v>
      </c>
      <c r="BY137" s="114">
        <v>2276200</v>
      </c>
      <c r="BZ137" s="115">
        <v>118660.5</v>
      </c>
      <c r="CA137" s="145">
        <v>213.71000699999999</v>
      </c>
      <c r="CB137" s="113">
        <v>217</v>
      </c>
      <c r="CC137" s="113">
        <v>212.699997</v>
      </c>
      <c r="CD137" s="113">
        <v>216.199997</v>
      </c>
      <c r="CE137" s="113">
        <v>214.43125900000001</v>
      </c>
      <c r="CF137" s="114">
        <v>2561000</v>
      </c>
      <c r="CG137" s="115">
        <v>142610</v>
      </c>
      <c r="CH137" s="145">
        <v>274.5</v>
      </c>
      <c r="CI137" s="113">
        <v>279.64999399999999</v>
      </c>
      <c r="CJ137" s="113">
        <v>274.33999599999999</v>
      </c>
      <c r="CK137" s="113">
        <v>278.540009</v>
      </c>
      <c r="CL137" s="113">
        <v>275.68539399999997</v>
      </c>
      <c r="CM137" s="114">
        <v>4355200</v>
      </c>
      <c r="CN137" s="115">
        <v>300006.8</v>
      </c>
      <c r="CO137" s="145">
        <v>63.610000999999997</v>
      </c>
      <c r="CP137" s="113">
        <v>63.880001</v>
      </c>
      <c r="CQ137" s="113">
        <v>62.48</v>
      </c>
      <c r="CR137" s="113">
        <v>63.790000999999997</v>
      </c>
      <c r="CS137" s="113">
        <v>62.990184999999997</v>
      </c>
      <c r="CT137" s="114">
        <v>21247400</v>
      </c>
      <c r="CU137" s="115">
        <v>259178.6</v>
      </c>
      <c r="CV137" s="145">
        <v>127.769997</v>
      </c>
      <c r="CW137" s="113">
        <v>128.75</v>
      </c>
      <c r="CX137" s="113">
        <v>127.540001</v>
      </c>
      <c r="CY137" s="113">
        <v>128.58000200000001</v>
      </c>
      <c r="CZ137" s="113">
        <v>125.711929</v>
      </c>
      <c r="DA137" s="114">
        <v>3420600</v>
      </c>
      <c r="DB137" s="115">
        <v>114898.3</v>
      </c>
      <c r="DC137" s="145">
        <v>159.75</v>
      </c>
      <c r="DD137" s="113">
        <v>160.66000399999999</v>
      </c>
      <c r="DE137" s="113">
        <v>158.5</v>
      </c>
      <c r="DF137" s="113">
        <v>160.41999799999999</v>
      </c>
      <c r="DG137" s="113">
        <v>158.483597</v>
      </c>
      <c r="DH137" s="114">
        <v>5524100</v>
      </c>
      <c r="DI137" s="115">
        <v>422338.8</v>
      </c>
      <c r="DJ137" s="145">
        <v>156.35000600000001</v>
      </c>
      <c r="DK137" s="113">
        <v>156.91999799999999</v>
      </c>
      <c r="DL137" s="113">
        <v>153.96000699999999</v>
      </c>
      <c r="DM137" s="113">
        <v>155.36999499999999</v>
      </c>
      <c r="DN137" s="113">
        <v>152.655396</v>
      </c>
      <c r="DO137" s="114">
        <v>12101100</v>
      </c>
      <c r="DP137" s="115">
        <v>474112.2</v>
      </c>
      <c r="DQ137" s="145">
        <v>213.64999399999999</v>
      </c>
      <c r="DR137" s="113">
        <v>220.550003</v>
      </c>
      <c r="DS137" s="113">
        <v>213.5</v>
      </c>
      <c r="DT137" s="113">
        <v>220.46000699999999</v>
      </c>
      <c r="DU137" s="113">
        <v>218.053665</v>
      </c>
      <c r="DV137" s="114">
        <v>5479700</v>
      </c>
      <c r="DW137" s="115">
        <v>164368.79999999999</v>
      </c>
      <c r="DX137" s="145">
        <v>72.041984999999997</v>
      </c>
      <c r="DY137" s="113">
        <v>73.053436000000005</v>
      </c>
      <c r="DZ137" s="113">
        <v>71.641220000000004</v>
      </c>
      <c r="EA137" s="113">
        <v>72.738547999999994</v>
      </c>
      <c r="EB137" s="113">
        <v>71.478072999999995</v>
      </c>
      <c r="EC137" s="114">
        <v>17999295</v>
      </c>
      <c r="ED137" s="115">
        <v>192891.5</v>
      </c>
      <c r="EE137" s="145">
        <v>234.96000699999999</v>
      </c>
      <c r="EF137" s="113">
        <v>235.19000199999999</v>
      </c>
      <c r="EG137" s="113">
        <v>231.80999800000001</v>
      </c>
      <c r="EH137" s="113">
        <v>234.80999800000001</v>
      </c>
      <c r="EI137" s="113">
        <v>233.82141100000001</v>
      </c>
      <c r="EJ137" s="114">
        <v>26034900</v>
      </c>
      <c r="EK137" s="115">
        <v>1770987</v>
      </c>
      <c r="EL137" s="145">
        <v>140.699997</v>
      </c>
      <c r="EM137" s="113">
        <v>145</v>
      </c>
      <c r="EN137" s="113">
        <v>140.66999799999999</v>
      </c>
      <c r="EO137" s="113">
        <v>144.94000199999999</v>
      </c>
      <c r="EP137" s="113">
        <v>144.40983600000001</v>
      </c>
      <c r="EQ137" s="114">
        <v>5413900</v>
      </c>
      <c r="ER137" s="115">
        <v>184288.1</v>
      </c>
      <c r="ES137" s="145">
        <v>128.38999899999999</v>
      </c>
      <c r="ET137" s="113">
        <v>129.03999300000001</v>
      </c>
      <c r="EU137" s="113">
        <v>127.19000200000001</v>
      </c>
      <c r="EV137" s="113">
        <v>128.55999800000001</v>
      </c>
      <c r="EW137" s="113">
        <v>126.944305</v>
      </c>
      <c r="EX137" s="114">
        <v>7172600</v>
      </c>
      <c r="EY137" s="115">
        <v>316575.90000000002</v>
      </c>
      <c r="EZ137" s="145">
        <v>211.85000600000001</v>
      </c>
      <c r="FA137" s="113">
        <v>212.94000199999999</v>
      </c>
      <c r="FB137" s="113">
        <v>209.5</v>
      </c>
      <c r="FC137" s="113">
        <v>212.800003</v>
      </c>
      <c r="FD137" s="113">
        <v>212.800003</v>
      </c>
      <c r="FE137" s="114">
        <v>5733700</v>
      </c>
      <c r="FF137" s="115">
        <v>216550</v>
      </c>
      <c r="FG137" s="145">
        <v>155.970001</v>
      </c>
      <c r="FH137" s="113">
        <v>157.5</v>
      </c>
      <c r="FI137" s="113">
        <v>155.60000600000001</v>
      </c>
      <c r="FJ137" s="113">
        <v>157.33999600000001</v>
      </c>
      <c r="FK137" s="113">
        <v>155.59373500000001</v>
      </c>
      <c r="FL137" s="114">
        <v>873500</v>
      </c>
      <c r="FM137" s="115">
        <v>39683.410000000003</v>
      </c>
      <c r="FN137" s="145">
        <v>356.92001299999998</v>
      </c>
      <c r="FO137" s="113">
        <v>357.94000199999999</v>
      </c>
      <c r="FP137" s="113">
        <v>351.54998799999998</v>
      </c>
      <c r="FQ137" s="113">
        <v>353.88000499999998</v>
      </c>
      <c r="FR137" s="113">
        <v>351.35534699999999</v>
      </c>
      <c r="FS137" s="114">
        <v>2343400</v>
      </c>
      <c r="FT137" s="115">
        <v>334529.3</v>
      </c>
      <c r="FU137" s="145">
        <v>55.810001</v>
      </c>
      <c r="FV137" s="113">
        <v>55.939999</v>
      </c>
      <c r="FW137" s="113">
        <v>55.099997999999999</v>
      </c>
      <c r="FX137" s="113">
        <v>55.639999000000003</v>
      </c>
      <c r="FY137" s="113">
        <v>53.797328999999998</v>
      </c>
      <c r="FZ137" s="114">
        <v>18970600</v>
      </c>
      <c r="GA137" s="115">
        <v>230246.5</v>
      </c>
      <c r="GB137" s="145">
        <v>224.229996</v>
      </c>
      <c r="GC137" s="113">
        <v>227.08999600000001</v>
      </c>
      <c r="GD137" s="113">
        <v>221.740005</v>
      </c>
      <c r="GE137" s="113">
        <v>223.270004</v>
      </c>
      <c r="GF137" s="113">
        <v>222.64265399999999</v>
      </c>
      <c r="GG137" s="114">
        <v>9306100</v>
      </c>
      <c r="GH137" s="115">
        <v>378691.5</v>
      </c>
      <c r="GI137" s="145">
        <v>53.52</v>
      </c>
      <c r="GJ137" s="113">
        <v>55.220001000000003</v>
      </c>
      <c r="GK137" s="113">
        <v>53.439999</v>
      </c>
      <c r="GL137" s="113">
        <v>55.049999</v>
      </c>
      <c r="GM137" s="113">
        <v>54.047733000000001</v>
      </c>
      <c r="GN137" s="114">
        <v>9191000</v>
      </c>
      <c r="GO137" s="115">
        <v>41830</v>
      </c>
      <c r="GP137" s="145">
        <v>134.740005</v>
      </c>
      <c r="GQ137" s="113">
        <v>134.75</v>
      </c>
      <c r="GR137" s="113">
        <v>132.820007</v>
      </c>
      <c r="GS137" s="113">
        <v>133.429993</v>
      </c>
      <c r="GT137" s="113">
        <v>131.87016299999999</v>
      </c>
      <c r="GU137" s="114">
        <v>8357300</v>
      </c>
      <c r="GV137" s="115">
        <v>377511.6</v>
      </c>
      <c r="GW137" s="145">
        <v>198.53999300000001</v>
      </c>
      <c r="GX137" s="113">
        <v>198.53999300000001</v>
      </c>
      <c r="GY137" s="113">
        <v>194.80999800000001</v>
      </c>
      <c r="GZ137" s="113">
        <v>196.759995</v>
      </c>
      <c r="HA137" s="113">
        <v>196.759995</v>
      </c>
      <c r="HB137" s="114">
        <v>10311400</v>
      </c>
      <c r="HC137" s="115">
        <v>357171.4</v>
      </c>
      <c r="HD137" s="147">
        <v>32798.839999999997</v>
      </c>
      <c r="HE137" s="148">
        <v>32973.4</v>
      </c>
      <c r="HF137" s="148">
        <v>32629.75</v>
      </c>
      <c r="HG137" s="148">
        <v>32953.46</v>
      </c>
      <c r="HH137" s="148">
        <v>32953.46</v>
      </c>
      <c r="HI137" s="114">
        <v>360080000</v>
      </c>
      <c r="HJ137" s="149">
        <f t="shared" si="2"/>
        <v>9843871.8399999999</v>
      </c>
    </row>
    <row r="138" spans="1:218" x14ac:dyDescent="0.2">
      <c r="A138" s="127">
        <v>44271</v>
      </c>
      <c r="B138" s="112">
        <v>188</v>
      </c>
      <c r="C138" s="113">
        <v>188.46000699999999</v>
      </c>
      <c r="D138" s="113">
        <v>185.979996</v>
      </c>
      <c r="E138" s="113">
        <v>186.85000600000001</v>
      </c>
      <c r="F138" s="113">
        <v>184.07988</v>
      </c>
      <c r="G138" s="114">
        <v>2264000</v>
      </c>
      <c r="H138" s="120">
        <v>108264.1</v>
      </c>
      <c r="I138" s="145">
        <v>147.25</v>
      </c>
      <c r="J138" s="113">
        <v>147.259995</v>
      </c>
      <c r="K138" s="113">
        <v>142.820007</v>
      </c>
      <c r="L138" s="113">
        <v>143.300003</v>
      </c>
      <c r="M138" s="113">
        <v>142.14540099999999</v>
      </c>
      <c r="N138" s="114">
        <v>4031000</v>
      </c>
      <c r="O138" s="115">
        <v>115130.1</v>
      </c>
      <c r="P138" s="146">
        <v>238.11999499999999</v>
      </c>
      <c r="Q138" s="113">
        <v>242.020004</v>
      </c>
      <c r="R138" s="113">
        <v>236.61999499999999</v>
      </c>
      <c r="S138" s="113">
        <v>240.320007</v>
      </c>
      <c r="T138" s="113">
        <v>236.81336999999999</v>
      </c>
      <c r="U138" s="114">
        <v>3386300</v>
      </c>
      <c r="V138" s="120">
        <v>133690</v>
      </c>
      <c r="W138" s="145">
        <v>125.699997</v>
      </c>
      <c r="X138" s="113">
        <v>127.220001</v>
      </c>
      <c r="Y138" s="113">
        <v>124.720001</v>
      </c>
      <c r="Z138" s="113">
        <v>125.57</v>
      </c>
      <c r="AA138" s="113">
        <v>125.169533</v>
      </c>
      <c r="AB138" s="114">
        <v>115227900</v>
      </c>
      <c r="AC138" s="115">
        <v>2108082</v>
      </c>
      <c r="AD138" s="145">
        <v>263.23001099999999</v>
      </c>
      <c r="AE138" s="113">
        <v>264.17001299999998</v>
      </c>
      <c r="AF138" s="113">
        <v>254.020004</v>
      </c>
      <c r="AG138" s="113">
        <v>255.21000699999999</v>
      </c>
      <c r="AH138" s="113">
        <v>255.21000699999999</v>
      </c>
      <c r="AI138" s="114">
        <v>28785800</v>
      </c>
      <c r="AJ138" s="115">
        <v>148950.79999999999</v>
      </c>
      <c r="AK138" s="145">
        <v>227.720001</v>
      </c>
      <c r="AL138" s="113">
        <v>231.21000699999999</v>
      </c>
      <c r="AM138" s="113">
        <v>224.770004</v>
      </c>
      <c r="AN138" s="113">
        <v>226.46000699999999</v>
      </c>
      <c r="AO138" s="113">
        <v>224.23757900000001</v>
      </c>
      <c r="AP138" s="114">
        <v>3539200</v>
      </c>
      <c r="AQ138" s="115">
        <v>123489.4</v>
      </c>
      <c r="AR138" s="145">
        <v>108.529999</v>
      </c>
      <c r="AS138" s="113">
        <v>108.879997</v>
      </c>
      <c r="AT138" s="113">
        <v>107.08000199999999</v>
      </c>
      <c r="AU138" s="113">
        <v>107.639999</v>
      </c>
      <c r="AV138" s="113">
        <v>104.92372899999999</v>
      </c>
      <c r="AW138" s="114">
        <v>11698400</v>
      </c>
      <c r="AX138" s="115">
        <v>207524.4</v>
      </c>
      <c r="AY138" s="145">
        <v>49.189999</v>
      </c>
      <c r="AZ138" s="113">
        <v>49.740001999999997</v>
      </c>
      <c r="BA138" s="113">
        <v>49.189999</v>
      </c>
      <c r="BB138" s="113">
        <v>49.669998</v>
      </c>
      <c r="BC138" s="113">
        <v>48.646357999999999</v>
      </c>
      <c r="BD138" s="114">
        <v>17282300</v>
      </c>
      <c r="BE138" s="115">
        <v>209881.2</v>
      </c>
      <c r="BF138" s="145">
        <v>51.200001</v>
      </c>
      <c r="BG138" s="113">
        <v>51.52</v>
      </c>
      <c r="BH138" s="113">
        <v>51.040000999999997</v>
      </c>
      <c r="BI138" s="113">
        <v>51.220001000000003</v>
      </c>
      <c r="BJ138" s="113">
        <v>50.456142</v>
      </c>
      <c r="BK138" s="114">
        <v>14214200</v>
      </c>
      <c r="BL138" s="115">
        <v>220722.9</v>
      </c>
      <c r="BM138" s="145">
        <v>62.689999</v>
      </c>
      <c r="BN138" s="113">
        <v>63.830002</v>
      </c>
      <c r="BO138" s="113">
        <v>61.860000999999997</v>
      </c>
      <c r="BP138" s="113">
        <v>63.18</v>
      </c>
      <c r="BQ138" s="113">
        <v>61.874656999999999</v>
      </c>
      <c r="BR138" s="114">
        <v>6461600</v>
      </c>
      <c r="BS138" s="115">
        <v>40992.74</v>
      </c>
      <c r="BT138" s="145">
        <v>345.27999899999998</v>
      </c>
      <c r="BU138" s="113">
        <v>346.89999399999999</v>
      </c>
      <c r="BV138" s="113">
        <v>337.75</v>
      </c>
      <c r="BW138" s="113">
        <v>341.709991</v>
      </c>
      <c r="BX138" s="113">
        <v>338.91299400000003</v>
      </c>
      <c r="BY138" s="114">
        <v>2332600</v>
      </c>
      <c r="BZ138" s="115">
        <v>117172.3</v>
      </c>
      <c r="CA138" s="145">
        <v>216.36000100000001</v>
      </c>
      <c r="CB138" s="113">
        <v>216.470001</v>
      </c>
      <c r="CC138" s="113">
        <v>211.41000399999999</v>
      </c>
      <c r="CD138" s="113">
        <v>211.80999800000001</v>
      </c>
      <c r="CE138" s="113">
        <v>210.077179</v>
      </c>
      <c r="CF138" s="114">
        <v>2577700</v>
      </c>
      <c r="CG138" s="115">
        <v>141620</v>
      </c>
      <c r="CH138" s="145">
        <v>278.540009</v>
      </c>
      <c r="CI138" s="113">
        <v>282.51998900000001</v>
      </c>
      <c r="CJ138" s="113">
        <v>277.64999399999999</v>
      </c>
      <c r="CK138" s="113">
        <v>282.07998700000002</v>
      </c>
      <c r="CL138" s="113">
        <v>279.18908699999997</v>
      </c>
      <c r="CM138" s="114">
        <v>4458900</v>
      </c>
      <c r="CN138" s="115">
        <v>303819.7</v>
      </c>
      <c r="CO138" s="145">
        <v>64.150002000000001</v>
      </c>
      <c r="CP138" s="113">
        <v>65.730002999999996</v>
      </c>
      <c r="CQ138" s="113">
        <v>64.080001999999993</v>
      </c>
      <c r="CR138" s="113">
        <v>64.779999000000004</v>
      </c>
      <c r="CS138" s="113">
        <v>63.967770000000002</v>
      </c>
      <c r="CT138" s="114">
        <v>30186600</v>
      </c>
      <c r="CU138" s="115">
        <v>263201</v>
      </c>
      <c r="CV138" s="145">
        <v>128.279999</v>
      </c>
      <c r="CW138" s="113">
        <v>128.520004</v>
      </c>
      <c r="CX138" s="113">
        <v>127.339996</v>
      </c>
      <c r="CY138" s="113">
        <v>128.240005</v>
      </c>
      <c r="CZ138" s="113">
        <v>125.37951700000001</v>
      </c>
      <c r="DA138" s="114">
        <v>4653200</v>
      </c>
      <c r="DB138" s="115">
        <v>114594.4</v>
      </c>
      <c r="DC138" s="145">
        <v>160.46000699999999</v>
      </c>
      <c r="DD138" s="113">
        <v>161.679993</v>
      </c>
      <c r="DE138" s="113">
        <v>160.240005</v>
      </c>
      <c r="DF138" s="113">
        <v>161.36999499999999</v>
      </c>
      <c r="DG138" s="113">
        <v>159.42211900000001</v>
      </c>
      <c r="DH138" s="114">
        <v>6369100</v>
      </c>
      <c r="DI138" s="115">
        <v>424839.8</v>
      </c>
      <c r="DJ138" s="145">
        <v>154.08999600000001</v>
      </c>
      <c r="DK138" s="113">
        <v>154.60000600000001</v>
      </c>
      <c r="DL138" s="113">
        <v>152.19000199999999</v>
      </c>
      <c r="DM138" s="113">
        <v>153.509995</v>
      </c>
      <c r="DN138" s="113">
        <v>150.82789600000001</v>
      </c>
      <c r="DO138" s="114">
        <v>12805600</v>
      </c>
      <c r="DP138" s="115">
        <v>468436.4</v>
      </c>
      <c r="DQ138" s="145">
        <v>219.58000200000001</v>
      </c>
      <c r="DR138" s="113">
        <v>221.300003</v>
      </c>
      <c r="DS138" s="113">
        <v>217.16000399999999</v>
      </c>
      <c r="DT138" s="113">
        <v>219.86000100000001</v>
      </c>
      <c r="DU138" s="113">
        <v>217.460205</v>
      </c>
      <c r="DV138" s="114">
        <v>3583400</v>
      </c>
      <c r="DW138" s="115">
        <v>163921.4</v>
      </c>
      <c r="DX138" s="145">
        <v>72.662216000000001</v>
      </c>
      <c r="DY138" s="113">
        <v>73.635497999999998</v>
      </c>
      <c r="DZ138" s="113">
        <v>72.652671999999995</v>
      </c>
      <c r="EA138" s="113">
        <v>73.291984999999997</v>
      </c>
      <c r="EB138" s="113">
        <v>72.021918999999997</v>
      </c>
      <c r="EC138" s="114">
        <v>15697887</v>
      </c>
      <c r="ED138" s="115">
        <v>194359.1</v>
      </c>
      <c r="EE138" s="145">
        <v>236.279999</v>
      </c>
      <c r="EF138" s="113">
        <v>240.05999800000001</v>
      </c>
      <c r="EG138" s="113">
        <v>235.94000199999999</v>
      </c>
      <c r="EH138" s="113">
        <v>237.71000699999999</v>
      </c>
      <c r="EI138" s="113">
        <v>236.70921300000001</v>
      </c>
      <c r="EJ138" s="114">
        <v>28092200</v>
      </c>
      <c r="EK138" s="115">
        <v>1792859</v>
      </c>
      <c r="EL138" s="145">
        <v>145.88000500000001</v>
      </c>
      <c r="EM138" s="113">
        <v>146.14999399999999</v>
      </c>
      <c r="EN138" s="113">
        <v>143.83999600000001</v>
      </c>
      <c r="EO138" s="113">
        <v>144.64999399999999</v>
      </c>
      <c r="EP138" s="113">
        <v>144.12088</v>
      </c>
      <c r="EQ138" s="114">
        <v>5623000</v>
      </c>
      <c r="ER138" s="115">
        <v>183919.4</v>
      </c>
      <c r="ES138" s="145">
        <v>128.509995</v>
      </c>
      <c r="ET138" s="113">
        <v>129.979996</v>
      </c>
      <c r="EU138" s="113">
        <v>128.509995</v>
      </c>
      <c r="EV138" s="113">
        <v>128.94000199999999</v>
      </c>
      <c r="EW138" s="113">
        <v>127.319534</v>
      </c>
      <c r="EX138" s="114">
        <v>6485200</v>
      </c>
      <c r="EY138" s="115">
        <v>317511.59999999998</v>
      </c>
      <c r="EZ138" s="145">
        <v>214.83999600000001</v>
      </c>
      <c r="FA138" s="113">
        <v>216.69000199999999</v>
      </c>
      <c r="FB138" s="113">
        <v>213.479996</v>
      </c>
      <c r="FC138" s="113">
        <v>214.479996</v>
      </c>
      <c r="FD138" s="113">
        <v>214.479996</v>
      </c>
      <c r="FE138" s="114">
        <v>5311000</v>
      </c>
      <c r="FF138" s="115">
        <v>221430</v>
      </c>
      <c r="FG138" s="145">
        <v>156.86999499999999</v>
      </c>
      <c r="FH138" s="113">
        <v>156.86999499999999</v>
      </c>
      <c r="FI138" s="113">
        <v>154.41000399999999</v>
      </c>
      <c r="FJ138" s="113">
        <v>156.470001</v>
      </c>
      <c r="FK138" s="113">
        <v>154.73341400000001</v>
      </c>
      <c r="FL138" s="114">
        <v>1049100</v>
      </c>
      <c r="FM138" s="115">
        <v>39463.980000000003</v>
      </c>
      <c r="FN138" s="145">
        <v>353.52999899999998</v>
      </c>
      <c r="FO138" s="113">
        <v>355.35998499999999</v>
      </c>
      <c r="FP138" s="113">
        <v>351.91000400000001</v>
      </c>
      <c r="FQ138" s="113">
        <v>354.60000600000001</v>
      </c>
      <c r="FR138" s="113">
        <v>352.070221</v>
      </c>
      <c r="FS138" s="114">
        <v>2904200</v>
      </c>
      <c r="FT138" s="115">
        <v>335210.09999999998</v>
      </c>
      <c r="FU138" s="145">
        <v>55.700001</v>
      </c>
      <c r="FV138" s="113">
        <v>55.919998</v>
      </c>
      <c r="FW138" s="113">
        <v>55.439999</v>
      </c>
      <c r="FX138" s="113">
        <v>55.639999000000003</v>
      </c>
      <c r="FY138" s="113">
        <v>53.797328999999998</v>
      </c>
      <c r="FZ138" s="114">
        <v>19044700</v>
      </c>
      <c r="GA138" s="115">
        <v>230246.5</v>
      </c>
      <c r="GB138" s="145">
        <v>223.71000699999999</v>
      </c>
      <c r="GC138" s="113">
        <v>225.58000200000001</v>
      </c>
      <c r="GD138" s="113">
        <v>222.300003</v>
      </c>
      <c r="GE138" s="113">
        <v>224.699997</v>
      </c>
      <c r="GF138" s="113">
        <v>224.068634</v>
      </c>
      <c r="GG138" s="114">
        <v>8949300</v>
      </c>
      <c r="GH138" s="115">
        <v>381116.9</v>
      </c>
      <c r="GI138" s="145">
        <v>55</v>
      </c>
      <c r="GJ138" s="113">
        <v>56.119999</v>
      </c>
      <c r="GK138" s="113">
        <v>54.52</v>
      </c>
      <c r="GL138" s="113">
        <v>54.709999000000003</v>
      </c>
      <c r="GM138" s="113">
        <v>53.713920999999999</v>
      </c>
      <c r="GN138" s="114">
        <v>7013100</v>
      </c>
      <c r="GO138" s="115">
        <v>42220</v>
      </c>
      <c r="GP138" s="145">
        <v>132.820007</v>
      </c>
      <c r="GQ138" s="113">
        <v>134.279999</v>
      </c>
      <c r="GR138" s="113">
        <v>132.820007</v>
      </c>
      <c r="GS138" s="113">
        <v>133.38999899999999</v>
      </c>
      <c r="GT138" s="113">
        <v>131.83064300000001</v>
      </c>
      <c r="GU138" s="114">
        <v>6627000</v>
      </c>
      <c r="GV138" s="115">
        <v>377398.4</v>
      </c>
      <c r="GW138" s="145">
        <v>196.10000600000001</v>
      </c>
      <c r="GX138" s="113">
        <v>196.58999600000001</v>
      </c>
      <c r="GY138" s="113">
        <v>192.88000500000001</v>
      </c>
      <c r="GZ138" s="113">
        <v>194.240005</v>
      </c>
      <c r="HA138" s="113">
        <v>194.240005</v>
      </c>
      <c r="HB138" s="114">
        <v>9680700</v>
      </c>
      <c r="HC138" s="115">
        <v>352597.1</v>
      </c>
      <c r="HD138" s="147">
        <v>32966.75</v>
      </c>
      <c r="HE138" s="148">
        <v>32966.75</v>
      </c>
      <c r="HF138" s="148">
        <v>32778.230000000003</v>
      </c>
      <c r="HG138" s="148">
        <v>32825.949999999997</v>
      </c>
      <c r="HH138" s="148">
        <v>32825.949999999997</v>
      </c>
      <c r="HI138" s="114">
        <v>386370000</v>
      </c>
      <c r="HJ138" s="149">
        <f t="shared" si="2"/>
        <v>9882664.7200000025</v>
      </c>
    </row>
    <row r="139" spans="1:218" x14ac:dyDescent="0.2">
      <c r="A139" s="127">
        <v>44272</v>
      </c>
      <c r="B139" s="112">
        <v>187.33000200000001</v>
      </c>
      <c r="C139" s="113">
        <v>189.990005</v>
      </c>
      <c r="D139" s="113">
        <v>187.050003</v>
      </c>
      <c r="E139" s="113">
        <v>188.300003</v>
      </c>
      <c r="F139" s="113">
        <v>185.508377</v>
      </c>
      <c r="G139" s="114">
        <v>2585100</v>
      </c>
      <c r="H139" s="120">
        <v>109104.2</v>
      </c>
      <c r="I139" s="145">
        <v>144.759995</v>
      </c>
      <c r="J139" s="113">
        <v>144.820007</v>
      </c>
      <c r="K139" s="113">
        <v>141.89999399999999</v>
      </c>
      <c r="L139" s="113">
        <v>144.679993</v>
      </c>
      <c r="M139" s="113">
        <v>143.514252</v>
      </c>
      <c r="N139" s="114">
        <v>3278500</v>
      </c>
      <c r="O139" s="115">
        <v>116238.9</v>
      </c>
      <c r="P139" s="146">
        <v>240.30999800000001</v>
      </c>
      <c r="Q139" s="113">
        <v>245.89999399999999</v>
      </c>
      <c r="R139" s="113">
        <v>239.220001</v>
      </c>
      <c r="S139" s="113">
        <v>244.270004</v>
      </c>
      <c r="T139" s="113">
        <v>240.70573400000001</v>
      </c>
      <c r="U139" s="114">
        <v>3255500</v>
      </c>
      <c r="V139" s="120">
        <v>133820</v>
      </c>
      <c r="W139" s="145">
        <v>124.050003</v>
      </c>
      <c r="X139" s="113">
        <v>125.860001</v>
      </c>
      <c r="Y139" s="113">
        <v>122.339996</v>
      </c>
      <c r="Z139" s="113">
        <v>124.760002</v>
      </c>
      <c r="AA139" s="113">
        <v>124.362122</v>
      </c>
      <c r="AB139" s="114">
        <v>111932600</v>
      </c>
      <c r="AC139" s="115">
        <v>2094484</v>
      </c>
      <c r="AD139" s="145">
        <v>254.699997</v>
      </c>
      <c r="AE139" s="113">
        <v>263.60998499999999</v>
      </c>
      <c r="AF139" s="113">
        <v>253.679993</v>
      </c>
      <c r="AG139" s="113">
        <v>263.58999599999999</v>
      </c>
      <c r="AH139" s="113">
        <v>263.58999599999999</v>
      </c>
      <c r="AI139" s="114">
        <v>23785500</v>
      </c>
      <c r="AJ139" s="115">
        <v>153841.70000000001</v>
      </c>
      <c r="AK139" s="145">
        <v>228.13000500000001</v>
      </c>
      <c r="AL139" s="113">
        <v>234.300003</v>
      </c>
      <c r="AM139" s="113">
        <v>227.13000500000001</v>
      </c>
      <c r="AN139" s="113">
        <v>233.63000500000001</v>
      </c>
      <c r="AO139" s="113">
        <v>231.33720400000001</v>
      </c>
      <c r="AP139" s="114">
        <v>3518500</v>
      </c>
      <c r="AQ139" s="115">
        <v>127399.3</v>
      </c>
      <c r="AR139" s="145">
        <v>107.209999</v>
      </c>
      <c r="AS139" s="113">
        <v>108.55999799999999</v>
      </c>
      <c r="AT139" s="113">
        <v>106.599998</v>
      </c>
      <c r="AU139" s="113">
        <v>108.029999</v>
      </c>
      <c r="AV139" s="113">
        <v>105.30388600000001</v>
      </c>
      <c r="AW139" s="114">
        <v>9168600</v>
      </c>
      <c r="AX139" s="115">
        <v>208276.3</v>
      </c>
      <c r="AY139" s="145">
        <v>49.610000999999997</v>
      </c>
      <c r="AZ139" s="113">
        <v>49.610000999999997</v>
      </c>
      <c r="BA139" s="113">
        <v>48.889999000000003</v>
      </c>
      <c r="BB139" s="113">
        <v>49.419998</v>
      </c>
      <c r="BC139" s="113">
        <v>48.401511999999997</v>
      </c>
      <c r="BD139" s="114">
        <v>18326900</v>
      </c>
      <c r="BE139" s="115">
        <v>208824.8</v>
      </c>
      <c r="BF139" s="145">
        <v>51.25</v>
      </c>
      <c r="BG139" s="113">
        <v>51.619999</v>
      </c>
      <c r="BH139" s="113">
        <v>51.150002000000001</v>
      </c>
      <c r="BI139" s="113">
        <v>51.240001999999997</v>
      </c>
      <c r="BJ139" s="113">
        <v>50.475845</v>
      </c>
      <c r="BK139" s="114">
        <v>17502700</v>
      </c>
      <c r="BL139" s="115">
        <v>220809.1</v>
      </c>
      <c r="BM139" s="145">
        <v>63.48</v>
      </c>
      <c r="BN139" s="113">
        <v>66.25</v>
      </c>
      <c r="BO139" s="113">
        <v>63.18</v>
      </c>
      <c r="BP139" s="113">
        <v>66.010002</v>
      </c>
      <c r="BQ139" s="113">
        <v>64.646186999999998</v>
      </c>
      <c r="BR139" s="114">
        <v>5138900</v>
      </c>
      <c r="BS139" s="115">
        <v>41896.089999999997</v>
      </c>
      <c r="BT139" s="145">
        <v>344.61999500000002</v>
      </c>
      <c r="BU139" s="113">
        <v>347.02999899999998</v>
      </c>
      <c r="BV139" s="113">
        <v>340.39999399999999</v>
      </c>
      <c r="BW139" s="113">
        <v>344.95001200000002</v>
      </c>
      <c r="BX139" s="113">
        <v>342.12652600000001</v>
      </c>
      <c r="BY139" s="114">
        <v>2710900</v>
      </c>
      <c r="BZ139" s="115">
        <v>118283.3</v>
      </c>
      <c r="CA139" s="145">
        <v>213.5</v>
      </c>
      <c r="CB139" s="113">
        <v>214.429993</v>
      </c>
      <c r="CC139" s="113">
        <v>211.94000199999999</v>
      </c>
      <c r="CD139" s="113">
        <v>213.029999</v>
      </c>
      <c r="CE139" s="113">
        <v>211.28720100000001</v>
      </c>
      <c r="CF139" s="114">
        <v>2730200</v>
      </c>
      <c r="CG139" s="115">
        <v>141580</v>
      </c>
      <c r="CH139" s="145">
        <v>281.14001500000001</v>
      </c>
      <c r="CI139" s="113">
        <v>283.88000499999998</v>
      </c>
      <c r="CJ139" s="113">
        <v>279.25</v>
      </c>
      <c r="CK139" s="113">
        <v>280.02999899999998</v>
      </c>
      <c r="CL139" s="113">
        <v>277.16009500000001</v>
      </c>
      <c r="CM139" s="114">
        <v>5908400</v>
      </c>
      <c r="CN139" s="115">
        <v>301611.59999999998</v>
      </c>
      <c r="CO139" s="145">
        <v>64.220000999999996</v>
      </c>
      <c r="CP139" s="113">
        <v>66.290001000000004</v>
      </c>
      <c r="CQ139" s="113">
        <v>63.709999000000003</v>
      </c>
      <c r="CR139" s="113">
        <v>65.779999000000004</v>
      </c>
      <c r="CS139" s="113">
        <v>64.955237999999994</v>
      </c>
      <c r="CT139" s="114">
        <v>32394700</v>
      </c>
      <c r="CU139" s="115">
        <v>267264</v>
      </c>
      <c r="CV139" s="145">
        <v>128.46000699999999</v>
      </c>
      <c r="CW139" s="113">
        <v>129.490005</v>
      </c>
      <c r="CX139" s="113">
        <v>127.489998</v>
      </c>
      <c r="CY139" s="113">
        <v>129.029999</v>
      </c>
      <c r="CZ139" s="113">
        <v>126.151886</v>
      </c>
      <c r="DA139" s="114">
        <v>4291400</v>
      </c>
      <c r="DB139" s="115">
        <v>115300.4</v>
      </c>
      <c r="DC139" s="145">
        <v>160.83000200000001</v>
      </c>
      <c r="DD139" s="113">
        <v>161.729996</v>
      </c>
      <c r="DE139" s="113">
        <v>159.529999</v>
      </c>
      <c r="DF139" s="113">
        <v>160.770004</v>
      </c>
      <c r="DG139" s="113">
        <v>158.829376</v>
      </c>
      <c r="DH139" s="114">
        <v>6001400</v>
      </c>
      <c r="DI139" s="115">
        <v>423260.3</v>
      </c>
      <c r="DJ139" s="145">
        <v>155.33999600000001</v>
      </c>
      <c r="DK139" s="113">
        <v>156.88000500000001</v>
      </c>
      <c r="DL139" s="113">
        <v>153.050003</v>
      </c>
      <c r="DM139" s="113">
        <v>155.08999600000001</v>
      </c>
      <c r="DN139" s="113">
        <v>152.38029499999999</v>
      </c>
      <c r="DO139" s="114">
        <v>13952400</v>
      </c>
      <c r="DP139" s="115">
        <v>473257.8</v>
      </c>
      <c r="DQ139" s="145">
        <v>224.55999800000001</v>
      </c>
      <c r="DR139" s="113">
        <v>224.89999399999999</v>
      </c>
      <c r="DS139" s="113">
        <v>220.009995</v>
      </c>
      <c r="DT139" s="113">
        <v>224.11000100000001</v>
      </c>
      <c r="DU139" s="113">
        <v>221.663803</v>
      </c>
      <c r="DV139" s="114">
        <v>5240600</v>
      </c>
      <c r="DW139" s="115">
        <v>167090.1</v>
      </c>
      <c r="DX139" s="145">
        <v>73.215652000000006</v>
      </c>
      <c r="DY139" s="113">
        <v>73.950378000000001</v>
      </c>
      <c r="DZ139" s="113">
        <v>72.490455999999995</v>
      </c>
      <c r="EA139" s="113">
        <v>73.759544000000005</v>
      </c>
      <c r="EB139" s="113">
        <v>72.481376999999995</v>
      </c>
      <c r="EC139" s="114">
        <v>17533878</v>
      </c>
      <c r="ED139" s="115">
        <v>195599.1</v>
      </c>
      <c r="EE139" s="145">
        <v>236.14999399999999</v>
      </c>
      <c r="EF139" s="113">
        <v>238.550003</v>
      </c>
      <c r="EG139" s="113">
        <v>233.229996</v>
      </c>
      <c r="EH139" s="113">
        <v>237.03999300000001</v>
      </c>
      <c r="EI139" s="113">
        <v>236.042023</v>
      </c>
      <c r="EJ139" s="114">
        <v>29562100</v>
      </c>
      <c r="EK139" s="115">
        <v>1787806</v>
      </c>
      <c r="EL139" s="145">
        <v>143.199997</v>
      </c>
      <c r="EM139" s="113">
        <v>146.14999399999999</v>
      </c>
      <c r="EN139" s="113">
        <v>143.199997</v>
      </c>
      <c r="EO139" s="113">
        <v>144.820007</v>
      </c>
      <c r="EP139" s="113">
        <v>144.290268</v>
      </c>
      <c r="EQ139" s="114">
        <v>5134400</v>
      </c>
      <c r="ER139" s="115">
        <v>184135.5</v>
      </c>
      <c r="ES139" s="145">
        <v>129.11000100000001</v>
      </c>
      <c r="ET139" s="113">
        <v>129.83999600000001</v>
      </c>
      <c r="EU139" s="113">
        <v>128.35000600000001</v>
      </c>
      <c r="EV139" s="113">
        <v>128.41999799999999</v>
      </c>
      <c r="EW139" s="113">
        <v>126.806068</v>
      </c>
      <c r="EX139" s="114">
        <v>6192900</v>
      </c>
      <c r="EY139" s="115">
        <v>316231.09999999998</v>
      </c>
      <c r="EZ139" s="145">
        <v>213.520004</v>
      </c>
      <c r="FA139" s="113">
        <v>214.80999800000001</v>
      </c>
      <c r="FB139" s="113">
        <v>210.86000100000001</v>
      </c>
      <c r="FC139" s="113">
        <v>213.11999499999999</v>
      </c>
      <c r="FD139" s="113">
        <v>213.11999499999999</v>
      </c>
      <c r="FE139" s="114">
        <v>5805100</v>
      </c>
      <c r="FF139" s="115">
        <v>226590</v>
      </c>
      <c r="FG139" s="145">
        <v>157.14999399999999</v>
      </c>
      <c r="FH139" s="113">
        <v>158.179993</v>
      </c>
      <c r="FI139" s="113">
        <v>155.53999300000001</v>
      </c>
      <c r="FJ139" s="113">
        <v>157.91999799999999</v>
      </c>
      <c r="FK139" s="113">
        <v>156.16731300000001</v>
      </c>
      <c r="FL139" s="114">
        <v>1393800</v>
      </c>
      <c r="FM139" s="115">
        <v>39829.699999999997</v>
      </c>
      <c r="FN139" s="145">
        <v>355.17001299999998</v>
      </c>
      <c r="FO139" s="113">
        <v>358.07000699999998</v>
      </c>
      <c r="FP139" s="113">
        <v>351.82998700000002</v>
      </c>
      <c r="FQ139" s="113">
        <v>352.17999300000002</v>
      </c>
      <c r="FR139" s="113">
        <v>349.66748000000001</v>
      </c>
      <c r="FS139" s="114">
        <v>2633100</v>
      </c>
      <c r="FT139" s="115">
        <v>332922.3</v>
      </c>
      <c r="FU139" s="145">
        <v>55.77</v>
      </c>
      <c r="FV139" s="113">
        <v>56.119999</v>
      </c>
      <c r="FW139" s="113">
        <v>55.290000999999997</v>
      </c>
      <c r="FX139" s="113">
        <v>55.75</v>
      </c>
      <c r="FY139" s="113">
        <v>53.903686999999998</v>
      </c>
      <c r="FZ139" s="114">
        <v>17867000</v>
      </c>
      <c r="GA139" s="115">
        <v>230701.7</v>
      </c>
      <c r="GB139" s="145">
        <v>225.050003</v>
      </c>
      <c r="GC139" s="113">
        <v>226.240005</v>
      </c>
      <c r="GD139" s="113">
        <v>221.759995</v>
      </c>
      <c r="GE139" s="113">
        <v>223.020004</v>
      </c>
      <c r="GF139" s="113">
        <v>222.39335600000001</v>
      </c>
      <c r="GG139" s="114">
        <v>8675600</v>
      </c>
      <c r="GH139" s="115">
        <v>378267.5</v>
      </c>
      <c r="GI139" s="145">
        <v>54.5</v>
      </c>
      <c r="GJ139" s="113">
        <v>54.5</v>
      </c>
      <c r="GK139" s="113">
        <v>52.73</v>
      </c>
      <c r="GL139" s="113">
        <v>54.099997999999999</v>
      </c>
      <c r="GM139" s="113">
        <v>53.115028000000002</v>
      </c>
      <c r="GN139" s="114">
        <v>5762500</v>
      </c>
      <c r="GO139" s="115">
        <v>42220</v>
      </c>
      <c r="GP139" s="145">
        <v>132.5</v>
      </c>
      <c r="GQ139" s="113">
        <v>133.13999899999999</v>
      </c>
      <c r="GR139" s="113">
        <v>131.979996</v>
      </c>
      <c r="GS139" s="113">
        <v>132.279999</v>
      </c>
      <c r="GT139" s="113">
        <v>130.73361199999999</v>
      </c>
      <c r="GU139" s="114">
        <v>8052100</v>
      </c>
      <c r="GV139" s="115">
        <v>372642.3</v>
      </c>
      <c r="GW139" s="145">
        <v>193.44000199999999</v>
      </c>
      <c r="GX139" s="113">
        <v>196.19000199999999</v>
      </c>
      <c r="GY139" s="113">
        <v>191.779999</v>
      </c>
      <c r="GZ139" s="113">
        <v>195.240005</v>
      </c>
      <c r="HA139" s="113">
        <v>195.240005</v>
      </c>
      <c r="HB139" s="114">
        <v>14418700</v>
      </c>
      <c r="HC139" s="115">
        <v>354412.3</v>
      </c>
      <c r="HD139" s="147">
        <v>32825.519999999997</v>
      </c>
      <c r="HE139" s="148">
        <v>33047.58</v>
      </c>
      <c r="HF139" s="148">
        <v>32782.18</v>
      </c>
      <c r="HG139" s="148">
        <v>33015.370000000003</v>
      </c>
      <c r="HH139" s="148">
        <v>33015.370000000003</v>
      </c>
      <c r="HI139" s="114">
        <v>391200000</v>
      </c>
      <c r="HJ139" s="149">
        <f t="shared" si="2"/>
        <v>9883699.3899999987</v>
      </c>
    </row>
    <row r="140" spans="1:218" x14ac:dyDescent="0.2">
      <c r="A140" s="127">
        <v>44273</v>
      </c>
      <c r="B140" s="112">
        <v>188.60000600000001</v>
      </c>
      <c r="C140" s="113">
        <v>192.08999600000001</v>
      </c>
      <c r="D140" s="113">
        <v>188.60000600000001</v>
      </c>
      <c r="E140" s="113">
        <v>191</v>
      </c>
      <c r="F140" s="113">
        <v>188.16833500000001</v>
      </c>
      <c r="G140" s="114">
        <v>3050500</v>
      </c>
      <c r="H140" s="120">
        <v>110668.6</v>
      </c>
      <c r="I140" s="145">
        <v>145.490005</v>
      </c>
      <c r="J140" s="113">
        <v>145.5</v>
      </c>
      <c r="K140" s="113">
        <v>142.070007</v>
      </c>
      <c r="L140" s="113">
        <v>142.58000200000001</v>
      </c>
      <c r="M140" s="113">
        <v>141.43119799999999</v>
      </c>
      <c r="N140" s="114">
        <v>3173600</v>
      </c>
      <c r="O140" s="115">
        <v>114551.7</v>
      </c>
      <c r="P140" s="146">
        <v>240.5</v>
      </c>
      <c r="Q140" s="113">
        <v>247.13999899999999</v>
      </c>
      <c r="R140" s="113">
        <v>240.5</v>
      </c>
      <c r="S140" s="113">
        <v>244.41999799999999</v>
      </c>
      <c r="T140" s="113">
        <v>240.853531</v>
      </c>
      <c r="U140" s="114">
        <v>3063100</v>
      </c>
      <c r="V140" s="120">
        <v>134300</v>
      </c>
      <c r="W140" s="145">
        <v>122.879997</v>
      </c>
      <c r="X140" s="113">
        <v>123.18</v>
      </c>
      <c r="Y140" s="113">
        <v>120.32</v>
      </c>
      <c r="Z140" s="113">
        <v>120.529999</v>
      </c>
      <c r="AA140" s="113">
        <v>120.145607</v>
      </c>
      <c r="AB140" s="114">
        <v>121229700</v>
      </c>
      <c r="AC140" s="115">
        <v>2023470</v>
      </c>
      <c r="AD140" s="145">
        <v>261.32000699999998</v>
      </c>
      <c r="AE140" s="113">
        <v>267.36999500000002</v>
      </c>
      <c r="AF140" s="113">
        <v>254.729996</v>
      </c>
      <c r="AG140" s="113">
        <v>256.05999800000001</v>
      </c>
      <c r="AH140" s="113">
        <v>256.05999800000001</v>
      </c>
      <c r="AI140" s="114">
        <v>24595500</v>
      </c>
      <c r="AJ140" s="115">
        <v>149446.9</v>
      </c>
      <c r="AK140" s="145">
        <v>234</v>
      </c>
      <c r="AL140" s="113">
        <v>237.779999</v>
      </c>
      <c r="AM140" s="113">
        <v>229.740005</v>
      </c>
      <c r="AN140" s="113">
        <v>230.679993</v>
      </c>
      <c r="AO140" s="113">
        <v>228.41615300000001</v>
      </c>
      <c r="AP140" s="114">
        <v>4336200</v>
      </c>
      <c r="AQ140" s="115">
        <v>125790.6</v>
      </c>
      <c r="AR140" s="145">
        <v>107.010002</v>
      </c>
      <c r="AS140" s="113">
        <v>107.529999</v>
      </c>
      <c r="AT140" s="113">
        <v>103.709999</v>
      </c>
      <c r="AU140" s="113">
        <v>104.120003</v>
      </c>
      <c r="AV140" s="113">
        <v>101.49256099999999</v>
      </c>
      <c r="AW140" s="114">
        <v>13246600</v>
      </c>
      <c r="AX140" s="115">
        <v>200737.9</v>
      </c>
      <c r="AY140" s="145">
        <v>48.52</v>
      </c>
      <c r="AZ140" s="113">
        <v>49.57</v>
      </c>
      <c r="BA140" s="113">
        <v>48.52</v>
      </c>
      <c r="BB140" s="113">
        <v>48.799999</v>
      </c>
      <c r="BC140" s="113">
        <v>47.794288999999999</v>
      </c>
      <c r="BD140" s="114">
        <v>18416900</v>
      </c>
      <c r="BE140" s="115">
        <v>206205</v>
      </c>
      <c r="BF140" s="145">
        <v>51.060001</v>
      </c>
      <c r="BG140" s="113">
        <v>51.189999</v>
      </c>
      <c r="BH140" s="113">
        <v>50.490001999999997</v>
      </c>
      <c r="BI140" s="113">
        <v>50.57</v>
      </c>
      <c r="BJ140" s="113">
        <v>49.815834000000002</v>
      </c>
      <c r="BK140" s="114">
        <v>18007300</v>
      </c>
      <c r="BL140" s="115">
        <v>217921.9</v>
      </c>
      <c r="BM140" s="145">
        <v>66.059997999999993</v>
      </c>
      <c r="BN140" s="113">
        <v>67.269997000000004</v>
      </c>
      <c r="BO140" s="113">
        <v>64.629997000000003</v>
      </c>
      <c r="BP140" s="113">
        <v>64.720000999999996</v>
      </c>
      <c r="BQ140" s="113">
        <v>63.382838999999997</v>
      </c>
      <c r="BR140" s="114">
        <v>4203500</v>
      </c>
      <c r="BS140" s="115">
        <v>41890.74</v>
      </c>
      <c r="BT140" s="145">
        <v>350.75</v>
      </c>
      <c r="BU140" s="113">
        <v>356.85000600000001</v>
      </c>
      <c r="BV140" s="113">
        <v>346.98998999999998</v>
      </c>
      <c r="BW140" s="113">
        <v>348</v>
      </c>
      <c r="BX140" s="113">
        <v>345.15152</v>
      </c>
      <c r="BY140" s="114">
        <v>3713000</v>
      </c>
      <c r="BZ140" s="115">
        <v>119329.1</v>
      </c>
      <c r="CA140" s="145">
        <v>213.5</v>
      </c>
      <c r="CB140" s="113">
        <v>219</v>
      </c>
      <c r="CC140" s="113">
        <v>213.179993</v>
      </c>
      <c r="CD140" s="113">
        <v>215.020004</v>
      </c>
      <c r="CE140" s="113">
        <v>213.26092499999999</v>
      </c>
      <c r="CF140" s="114">
        <v>4293900</v>
      </c>
      <c r="CG140" s="115">
        <v>141550</v>
      </c>
      <c r="CH140" s="145">
        <v>279.02999899999998</v>
      </c>
      <c r="CI140" s="113">
        <v>285.47000100000002</v>
      </c>
      <c r="CJ140" s="113">
        <v>277.76001000000002</v>
      </c>
      <c r="CK140" s="113">
        <v>283.16000400000001</v>
      </c>
      <c r="CL140" s="113">
        <v>280.25802599999997</v>
      </c>
      <c r="CM140" s="114">
        <v>4808100</v>
      </c>
      <c r="CN140" s="115">
        <v>304982.7</v>
      </c>
      <c r="CO140" s="145">
        <v>65.629997000000003</v>
      </c>
      <c r="CP140" s="113">
        <v>65.699996999999996</v>
      </c>
      <c r="CQ140" s="113">
        <v>63.650002000000001</v>
      </c>
      <c r="CR140" s="113">
        <v>63.73</v>
      </c>
      <c r="CS140" s="113">
        <v>62.930939000000002</v>
      </c>
      <c r="CT140" s="114">
        <v>30094200</v>
      </c>
      <c r="CU140" s="115">
        <v>258914.6</v>
      </c>
      <c r="CV140" s="145">
        <v>128.94000199999999</v>
      </c>
      <c r="CW140" s="113">
        <v>131</v>
      </c>
      <c r="CX140" s="113">
        <v>127.790001</v>
      </c>
      <c r="CY140" s="113">
        <v>130.05999800000001</v>
      </c>
      <c r="CZ140" s="113">
        <v>127.158913</v>
      </c>
      <c r="DA140" s="114">
        <v>5835700</v>
      </c>
      <c r="DB140" s="115">
        <v>116220.8</v>
      </c>
      <c r="DC140" s="145">
        <v>160.21000699999999</v>
      </c>
      <c r="DD140" s="113">
        <v>161.490005</v>
      </c>
      <c r="DE140" s="113">
        <v>159.96000699999999</v>
      </c>
      <c r="DF140" s="113">
        <v>160.470001</v>
      </c>
      <c r="DG140" s="113">
        <v>158.53299000000001</v>
      </c>
      <c r="DH140" s="114">
        <v>4801800</v>
      </c>
      <c r="DI140" s="115">
        <v>422470.40000000002</v>
      </c>
      <c r="DJ140" s="145">
        <v>157.60000600000001</v>
      </c>
      <c r="DK140" s="113">
        <v>161.69000199999999</v>
      </c>
      <c r="DL140" s="113">
        <v>157.11000100000001</v>
      </c>
      <c r="DM140" s="113">
        <v>157.64999399999999</v>
      </c>
      <c r="DN140" s="113">
        <v>154.89556899999999</v>
      </c>
      <c r="DO140" s="114">
        <v>21898500</v>
      </c>
      <c r="DP140" s="115">
        <v>481069.6</v>
      </c>
      <c r="DQ140" s="145">
        <v>223.679993</v>
      </c>
      <c r="DR140" s="113">
        <v>225.35000600000001</v>
      </c>
      <c r="DS140" s="113">
        <v>221.41000399999999</v>
      </c>
      <c r="DT140" s="113">
        <v>222.89999399999999</v>
      </c>
      <c r="DU140" s="113">
        <v>220.46700999999999</v>
      </c>
      <c r="DV140" s="114">
        <v>3254600</v>
      </c>
      <c r="DW140" s="115">
        <v>166187.9</v>
      </c>
      <c r="DX140" s="145">
        <v>73.721374999999995</v>
      </c>
      <c r="DY140" s="113">
        <v>74.608779999999996</v>
      </c>
      <c r="DZ140" s="113">
        <v>73.673659999999998</v>
      </c>
      <c r="EA140" s="113">
        <v>73.730919</v>
      </c>
      <c r="EB140" s="113">
        <v>72.453247000000005</v>
      </c>
      <c r="EC140" s="114">
        <v>14274179</v>
      </c>
      <c r="ED140" s="115">
        <v>195523.1</v>
      </c>
      <c r="EE140" s="145">
        <v>232.55999800000001</v>
      </c>
      <c r="EF140" s="113">
        <v>234.19000199999999</v>
      </c>
      <c r="EG140" s="113">
        <v>230.33000200000001</v>
      </c>
      <c r="EH140" s="113">
        <v>230.720001</v>
      </c>
      <c r="EI140" s="113">
        <v>229.74864199999999</v>
      </c>
      <c r="EJ140" s="114">
        <v>34833000</v>
      </c>
      <c r="EK140" s="115">
        <v>1740139</v>
      </c>
      <c r="EL140" s="145">
        <v>144.36999499999999</v>
      </c>
      <c r="EM140" s="113">
        <v>146.66000399999999</v>
      </c>
      <c r="EN140" s="113">
        <v>142.550003</v>
      </c>
      <c r="EO140" s="113">
        <v>143.16999799999999</v>
      </c>
      <c r="EP140" s="113">
        <v>142.646286</v>
      </c>
      <c r="EQ140" s="114">
        <v>10188400</v>
      </c>
      <c r="ER140" s="115">
        <v>182037.6</v>
      </c>
      <c r="ES140" s="145">
        <v>128.21000699999999</v>
      </c>
      <c r="ET140" s="113">
        <v>129.03999300000001</v>
      </c>
      <c r="EU140" s="113">
        <v>127.040001</v>
      </c>
      <c r="EV140" s="113">
        <v>128.699997</v>
      </c>
      <c r="EW140" s="113">
        <v>127.08255</v>
      </c>
      <c r="EX140" s="114">
        <v>6871300</v>
      </c>
      <c r="EY140" s="115">
        <v>316920.59999999998</v>
      </c>
      <c r="EZ140" s="145">
        <v>210.699997</v>
      </c>
      <c r="FA140" s="113">
        <v>211.38000500000001</v>
      </c>
      <c r="FB140" s="113">
        <v>208.39999399999999</v>
      </c>
      <c r="FC140" s="113">
        <v>209.479996</v>
      </c>
      <c r="FD140" s="113">
        <v>209.479996</v>
      </c>
      <c r="FE140" s="114">
        <v>5580100</v>
      </c>
      <c r="FF140" s="115">
        <v>227000</v>
      </c>
      <c r="FG140" s="145">
        <v>159.800003</v>
      </c>
      <c r="FH140" s="113">
        <v>161.19000199999999</v>
      </c>
      <c r="FI140" s="113">
        <v>156.35000600000001</v>
      </c>
      <c r="FJ140" s="113">
        <v>156.83000200000001</v>
      </c>
      <c r="FK140" s="113">
        <v>155.089417</v>
      </c>
      <c r="FL140" s="114">
        <v>2301300</v>
      </c>
      <c r="FM140" s="115">
        <v>39554.78</v>
      </c>
      <c r="FN140" s="145">
        <v>352.86999500000002</v>
      </c>
      <c r="FO140" s="113">
        <v>364.32000699999998</v>
      </c>
      <c r="FP140" s="113">
        <v>352.33999599999999</v>
      </c>
      <c r="FQ140" s="113">
        <v>362.04998799999998</v>
      </c>
      <c r="FR140" s="113">
        <v>359.46704099999999</v>
      </c>
      <c r="FS140" s="114">
        <v>3311600</v>
      </c>
      <c r="FT140" s="115">
        <v>342252.7</v>
      </c>
      <c r="FU140" s="145">
        <v>55.75</v>
      </c>
      <c r="FV140" s="113">
        <v>56.369999</v>
      </c>
      <c r="FW140" s="113">
        <v>55.66</v>
      </c>
      <c r="FX140" s="113">
        <v>56.310001</v>
      </c>
      <c r="FY140" s="113">
        <v>54.445141</v>
      </c>
      <c r="FZ140" s="114">
        <v>19970700</v>
      </c>
      <c r="GA140" s="115">
        <v>233019.1</v>
      </c>
      <c r="GB140" s="145">
        <v>221.429993</v>
      </c>
      <c r="GC140" s="113">
        <v>222.520004</v>
      </c>
      <c r="GD140" s="113">
        <v>219.58000200000001</v>
      </c>
      <c r="GE140" s="113">
        <v>220.66000399999999</v>
      </c>
      <c r="GF140" s="113">
        <v>220.03999300000001</v>
      </c>
      <c r="GG140" s="114">
        <v>9321800</v>
      </c>
      <c r="GH140" s="115">
        <v>374264.7</v>
      </c>
      <c r="GI140" s="145">
        <v>53.639999000000003</v>
      </c>
      <c r="GJ140" s="113">
        <v>53.939999</v>
      </c>
      <c r="GK140" s="113">
        <v>52.540000999999997</v>
      </c>
      <c r="GL140" s="113">
        <v>52.700001</v>
      </c>
      <c r="GM140" s="113">
        <v>51.740516999999997</v>
      </c>
      <c r="GN140" s="114">
        <v>4781100</v>
      </c>
      <c r="GO140" s="115">
        <v>42270</v>
      </c>
      <c r="GP140" s="145">
        <v>131.16000399999999</v>
      </c>
      <c r="GQ140" s="113">
        <v>131.949997</v>
      </c>
      <c r="GR140" s="113">
        <v>129.929993</v>
      </c>
      <c r="GS140" s="113">
        <v>130.009995</v>
      </c>
      <c r="GT140" s="113">
        <v>129.026611</v>
      </c>
      <c r="GU140" s="114">
        <v>9938500</v>
      </c>
      <c r="GV140" s="115">
        <v>366247.6</v>
      </c>
      <c r="GW140" s="145">
        <v>194.949997</v>
      </c>
      <c r="GX140" s="113">
        <v>195.08000200000001</v>
      </c>
      <c r="GY140" s="113">
        <v>191.740005</v>
      </c>
      <c r="GZ140" s="113">
        <v>192.279999</v>
      </c>
      <c r="HA140" s="113">
        <v>192.279999</v>
      </c>
      <c r="HB140" s="114">
        <v>9644500</v>
      </c>
      <c r="HC140" s="115">
        <v>349039.1</v>
      </c>
      <c r="HD140" s="147">
        <v>32928.160000000003</v>
      </c>
      <c r="HE140" s="148">
        <v>33227.78</v>
      </c>
      <c r="HF140" s="148">
        <v>32831.25</v>
      </c>
      <c r="HG140" s="148">
        <v>32862.300000000003</v>
      </c>
      <c r="HH140" s="148">
        <v>32862.300000000003</v>
      </c>
      <c r="HI140" s="114">
        <v>418480000</v>
      </c>
      <c r="HJ140" s="149">
        <f t="shared" si="2"/>
        <v>9743976.7199999988</v>
      </c>
    </row>
    <row r="141" spans="1:218" x14ac:dyDescent="0.2">
      <c r="A141" s="127">
        <v>44274</v>
      </c>
      <c r="B141" s="112">
        <v>190.60000600000001</v>
      </c>
      <c r="C141" s="113">
        <v>191</v>
      </c>
      <c r="D141" s="113">
        <v>188.69000199999999</v>
      </c>
      <c r="E141" s="113">
        <v>188.71000699999999</v>
      </c>
      <c r="F141" s="113">
        <v>185.912308</v>
      </c>
      <c r="G141" s="114">
        <v>6678900</v>
      </c>
      <c r="H141" s="120">
        <v>109341.8</v>
      </c>
      <c r="I141" s="145">
        <v>141.89999399999999</v>
      </c>
      <c r="J141" s="113">
        <v>141.94000199999999</v>
      </c>
      <c r="K141" s="113">
        <v>139.740005</v>
      </c>
      <c r="L141" s="113">
        <v>140.71000699999999</v>
      </c>
      <c r="M141" s="113">
        <v>139.57626300000001</v>
      </c>
      <c r="N141" s="114">
        <v>5098300</v>
      </c>
      <c r="O141" s="115">
        <v>113049.3</v>
      </c>
      <c r="P141" s="146">
        <v>245.740005</v>
      </c>
      <c r="Q141" s="113">
        <v>247.39999399999999</v>
      </c>
      <c r="R141" s="113">
        <v>241.63000500000001</v>
      </c>
      <c r="S141" s="113">
        <v>245.94000199999999</v>
      </c>
      <c r="T141" s="113">
        <v>242.35136399999999</v>
      </c>
      <c r="U141" s="114">
        <v>12589900</v>
      </c>
      <c r="V141" s="120">
        <v>136080</v>
      </c>
      <c r="W141" s="145">
        <v>119.900002</v>
      </c>
      <c r="X141" s="113">
        <v>121.43</v>
      </c>
      <c r="Y141" s="113">
        <v>119.68</v>
      </c>
      <c r="Z141" s="113">
        <v>119.989998</v>
      </c>
      <c r="AA141" s="113">
        <v>119.60733</v>
      </c>
      <c r="AB141" s="114">
        <v>185549500</v>
      </c>
      <c r="AC141" s="115">
        <v>2014404</v>
      </c>
      <c r="AD141" s="145">
        <v>257.75</v>
      </c>
      <c r="AE141" s="113">
        <v>258.88000499999998</v>
      </c>
      <c r="AF141" s="113">
        <v>251.30999800000001</v>
      </c>
      <c r="AG141" s="113">
        <v>255.820007</v>
      </c>
      <c r="AH141" s="113">
        <v>255.820007</v>
      </c>
      <c r="AI141" s="114">
        <v>17330800</v>
      </c>
      <c r="AJ141" s="115">
        <v>149306.79999999999</v>
      </c>
      <c r="AK141" s="145">
        <v>228.75</v>
      </c>
      <c r="AL141" s="113">
        <v>229.64999399999999</v>
      </c>
      <c r="AM141" s="113">
        <v>224.050003</v>
      </c>
      <c r="AN141" s="113">
        <v>225.28999300000001</v>
      </c>
      <c r="AO141" s="113">
        <v>223.07905600000001</v>
      </c>
      <c r="AP141" s="114">
        <v>7485100</v>
      </c>
      <c r="AQ141" s="115">
        <v>122851.4</v>
      </c>
      <c r="AR141" s="145">
        <v>103.94000200000001</v>
      </c>
      <c r="AS141" s="113">
        <v>104.889999</v>
      </c>
      <c r="AT141" s="113">
        <v>102.739998</v>
      </c>
      <c r="AU141" s="113">
        <v>103.379997</v>
      </c>
      <c r="AV141" s="113">
        <v>100.771225</v>
      </c>
      <c r="AW141" s="114">
        <v>18491000</v>
      </c>
      <c r="AX141" s="115">
        <v>199311.3</v>
      </c>
      <c r="AY141" s="145">
        <v>48.709999000000003</v>
      </c>
      <c r="AZ141" s="113">
        <v>49.220001000000003</v>
      </c>
      <c r="BA141" s="113">
        <v>48.32</v>
      </c>
      <c r="BB141" s="113">
        <v>48.98</v>
      </c>
      <c r="BC141" s="113">
        <v>47.970581000000003</v>
      </c>
      <c r="BD141" s="114">
        <v>65366800</v>
      </c>
      <c r="BE141" s="115">
        <v>206965.6</v>
      </c>
      <c r="BF141" s="145">
        <v>50.459999000000003</v>
      </c>
      <c r="BG141" s="113">
        <v>51.080002</v>
      </c>
      <c r="BH141" s="113">
        <v>50.169998</v>
      </c>
      <c r="BI141" s="113">
        <v>50.810001</v>
      </c>
      <c r="BJ141" s="113">
        <v>50.052258000000002</v>
      </c>
      <c r="BK141" s="114">
        <v>67845700</v>
      </c>
      <c r="BL141" s="115">
        <v>218956.1</v>
      </c>
      <c r="BM141" s="145">
        <v>64.720000999999996</v>
      </c>
      <c r="BN141" s="113">
        <v>64.800003000000004</v>
      </c>
      <c r="BO141" s="113">
        <v>62.66</v>
      </c>
      <c r="BP141" s="113">
        <v>63.91</v>
      </c>
      <c r="BQ141" s="113">
        <v>62.589568999999997</v>
      </c>
      <c r="BR141" s="114">
        <v>6445800</v>
      </c>
      <c r="BS141" s="115">
        <v>41211.9</v>
      </c>
      <c r="BT141" s="145">
        <v>346.42001299999998</v>
      </c>
      <c r="BU141" s="113">
        <v>347.23998999999998</v>
      </c>
      <c r="BV141" s="113">
        <v>340.63000499999998</v>
      </c>
      <c r="BW141" s="113">
        <v>344.20001200000002</v>
      </c>
      <c r="BX141" s="113">
        <v>341.38262900000001</v>
      </c>
      <c r="BY141" s="114">
        <v>3513000</v>
      </c>
      <c r="BZ141" s="115">
        <v>118026.1</v>
      </c>
      <c r="CA141" s="145">
        <v>215.36999499999999</v>
      </c>
      <c r="CB141" s="113">
        <v>215.58999600000001</v>
      </c>
      <c r="CC141" s="113">
        <v>212.16999799999999</v>
      </c>
      <c r="CD141" s="113">
        <v>212.91000399999999</v>
      </c>
      <c r="CE141" s="113">
        <v>211.16819799999999</v>
      </c>
      <c r="CF141" s="114">
        <v>10110800</v>
      </c>
      <c r="CG141" s="115">
        <v>140420</v>
      </c>
      <c r="CH141" s="145">
        <v>283.64001500000001</v>
      </c>
      <c r="CI141" s="113">
        <v>289.10000600000001</v>
      </c>
      <c r="CJ141" s="113">
        <v>282.42999300000002</v>
      </c>
      <c r="CK141" s="113">
        <v>289.10000600000001</v>
      </c>
      <c r="CL141" s="113">
        <v>286.13714599999997</v>
      </c>
      <c r="CM141" s="114">
        <v>13729200</v>
      </c>
      <c r="CN141" s="115">
        <v>311380.7</v>
      </c>
      <c r="CO141" s="145">
        <v>63.18</v>
      </c>
      <c r="CP141" s="113">
        <v>64.989998</v>
      </c>
      <c r="CQ141" s="113">
        <v>62.919998</v>
      </c>
      <c r="CR141" s="113">
        <v>63.759998000000003</v>
      </c>
      <c r="CS141" s="113">
        <v>62.960560000000001</v>
      </c>
      <c r="CT141" s="114">
        <v>54951700</v>
      </c>
      <c r="CU141" s="115">
        <v>259652.7</v>
      </c>
      <c r="CV141" s="145">
        <v>130.020004</v>
      </c>
      <c r="CW141" s="113">
        <v>130.44000199999999</v>
      </c>
      <c r="CX141" s="113">
        <v>128.529999</v>
      </c>
      <c r="CY141" s="113">
        <v>128.89999399999999</v>
      </c>
      <c r="CZ141" s="113">
        <v>126.024788</v>
      </c>
      <c r="DA141" s="114">
        <v>9845000</v>
      </c>
      <c r="DB141" s="115">
        <v>115184.2</v>
      </c>
      <c r="DC141" s="145">
        <v>160.69000199999999</v>
      </c>
      <c r="DD141" s="113">
        <v>161.5</v>
      </c>
      <c r="DE141" s="113">
        <v>159.470001</v>
      </c>
      <c r="DF141" s="113">
        <v>160.03999300000001</v>
      </c>
      <c r="DG141" s="113">
        <v>158.10817</v>
      </c>
      <c r="DH141" s="114">
        <v>14891500</v>
      </c>
      <c r="DI141" s="115">
        <v>421338.3</v>
      </c>
      <c r="DJ141" s="145">
        <v>155.509995</v>
      </c>
      <c r="DK141" s="113">
        <v>155.94000199999999</v>
      </c>
      <c r="DL141" s="113">
        <v>151.19000199999999</v>
      </c>
      <c r="DM141" s="113">
        <v>155.13999899999999</v>
      </c>
      <c r="DN141" s="113">
        <v>152.429428</v>
      </c>
      <c r="DO141" s="114">
        <v>54418800</v>
      </c>
      <c r="DP141" s="115">
        <v>470401.1</v>
      </c>
      <c r="DQ141" s="145">
        <v>222.759995</v>
      </c>
      <c r="DR141" s="113">
        <v>225.179993</v>
      </c>
      <c r="DS141" s="113">
        <v>221</v>
      </c>
      <c r="DT141" s="113">
        <v>222.44000199999999</v>
      </c>
      <c r="DU141" s="113">
        <v>220.01203899999999</v>
      </c>
      <c r="DV141" s="114">
        <v>7719400</v>
      </c>
      <c r="DW141" s="115">
        <v>165845</v>
      </c>
      <c r="DX141" s="145">
        <v>73.711830000000006</v>
      </c>
      <c r="DY141" s="113">
        <v>74.666031000000004</v>
      </c>
      <c r="DZ141" s="113">
        <v>72.538169999999994</v>
      </c>
      <c r="EA141" s="113">
        <v>73.959923000000003</v>
      </c>
      <c r="EB141" s="113">
        <v>72.678284000000005</v>
      </c>
      <c r="EC141" s="114">
        <v>58225203</v>
      </c>
      <c r="ED141" s="115">
        <v>196130.4</v>
      </c>
      <c r="EE141" s="145">
        <v>231.020004</v>
      </c>
      <c r="EF141" s="113">
        <v>232.470001</v>
      </c>
      <c r="EG141" s="113">
        <v>229.35000600000001</v>
      </c>
      <c r="EH141" s="113">
        <v>230.35000600000001</v>
      </c>
      <c r="EI141" s="113">
        <v>229.38020299999999</v>
      </c>
      <c r="EJ141" s="114">
        <v>46430700</v>
      </c>
      <c r="EK141" s="115">
        <v>1737348</v>
      </c>
      <c r="EL141" s="145">
        <v>140</v>
      </c>
      <c r="EM141" s="113">
        <v>142.86000100000001</v>
      </c>
      <c r="EN141" s="113">
        <v>135.509995</v>
      </c>
      <c r="EO141" s="113">
        <v>137.490005</v>
      </c>
      <c r="EP141" s="113">
        <v>136.987076</v>
      </c>
      <c r="EQ141" s="114">
        <v>24980400</v>
      </c>
      <c r="ER141" s="115">
        <v>174815.6</v>
      </c>
      <c r="ES141" s="145">
        <v>129.10000600000001</v>
      </c>
      <c r="ET141" s="113">
        <v>129.740005</v>
      </c>
      <c r="EU141" s="113">
        <v>127.900002</v>
      </c>
      <c r="EV141" s="113">
        <v>128.009995</v>
      </c>
      <c r="EW141" s="113">
        <v>126.40121499999999</v>
      </c>
      <c r="EX141" s="114">
        <v>20262100</v>
      </c>
      <c r="EY141" s="115">
        <v>315221.5</v>
      </c>
      <c r="EZ141" s="145">
        <v>209.80999800000001</v>
      </c>
      <c r="FA141" s="113">
        <v>212.75</v>
      </c>
      <c r="FB141" s="113">
        <v>209.070007</v>
      </c>
      <c r="FC141" s="113">
        <v>212.199997</v>
      </c>
      <c r="FD141" s="113">
        <v>212.199997</v>
      </c>
      <c r="FE141" s="114">
        <v>7088400</v>
      </c>
      <c r="FF141" s="115">
        <v>227600</v>
      </c>
      <c r="FG141" s="145">
        <v>156.25</v>
      </c>
      <c r="FH141" s="113">
        <v>156.25</v>
      </c>
      <c r="FI141" s="113">
        <v>148.88000500000001</v>
      </c>
      <c r="FJ141" s="113">
        <v>149.300003</v>
      </c>
      <c r="FK141" s="113">
        <v>147.64299</v>
      </c>
      <c r="FL141" s="114">
        <v>4099200</v>
      </c>
      <c r="FM141" s="115">
        <v>37655.61</v>
      </c>
      <c r="FN141" s="145">
        <v>361.92001299999998</v>
      </c>
      <c r="FO141" s="113">
        <v>370.459991</v>
      </c>
      <c r="FP141" s="113">
        <v>359.01001000000002</v>
      </c>
      <c r="FQ141" s="113">
        <v>365.57998700000002</v>
      </c>
      <c r="FR141" s="113">
        <v>362.97186299999998</v>
      </c>
      <c r="FS141" s="114">
        <v>8572900</v>
      </c>
      <c r="FT141" s="115">
        <v>345589.7</v>
      </c>
      <c r="FU141" s="145">
        <v>56.43</v>
      </c>
      <c r="FV141" s="113">
        <v>56.52</v>
      </c>
      <c r="FW141" s="113">
        <v>55.950001</v>
      </c>
      <c r="FX141" s="113">
        <v>56.240001999999997</v>
      </c>
      <c r="FY141" s="113">
        <v>54.377459999999999</v>
      </c>
      <c r="FZ141" s="114">
        <v>39055000</v>
      </c>
      <c r="GA141" s="115">
        <v>232729.4</v>
      </c>
      <c r="GB141" s="145">
        <v>219.11999499999999</v>
      </c>
      <c r="GC141" s="113">
        <v>220.16999799999999</v>
      </c>
      <c r="GD141" s="113">
        <v>206.88000500000001</v>
      </c>
      <c r="GE141" s="113">
        <v>206.89999399999999</v>
      </c>
      <c r="GF141" s="113">
        <v>206.318634</v>
      </c>
      <c r="GG141" s="114">
        <v>32209700</v>
      </c>
      <c r="GH141" s="115">
        <v>350926.1</v>
      </c>
      <c r="GI141" s="145">
        <v>53.009998000000003</v>
      </c>
      <c r="GJ141" s="113">
        <v>53.59</v>
      </c>
      <c r="GK141" s="113">
        <v>52.389999000000003</v>
      </c>
      <c r="GL141" s="113">
        <v>52.540000999999997</v>
      </c>
      <c r="GM141" s="113">
        <v>51.583430999999997</v>
      </c>
      <c r="GN141" s="114">
        <v>11364500</v>
      </c>
      <c r="GO141" s="115">
        <v>42820</v>
      </c>
      <c r="GP141" s="145">
        <v>130.13000500000001</v>
      </c>
      <c r="GQ141" s="113">
        <v>132.5</v>
      </c>
      <c r="GR141" s="113">
        <v>129.89999399999999</v>
      </c>
      <c r="GS141" s="113">
        <v>131.740005</v>
      </c>
      <c r="GT141" s="113">
        <v>130.74354600000001</v>
      </c>
      <c r="GU141" s="114">
        <v>19234500</v>
      </c>
      <c r="GV141" s="115">
        <v>371121.1</v>
      </c>
      <c r="GW141" s="145">
        <v>190.91999799999999</v>
      </c>
      <c r="GX141" s="113">
        <v>194</v>
      </c>
      <c r="GY141" s="113">
        <v>189.759995</v>
      </c>
      <c r="GZ141" s="113">
        <v>191.13999899999999</v>
      </c>
      <c r="HA141" s="113">
        <v>191.13999899999999</v>
      </c>
      <c r="HB141" s="114">
        <v>28354600</v>
      </c>
      <c r="HC141" s="115">
        <v>346969.7</v>
      </c>
      <c r="HD141" s="147">
        <v>32858.36</v>
      </c>
      <c r="HE141" s="148">
        <v>32858.36</v>
      </c>
      <c r="HF141" s="148">
        <v>32505.07</v>
      </c>
      <c r="HG141" s="148">
        <v>32627.97</v>
      </c>
      <c r="HH141" s="148">
        <v>32627.97</v>
      </c>
      <c r="HI141" s="114">
        <v>811890000</v>
      </c>
      <c r="HJ141" s="149">
        <f t="shared" si="2"/>
        <v>9692653.4100000001</v>
      </c>
    </row>
    <row r="142" spans="1:218" x14ac:dyDescent="0.2">
      <c r="A142" s="127">
        <v>44277</v>
      </c>
      <c r="B142" s="112">
        <v>188.259995</v>
      </c>
      <c r="C142" s="113">
        <v>189.759995</v>
      </c>
      <c r="D142" s="113">
        <v>187.009995</v>
      </c>
      <c r="E142" s="113">
        <v>189.470001</v>
      </c>
      <c r="F142" s="113">
        <v>186.66102599999999</v>
      </c>
      <c r="G142" s="114">
        <v>2605300</v>
      </c>
      <c r="H142" s="120">
        <v>109782.1</v>
      </c>
      <c r="I142" s="145">
        <v>139.490005</v>
      </c>
      <c r="J142" s="113">
        <v>140.990005</v>
      </c>
      <c r="K142" s="113">
        <v>138.80999800000001</v>
      </c>
      <c r="L142" s="113">
        <v>139.949997</v>
      </c>
      <c r="M142" s="113">
        <v>138.822372</v>
      </c>
      <c r="N142" s="114">
        <v>2274100</v>
      </c>
      <c r="O142" s="115">
        <v>112438.7</v>
      </c>
      <c r="P142" s="146">
        <v>242.36000100000001</v>
      </c>
      <c r="Q142" s="113">
        <v>249.770004</v>
      </c>
      <c r="R142" s="113">
        <v>242.36000100000001</v>
      </c>
      <c r="S142" s="113">
        <v>249.69000199999999</v>
      </c>
      <c r="T142" s="113">
        <v>246.04664600000001</v>
      </c>
      <c r="U142" s="114">
        <v>2059800</v>
      </c>
      <c r="V142" s="120">
        <v>134480</v>
      </c>
      <c r="W142" s="145">
        <v>120.33000199999999</v>
      </c>
      <c r="X142" s="113">
        <v>123.870003</v>
      </c>
      <c r="Y142" s="113">
        <v>120.260002</v>
      </c>
      <c r="Z142" s="113">
        <v>123.389999</v>
      </c>
      <c r="AA142" s="113">
        <v>122.99648999999999</v>
      </c>
      <c r="AB142" s="114">
        <v>111912300</v>
      </c>
      <c r="AC142" s="115">
        <v>2071484</v>
      </c>
      <c r="AD142" s="145">
        <v>255.820007</v>
      </c>
      <c r="AE142" s="113">
        <v>257.67001299999998</v>
      </c>
      <c r="AF142" s="113">
        <v>250.16000399999999</v>
      </c>
      <c r="AG142" s="113">
        <v>251.229996</v>
      </c>
      <c r="AH142" s="113">
        <v>251.229996</v>
      </c>
      <c r="AI142" s="114">
        <v>15230000</v>
      </c>
      <c r="AJ142" s="115">
        <v>146627.9</v>
      </c>
      <c r="AK142" s="145">
        <v>226.61999499999999</v>
      </c>
      <c r="AL142" s="113">
        <v>227.179993</v>
      </c>
      <c r="AM142" s="113">
        <v>223.570007</v>
      </c>
      <c r="AN142" s="113">
        <v>226.020004</v>
      </c>
      <c r="AO142" s="113">
        <v>223.80188000000001</v>
      </c>
      <c r="AP142" s="114">
        <v>2211600</v>
      </c>
      <c r="AQ142" s="115">
        <v>123249.5</v>
      </c>
      <c r="AR142" s="145">
        <v>103.05999799999999</v>
      </c>
      <c r="AS142" s="113">
        <v>104.5</v>
      </c>
      <c r="AT142" s="113">
        <v>102.30999799999999</v>
      </c>
      <c r="AU142" s="113">
        <v>102.540001</v>
      </c>
      <c r="AV142" s="113">
        <v>99.952431000000004</v>
      </c>
      <c r="AW142" s="114">
        <v>12508500</v>
      </c>
      <c r="AX142" s="115">
        <v>197691.8</v>
      </c>
      <c r="AY142" s="145">
        <v>48.939999</v>
      </c>
      <c r="AZ142" s="113">
        <v>50.380001</v>
      </c>
      <c r="BA142" s="113">
        <v>48.939999</v>
      </c>
      <c r="BB142" s="113">
        <v>50.299999</v>
      </c>
      <c r="BC142" s="113">
        <v>49.263378000000003</v>
      </c>
      <c r="BD142" s="114">
        <v>28813900</v>
      </c>
      <c r="BE142" s="115">
        <v>212543.3</v>
      </c>
      <c r="BF142" s="145">
        <v>50.32</v>
      </c>
      <c r="BG142" s="113">
        <v>51.080002</v>
      </c>
      <c r="BH142" s="113">
        <v>50.32</v>
      </c>
      <c r="BI142" s="113">
        <v>51</v>
      </c>
      <c r="BJ142" s="113">
        <v>50.239421999999998</v>
      </c>
      <c r="BK142" s="114">
        <v>17911400</v>
      </c>
      <c r="BL142" s="115">
        <v>219774.9</v>
      </c>
      <c r="BM142" s="145">
        <v>63.799999</v>
      </c>
      <c r="BN142" s="113">
        <v>63.799999</v>
      </c>
      <c r="BO142" s="113">
        <v>62.400002000000001</v>
      </c>
      <c r="BP142" s="113">
        <v>63.509998000000003</v>
      </c>
      <c r="BQ142" s="113">
        <v>62.197834</v>
      </c>
      <c r="BR142" s="114">
        <v>4631100</v>
      </c>
      <c r="BS142" s="115">
        <v>41457.78</v>
      </c>
      <c r="BT142" s="145">
        <v>341.05999800000001</v>
      </c>
      <c r="BU142" s="113">
        <v>342.88000499999998</v>
      </c>
      <c r="BV142" s="113">
        <v>336</v>
      </c>
      <c r="BW142" s="113">
        <v>339.32998700000002</v>
      </c>
      <c r="BX142" s="113">
        <v>336.55248999999998</v>
      </c>
      <c r="BY142" s="114">
        <v>2094500</v>
      </c>
      <c r="BZ142" s="115">
        <v>116356.3</v>
      </c>
      <c r="CA142" s="145">
        <v>211.11000100000001</v>
      </c>
      <c r="CB142" s="113">
        <v>212.679993</v>
      </c>
      <c r="CC142" s="113">
        <v>209.529999</v>
      </c>
      <c r="CD142" s="113">
        <v>212.13000500000001</v>
      </c>
      <c r="CE142" s="113">
        <v>210.394577</v>
      </c>
      <c r="CF142" s="114">
        <v>3306500</v>
      </c>
      <c r="CG142" s="115">
        <v>141490</v>
      </c>
      <c r="CH142" s="145">
        <v>286.5</v>
      </c>
      <c r="CI142" s="113">
        <v>290.32998700000002</v>
      </c>
      <c r="CJ142" s="113">
        <v>284.20001200000002</v>
      </c>
      <c r="CK142" s="113">
        <v>288.94000199999999</v>
      </c>
      <c r="CL142" s="113">
        <v>285.97879</v>
      </c>
      <c r="CM142" s="114">
        <v>5564700</v>
      </c>
      <c r="CN142" s="115">
        <v>310675.40000000002</v>
      </c>
      <c r="CO142" s="145">
        <v>64.819999999999993</v>
      </c>
      <c r="CP142" s="113">
        <v>66.379997000000003</v>
      </c>
      <c r="CQ142" s="113">
        <v>64.559997999999993</v>
      </c>
      <c r="CR142" s="113">
        <v>65.629997000000003</v>
      </c>
      <c r="CS142" s="113">
        <v>64.807113999999999</v>
      </c>
      <c r="CT142" s="114">
        <v>34380100</v>
      </c>
      <c r="CU142" s="115">
        <v>267268</v>
      </c>
      <c r="CV142" s="145">
        <v>128.5</v>
      </c>
      <c r="CW142" s="113">
        <v>130.720001</v>
      </c>
      <c r="CX142" s="113">
        <v>127.889999</v>
      </c>
      <c r="CY142" s="113">
        <v>130.550003</v>
      </c>
      <c r="CZ142" s="113">
        <v>127.637985</v>
      </c>
      <c r="DA142" s="114">
        <v>4164900</v>
      </c>
      <c r="DB142" s="115">
        <v>116658.6</v>
      </c>
      <c r="DC142" s="145">
        <v>158.30999800000001</v>
      </c>
      <c r="DD142" s="113">
        <v>160.64999399999999</v>
      </c>
      <c r="DE142" s="113">
        <v>158</v>
      </c>
      <c r="DF142" s="113">
        <v>160.5</v>
      </c>
      <c r="DG142" s="113">
        <v>158.562622</v>
      </c>
      <c r="DH142" s="114">
        <v>7544100</v>
      </c>
      <c r="DI142" s="115">
        <v>422549.4</v>
      </c>
      <c r="DJ142" s="145">
        <v>152.800003</v>
      </c>
      <c r="DK142" s="113">
        <v>153.970001</v>
      </c>
      <c r="DL142" s="113">
        <v>150.61000100000001</v>
      </c>
      <c r="DM142" s="113">
        <v>150.970001</v>
      </c>
      <c r="DN142" s="113">
        <v>148.33227500000001</v>
      </c>
      <c r="DO142" s="114">
        <v>19944800</v>
      </c>
      <c r="DP142" s="115">
        <v>457757.2</v>
      </c>
      <c r="DQ142" s="145">
        <v>223.38999899999999</v>
      </c>
      <c r="DR142" s="113">
        <v>226.91000399999999</v>
      </c>
      <c r="DS142" s="113">
        <v>222.64999399999999</v>
      </c>
      <c r="DT142" s="113">
        <v>225.070007</v>
      </c>
      <c r="DU142" s="113">
        <v>222.613327</v>
      </c>
      <c r="DV142" s="114">
        <v>4220700</v>
      </c>
      <c r="DW142" s="115">
        <v>167924.1</v>
      </c>
      <c r="DX142" s="145">
        <v>72.328247000000005</v>
      </c>
      <c r="DY142" s="113">
        <v>74.427482999999995</v>
      </c>
      <c r="DZ142" s="113">
        <v>72.080153999999993</v>
      </c>
      <c r="EA142" s="113">
        <v>73.959923000000003</v>
      </c>
      <c r="EB142" s="113">
        <v>72.678284000000005</v>
      </c>
      <c r="EC142" s="114">
        <v>11352879</v>
      </c>
      <c r="ED142" s="115">
        <v>196130.4</v>
      </c>
      <c r="EE142" s="145">
        <v>230.270004</v>
      </c>
      <c r="EF142" s="113">
        <v>236.89999399999999</v>
      </c>
      <c r="EG142" s="113">
        <v>230.13999899999999</v>
      </c>
      <c r="EH142" s="113">
        <v>235.990005</v>
      </c>
      <c r="EI142" s="113">
        <v>234.99646000000001</v>
      </c>
      <c r="EJ142" s="114">
        <v>30127000</v>
      </c>
      <c r="EK142" s="115">
        <v>1779886</v>
      </c>
      <c r="EL142" s="145">
        <v>137.63000500000001</v>
      </c>
      <c r="EM142" s="113">
        <v>138.80999800000001</v>
      </c>
      <c r="EN142" s="113">
        <v>136.029999</v>
      </c>
      <c r="EO142" s="113">
        <v>138.270004</v>
      </c>
      <c r="EP142" s="113">
        <v>137.76422099999999</v>
      </c>
      <c r="EQ142" s="114">
        <v>7537300</v>
      </c>
      <c r="ER142" s="115">
        <v>175807.3</v>
      </c>
      <c r="ES142" s="145">
        <v>128.009995</v>
      </c>
      <c r="ET142" s="113">
        <v>130.88999899999999</v>
      </c>
      <c r="EU142" s="113">
        <v>128.009995</v>
      </c>
      <c r="EV142" s="113">
        <v>130.179993</v>
      </c>
      <c r="EW142" s="113">
        <v>128.54394500000001</v>
      </c>
      <c r="EX142" s="114">
        <v>8077600</v>
      </c>
      <c r="EY142" s="115">
        <v>320565.09999999998</v>
      </c>
      <c r="EZ142" s="145">
        <v>211.479996</v>
      </c>
      <c r="FA142" s="113">
        <v>216.979996</v>
      </c>
      <c r="FB142" s="113">
        <v>211.36999499999999</v>
      </c>
      <c r="FC142" s="113">
        <v>215.16999799999999</v>
      </c>
      <c r="FD142" s="113">
        <v>215.16999799999999</v>
      </c>
      <c r="FE142" s="114">
        <v>5002500</v>
      </c>
      <c r="FF142" s="115">
        <v>228450</v>
      </c>
      <c r="FG142" s="145">
        <v>149.14999399999999</v>
      </c>
      <c r="FH142" s="113">
        <v>149.520004</v>
      </c>
      <c r="FI142" s="113">
        <v>146.759995</v>
      </c>
      <c r="FJ142" s="113">
        <v>147.58999600000001</v>
      </c>
      <c r="FK142" s="113">
        <v>145.951965</v>
      </c>
      <c r="FL142" s="114">
        <v>1381800</v>
      </c>
      <c r="FM142" s="115">
        <v>37224.32</v>
      </c>
      <c r="FN142" s="145">
        <v>365</v>
      </c>
      <c r="FO142" s="113">
        <v>368.57998700000002</v>
      </c>
      <c r="FP142" s="113">
        <v>360.10998499999999</v>
      </c>
      <c r="FQ142" s="113">
        <v>366.85998499999999</v>
      </c>
      <c r="FR142" s="113">
        <v>364.24273699999998</v>
      </c>
      <c r="FS142" s="114">
        <v>3505200</v>
      </c>
      <c r="FT142" s="115">
        <v>346799.8</v>
      </c>
      <c r="FU142" s="145">
        <v>55.869999</v>
      </c>
      <c r="FV142" s="113">
        <v>56.669998</v>
      </c>
      <c r="FW142" s="113">
        <v>55.77</v>
      </c>
      <c r="FX142" s="113">
        <v>56.59</v>
      </c>
      <c r="FY142" s="113">
        <v>54.715865999999998</v>
      </c>
      <c r="FZ142" s="114">
        <v>20656600</v>
      </c>
      <c r="GA142" s="115">
        <v>234177.7</v>
      </c>
      <c r="GB142" s="145">
        <v>206.550003</v>
      </c>
      <c r="GC142" s="113">
        <v>212.28999300000001</v>
      </c>
      <c r="GD142" s="113">
        <v>206.229996</v>
      </c>
      <c r="GE142" s="113">
        <v>208</v>
      </c>
      <c r="GF142" s="113">
        <v>207.415558</v>
      </c>
      <c r="GG142" s="114">
        <v>11371600</v>
      </c>
      <c r="GH142" s="115">
        <v>352791.9</v>
      </c>
      <c r="GI142" s="145">
        <v>52.580002</v>
      </c>
      <c r="GJ142" s="113">
        <v>53.139999000000003</v>
      </c>
      <c r="GK142" s="113">
        <v>52.009998000000003</v>
      </c>
      <c r="GL142" s="113">
        <v>53.110000999999997</v>
      </c>
      <c r="GM142" s="113">
        <v>52.143054999999997</v>
      </c>
      <c r="GN142" s="114">
        <v>3322700</v>
      </c>
      <c r="GO142" s="115">
        <v>42460</v>
      </c>
      <c r="GP142" s="145">
        <v>131</v>
      </c>
      <c r="GQ142" s="113">
        <v>132.449997</v>
      </c>
      <c r="GR142" s="113">
        <v>130.990005</v>
      </c>
      <c r="GS142" s="113">
        <v>132.36999499999999</v>
      </c>
      <c r="GT142" s="113">
        <v>131.36875900000001</v>
      </c>
      <c r="GU142" s="114">
        <v>8218000</v>
      </c>
      <c r="GV142" s="115">
        <v>372895.8</v>
      </c>
      <c r="GW142" s="145">
        <v>193.259995</v>
      </c>
      <c r="GX142" s="113">
        <v>196.33000200000001</v>
      </c>
      <c r="GY142" s="113">
        <v>192</v>
      </c>
      <c r="GZ142" s="113">
        <v>192.86000100000001</v>
      </c>
      <c r="HA142" s="113">
        <v>192.86000100000001</v>
      </c>
      <c r="HB142" s="114">
        <v>8838500</v>
      </c>
      <c r="HC142" s="115">
        <v>350092</v>
      </c>
      <c r="HD142" s="147">
        <v>32601.82</v>
      </c>
      <c r="HE142" s="148">
        <v>32810.35</v>
      </c>
      <c r="HF142" s="148">
        <v>32512.53</v>
      </c>
      <c r="HG142" s="148">
        <v>32731.200000000001</v>
      </c>
      <c r="HH142" s="148">
        <v>32731.200000000001</v>
      </c>
      <c r="HI142" s="114">
        <v>383500000</v>
      </c>
      <c r="HJ142" s="149">
        <f t="shared" si="2"/>
        <v>9807489.2999999989</v>
      </c>
    </row>
    <row r="143" spans="1:218" x14ac:dyDescent="0.2">
      <c r="A143" s="127">
        <v>44278</v>
      </c>
      <c r="B143" s="112">
        <v>188.770004</v>
      </c>
      <c r="C143" s="113">
        <v>191.71000699999999</v>
      </c>
      <c r="D143" s="113">
        <v>187.89999399999999</v>
      </c>
      <c r="E143" s="113">
        <v>188.33000200000001</v>
      </c>
      <c r="F143" s="113">
        <v>185.53791799999999</v>
      </c>
      <c r="G143" s="114">
        <v>2768700</v>
      </c>
      <c r="H143" s="120">
        <v>109121.60000000001</v>
      </c>
      <c r="I143" s="145">
        <v>138.94000199999999</v>
      </c>
      <c r="J143" s="113">
        <v>139.5</v>
      </c>
      <c r="K143" s="113">
        <v>135.13000500000001</v>
      </c>
      <c r="L143" s="113">
        <v>136.08000200000001</v>
      </c>
      <c r="M143" s="113">
        <v>134.98355100000001</v>
      </c>
      <c r="N143" s="114">
        <v>4905400</v>
      </c>
      <c r="O143" s="115">
        <v>109329.4</v>
      </c>
      <c r="P143" s="146">
        <v>249.990005</v>
      </c>
      <c r="Q143" s="113">
        <v>250</v>
      </c>
      <c r="R143" s="113">
        <v>244.89999399999999</v>
      </c>
      <c r="S143" s="113">
        <v>245.03999300000001</v>
      </c>
      <c r="T143" s="113">
        <v>241.46447800000001</v>
      </c>
      <c r="U143" s="114">
        <v>2604700</v>
      </c>
      <c r="V143" s="120">
        <v>137000</v>
      </c>
      <c r="W143" s="145">
        <v>123.33000199999999</v>
      </c>
      <c r="X143" s="113">
        <v>124.239998</v>
      </c>
      <c r="Y143" s="113">
        <v>122.139999</v>
      </c>
      <c r="Z143" s="113">
        <v>122.540001</v>
      </c>
      <c r="AA143" s="113">
        <v>122.14919999999999</v>
      </c>
      <c r="AB143" s="114">
        <v>95467100</v>
      </c>
      <c r="AC143" s="115">
        <v>2057215</v>
      </c>
      <c r="AD143" s="145">
        <v>249.259995</v>
      </c>
      <c r="AE143" s="113">
        <v>251.300003</v>
      </c>
      <c r="AF143" s="113">
        <v>239.429993</v>
      </c>
      <c r="AG143" s="113">
        <v>241.25</v>
      </c>
      <c r="AH143" s="113">
        <v>241.25</v>
      </c>
      <c r="AI143" s="114">
        <v>21358200</v>
      </c>
      <c r="AJ143" s="115">
        <v>140803.1</v>
      </c>
      <c r="AK143" s="145">
        <v>222.05999800000001</v>
      </c>
      <c r="AL143" s="113">
        <v>225.240005</v>
      </c>
      <c r="AM143" s="113">
        <v>216.64999399999999</v>
      </c>
      <c r="AN143" s="113">
        <v>218.25</v>
      </c>
      <c r="AO143" s="113">
        <v>216.10813899999999</v>
      </c>
      <c r="AP143" s="114">
        <v>4017600</v>
      </c>
      <c r="AQ143" s="115">
        <v>119012.5</v>
      </c>
      <c r="AR143" s="145">
        <v>101.449997</v>
      </c>
      <c r="AS143" s="113">
        <v>104.300003</v>
      </c>
      <c r="AT143" s="113">
        <v>100.69000200000001</v>
      </c>
      <c r="AU143" s="113">
        <v>101.970001</v>
      </c>
      <c r="AV143" s="113">
        <v>99.396811999999997</v>
      </c>
      <c r="AW143" s="114">
        <v>14781700</v>
      </c>
      <c r="AX143" s="115">
        <v>196592.9</v>
      </c>
      <c r="AY143" s="145">
        <v>50.02</v>
      </c>
      <c r="AZ143" s="113">
        <v>50.68</v>
      </c>
      <c r="BA143" s="113">
        <v>49.900002000000001</v>
      </c>
      <c r="BB143" s="113">
        <v>50.009998000000003</v>
      </c>
      <c r="BC143" s="113">
        <v>48.979354999999998</v>
      </c>
      <c r="BD143" s="114">
        <v>28328200</v>
      </c>
      <c r="BE143" s="115">
        <v>211317.8</v>
      </c>
      <c r="BF143" s="145">
        <v>50.990001999999997</v>
      </c>
      <c r="BG143" s="113">
        <v>51.650002000000001</v>
      </c>
      <c r="BH143" s="113">
        <v>50.830002</v>
      </c>
      <c r="BI143" s="113">
        <v>51.389999000000003</v>
      </c>
      <c r="BJ143" s="113">
        <v>50.623607999999997</v>
      </c>
      <c r="BK143" s="114">
        <v>16936700</v>
      </c>
      <c r="BL143" s="115">
        <v>221455.5</v>
      </c>
      <c r="BM143" s="145">
        <v>62.669998</v>
      </c>
      <c r="BN143" s="113">
        <v>62.688000000000002</v>
      </c>
      <c r="BO143" s="113">
        <v>60.400002000000001</v>
      </c>
      <c r="BP143" s="113">
        <v>60.75</v>
      </c>
      <c r="BQ143" s="113">
        <v>59.494858000000001</v>
      </c>
      <c r="BR143" s="114">
        <v>5523500</v>
      </c>
      <c r="BS143" s="115">
        <v>40260.449999999997</v>
      </c>
      <c r="BT143" s="145">
        <v>337.61999500000002</v>
      </c>
      <c r="BU143" s="113">
        <v>341.89001500000001</v>
      </c>
      <c r="BV143" s="113">
        <v>331.32998700000002</v>
      </c>
      <c r="BW143" s="113">
        <v>331.76998900000001</v>
      </c>
      <c r="BX143" s="113">
        <v>329.05435199999999</v>
      </c>
      <c r="BY143" s="114">
        <v>2457500</v>
      </c>
      <c r="BZ143" s="115">
        <v>113763.9</v>
      </c>
      <c r="CA143" s="145">
        <v>210.41999799999999</v>
      </c>
      <c r="CB143" s="113">
        <v>212.35000600000001</v>
      </c>
      <c r="CC143" s="113">
        <v>207.86999499999999</v>
      </c>
      <c r="CD143" s="113">
        <v>208.58999600000001</v>
      </c>
      <c r="CE143" s="113">
        <v>206.88351399999999</v>
      </c>
      <c r="CF143" s="114">
        <v>1913800</v>
      </c>
      <c r="CG143" s="115">
        <v>141580</v>
      </c>
      <c r="CH143" s="145">
        <v>289.60998499999999</v>
      </c>
      <c r="CI143" s="113">
        <v>293.42999300000002</v>
      </c>
      <c r="CJ143" s="113">
        <v>288.94000199999999</v>
      </c>
      <c r="CK143" s="113">
        <v>289.98001099999999</v>
      </c>
      <c r="CL143" s="113">
        <v>287.00811800000002</v>
      </c>
      <c r="CM143" s="114">
        <v>4801200</v>
      </c>
      <c r="CN143" s="115">
        <v>311793.7</v>
      </c>
      <c r="CO143" s="145">
        <v>66</v>
      </c>
      <c r="CP143" s="113">
        <v>66.050003000000004</v>
      </c>
      <c r="CQ143" s="113">
        <v>63.169998</v>
      </c>
      <c r="CR143" s="113">
        <v>63.48</v>
      </c>
      <c r="CS143" s="113">
        <v>62.684071000000003</v>
      </c>
      <c r="CT143" s="114">
        <v>35160000</v>
      </c>
      <c r="CU143" s="115">
        <v>258512.4</v>
      </c>
      <c r="CV143" s="145">
        <v>130.44000199999999</v>
      </c>
      <c r="CW143" s="113">
        <v>131.55999800000001</v>
      </c>
      <c r="CX143" s="113">
        <v>129.800003</v>
      </c>
      <c r="CY143" s="113">
        <v>130.46000699999999</v>
      </c>
      <c r="CZ143" s="113">
        <v>127.550011</v>
      </c>
      <c r="DA143" s="114">
        <v>4356400</v>
      </c>
      <c r="DB143" s="115">
        <v>116578.3</v>
      </c>
      <c r="DC143" s="145">
        <v>160.21000699999999</v>
      </c>
      <c r="DD143" s="113">
        <v>161.199997</v>
      </c>
      <c r="DE143" s="113">
        <v>158.88000500000001</v>
      </c>
      <c r="DF143" s="113">
        <v>160.35000600000001</v>
      </c>
      <c r="DG143" s="113">
        <v>158.414444</v>
      </c>
      <c r="DH143" s="114">
        <v>7178300</v>
      </c>
      <c r="DI143" s="115">
        <v>422154.5</v>
      </c>
      <c r="DJ143" s="145">
        <v>150.33000200000001</v>
      </c>
      <c r="DK143" s="113">
        <v>152.11999499999999</v>
      </c>
      <c r="DL143" s="113">
        <v>148.96000699999999</v>
      </c>
      <c r="DM143" s="113">
        <v>149.46000699999999</v>
      </c>
      <c r="DN143" s="113">
        <v>146.84866299999999</v>
      </c>
      <c r="DO143" s="114">
        <v>17076300</v>
      </c>
      <c r="DP143" s="115">
        <v>453178.8</v>
      </c>
      <c r="DQ143" s="145">
        <v>223.96000699999999</v>
      </c>
      <c r="DR143" s="113">
        <v>226.39999399999999</v>
      </c>
      <c r="DS143" s="113">
        <v>223.75</v>
      </c>
      <c r="DT143" s="113">
        <v>224.36999499999999</v>
      </c>
      <c r="DU143" s="113">
        <v>221.92095900000001</v>
      </c>
      <c r="DV143" s="114">
        <v>2794000</v>
      </c>
      <c r="DW143" s="115">
        <v>167401.79999999999</v>
      </c>
      <c r="DX143" s="145">
        <v>73.559157999999996</v>
      </c>
      <c r="DY143" s="113">
        <v>73.778625000000005</v>
      </c>
      <c r="DZ143" s="113">
        <v>72.547707000000003</v>
      </c>
      <c r="EA143" s="113">
        <v>72.776718000000002</v>
      </c>
      <c r="EB143" s="113">
        <v>71.515586999999996</v>
      </c>
      <c r="EC143" s="114">
        <v>11651245</v>
      </c>
      <c r="ED143" s="115">
        <v>192992.7</v>
      </c>
      <c r="EE143" s="145">
        <v>237.490005</v>
      </c>
      <c r="EF143" s="113">
        <v>241.050003</v>
      </c>
      <c r="EG143" s="113">
        <v>237.070007</v>
      </c>
      <c r="EH143" s="113">
        <v>237.58000200000001</v>
      </c>
      <c r="EI143" s="113">
        <v>236.57977299999999</v>
      </c>
      <c r="EJ143" s="114">
        <v>31638400</v>
      </c>
      <c r="EK143" s="115">
        <v>1791879</v>
      </c>
      <c r="EL143" s="145">
        <v>138.490005</v>
      </c>
      <c r="EM143" s="113">
        <v>140.63999899999999</v>
      </c>
      <c r="EN143" s="113">
        <v>136.550003</v>
      </c>
      <c r="EO143" s="113">
        <v>137.11999499999999</v>
      </c>
      <c r="EP143" s="113">
        <v>136.61842300000001</v>
      </c>
      <c r="EQ143" s="114">
        <v>5582600</v>
      </c>
      <c r="ER143" s="115">
        <v>174345.1</v>
      </c>
      <c r="ES143" s="145">
        <v>130.41000399999999</v>
      </c>
      <c r="ET143" s="113">
        <v>133.28999300000001</v>
      </c>
      <c r="EU143" s="113">
        <v>129.990005</v>
      </c>
      <c r="EV143" s="113">
        <v>132.60000600000001</v>
      </c>
      <c r="EW143" s="113">
        <v>130.933548</v>
      </c>
      <c r="EX143" s="114">
        <v>9503800</v>
      </c>
      <c r="EY143" s="115">
        <v>326524.3</v>
      </c>
      <c r="EZ143" s="145">
        <v>214.759995</v>
      </c>
      <c r="FA143" s="113">
        <v>217.429993</v>
      </c>
      <c r="FB143" s="113">
        <v>214.33000200000001</v>
      </c>
      <c r="FC143" s="113">
        <v>215</v>
      </c>
      <c r="FD143" s="113">
        <v>215</v>
      </c>
      <c r="FE143" s="114">
        <v>4578000</v>
      </c>
      <c r="FF143" s="115">
        <v>220900</v>
      </c>
      <c r="FG143" s="145">
        <v>147.64999399999999</v>
      </c>
      <c r="FH143" s="113">
        <v>149.41000399999999</v>
      </c>
      <c r="FI143" s="113">
        <v>146.78999300000001</v>
      </c>
      <c r="FJ143" s="113">
        <v>147</v>
      </c>
      <c r="FK143" s="113">
        <v>145.368515</v>
      </c>
      <c r="FL143" s="114">
        <v>1616400</v>
      </c>
      <c r="FM143" s="115">
        <v>36964.730000000003</v>
      </c>
      <c r="FN143" s="145">
        <v>368.85000600000001</v>
      </c>
      <c r="FO143" s="113">
        <v>371.540009</v>
      </c>
      <c r="FP143" s="113">
        <v>367.22000100000002</v>
      </c>
      <c r="FQ143" s="113">
        <v>368.5</v>
      </c>
      <c r="FR143" s="113">
        <v>365.87103300000001</v>
      </c>
      <c r="FS143" s="114">
        <v>3100100</v>
      </c>
      <c r="FT143" s="115">
        <v>348349.9</v>
      </c>
      <c r="FU143" s="145">
        <v>56.419998</v>
      </c>
      <c r="FV143" s="113">
        <v>57.419998</v>
      </c>
      <c r="FW143" s="113">
        <v>56.380001</v>
      </c>
      <c r="FX143" s="113">
        <v>56.91</v>
      </c>
      <c r="FY143" s="113">
        <v>55.025272000000001</v>
      </c>
      <c r="FZ143" s="114">
        <v>20084100</v>
      </c>
      <c r="GA143" s="115">
        <v>235501.9</v>
      </c>
      <c r="GB143" s="145">
        <v>209.050003</v>
      </c>
      <c r="GC143" s="113">
        <v>209.96000699999999</v>
      </c>
      <c r="GD143" s="113">
        <v>207.5</v>
      </c>
      <c r="GE143" s="113">
        <v>208.14999399999999</v>
      </c>
      <c r="GF143" s="113">
        <v>207.56512499999999</v>
      </c>
      <c r="GG143" s="114">
        <v>8820700</v>
      </c>
      <c r="GH143" s="115">
        <v>353046.3</v>
      </c>
      <c r="GI143" s="145">
        <v>52.619999</v>
      </c>
      <c r="GJ143" s="113">
        <v>52.82</v>
      </c>
      <c r="GK143" s="113">
        <v>51.790000999999997</v>
      </c>
      <c r="GL143" s="113">
        <v>52.029998999999997</v>
      </c>
      <c r="GM143" s="113">
        <v>51.082714000000003</v>
      </c>
      <c r="GN143" s="114">
        <v>3521200</v>
      </c>
      <c r="GO143" s="115">
        <v>43530</v>
      </c>
      <c r="GP143" s="145">
        <v>131.71000699999999</v>
      </c>
      <c r="GQ143" s="113">
        <v>134.300003</v>
      </c>
      <c r="GR143" s="113">
        <v>131.63000500000001</v>
      </c>
      <c r="GS143" s="113">
        <v>133.94000199999999</v>
      </c>
      <c r="GT143" s="113">
        <v>132.92690999999999</v>
      </c>
      <c r="GU143" s="114">
        <v>9718300</v>
      </c>
      <c r="GV143" s="115">
        <v>377318.6</v>
      </c>
      <c r="GW143" s="145">
        <v>191.58999600000001</v>
      </c>
      <c r="GX143" s="113">
        <v>192.33999600000001</v>
      </c>
      <c r="GY143" s="113">
        <v>187.970001</v>
      </c>
      <c r="GZ143" s="113">
        <v>188.729996</v>
      </c>
      <c r="HA143" s="113">
        <v>188.729996</v>
      </c>
      <c r="HB143" s="114">
        <v>10701200</v>
      </c>
      <c r="HC143" s="115">
        <v>342594.9</v>
      </c>
      <c r="HD143" s="147">
        <v>32691.5</v>
      </c>
      <c r="HE143" s="148">
        <v>32753.77</v>
      </c>
      <c r="HF143" s="148">
        <v>32356.28</v>
      </c>
      <c r="HG143" s="148">
        <v>32423.15</v>
      </c>
      <c r="HH143" s="148">
        <v>32423.15</v>
      </c>
      <c r="HI143" s="114">
        <v>385840000</v>
      </c>
      <c r="HJ143" s="149">
        <f t="shared" si="2"/>
        <v>9771019.0800000019</v>
      </c>
    </row>
    <row r="144" spans="1:218" x14ac:dyDescent="0.2">
      <c r="A144" s="127">
        <v>44279</v>
      </c>
      <c r="B144" s="112">
        <v>188.429993</v>
      </c>
      <c r="C144" s="113">
        <v>192.740005</v>
      </c>
      <c r="D144" s="113">
        <v>188.08000200000001</v>
      </c>
      <c r="E144" s="113">
        <v>190.69000199999999</v>
      </c>
      <c r="F144" s="113">
        <v>187.86294599999999</v>
      </c>
      <c r="G144" s="114">
        <v>2829200</v>
      </c>
      <c r="H144" s="120">
        <v>110489</v>
      </c>
      <c r="I144" s="145">
        <v>137.970001</v>
      </c>
      <c r="J144" s="113">
        <v>140.03999300000001</v>
      </c>
      <c r="K144" s="113">
        <v>137.61000100000001</v>
      </c>
      <c r="L144" s="113">
        <v>138.41999799999999</v>
      </c>
      <c r="M144" s="113">
        <v>137.30470299999999</v>
      </c>
      <c r="N144" s="114">
        <v>2638900</v>
      </c>
      <c r="O144" s="115">
        <v>111209.4</v>
      </c>
      <c r="P144" s="146">
        <v>245</v>
      </c>
      <c r="Q144" s="113">
        <v>247.38999899999999</v>
      </c>
      <c r="R144" s="113">
        <v>243.820007</v>
      </c>
      <c r="S144" s="113">
        <v>245.470001</v>
      </c>
      <c r="T144" s="113">
        <v>241.888214</v>
      </c>
      <c r="U144" s="114">
        <v>2237500</v>
      </c>
      <c r="V144" s="120">
        <v>135750</v>
      </c>
      <c r="W144" s="145">
        <v>122.82</v>
      </c>
      <c r="X144" s="113">
        <v>122.900002</v>
      </c>
      <c r="Y144" s="113">
        <v>120.07</v>
      </c>
      <c r="Z144" s="113">
        <v>120.089996</v>
      </c>
      <c r="AA144" s="113">
        <v>119.707008</v>
      </c>
      <c r="AB144" s="114">
        <v>88530500</v>
      </c>
      <c r="AC144" s="115">
        <v>2016083</v>
      </c>
      <c r="AD144" s="145">
        <v>243.75</v>
      </c>
      <c r="AE144" s="113">
        <v>248.800003</v>
      </c>
      <c r="AF144" s="113">
        <v>239.05999800000001</v>
      </c>
      <c r="AG144" s="113">
        <v>239.240005</v>
      </c>
      <c r="AH144" s="113">
        <v>239.240005</v>
      </c>
      <c r="AI144" s="114">
        <v>24055100</v>
      </c>
      <c r="AJ144" s="115">
        <v>139630</v>
      </c>
      <c r="AK144" s="145">
        <v>220.509995</v>
      </c>
      <c r="AL144" s="113">
        <v>227.11000100000001</v>
      </c>
      <c r="AM144" s="113">
        <v>220.509995</v>
      </c>
      <c r="AN144" s="113">
        <v>221.229996</v>
      </c>
      <c r="AO144" s="113">
        <v>219.058899</v>
      </c>
      <c r="AP144" s="114">
        <v>4258000</v>
      </c>
      <c r="AQ144" s="115">
        <v>120637.6</v>
      </c>
      <c r="AR144" s="145">
        <v>102.989998</v>
      </c>
      <c r="AS144" s="113">
        <v>105.760002</v>
      </c>
      <c r="AT144" s="113">
        <v>102.910004</v>
      </c>
      <c r="AU144" s="113">
        <v>104.699997</v>
      </c>
      <c r="AV144" s="113">
        <v>102.057922</v>
      </c>
      <c r="AW144" s="114">
        <v>11026800</v>
      </c>
      <c r="AX144" s="115">
        <v>201856.2</v>
      </c>
      <c r="AY144" s="145">
        <v>49.939999</v>
      </c>
      <c r="AZ144" s="113">
        <v>50.450001</v>
      </c>
      <c r="BA144" s="113">
        <v>49.619999</v>
      </c>
      <c r="BB144" s="113">
        <v>49.650002000000001</v>
      </c>
      <c r="BC144" s="113">
        <v>48.626778000000002</v>
      </c>
      <c r="BD144" s="114">
        <v>26444700</v>
      </c>
      <c r="BE144" s="115">
        <v>209796.6</v>
      </c>
      <c r="BF144" s="145">
        <v>51.169998</v>
      </c>
      <c r="BG144" s="113">
        <v>51.889999000000003</v>
      </c>
      <c r="BH144" s="113">
        <v>51.150002000000001</v>
      </c>
      <c r="BI144" s="113">
        <v>51.52</v>
      </c>
      <c r="BJ144" s="113">
        <v>50.751671000000002</v>
      </c>
      <c r="BK144" s="114">
        <v>14997400</v>
      </c>
      <c r="BL144" s="115">
        <v>222015.7</v>
      </c>
      <c r="BM144" s="145">
        <v>61.599997999999999</v>
      </c>
      <c r="BN144" s="113">
        <v>63.419998</v>
      </c>
      <c r="BO144" s="113">
        <v>61.402999999999999</v>
      </c>
      <c r="BP144" s="113">
        <v>62.040000999999997</v>
      </c>
      <c r="BQ144" s="113">
        <v>60.758209000000001</v>
      </c>
      <c r="BR144" s="114">
        <v>4322600</v>
      </c>
      <c r="BS144" s="115">
        <v>40987.39</v>
      </c>
      <c r="BT144" s="145">
        <v>333.42001299999998</v>
      </c>
      <c r="BU144" s="113">
        <v>336.94000199999999</v>
      </c>
      <c r="BV144" s="113">
        <v>328.44000199999999</v>
      </c>
      <c r="BW144" s="113">
        <v>328.64999399999999</v>
      </c>
      <c r="BX144" s="113">
        <v>325.95992999999999</v>
      </c>
      <c r="BY144" s="114">
        <v>3332200</v>
      </c>
      <c r="BZ144" s="115">
        <v>112694</v>
      </c>
      <c r="CA144" s="145">
        <v>209.96000699999999</v>
      </c>
      <c r="CB144" s="113">
        <v>215.050003</v>
      </c>
      <c r="CC144" s="113">
        <v>209.88999899999999</v>
      </c>
      <c r="CD144" s="113">
        <v>212.220001</v>
      </c>
      <c r="CE144" s="113">
        <v>210.48382599999999</v>
      </c>
      <c r="CF144" s="114">
        <v>2562100</v>
      </c>
      <c r="CG144" s="115">
        <v>140620</v>
      </c>
      <c r="CH144" s="145">
        <v>289.26001000000002</v>
      </c>
      <c r="CI144" s="113">
        <v>296.77999899999998</v>
      </c>
      <c r="CJ144" s="113">
        <v>288.98998999999998</v>
      </c>
      <c r="CK144" s="113">
        <v>292.75</v>
      </c>
      <c r="CL144" s="113">
        <v>289.74975599999999</v>
      </c>
      <c r="CM144" s="114">
        <v>4842000</v>
      </c>
      <c r="CN144" s="115">
        <v>314772.09999999998</v>
      </c>
      <c r="CO144" s="145">
        <v>66.580001999999993</v>
      </c>
      <c r="CP144" s="113">
        <v>67.440002000000007</v>
      </c>
      <c r="CQ144" s="113">
        <v>61.990001999999997</v>
      </c>
      <c r="CR144" s="113">
        <v>62.040000999999997</v>
      </c>
      <c r="CS144" s="113">
        <v>61.262127</v>
      </c>
      <c r="CT144" s="114">
        <v>74584700</v>
      </c>
      <c r="CU144" s="115">
        <v>252648.3</v>
      </c>
      <c r="CV144" s="145">
        <v>130.949997</v>
      </c>
      <c r="CW144" s="113">
        <v>132.11000100000001</v>
      </c>
      <c r="CX144" s="113">
        <v>130.570007</v>
      </c>
      <c r="CY144" s="113">
        <v>130.61999499999999</v>
      </c>
      <c r="CZ144" s="113">
        <v>127.706429</v>
      </c>
      <c r="DA144" s="114">
        <v>4005000</v>
      </c>
      <c r="DB144" s="115">
        <v>116721.2</v>
      </c>
      <c r="DC144" s="145">
        <v>160.10000600000001</v>
      </c>
      <c r="DD144" s="113">
        <v>162.479996</v>
      </c>
      <c r="DE144" s="113">
        <v>159.820007</v>
      </c>
      <c r="DF144" s="113">
        <v>161.91000399999999</v>
      </c>
      <c r="DG144" s="113">
        <v>159.955612</v>
      </c>
      <c r="DH144" s="114">
        <v>6370100</v>
      </c>
      <c r="DI144" s="115">
        <v>426261.5</v>
      </c>
      <c r="DJ144" s="145">
        <v>150</v>
      </c>
      <c r="DK144" s="113">
        <v>153.179993</v>
      </c>
      <c r="DL144" s="113">
        <v>149.86000100000001</v>
      </c>
      <c r="DM144" s="113">
        <v>150.61999499999999</v>
      </c>
      <c r="DN144" s="113">
        <v>147.98838799999999</v>
      </c>
      <c r="DO144" s="114">
        <v>13079800</v>
      </c>
      <c r="DP144" s="115">
        <v>456696</v>
      </c>
      <c r="DQ144" s="145">
        <v>225.320007</v>
      </c>
      <c r="DR144" s="113">
        <v>227.020004</v>
      </c>
      <c r="DS144" s="113">
        <v>224.03999300000001</v>
      </c>
      <c r="DT144" s="113">
        <v>224.050003</v>
      </c>
      <c r="DU144" s="113">
        <v>221.604477</v>
      </c>
      <c r="DV144" s="114">
        <v>2442500</v>
      </c>
      <c r="DW144" s="115">
        <v>167163.1</v>
      </c>
      <c r="DX144" s="145">
        <v>72.585875999999999</v>
      </c>
      <c r="DY144" s="113">
        <v>73.167938000000007</v>
      </c>
      <c r="DZ144" s="113">
        <v>72.433205000000001</v>
      </c>
      <c r="EA144" s="113">
        <v>72.748092999999997</v>
      </c>
      <c r="EB144" s="113">
        <v>71.487457000000006</v>
      </c>
      <c r="EC144" s="114">
        <v>9135416</v>
      </c>
      <c r="ED144" s="115">
        <v>192916.8</v>
      </c>
      <c r="EE144" s="145">
        <v>237.85000600000001</v>
      </c>
      <c r="EF144" s="113">
        <v>238</v>
      </c>
      <c r="EG144" s="113">
        <v>235.320007</v>
      </c>
      <c r="EH144" s="113">
        <v>235.46000699999999</v>
      </c>
      <c r="EI144" s="113">
        <v>234.46868900000001</v>
      </c>
      <c r="EJ144" s="114">
        <v>25620100</v>
      </c>
      <c r="EK144" s="115">
        <v>1775889</v>
      </c>
      <c r="EL144" s="145">
        <v>136.449997</v>
      </c>
      <c r="EM144" s="113">
        <v>137.91999799999999</v>
      </c>
      <c r="EN144" s="113">
        <v>132.88000500000001</v>
      </c>
      <c r="EO144" s="113">
        <v>133.16000399999999</v>
      </c>
      <c r="EP144" s="113">
        <v>132.67292800000001</v>
      </c>
      <c r="EQ144" s="114">
        <v>8157600</v>
      </c>
      <c r="ER144" s="115">
        <v>169310.1</v>
      </c>
      <c r="ES144" s="145">
        <v>130.94000199999999</v>
      </c>
      <c r="ET144" s="113">
        <v>133.13999899999999</v>
      </c>
      <c r="EU144" s="113">
        <v>130.61999499999999</v>
      </c>
      <c r="EV144" s="113">
        <v>132.55999800000001</v>
      </c>
      <c r="EW144" s="113">
        <v>130.89402799999999</v>
      </c>
      <c r="EX144" s="114">
        <v>8318000</v>
      </c>
      <c r="EY144" s="115">
        <v>326425.8</v>
      </c>
      <c r="EZ144" s="145">
        <v>215.13000500000001</v>
      </c>
      <c r="FA144" s="113">
        <v>215.279999</v>
      </c>
      <c r="FB144" s="113">
        <v>209.41000399999999</v>
      </c>
      <c r="FC144" s="113">
        <v>209.529999</v>
      </c>
      <c r="FD144" s="113">
        <v>209.529999</v>
      </c>
      <c r="FE144" s="114">
        <v>4617700</v>
      </c>
      <c r="FF144" s="115">
        <v>221700</v>
      </c>
      <c r="FG144" s="145">
        <v>147.69000199999999</v>
      </c>
      <c r="FH144" s="113">
        <v>151.070007</v>
      </c>
      <c r="FI144" s="113">
        <v>147.46000699999999</v>
      </c>
      <c r="FJ144" s="113">
        <v>149.279999</v>
      </c>
      <c r="FK144" s="113">
        <v>147.623199</v>
      </c>
      <c r="FL144" s="114">
        <v>1995900</v>
      </c>
      <c r="FM144" s="115">
        <v>37538.06</v>
      </c>
      <c r="FN144" s="145">
        <v>366.04998799999998</v>
      </c>
      <c r="FO144" s="113">
        <v>373.79998799999998</v>
      </c>
      <c r="FP144" s="113">
        <v>365.51001000000002</v>
      </c>
      <c r="FQ144" s="113">
        <v>370.60000600000001</v>
      </c>
      <c r="FR144" s="113">
        <v>367.95608499999997</v>
      </c>
      <c r="FS144" s="114">
        <v>3407800</v>
      </c>
      <c r="FT144" s="115">
        <v>350335.3</v>
      </c>
      <c r="FU144" s="145">
        <v>56.740001999999997</v>
      </c>
      <c r="FV144" s="113">
        <v>57.43</v>
      </c>
      <c r="FW144" s="113">
        <v>56.630001</v>
      </c>
      <c r="FX144" s="113">
        <v>57.009998000000003</v>
      </c>
      <c r="FY144" s="113">
        <v>55.121960000000001</v>
      </c>
      <c r="FZ144" s="114">
        <v>14819800</v>
      </c>
      <c r="GA144" s="115">
        <v>235915.8</v>
      </c>
      <c r="GB144" s="145">
        <v>208.75</v>
      </c>
      <c r="GC144" s="113">
        <v>211.13999899999999</v>
      </c>
      <c r="GD144" s="113">
        <v>207.929993</v>
      </c>
      <c r="GE144" s="113">
        <v>208.070007</v>
      </c>
      <c r="GF144" s="113">
        <v>207.485367</v>
      </c>
      <c r="GG144" s="114">
        <v>10101600</v>
      </c>
      <c r="GH144" s="115">
        <v>352910.6</v>
      </c>
      <c r="GI144" s="145">
        <v>52.66</v>
      </c>
      <c r="GJ144" s="113">
        <v>53.330002</v>
      </c>
      <c r="GK144" s="113">
        <v>51.75</v>
      </c>
      <c r="GL144" s="113">
        <v>51.779998999999997</v>
      </c>
      <c r="GM144" s="113">
        <v>50.837268999999999</v>
      </c>
      <c r="GN144" s="114">
        <v>6175400</v>
      </c>
      <c r="GO144" s="115">
        <v>43310</v>
      </c>
      <c r="GP144" s="145">
        <v>134.429993</v>
      </c>
      <c r="GQ144" s="113">
        <v>134.429993</v>
      </c>
      <c r="GR144" s="113">
        <v>133.050003</v>
      </c>
      <c r="GS144" s="113">
        <v>133.11000100000001</v>
      </c>
      <c r="GT144" s="113">
        <v>132.10316499999999</v>
      </c>
      <c r="GU144" s="114">
        <v>7849100</v>
      </c>
      <c r="GV144" s="115">
        <v>374980.5</v>
      </c>
      <c r="GW144" s="145">
        <v>190.05999800000001</v>
      </c>
      <c r="GX144" s="113">
        <v>190.5</v>
      </c>
      <c r="GY144" s="113">
        <v>184.63999899999999</v>
      </c>
      <c r="GZ144" s="113">
        <v>184.720001</v>
      </c>
      <c r="HA144" s="113">
        <v>184.720001</v>
      </c>
      <c r="HB144" s="114">
        <v>13549100</v>
      </c>
      <c r="HC144" s="115">
        <v>335315.7</v>
      </c>
      <c r="HD144" s="147">
        <v>32470.880000000001</v>
      </c>
      <c r="HE144" s="148">
        <v>32787.99</v>
      </c>
      <c r="HF144" s="148">
        <v>32418.15</v>
      </c>
      <c r="HG144" s="148">
        <v>32420.06</v>
      </c>
      <c r="HH144" s="148">
        <v>32420.06</v>
      </c>
      <c r="HI144" s="114">
        <v>399390000</v>
      </c>
      <c r="HJ144" s="149">
        <f t="shared" si="2"/>
        <v>9712578.7499999981</v>
      </c>
    </row>
    <row r="145" spans="1:218" x14ac:dyDescent="0.2">
      <c r="A145" s="127">
        <v>44280</v>
      </c>
      <c r="B145" s="112">
        <v>191.63999899999999</v>
      </c>
      <c r="C145" s="113">
        <v>193.36000100000001</v>
      </c>
      <c r="D145" s="113">
        <v>190.16999799999999</v>
      </c>
      <c r="E145" s="113">
        <v>193.10000600000001</v>
      </c>
      <c r="F145" s="113">
        <v>190.237213</v>
      </c>
      <c r="G145" s="114">
        <v>2221000</v>
      </c>
      <c r="H145" s="120">
        <v>111885.4</v>
      </c>
      <c r="I145" s="145">
        <v>137.949997</v>
      </c>
      <c r="J145" s="113">
        <v>142.529999</v>
      </c>
      <c r="K145" s="113">
        <v>136.759995</v>
      </c>
      <c r="L145" s="113">
        <v>142.279999</v>
      </c>
      <c r="M145" s="113">
        <v>141.13360599999999</v>
      </c>
      <c r="N145" s="114">
        <v>2766400</v>
      </c>
      <c r="O145" s="115">
        <v>114310.6</v>
      </c>
      <c r="P145" s="146">
        <v>247.03999300000001</v>
      </c>
      <c r="Q145" s="113">
        <v>247.53999300000001</v>
      </c>
      <c r="R145" s="113">
        <v>244.979996</v>
      </c>
      <c r="S145" s="113">
        <v>246.25</v>
      </c>
      <c r="T145" s="113">
        <v>242.65683000000001</v>
      </c>
      <c r="U145" s="114">
        <v>2707600</v>
      </c>
      <c r="V145" s="120">
        <v>137730</v>
      </c>
      <c r="W145" s="145">
        <v>119.540001</v>
      </c>
      <c r="X145" s="113">
        <v>121.660004</v>
      </c>
      <c r="Y145" s="113">
        <v>119</v>
      </c>
      <c r="Z145" s="113">
        <v>120.589996</v>
      </c>
      <c r="AA145" s="113">
        <v>120.205414</v>
      </c>
      <c r="AB145" s="114">
        <v>98844700</v>
      </c>
      <c r="AC145" s="115">
        <v>2024477</v>
      </c>
      <c r="AD145" s="145">
        <v>234.33999600000001</v>
      </c>
      <c r="AE145" s="113">
        <v>247.58000200000001</v>
      </c>
      <c r="AF145" s="113">
        <v>231.699997</v>
      </c>
      <c r="AG145" s="113">
        <v>247.19000199999999</v>
      </c>
      <c r="AH145" s="113">
        <v>247.19000199999999</v>
      </c>
      <c r="AI145" s="114">
        <v>27553600</v>
      </c>
      <c r="AJ145" s="115">
        <v>144270</v>
      </c>
      <c r="AK145" s="145">
        <v>219.229996</v>
      </c>
      <c r="AL145" s="113">
        <v>224.970001</v>
      </c>
      <c r="AM145" s="113">
        <v>216.03999300000001</v>
      </c>
      <c r="AN145" s="113">
        <v>224.25</v>
      </c>
      <c r="AO145" s="113">
        <v>222.04925499999999</v>
      </c>
      <c r="AP145" s="114">
        <v>2901800</v>
      </c>
      <c r="AQ145" s="115">
        <v>122284.3</v>
      </c>
      <c r="AR145" s="145">
        <v>102.849998</v>
      </c>
      <c r="AS145" s="113">
        <v>105.260002</v>
      </c>
      <c r="AT145" s="113">
        <v>102.07</v>
      </c>
      <c r="AU145" s="113">
        <v>105.07</v>
      </c>
      <c r="AV145" s="113">
        <v>102.418587</v>
      </c>
      <c r="AW145" s="114">
        <v>11138200</v>
      </c>
      <c r="AX145" s="115">
        <v>202569.60000000001</v>
      </c>
      <c r="AY145" s="145">
        <v>50.580002</v>
      </c>
      <c r="AZ145" s="113">
        <v>51.400002000000001</v>
      </c>
      <c r="BA145" s="113">
        <v>50.290000999999997</v>
      </c>
      <c r="BB145" s="113">
        <v>50.509998000000003</v>
      </c>
      <c r="BC145" s="113">
        <v>49.469051</v>
      </c>
      <c r="BD145" s="114">
        <v>34537700</v>
      </c>
      <c r="BE145" s="115">
        <v>213430.6</v>
      </c>
      <c r="BF145" s="145">
        <v>51.700001</v>
      </c>
      <c r="BG145" s="113">
        <v>52.060001</v>
      </c>
      <c r="BH145" s="113">
        <v>51.169998</v>
      </c>
      <c r="BI145" s="113">
        <v>52.02</v>
      </c>
      <c r="BJ145" s="113">
        <v>51.244213000000002</v>
      </c>
      <c r="BK145" s="114">
        <v>17091900</v>
      </c>
      <c r="BL145" s="115">
        <v>224170.4</v>
      </c>
      <c r="BM145" s="145">
        <v>61.470001000000003</v>
      </c>
      <c r="BN145" s="113">
        <v>63.310001</v>
      </c>
      <c r="BO145" s="113">
        <v>61.25</v>
      </c>
      <c r="BP145" s="113">
        <v>63.240001999999997</v>
      </c>
      <c r="BQ145" s="113">
        <v>61.933418000000003</v>
      </c>
      <c r="BR145" s="114">
        <v>3921200</v>
      </c>
      <c r="BS145" s="115">
        <v>41254.65</v>
      </c>
      <c r="BT145" s="145">
        <v>327.35000600000001</v>
      </c>
      <c r="BU145" s="113">
        <v>331.39001500000001</v>
      </c>
      <c r="BV145" s="113">
        <v>321.92001299999998</v>
      </c>
      <c r="BW145" s="113">
        <v>330.54998799999998</v>
      </c>
      <c r="BX145" s="113">
        <v>327.84435999999999</v>
      </c>
      <c r="BY145" s="114">
        <v>2804700</v>
      </c>
      <c r="BZ145" s="115">
        <v>113345.60000000001</v>
      </c>
      <c r="CA145" s="145">
        <v>212.21000699999999</v>
      </c>
      <c r="CB145" s="113">
        <v>214.050003</v>
      </c>
      <c r="CC145" s="113">
        <v>208.25</v>
      </c>
      <c r="CD145" s="113">
        <v>213.88000500000001</v>
      </c>
      <c r="CE145" s="113">
        <v>212.13024899999999</v>
      </c>
      <c r="CF145" s="114">
        <v>2217500</v>
      </c>
      <c r="CG145" s="115">
        <v>140600</v>
      </c>
      <c r="CH145" s="145">
        <v>293.02999899999998</v>
      </c>
      <c r="CI145" s="113">
        <v>297.88000499999998</v>
      </c>
      <c r="CJ145" s="113">
        <v>292.459991</v>
      </c>
      <c r="CK145" s="113">
        <v>297.17999300000002</v>
      </c>
      <c r="CL145" s="113">
        <v>294.13433800000001</v>
      </c>
      <c r="CM145" s="114">
        <v>5373500</v>
      </c>
      <c r="CN145" s="115">
        <v>319535.3</v>
      </c>
      <c r="CO145" s="145">
        <v>61.66</v>
      </c>
      <c r="CP145" s="113">
        <v>62.439999</v>
      </c>
      <c r="CQ145" s="113">
        <v>60.98</v>
      </c>
      <c r="CR145" s="113">
        <v>62.02</v>
      </c>
      <c r="CS145" s="113">
        <v>61.242378000000002</v>
      </c>
      <c r="CT145" s="114">
        <v>35401400</v>
      </c>
      <c r="CU145" s="115">
        <v>252566.8</v>
      </c>
      <c r="CV145" s="145">
        <v>130.33000200000001</v>
      </c>
      <c r="CW145" s="113">
        <v>133.240005</v>
      </c>
      <c r="CX145" s="113">
        <v>129.770004</v>
      </c>
      <c r="CY145" s="113">
        <v>133.070007</v>
      </c>
      <c r="CZ145" s="113">
        <v>130.10179099999999</v>
      </c>
      <c r="DA145" s="114">
        <v>5554000</v>
      </c>
      <c r="DB145" s="115">
        <v>118910.5</v>
      </c>
      <c r="DC145" s="145">
        <v>162.44000199999999</v>
      </c>
      <c r="DD145" s="113">
        <v>162.449997</v>
      </c>
      <c r="DE145" s="113">
        <v>160.63999899999999</v>
      </c>
      <c r="DF145" s="113">
        <v>161.970001</v>
      </c>
      <c r="DG145" s="113">
        <v>160.01487700000001</v>
      </c>
      <c r="DH145" s="114">
        <v>6269800</v>
      </c>
      <c r="DI145" s="115">
        <v>426419.5</v>
      </c>
      <c r="DJ145" s="145">
        <v>150</v>
      </c>
      <c r="DK145" s="113">
        <v>152.970001</v>
      </c>
      <c r="DL145" s="113">
        <v>149.33000200000001</v>
      </c>
      <c r="DM145" s="113">
        <v>152.550003</v>
      </c>
      <c r="DN145" s="113">
        <v>149.88468900000001</v>
      </c>
      <c r="DO145" s="114">
        <v>15608300</v>
      </c>
      <c r="DP145" s="115">
        <v>462548</v>
      </c>
      <c r="DQ145" s="145">
        <v>225.14999399999999</v>
      </c>
      <c r="DR145" s="113">
        <v>225.320007</v>
      </c>
      <c r="DS145" s="113">
        <v>222.44000199999999</v>
      </c>
      <c r="DT145" s="113">
        <v>224.199997</v>
      </c>
      <c r="DU145" s="113">
        <v>221.75282300000001</v>
      </c>
      <c r="DV145" s="114">
        <v>3249600</v>
      </c>
      <c r="DW145" s="115">
        <v>167274.9</v>
      </c>
      <c r="DX145" s="145">
        <v>72.919846000000007</v>
      </c>
      <c r="DY145" s="113">
        <v>73.101142999999993</v>
      </c>
      <c r="DZ145" s="113">
        <v>71.860686999999999</v>
      </c>
      <c r="EA145" s="113">
        <v>72.585875999999999</v>
      </c>
      <c r="EB145" s="113">
        <v>71.328048999999993</v>
      </c>
      <c r="EC145" s="114">
        <v>10700918</v>
      </c>
      <c r="ED145" s="115">
        <v>192486.6</v>
      </c>
      <c r="EE145" s="145">
        <v>235.300003</v>
      </c>
      <c r="EF145" s="113">
        <v>236.94000199999999</v>
      </c>
      <c r="EG145" s="113">
        <v>231.570007</v>
      </c>
      <c r="EH145" s="113">
        <v>232.33999600000001</v>
      </c>
      <c r="EI145" s="113">
        <v>231.361816</v>
      </c>
      <c r="EJ145" s="114">
        <v>34061900</v>
      </c>
      <c r="EK145" s="115">
        <v>1752357</v>
      </c>
      <c r="EL145" s="145">
        <v>127.050003</v>
      </c>
      <c r="EM145" s="113">
        <v>129.38999899999999</v>
      </c>
      <c r="EN145" s="113">
        <v>125.44000200000001</v>
      </c>
      <c r="EO145" s="113">
        <v>128.63999899999999</v>
      </c>
      <c r="EP145" s="113">
        <v>128.16944899999999</v>
      </c>
      <c r="EQ145" s="114">
        <v>18475800</v>
      </c>
      <c r="ER145" s="115">
        <v>163563</v>
      </c>
      <c r="ES145" s="145">
        <v>133.08999600000001</v>
      </c>
      <c r="ET145" s="113">
        <v>133.61999499999999</v>
      </c>
      <c r="EU145" s="113">
        <v>132.050003</v>
      </c>
      <c r="EV145" s="113">
        <v>133.479996</v>
      </c>
      <c r="EW145" s="113">
        <v>131.80246</v>
      </c>
      <c r="EX145" s="114">
        <v>7517300</v>
      </c>
      <c r="EY145" s="115">
        <v>328691.3</v>
      </c>
      <c r="EZ145" s="145">
        <v>206.16999799999999</v>
      </c>
      <c r="FA145" s="113">
        <v>208.16999799999999</v>
      </c>
      <c r="FB145" s="113">
        <v>204.36999499999999</v>
      </c>
      <c r="FC145" s="113">
        <v>205.44000199999999</v>
      </c>
      <c r="FD145" s="113">
        <v>205.44000199999999</v>
      </c>
      <c r="FE145" s="114">
        <v>7977200</v>
      </c>
      <c r="FF145" s="115">
        <v>217550</v>
      </c>
      <c r="FG145" s="145">
        <v>149.88000500000001</v>
      </c>
      <c r="FH145" s="113">
        <v>153.13999899999999</v>
      </c>
      <c r="FI145" s="113">
        <v>147.91999799999999</v>
      </c>
      <c r="FJ145" s="113">
        <v>152.779999</v>
      </c>
      <c r="FK145" s="113">
        <v>151.08436599999999</v>
      </c>
      <c r="FL145" s="114">
        <v>1402100</v>
      </c>
      <c r="FM145" s="115">
        <v>38418.18</v>
      </c>
      <c r="FN145" s="145">
        <v>370.60000600000001</v>
      </c>
      <c r="FO145" s="113">
        <v>372.10998499999999</v>
      </c>
      <c r="FP145" s="113">
        <v>363.39001500000001</v>
      </c>
      <c r="FQ145" s="113">
        <v>371.08999599999999</v>
      </c>
      <c r="FR145" s="113">
        <v>368.442566</v>
      </c>
      <c r="FS145" s="114">
        <v>3021500</v>
      </c>
      <c r="FT145" s="115">
        <v>350798.4</v>
      </c>
      <c r="FU145" s="145">
        <v>57.049999</v>
      </c>
      <c r="FV145" s="113">
        <v>57.540000999999997</v>
      </c>
      <c r="FW145" s="113">
        <v>56.700001</v>
      </c>
      <c r="FX145" s="113">
        <v>57.380001</v>
      </c>
      <c r="FY145" s="113">
        <v>55.479709999999997</v>
      </c>
      <c r="FZ145" s="114">
        <v>18047400</v>
      </c>
      <c r="GA145" s="115">
        <v>237446.9</v>
      </c>
      <c r="GB145" s="145">
        <v>207.66999799999999</v>
      </c>
      <c r="GC145" s="113">
        <v>208.820007</v>
      </c>
      <c r="GD145" s="113">
        <v>205.779999</v>
      </c>
      <c r="GE145" s="113">
        <v>207.970001</v>
      </c>
      <c r="GF145" s="113">
        <v>207.38563500000001</v>
      </c>
      <c r="GG145" s="114">
        <v>8390800</v>
      </c>
      <c r="GH145" s="115">
        <v>352741</v>
      </c>
      <c r="GI145" s="145">
        <v>50.939999</v>
      </c>
      <c r="GJ145" s="113">
        <v>51.880001</v>
      </c>
      <c r="GK145" s="113">
        <v>50.290000999999997</v>
      </c>
      <c r="GL145" s="113">
        <v>51.709999000000003</v>
      </c>
      <c r="GM145" s="113">
        <v>50.768538999999997</v>
      </c>
      <c r="GN145" s="114">
        <v>5835500</v>
      </c>
      <c r="GO145" s="115">
        <v>44590</v>
      </c>
      <c r="GP145" s="145">
        <v>133.259995</v>
      </c>
      <c r="GQ145" s="113">
        <v>134.529999</v>
      </c>
      <c r="GR145" s="113">
        <v>132.86999499999999</v>
      </c>
      <c r="GS145" s="113">
        <v>134.009995</v>
      </c>
      <c r="GT145" s="113">
        <v>132.99636799999999</v>
      </c>
      <c r="GU145" s="114">
        <v>9375300</v>
      </c>
      <c r="GV145" s="115">
        <v>377515.8</v>
      </c>
      <c r="GW145" s="145">
        <v>181.85000600000001</v>
      </c>
      <c r="GX145" s="113">
        <v>187.71000699999999</v>
      </c>
      <c r="GY145" s="113">
        <v>181.009995</v>
      </c>
      <c r="GZ145" s="113">
        <v>186.91000399999999</v>
      </c>
      <c r="HA145" s="113">
        <v>186.91000399999999</v>
      </c>
      <c r="HB145" s="114">
        <v>9609200</v>
      </c>
      <c r="HC145" s="115">
        <v>339291.1</v>
      </c>
      <c r="HD145" s="147">
        <v>32346.81</v>
      </c>
      <c r="HE145" s="148">
        <v>32672.69</v>
      </c>
      <c r="HF145" s="148">
        <v>32071.41</v>
      </c>
      <c r="HG145" s="148">
        <v>32619.48</v>
      </c>
      <c r="HH145" s="148">
        <v>32619.48</v>
      </c>
      <c r="HI145" s="114">
        <v>411990000</v>
      </c>
      <c r="HJ145" s="149">
        <f t="shared" si="2"/>
        <v>9733032.4299999997</v>
      </c>
    </row>
    <row r="146" spans="1:218" x14ac:dyDescent="0.2">
      <c r="A146" s="127">
        <v>44281</v>
      </c>
      <c r="B146" s="112">
        <v>193.009995</v>
      </c>
      <c r="C146" s="113">
        <v>194.949997</v>
      </c>
      <c r="D146" s="113">
        <v>192.21000699999999</v>
      </c>
      <c r="E146" s="113">
        <v>194.88000500000001</v>
      </c>
      <c r="F146" s="113">
        <v>191.99082899999999</v>
      </c>
      <c r="G146" s="114">
        <v>2677600</v>
      </c>
      <c r="H146" s="120">
        <v>112916.8</v>
      </c>
      <c r="I146" s="145">
        <v>143.740005</v>
      </c>
      <c r="J146" s="113">
        <v>143.979996</v>
      </c>
      <c r="K146" s="113">
        <v>141.050003</v>
      </c>
      <c r="L146" s="113">
        <v>143.729996</v>
      </c>
      <c r="M146" s="113">
        <v>142.57191499999999</v>
      </c>
      <c r="N146" s="114">
        <v>2687500</v>
      </c>
      <c r="O146" s="115">
        <v>115475.6</v>
      </c>
      <c r="P146" s="146">
        <v>245.970001</v>
      </c>
      <c r="Q146" s="113">
        <v>253.279999</v>
      </c>
      <c r="R146" s="113">
        <v>245.53999300000001</v>
      </c>
      <c r="S146" s="113">
        <v>252.86000100000001</v>
      </c>
      <c r="T146" s="113">
        <v>249.17037999999999</v>
      </c>
      <c r="U146" s="114">
        <v>2638900</v>
      </c>
      <c r="V146" s="120">
        <v>136680</v>
      </c>
      <c r="W146" s="145">
        <v>120.349998</v>
      </c>
      <c r="X146" s="113">
        <v>121.480003</v>
      </c>
      <c r="Y146" s="113">
        <v>118.91999800000001</v>
      </c>
      <c r="Z146" s="113">
        <v>121.209999</v>
      </c>
      <c r="AA146" s="113">
        <v>120.823441</v>
      </c>
      <c r="AB146" s="114">
        <v>94071200</v>
      </c>
      <c r="AC146" s="115">
        <v>2034886</v>
      </c>
      <c r="AD146" s="145">
        <v>249.61999499999999</v>
      </c>
      <c r="AE146" s="113">
        <v>250.89999399999999</v>
      </c>
      <c r="AF146" s="113">
        <v>240.300003</v>
      </c>
      <c r="AG146" s="113">
        <v>244.86999499999999</v>
      </c>
      <c r="AH146" s="113">
        <v>244.86999499999999</v>
      </c>
      <c r="AI146" s="114">
        <v>17157100</v>
      </c>
      <c r="AJ146" s="115">
        <v>142915.9</v>
      </c>
      <c r="AK146" s="145">
        <v>226.35000600000001</v>
      </c>
      <c r="AL146" s="113">
        <v>229.83999600000001</v>
      </c>
      <c r="AM146" s="113">
        <v>225.21000699999999</v>
      </c>
      <c r="AN146" s="113">
        <v>229.5</v>
      </c>
      <c r="AO146" s="113">
        <v>227.24774199999999</v>
      </c>
      <c r="AP146" s="114">
        <v>3040100</v>
      </c>
      <c r="AQ146" s="115">
        <v>125147.2</v>
      </c>
      <c r="AR146" s="145">
        <v>106.540001</v>
      </c>
      <c r="AS146" s="113">
        <v>107.540001</v>
      </c>
      <c r="AT146" s="113">
        <v>105.360001</v>
      </c>
      <c r="AU146" s="113">
        <v>107.480003</v>
      </c>
      <c r="AV146" s="113">
        <v>104.767769</v>
      </c>
      <c r="AW146" s="114">
        <v>9820200</v>
      </c>
      <c r="AX146" s="115">
        <v>207215.9</v>
      </c>
      <c r="AY146" s="145">
        <v>50.599997999999999</v>
      </c>
      <c r="AZ146" s="113">
        <v>52.639999000000003</v>
      </c>
      <c r="BA146" s="113">
        <v>50.560001</v>
      </c>
      <c r="BB146" s="113">
        <v>52.57</v>
      </c>
      <c r="BC146" s="113">
        <v>51.486598999999998</v>
      </c>
      <c r="BD146" s="114">
        <v>31997000</v>
      </c>
      <c r="BE146" s="115">
        <v>222135.2</v>
      </c>
      <c r="BF146" s="145">
        <v>52.139999000000003</v>
      </c>
      <c r="BG146" s="113">
        <v>53.110000999999997</v>
      </c>
      <c r="BH146" s="113">
        <v>51.759998000000003</v>
      </c>
      <c r="BI146" s="113">
        <v>53.040000999999997</v>
      </c>
      <c r="BJ146" s="113">
        <v>52.249001</v>
      </c>
      <c r="BK146" s="114">
        <v>17126700</v>
      </c>
      <c r="BL146" s="115">
        <v>228565.8</v>
      </c>
      <c r="BM146" s="145">
        <v>63.389999000000003</v>
      </c>
      <c r="BN146" s="113">
        <v>64.139999000000003</v>
      </c>
      <c r="BO146" s="113">
        <v>63.09</v>
      </c>
      <c r="BP146" s="113">
        <v>63.990001999999997</v>
      </c>
      <c r="BQ146" s="113">
        <v>62.667918999999998</v>
      </c>
      <c r="BR146" s="114">
        <v>4256300</v>
      </c>
      <c r="BS146" s="115">
        <v>41944.2</v>
      </c>
      <c r="BT146" s="145">
        <v>334.51001000000002</v>
      </c>
      <c r="BU146" s="113">
        <v>335.45001200000002</v>
      </c>
      <c r="BV146" s="113">
        <v>322.69000199999999</v>
      </c>
      <c r="BW146" s="113">
        <v>327.39001500000001</v>
      </c>
      <c r="BX146" s="113">
        <v>324.71026599999999</v>
      </c>
      <c r="BY146" s="114">
        <v>3082600</v>
      </c>
      <c r="BZ146" s="115">
        <v>112261.9</v>
      </c>
      <c r="CA146" s="145">
        <v>215.11999499999999</v>
      </c>
      <c r="CB146" s="113">
        <v>218.69000199999999</v>
      </c>
      <c r="CC146" s="113">
        <v>214.13999899999999</v>
      </c>
      <c r="CD146" s="113">
        <v>218.529999</v>
      </c>
      <c r="CE146" s="113">
        <v>216.74220299999999</v>
      </c>
      <c r="CF146" s="114">
        <v>2540000</v>
      </c>
      <c r="CG146" s="115">
        <v>140510</v>
      </c>
      <c r="CH146" s="145">
        <v>297.33999599999999</v>
      </c>
      <c r="CI146" s="113">
        <v>304</v>
      </c>
      <c r="CJ146" s="113">
        <v>296.02999899999998</v>
      </c>
      <c r="CK146" s="113">
        <v>303.80999800000001</v>
      </c>
      <c r="CL146" s="113">
        <v>300.69638099999997</v>
      </c>
      <c r="CM146" s="114">
        <v>5865900</v>
      </c>
      <c r="CN146" s="115">
        <v>326664.09999999998</v>
      </c>
      <c r="CO146" s="145">
        <v>61.799999</v>
      </c>
      <c r="CP146" s="113">
        <v>64.970000999999996</v>
      </c>
      <c r="CQ146" s="113">
        <v>61.77</v>
      </c>
      <c r="CR146" s="113">
        <v>64.870002999999997</v>
      </c>
      <c r="CS146" s="113">
        <v>64.056647999999996</v>
      </c>
      <c r="CT146" s="114">
        <v>34705800</v>
      </c>
      <c r="CU146" s="115">
        <v>264173</v>
      </c>
      <c r="CV146" s="145">
        <v>133.28999300000001</v>
      </c>
      <c r="CW146" s="113">
        <v>136.479996</v>
      </c>
      <c r="CX146" s="113">
        <v>133.11999499999999</v>
      </c>
      <c r="CY146" s="113">
        <v>136.38000500000001</v>
      </c>
      <c r="CZ146" s="113">
        <v>133.337952</v>
      </c>
      <c r="DA146" s="114">
        <v>5567600</v>
      </c>
      <c r="DB146" s="115">
        <v>121868.3</v>
      </c>
      <c r="DC146" s="145">
        <v>162.08999600000001</v>
      </c>
      <c r="DD146" s="113">
        <v>165.10000600000001</v>
      </c>
      <c r="DE146" s="113">
        <v>161.38000500000001</v>
      </c>
      <c r="DF146" s="113">
        <v>164.929993</v>
      </c>
      <c r="DG146" s="113">
        <v>162.939133</v>
      </c>
      <c r="DH146" s="114">
        <v>7619200</v>
      </c>
      <c r="DI146" s="115">
        <v>434212.3</v>
      </c>
      <c r="DJ146" s="145">
        <v>154.300003</v>
      </c>
      <c r="DK146" s="113">
        <v>155.449997</v>
      </c>
      <c r="DL146" s="113">
        <v>152.550003</v>
      </c>
      <c r="DM146" s="113">
        <v>155.08999600000001</v>
      </c>
      <c r="DN146" s="113">
        <v>152.38029499999999</v>
      </c>
      <c r="DO146" s="114">
        <v>16754400</v>
      </c>
      <c r="DP146" s="115">
        <v>470249.5</v>
      </c>
      <c r="DQ146" s="145">
        <v>224.199997</v>
      </c>
      <c r="DR146" s="113">
        <v>225.279999</v>
      </c>
      <c r="DS146" s="113">
        <v>222.41999799999999</v>
      </c>
      <c r="DT146" s="113">
        <v>225.21000699999999</v>
      </c>
      <c r="DU146" s="113">
        <v>222.751801</v>
      </c>
      <c r="DV146" s="114">
        <v>3263100</v>
      </c>
      <c r="DW146" s="115">
        <v>168028.6</v>
      </c>
      <c r="DX146" s="145">
        <v>72.662216000000001</v>
      </c>
      <c r="DY146" s="113">
        <v>73.921752999999995</v>
      </c>
      <c r="DZ146" s="113">
        <v>72.375953999999993</v>
      </c>
      <c r="EA146" s="113">
        <v>73.845421000000002</v>
      </c>
      <c r="EB146" s="113">
        <v>72.565764999999999</v>
      </c>
      <c r="EC146" s="114">
        <v>10389767</v>
      </c>
      <c r="ED146" s="115">
        <v>195897.3</v>
      </c>
      <c r="EE146" s="145">
        <v>231.550003</v>
      </c>
      <c r="EF146" s="113">
        <v>236.71000699999999</v>
      </c>
      <c r="EG146" s="113">
        <v>231.550003</v>
      </c>
      <c r="EH146" s="113">
        <v>236.479996</v>
      </c>
      <c r="EI146" s="113">
        <v>235.484375</v>
      </c>
      <c r="EJ146" s="114">
        <v>25479900</v>
      </c>
      <c r="EK146" s="115">
        <v>1783582</v>
      </c>
      <c r="EL146" s="145">
        <v>131.60000600000001</v>
      </c>
      <c r="EM146" s="113">
        <v>133.19000199999999</v>
      </c>
      <c r="EN146" s="113">
        <v>129.770004</v>
      </c>
      <c r="EO146" s="113">
        <v>132.990005</v>
      </c>
      <c r="EP146" s="113">
        <v>132.50353999999999</v>
      </c>
      <c r="EQ146" s="114">
        <v>10010500</v>
      </c>
      <c r="ER146" s="115">
        <v>169556.5</v>
      </c>
      <c r="ES146" s="145">
        <v>133.220001</v>
      </c>
      <c r="ET146" s="113">
        <v>135.61000100000001</v>
      </c>
      <c r="EU146" s="113">
        <v>132.479996</v>
      </c>
      <c r="EV146" s="113">
        <v>135.449997</v>
      </c>
      <c r="EW146" s="113">
        <v>133.74771100000001</v>
      </c>
      <c r="EX146" s="114">
        <v>10821200</v>
      </c>
      <c r="EY146" s="115">
        <v>333542.3</v>
      </c>
      <c r="EZ146" s="145">
        <v>205.63999899999999</v>
      </c>
      <c r="FA146" s="113">
        <v>209.41000399999999</v>
      </c>
      <c r="FB146" s="113">
        <v>204.770004</v>
      </c>
      <c r="FC146" s="113">
        <v>209.08999600000001</v>
      </c>
      <c r="FD146" s="113">
        <v>209.08999600000001</v>
      </c>
      <c r="FE146" s="114">
        <v>7333200</v>
      </c>
      <c r="FF146" s="115">
        <v>217530</v>
      </c>
      <c r="FG146" s="145">
        <v>153.699997</v>
      </c>
      <c r="FH146" s="113">
        <v>153.86000100000001</v>
      </c>
      <c r="FI146" s="113">
        <v>151.5</v>
      </c>
      <c r="FJ146" s="113">
        <v>153.63999899999999</v>
      </c>
      <c r="FK146" s="113">
        <v>151.93481399999999</v>
      </c>
      <c r="FL146" s="114">
        <v>1123000</v>
      </c>
      <c r="FM146" s="115">
        <v>38634.43</v>
      </c>
      <c r="FN146" s="145">
        <v>371.67999300000002</v>
      </c>
      <c r="FO146" s="113">
        <v>377.05999800000001</v>
      </c>
      <c r="FP146" s="113">
        <v>370.290009</v>
      </c>
      <c r="FQ146" s="113">
        <v>376.48001099999999</v>
      </c>
      <c r="FR146" s="113">
        <v>373.794128</v>
      </c>
      <c r="FS146" s="114">
        <v>2959800</v>
      </c>
      <c r="FT146" s="115">
        <v>355893.6</v>
      </c>
      <c r="FU146" s="145">
        <v>57.43</v>
      </c>
      <c r="FV146" s="113">
        <v>58.25</v>
      </c>
      <c r="FW146" s="113">
        <v>57.380001</v>
      </c>
      <c r="FX146" s="113">
        <v>58.18</v>
      </c>
      <c r="FY146" s="113">
        <v>56.253211999999998</v>
      </c>
      <c r="FZ146" s="114">
        <v>19632700</v>
      </c>
      <c r="GA146" s="115">
        <v>240757.4</v>
      </c>
      <c r="GB146" s="145">
        <v>208.25</v>
      </c>
      <c r="GC146" s="113">
        <v>213.699997</v>
      </c>
      <c r="GD146" s="113">
        <v>207.699997</v>
      </c>
      <c r="GE146" s="113">
        <v>213.529999</v>
      </c>
      <c r="GF146" s="113">
        <v>212.93002300000001</v>
      </c>
      <c r="GG146" s="114">
        <v>7399900</v>
      </c>
      <c r="GH146" s="115">
        <v>362171.4</v>
      </c>
      <c r="GI146" s="145">
        <v>51.900002000000001</v>
      </c>
      <c r="GJ146" s="113">
        <v>52.810001</v>
      </c>
      <c r="GK146" s="113">
        <v>51.16</v>
      </c>
      <c r="GL146" s="113">
        <v>52.029998999999997</v>
      </c>
      <c r="GM146" s="113">
        <v>51.082714000000003</v>
      </c>
      <c r="GN146" s="114">
        <v>5387500</v>
      </c>
      <c r="GO146" s="115">
        <v>43200</v>
      </c>
      <c r="GP146" s="145">
        <v>134</v>
      </c>
      <c r="GQ146" s="113">
        <v>135.199997</v>
      </c>
      <c r="GR146" s="113">
        <v>133.41999799999999</v>
      </c>
      <c r="GS146" s="113">
        <v>135.13000500000001</v>
      </c>
      <c r="GT146" s="113">
        <v>134.10791</v>
      </c>
      <c r="GU146" s="114">
        <v>9551200</v>
      </c>
      <c r="GV146" s="115">
        <v>380671</v>
      </c>
      <c r="GW146" s="145">
        <v>188.83000200000001</v>
      </c>
      <c r="GX146" s="113">
        <v>188.979996</v>
      </c>
      <c r="GY146" s="113">
        <v>182.570007</v>
      </c>
      <c r="GZ146" s="113">
        <v>185.91999799999999</v>
      </c>
      <c r="HA146" s="113">
        <v>185.91999799999999</v>
      </c>
      <c r="HB146" s="114">
        <v>10196100</v>
      </c>
      <c r="HC146" s="115">
        <v>337494</v>
      </c>
      <c r="HD146" s="147">
        <v>32681.07</v>
      </c>
      <c r="HE146" s="148">
        <v>33098.83</v>
      </c>
      <c r="HF146" s="148">
        <v>32681.07</v>
      </c>
      <c r="HG146" s="148">
        <v>33072.879999999997</v>
      </c>
      <c r="HH146" s="148">
        <v>33072.879999999997</v>
      </c>
      <c r="HI146" s="114">
        <v>382170000</v>
      </c>
      <c r="HJ146" s="149">
        <f t="shared" si="2"/>
        <v>9864780.2300000004</v>
      </c>
    </row>
    <row r="147" spans="1:218" x14ac:dyDescent="0.2">
      <c r="A147" s="127">
        <v>44284</v>
      </c>
      <c r="B147" s="112">
        <v>193.61999499999999</v>
      </c>
      <c r="C147" s="113">
        <v>196.720001</v>
      </c>
      <c r="D147" s="113">
        <v>193.509995</v>
      </c>
      <c r="E147" s="113">
        <v>195.740005</v>
      </c>
      <c r="F147" s="113">
        <v>192.83807400000001</v>
      </c>
      <c r="G147" s="114">
        <v>2601800</v>
      </c>
      <c r="H147" s="120">
        <v>113415.1</v>
      </c>
      <c r="I147" s="145">
        <v>141.979996</v>
      </c>
      <c r="J147" s="113">
        <v>143.070007</v>
      </c>
      <c r="K147" s="113">
        <v>140.30999800000001</v>
      </c>
      <c r="L147" s="113">
        <v>142.36999499999999</v>
      </c>
      <c r="M147" s="113">
        <v>141.22287</v>
      </c>
      <c r="N147" s="114">
        <v>2220600</v>
      </c>
      <c r="O147" s="115">
        <v>114383</v>
      </c>
      <c r="P147" s="146">
        <v>251.529999</v>
      </c>
      <c r="Q147" s="113">
        <v>256.60000600000001</v>
      </c>
      <c r="R147" s="113">
        <v>251.449997</v>
      </c>
      <c r="S147" s="113">
        <v>254.96000699999999</v>
      </c>
      <c r="T147" s="113">
        <v>251.239746</v>
      </c>
      <c r="U147" s="114">
        <v>2488100</v>
      </c>
      <c r="V147" s="120">
        <v>137210</v>
      </c>
      <c r="W147" s="145">
        <v>121.650002</v>
      </c>
      <c r="X147" s="113">
        <v>122.58000199999999</v>
      </c>
      <c r="Y147" s="113">
        <v>120.730003</v>
      </c>
      <c r="Z147" s="113">
        <v>121.389999</v>
      </c>
      <c r="AA147" s="113">
        <v>121.002861</v>
      </c>
      <c r="AB147" s="114">
        <v>80819200</v>
      </c>
      <c r="AC147" s="115">
        <v>2037908</v>
      </c>
      <c r="AD147" s="145">
        <v>251.300003</v>
      </c>
      <c r="AE147" s="113">
        <v>254.71000699999999</v>
      </c>
      <c r="AF147" s="113">
        <v>248.029999</v>
      </c>
      <c r="AG147" s="113">
        <v>250.520004</v>
      </c>
      <c r="AH147" s="113">
        <v>250.520004</v>
      </c>
      <c r="AI147" s="114">
        <v>22198800</v>
      </c>
      <c r="AJ147" s="115">
        <v>146213.5</v>
      </c>
      <c r="AK147" s="145">
        <v>228.10000600000001</v>
      </c>
      <c r="AL147" s="113">
        <v>231.85000600000001</v>
      </c>
      <c r="AM147" s="113">
        <v>227.71000699999999</v>
      </c>
      <c r="AN147" s="113">
        <v>230.220001</v>
      </c>
      <c r="AO147" s="113">
        <v>227.960678</v>
      </c>
      <c r="AP147" s="114">
        <v>3003200</v>
      </c>
      <c r="AQ147" s="115">
        <v>125539.8</v>
      </c>
      <c r="AR147" s="145">
        <v>106.400002</v>
      </c>
      <c r="AS147" s="113">
        <v>107.529999</v>
      </c>
      <c r="AT147" s="113">
        <v>105.699997</v>
      </c>
      <c r="AU147" s="113">
        <v>106.91999800000001</v>
      </c>
      <c r="AV147" s="113">
        <v>104.221901</v>
      </c>
      <c r="AW147" s="114">
        <v>7542300</v>
      </c>
      <c r="AX147" s="115">
        <v>206137.3</v>
      </c>
      <c r="AY147" s="145">
        <v>52.400002000000001</v>
      </c>
      <c r="AZ147" s="113">
        <v>52.939999</v>
      </c>
      <c r="BA147" s="113">
        <v>52.279998999999997</v>
      </c>
      <c r="BB147" s="113">
        <v>52.52</v>
      </c>
      <c r="BC147" s="113">
        <v>51.437626000000002</v>
      </c>
      <c r="BD147" s="114">
        <v>25032800</v>
      </c>
      <c r="BE147" s="115">
        <v>221923.9</v>
      </c>
      <c r="BF147" s="145">
        <v>52.73</v>
      </c>
      <c r="BG147" s="113">
        <v>53.939999</v>
      </c>
      <c r="BH147" s="113">
        <v>52.709999000000003</v>
      </c>
      <c r="BI147" s="113">
        <v>53.849997999999999</v>
      </c>
      <c r="BJ147" s="113">
        <v>53.046920999999998</v>
      </c>
      <c r="BK147" s="114">
        <v>17514100</v>
      </c>
      <c r="BL147" s="115">
        <v>232056.4</v>
      </c>
      <c r="BM147" s="145">
        <v>63.619999</v>
      </c>
      <c r="BN147" s="113">
        <v>65.120002999999997</v>
      </c>
      <c r="BO147" s="113">
        <v>63.5</v>
      </c>
      <c r="BP147" s="113">
        <v>63.900002000000001</v>
      </c>
      <c r="BQ147" s="113">
        <v>62.579780999999997</v>
      </c>
      <c r="BR147" s="114">
        <v>3193700</v>
      </c>
      <c r="BS147" s="115">
        <v>41746.43</v>
      </c>
      <c r="BT147" s="145">
        <v>320.35000600000001</v>
      </c>
      <c r="BU147" s="113">
        <v>327.76001000000002</v>
      </c>
      <c r="BV147" s="113">
        <v>317.72000100000002</v>
      </c>
      <c r="BW147" s="113">
        <v>325.73001099999999</v>
      </c>
      <c r="BX147" s="113">
        <v>323.06384300000002</v>
      </c>
      <c r="BY147" s="114">
        <v>4533200</v>
      </c>
      <c r="BZ147" s="115">
        <v>111692.8</v>
      </c>
      <c r="CA147" s="145">
        <v>217.64999399999999</v>
      </c>
      <c r="CB147" s="113">
        <v>219.66999799999999</v>
      </c>
      <c r="CC147" s="113">
        <v>217.13999899999999</v>
      </c>
      <c r="CD147" s="113">
        <v>218.88000500000001</v>
      </c>
      <c r="CE147" s="113">
        <v>217.08935500000001</v>
      </c>
      <c r="CF147" s="114">
        <v>3063900</v>
      </c>
      <c r="CG147" s="115">
        <v>141780</v>
      </c>
      <c r="CH147" s="145">
        <v>303.29998799999998</v>
      </c>
      <c r="CI147" s="113">
        <v>305.54998799999998</v>
      </c>
      <c r="CJ147" s="113">
        <v>299.92999300000002</v>
      </c>
      <c r="CK147" s="113">
        <v>302.20001200000002</v>
      </c>
      <c r="CL147" s="113">
        <v>299.10287499999998</v>
      </c>
      <c r="CM147" s="114">
        <v>4642900</v>
      </c>
      <c r="CN147" s="115">
        <v>324932.90000000002</v>
      </c>
      <c r="CO147" s="145">
        <v>64.010002</v>
      </c>
      <c r="CP147" s="113">
        <v>65.129997000000003</v>
      </c>
      <c r="CQ147" s="113">
        <v>63.610000999999997</v>
      </c>
      <c r="CR147" s="113">
        <v>64.5</v>
      </c>
      <c r="CS147" s="113">
        <v>63.691284000000003</v>
      </c>
      <c r="CT147" s="114">
        <v>26161600</v>
      </c>
      <c r="CU147" s="115">
        <v>260451</v>
      </c>
      <c r="CV147" s="145">
        <v>135.979996</v>
      </c>
      <c r="CW147" s="113">
        <v>137.070007</v>
      </c>
      <c r="CX147" s="113">
        <v>135.509995</v>
      </c>
      <c r="CY147" s="113">
        <v>135.86000100000001</v>
      </c>
      <c r="CZ147" s="113">
        <v>132.829544</v>
      </c>
      <c r="DA147" s="114">
        <v>4622700</v>
      </c>
      <c r="DB147" s="115">
        <v>121403.6</v>
      </c>
      <c r="DC147" s="145">
        <v>163.83000200000001</v>
      </c>
      <c r="DD147" s="113">
        <v>167.029999</v>
      </c>
      <c r="DE147" s="113">
        <v>163.63000500000001</v>
      </c>
      <c r="DF147" s="113">
        <v>166.03999300000001</v>
      </c>
      <c r="DG147" s="113">
        <v>164.03573600000001</v>
      </c>
      <c r="DH147" s="114">
        <v>8535100</v>
      </c>
      <c r="DI147" s="115">
        <v>437134.6</v>
      </c>
      <c r="DJ147" s="145">
        <v>152.11999499999999</v>
      </c>
      <c r="DK147" s="113">
        <v>153.729996</v>
      </c>
      <c r="DL147" s="113">
        <v>151.03999300000001</v>
      </c>
      <c r="DM147" s="113">
        <v>152.679993</v>
      </c>
      <c r="DN147" s="113">
        <v>150.012405</v>
      </c>
      <c r="DO147" s="114">
        <v>17570300</v>
      </c>
      <c r="DP147" s="115">
        <v>462942.1</v>
      </c>
      <c r="DQ147" s="145">
        <v>224.83000200000001</v>
      </c>
      <c r="DR147" s="113">
        <v>227.88000500000001</v>
      </c>
      <c r="DS147" s="113">
        <v>224.300003</v>
      </c>
      <c r="DT147" s="113">
        <v>227.35000600000001</v>
      </c>
      <c r="DU147" s="113">
        <v>224.86845400000001</v>
      </c>
      <c r="DV147" s="114">
        <v>3621300</v>
      </c>
      <c r="DW147" s="115">
        <v>169625.2</v>
      </c>
      <c r="DX147" s="145">
        <v>73.778625000000005</v>
      </c>
      <c r="DY147" s="113">
        <v>74.952292999999997</v>
      </c>
      <c r="DZ147" s="113">
        <v>73.635497999999998</v>
      </c>
      <c r="EA147" s="113">
        <v>74.713736999999995</v>
      </c>
      <c r="EB147" s="113">
        <v>73.419037000000003</v>
      </c>
      <c r="EC147" s="114">
        <v>11448562</v>
      </c>
      <c r="ED147" s="115">
        <v>198200.8</v>
      </c>
      <c r="EE147" s="145">
        <v>236.58999600000001</v>
      </c>
      <c r="EF147" s="113">
        <v>236.800003</v>
      </c>
      <c r="EG147" s="113">
        <v>231.88000500000001</v>
      </c>
      <c r="EH147" s="113">
        <v>235.240005</v>
      </c>
      <c r="EI147" s="113">
        <v>234.249619</v>
      </c>
      <c r="EJ147" s="114">
        <v>25227500</v>
      </c>
      <c r="EK147" s="115">
        <v>1774230</v>
      </c>
      <c r="EL147" s="145">
        <v>132.94000199999999</v>
      </c>
      <c r="EM147" s="113">
        <v>133.91000399999999</v>
      </c>
      <c r="EN147" s="113">
        <v>130.66000399999999</v>
      </c>
      <c r="EO147" s="113">
        <v>133.490005</v>
      </c>
      <c r="EP147" s="113">
        <v>133.00170900000001</v>
      </c>
      <c r="EQ147" s="114">
        <v>7153900</v>
      </c>
      <c r="ER147" s="115">
        <v>170194</v>
      </c>
      <c r="ES147" s="145">
        <v>135</v>
      </c>
      <c r="ET147" s="113">
        <v>137.60000600000001</v>
      </c>
      <c r="EU147" s="113">
        <v>135</v>
      </c>
      <c r="EV147" s="113">
        <v>137.570007</v>
      </c>
      <c r="EW147" s="113">
        <v>135.84108000000001</v>
      </c>
      <c r="EX147" s="114">
        <v>11176000</v>
      </c>
      <c r="EY147" s="115">
        <v>338762.8</v>
      </c>
      <c r="EZ147" s="145">
        <v>209.009995</v>
      </c>
      <c r="FA147" s="113">
        <v>211.64999399999999</v>
      </c>
      <c r="FB147" s="113">
        <v>205.990005</v>
      </c>
      <c r="FC147" s="113">
        <v>210.770004</v>
      </c>
      <c r="FD147" s="113">
        <v>210.770004</v>
      </c>
      <c r="FE147" s="114">
        <v>5686900</v>
      </c>
      <c r="FF147" s="115">
        <v>219580</v>
      </c>
      <c r="FG147" s="145">
        <v>151.80999800000001</v>
      </c>
      <c r="FH147" s="113">
        <v>154.5</v>
      </c>
      <c r="FI147" s="113">
        <v>150.770004</v>
      </c>
      <c r="FJ147" s="113">
        <v>153.85000600000001</v>
      </c>
      <c r="FK147" s="113">
        <v>152.14248699999999</v>
      </c>
      <c r="FL147" s="114">
        <v>1393700</v>
      </c>
      <c r="FM147" s="115">
        <v>38687.24</v>
      </c>
      <c r="FN147" s="145">
        <v>376.35998499999999</v>
      </c>
      <c r="FO147" s="113">
        <v>380.5</v>
      </c>
      <c r="FP147" s="113">
        <v>374.98998999999998</v>
      </c>
      <c r="FQ147" s="113">
        <v>379.05999800000001</v>
      </c>
      <c r="FR147" s="113">
        <v>376.355682</v>
      </c>
      <c r="FS147" s="114">
        <v>2740400</v>
      </c>
      <c r="FT147" s="115">
        <v>358332.6</v>
      </c>
      <c r="FU147" s="145">
        <v>58.09</v>
      </c>
      <c r="FV147" s="113">
        <v>58.98</v>
      </c>
      <c r="FW147" s="113">
        <v>57.950001</v>
      </c>
      <c r="FX147" s="113">
        <v>58.830002</v>
      </c>
      <c r="FY147" s="113">
        <v>56.881686999999999</v>
      </c>
      <c r="FZ147" s="114">
        <v>18577300</v>
      </c>
      <c r="GA147" s="115">
        <v>243447.2</v>
      </c>
      <c r="GB147" s="145">
        <v>212.449997</v>
      </c>
      <c r="GC147" s="113">
        <v>215.28999300000001</v>
      </c>
      <c r="GD147" s="113">
        <v>211.11999499999999</v>
      </c>
      <c r="GE147" s="113">
        <v>214.509995</v>
      </c>
      <c r="GF147" s="113">
        <v>213.90725699999999</v>
      </c>
      <c r="GG147" s="114">
        <v>7792300</v>
      </c>
      <c r="GH147" s="115">
        <v>363833.59999999998</v>
      </c>
      <c r="GI147" s="145">
        <v>52.110000999999997</v>
      </c>
      <c r="GJ147" s="113">
        <v>52.98</v>
      </c>
      <c r="GK147" s="113">
        <v>51.66</v>
      </c>
      <c r="GL147" s="113">
        <v>52.849997999999999</v>
      </c>
      <c r="GM147" s="113">
        <v>51.887787000000003</v>
      </c>
      <c r="GN147" s="114">
        <v>5145000</v>
      </c>
      <c r="GO147" s="115">
        <v>43140</v>
      </c>
      <c r="GP147" s="145">
        <v>135</v>
      </c>
      <c r="GQ147" s="113">
        <v>137.009995</v>
      </c>
      <c r="GR147" s="113">
        <v>134.60000600000001</v>
      </c>
      <c r="GS147" s="113">
        <v>136.66999799999999</v>
      </c>
      <c r="GT147" s="113">
        <v>135.636246</v>
      </c>
      <c r="GU147" s="114">
        <v>10048800</v>
      </c>
      <c r="GV147" s="115">
        <v>385009.3</v>
      </c>
      <c r="GW147" s="145">
        <v>185.240005</v>
      </c>
      <c r="GX147" s="113">
        <v>185.94000199999999</v>
      </c>
      <c r="GY147" s="113">
        <v>183.14999399999999</v>
      </c>
      <c r="GZ147" s="113">
        <v>184.85000600000001</v>
      </c>
      <c r="HA147" s="113">
        <v>184.85000600000001</v>
      </c>
      <c r="HB147" s="114">
        <v>7544700</v>
      </c>
      <c r="HC147" s="115">
        <v>335551.7</v>
      </c>
      <c r="HD147" s="147">
        <v>33087.550000000003</v>
      </c>
      <c r="HE147" s="148">
        <v>33259</v>
      </c>
      <c r="HF147" s="148">
        <v>32905.129999999997</v>
      </c>
      <c r="HG147" s="148">
        <v>33171.370000000003</v>
      </c>
      <c r="HH147" s="148">
        <v>33171.370000000003</v>
      </c>
      <c r="HI147" s="114">
        <v>351610000</v>
      </c>
      <c r="HJ147" s="149">
        <f t="shared" si="2"/>
        <v>9875464.8699999992</v>
      </c>
    </row>
    <row r="148" spans="1:218" x14ac:dyDescent="0.2">
      <c r="A148" s="127">
        <v>44285</v>
      </c>
      <c r="B148" s="112">
        <v>194.979996</v>
      </c>
      <c r="C148" s="113">
        <v>196.63000500000001</v>
      </c>
      <c r="D148" s="113">
        <v>193.88000500000001</v>
      </c>
      <c r="E148" s="113">
        <v>194.63999899999999</v>
      </c>
      <c r="F148" s="113">
        <v>191.754379</v>
      </c>
      <c r="G148" s="114">
        <v>1876700</v>
      </c>
      <c r="H148" s="120">
        <v>112777.7</v>
      </c>
      <c r="I148" s="145">
        <v>142.89999399999999</v>
      </c>
      <c r="J148" s="113">
        <v>144.479996</v>
      </c>
      <c r="K148" s="113">
        <v>142.61000100000001</v>
      </c>
      <c r="L148" s="113">
        <v>143.490005</v>
      </c>
      <c r="M148" s="113">
        <v>142.33386200000001</v>
      </c>
      <c r="N148" s="114">
        <v>2034500</v>
      </c>
      <c r="O148" s="115">
        <v>115282.8</v>
      </c>
      <c r="P148" s="146">
        <v>253.179993</v>
      </c>
      <c r="Q148" s="113">
        <v>254.009995</v>
      </c>
      <c r="R148" s="113">
        <v>248.83000200000001</v>
      </c>
      <c r="S148" s="113">
        <v>249.75</v>
      </c>
      <c r="T148" s="113">
        <v>246.105774</v>
      </c>
      <c r="U148" s="114">
        <v>1979000</v>
      </c>
      <c r="V148" s="120">
        <v>136490</v>
      </c>
      <c r="W148" s="145">
        <v>120.110001</v>
      </c>
      <c r="X148" s="113">
        <v>120.400002</v>
      </c>
      <c r="Y148" s="113">
        <v>118.860001</v>
      </c>
      <c r="Z148" s="113">
        <v>119.900002</v>
      </c>
      <c r="AA148" s="113">
        <v>119.517616</v>
      </c>
      <c r="AB148" s="114">
        <v>85671900</v>
      </c>
      <c r="AC148" s="115">
        <v>2012894</v>
      </c>
      <c r="AD148" s="145">
        <v>251.240005</v>
      </c>
      <c r="AE148" s="113">
        <v>253.5</v>
      </c>
      <c r="AF148" s="113">
        <v>248.91000399999999</v>
      </c>
      <c r="AG148" s="113">
        <v>252.009995</v>
      </c>
      <c r="AH148" s="113">
        <v>252.009995</v>
      </c>
      <c r="AI148" s="114">
        <v>12577300</v>
      </c>
      <c r="AJ148" s="115">
        <v>147083.1</v>
      </c>
      <c r="AK148" s="145">
        <v>231.199997</v>
      </c>
      <c r="AL148" s="113">
        <v>234.720001</v>
      </c>
      <c r="AM148" s="113">
        <v>231.13999899999999</v>
      </c>
      <c r="AN148" s="113">
        <v>233.08000200000001</v>
      </c>
      <c r="AO148" s="113">
        <v>230.79260300000001</v>
      </c>
      <c r="AP148" s="114">
        <v>3139100</v>
      </c>
      <c r="AQ148" s="115">
        <v>127099.4</v>
      </c>
      <c r="AR148" s="145">
        <v>106.05999799999999</v>
      </c>
      <c r="AS148" s="113">
        <v>106.83000199999999</v>
      </c>
      <c r="AT148" s="113">
        <v>105.589996</v>
      </c>
      <c r="AU148" s="113">
        <v>105.93</v>
      </c>
      <c r="AV148" s="113">
        <v>103.256882</v>
      </c>
      <c r="AW148" s="114">
        <v>6284600</v>
      </c>
      <c r="AX148" s="115">
        <v>204228.6</v>
      </c>
      <c r="AY148" s="145">
        <v>52.110000999999997</v>
      </c>
      <c r="AZ148" s="113">
        <v>52.290000999999997</v>
      </c>
      <c r="BA148" s="113">
        <v>51.18</v>
      </c>
      <c r="BB148" s="113">
        <v>51.77</v>
      </c>
      <c r="BC148" s="113">
        <v>50.703082999999999</v>
      </c>
      <c r="BD148" s="114">
        <v>22465100</v>
      </c>
      <c r="BE148" s="115">
        <v>218754.8</v>
      </c>
      <c r="BF148" s="145">
        <v>53.75</v>
      </c>
      <c r="BG148" s="113">
        <v>53.790000999999997</v>
      </c>
      <c r="BH148" s="113">
        <v>52.93</v>
      </c>
      <c r="BI148" s="113">
        <v>53.150002000000001</v>
      </c>
      <c r="BJ148" s="113">
        <v>52.357360999999997</v>
      </c>
      <c r="BK148" s="114">
        <v>14871800</v>
      </c>
      <c r="BL148" s="115">
        <v>229039.9</v>
      </c>
      <c r="BM148" s="145">
        <v>63.720001000000003</v>
      </c>
      <c r="BN148" s="113">
        <v>64.790001000000004</v>
      </c>
      <c r="BO148" s="113">
        <v>63.48</v>
      </c>
      <c r="BP148" s="113">
        <v>64.610000999999997</v>
      </c>
      <c r="BQ148" s="113">
        <v>63.275112</v>
      </c>
      <c r="BR148" s="114">
        <v>2605100</v>
      </c>
      <c r="BS148" s="115">
        <v>41864.019999999997</v>
      </c>
      <c r="BT148" s="145">
        <v>329.41000400000001</v>
      </c>
      <c r="BU148" s="113">
        <v>335.75</v>
      </c>
      <c r="BV148" s="113">
        <v>328.85000600000001</v>
      </c>
      <c r="BW148" s="113">
        <v>332.01001000000002</v>
      </c>
      <c r="BX148" s="113">
        <v>329.292419</v>
      </c>
      <c r="BY148" s="114">
        <v>2717300</v>
      </c>
      <c r="BZ148" s="115">
        <v>113846.2</v>
      </c>
      <c r="CA148" s="145">
        <v>219</v>
      </c>
      <c r="CB148" s="113">
        <v>219.30999800000001</v>
      </c>
      <c r="CC148" s="113">
        <v>217.050003</v>
      </c>
      <c r="CD148" s="113">
        <v>218.08999600000001</v>
      </c>
      <c r="CE148" s="113">
        <v>216.30581699999999</v>
      </c>
      <c r="CF148" s="114">
        <v>2448100</v>
      </c>
      <c r="CG148" s="115">
        <v>141130</v>
      </c>
      <c r="CH148" s="145">
        <v>301.64999399999999</v>
      </c>
      <c r="CI148" s="113">
        <v>305.67999300000002</v>
      </c>
      <c r="CJ148" s="113">
        <v>300.040009</v>
      </c>
      <c r="CK148" s="113">
        <v>304.82000699999998</v>
      </c>
      <c r="CL148" s="113">
        <v>301.69604500000003</v>
      </c>
      <c r="CM148" s="114">
        <v>5045400</v>
      </c>
      <c r="CN148" s="115">
        <v>327750.09999999998</v>
      </c>
      <c r="CO148" s="145">
        <v>63.77</v>
      </c>
      <c r="CP148" s="113">
        <v>64</v>
      </c>
      <c r="CQ148" s="113">
        <v>63.150002000000001</v>
      </c>
      <c r="CR148" s="113">
        <v>63.77</v>
      </c>
      <c r="CS148" s="113">
        <v>62.970435999999999</v>
      </c>
      <c r="CT148" s="114">
        <v>20709500</v>
      </c>
      <c r="CU148" s="115">
        <v>257503.3</v>
      </c>
      <c r="CV148" s="145">
        <v>135.86000100000001</v>
      </c>
      <c r="CW148" s="113">
        <v>136.270004</v>
      </c>
      <c r="CX148" s="113">
        <v>134.020004</v>
      </c>
      <c r="CY148" s="113">
        <v>134.720001</v>
      </c>
      <c r="CZ148" s="113">
        <v>131.71498099999999</v>
      </c>
      <c r="DA148" s="114">
        <v>4790400</v>
      </c>
      <c r="DB148" s="115">
        <v>120384.9</v>
      </c>
      <c r="DC148" s="145">
        <v>165.020004</v>
      </c>
      <c r="DD148" s="113">
        <v>165.66000399999999</v>
      </c>
      <c r="DE148" s="113">
        <v>164.229996</v>
      </c>
      <c r="DF148" s="113">
        <v>165.009995</v>
      </c>
      <c r="DG148" s="113">
        <v>163.01818800000001</v>
      </c>
      <c r="DH148" s="114">
        <v>7236300</v>
      </c>
      <c r="DI148" s="115">
        <v>434422.9</v>
      </c>
      <c r="DJ148" s="145">
        <v>154.46000699999999</v>
      </c>
      <c r="DK148" s="113">
        <v>155.86999499999999</v>
      </c>
      <c r="DL148" s="113">
        <v>153.88000500000001</v>
      </c>
      <c r="DM148" s="113">
        <v>154.479996</v>
      </c>
      <c r="DN148" s="113">
        <v>151.780945</v>
      </c>
      <c r="DO148" s="114">
        <v>13184300</v>
      </c>
      <c r="DP148" s="115">
        <v>468399.9</v>
      </c>
      <c r="DQ148" s="145">
        <v>226.13000500000001</v>
      </c>
      <c r="DR148" s="113">
        <v>227.020004</v>
      </c>
      <c r="DS148" s="113">
        <v>224.220001</v>
      </c>
      <c r="DT148" s="113">
        <v>224.979996</v>
      </c>
      <c r="DU148" s="113">
        <v>222.52430699999999</v>
      </c>
      <c r="DV148" s="114">
        <v>2419000</v>
      </c>
      <c r="DW148" s="115">
        <v>167856.9</v>
      </c>
      <c r="DX148" s="145">
        <v>74.427482999999995</v>
      </c>
      <c r="DY148" s="113">
        <v>74.503815000000003</v>
      </c>
      <c r="DZ148" s="113">
        <v>73.272902999999999</v>
      </c>
      <c r="EA148" s="113">
        <v>73.435112000000004</v>
      </c>
      <c r="EB148" s="113">
        <v>72.162566999999996</v>
      </c>
      <c r="EC148" s="114">
        <v>10123366</v>
      </c>
      <c r="ED148" s="115">
        <v>194808.9</v>
      </c>
      <c r="EE148" s="145">
        <v>233.529999</v>
      </c>
      <c r="EF148" s="113">
        <v>233.85000600000001</v>
      </c>
      <c r="EG148" s="113">
        <v>231.10000600000001</v>
      </c>
      <c r="EH148" s="113">
        <v>231.85000600000001</v>
      </c>
      <c r="EI148" s="113">
        <v>230.873886</v>
      </c>
      <c r="EJ148" s="114">
        <v>24792000</v>
      </c>
      <c r="EK148" s="115">
        <v>1748662</v>
      </c>
      <c r="EL148" s="145">
        <v>132.35000600000001</v>
      </c>
      <c r="EM148" s="113">
        <v>133.35000600000001</v>
      </c>
      <c r="EN148" s="113">
        <v>131.220001</v>
      </c>
      <c r="EO148" s="113">
        <v>132.949997</v>
      </c>
      <c r="EP148" s="113">
        <v>132.46366900000001</v>
      </c>
      <c r="EQ148" s="114">
        <v>6026600</v>
      </c>
      <c r="ER148" s="115">
        <v>169505.5</v>
      </c>
      <c r="ES148" s="145">
        <v>136.61000100000001</v>
      </c>
      <c r="ET148" s="113">
        <v>137</v>
      </c>
      <c r="EU148" s="113">
        <v>135.13999899999999</v>
      </c>
      <c r="EV148" s="113">
        <v>135.449997</v>
      </c>
      <c r="EW148" s="113">
        <v>133.74771100000001</v>
      </c>
      <c r="EX148" s="114">
        <v>8090600</v>
      </c>
      <c r="EY148" s="115">
        <v>333542.3</v>
      </c>
      <c r="EZ148" s="145">
        <v>208.63999899999999</v>
      </c>
      <c r="FA148" s="113">
        <v>211.28999300000001</v>
      </c>
      <c r="FB148" s="113">
        <v>207.36000100000001</v>
      </c>
      <c r="FC148" s="113">
        <v>210</v>
      </c>
      <c r="FD148" s="113">
        <v>210</v>
      </c>
      <c r="FE148" s="114">
        <v>4717900</v>
      </c>
      <c r="FF148" s="115">
        <v>219540</v>
      </c>
      <c r="FG148" s="145">
        <v>154.570007</v>
      </c>
      <c r="FH148" s="113">
        <v>155.229996</v>
      </c>
      <c r="FI148" s="113">
        <v>153.300003</v>
      </c>
      <c r="FJ148" s="113">
        <v>154.029999</v>
      </c>
      <c r="FK148" s="113">
        <v>152.32048</v>
      </c>
      <c r="FL148" s="114">
        <v>924000</v>
      </c>
      <c r="FM148" s="115">
        <v>38732.5</v>
      </c>
      <c r="FN148" s="145">
        <v>377.54998799999998</v>
      </c>
      <c r="FO148" s="113">
        <v>379.88000499999998</v>
      </c>
      <c r="FP148" s="113">
        <v>371.79998799999998</v>
      </c>
      <c r="FQ148" s="113">
        <v>373.55999800000001</v>
      </c>
      <c r="FR148" s="113">
        <v>370.89495799999997</v>
      </c>
      <c r="FS148" s="114">
        <v>3066000</v>
      </c>
      <c r="FT148" s="115">
        <v>353133.3</v>
      </c>
      <c r="FU148" s="145">
        <v>58.869999</v>
      </c>
      <c r="FV148" s="113">
        <v>58.970001000000003</v>
      </c>
      <c r="FW148" s="113">
        <v>58.23</v>
      </c>
      <c r="FX148" s="113">
        <v>58.59</v>
      </c>
      <c r="FY148" s="113">
        <v>56.649631999999997</v>
      </c>
      <c r="FZ148" s="114">
        <v>13239700</v>
      </c>
      <c r="GA148" s="115">
        <v>242454</v>
      </c>
      <c r="GB148" s="145">
        <v>213.009995</v>
      </c>
      <c r="GC148" s="113">
        <v>214.14999399999999</v>
      </c>
      <c r="GD148" s="113">
        <v>211.41000399999999</v>
      </c>
      <c r="GE148" s="113">
        <v>211.89999399999999</v>
      </c>
      <c r="GF148" s="113">
        <v>211.304596</v>
      </c>
      <c r="GG148" s="114">
        <v>5498000</v>
      </c>
      <c r="GH148" s="115">
        <v>359406.7</v>
      </c>
      <c r="GI148" s="145">
        <v>52.549999</v>
      </c>
      <c r="GJ148" s="113">
        <v>53.27</v>
      </c>
      <c r="GK148" s="113">
        <v>52.240001999999997</v>
      </c>
      <c r="GL148" s="113">
        <v>52.98</v>
      </c>
      <c r="GM148" s="113">
        <v>52.015422999999998</v>
      </c>
      <c r="GN148" s="114">
        <v>7818600</v>
      </c>
      <c r="GO148" s="115">
        <v>43040</v>
      </c>
      <c r="GP148" s="145">
        <v>136.33000200000001</v>
      </c>
      <c r="GQ148" s="113">
        <v>137.58999600000001</v>
      </c>
      <c r="GR148" s="113">
        <v>135.470001</v>
      </c>
      <c r="GS148" s="113">
        <v>135.740005</v>
      </c>
      <c r="GT148" s="113">
        <v>134.71328700000001</v>
      </c>
      <c r="GU148" s="114">
        <v>9076700</v>
      </c>
      <c r="GV148" s="115">
        <v>382389.4</v>
      </c>
      <c r="GW148" s="145">
        <v>183.83000200000001</v>
      </c>
      <c r="GX148" s="113">
        <v>186.320007</v>
      </c>
      <c r="GY148" s="113">
        <v>183.55999800000001</v>
      </c>
      <c r="GZ148" s="113">
        <v>185.529999</v>
      </c>
      <c r="HA148" s="113">
        <v>185.529999</v>
      </c>
      <c r="HB148" s="114">
        <v>5929700</v>
      </c>
      <c r="HC148" s="115">
        <v>336786.1</v>
      </c>
      <c r="HD148" s="147">
        <v>33127.879999999997</v>
      </c>
      <c r="HE148" s="148">
        <v>33170.93</v>
      </c>
      <c r="HF148" s="148">
        <v>32988.92</v>
      </c>
      <c r="HG148" s="148">
        <v>33066.959999999999</v>
      </c>
      <c r="HH148" s="148">
        <v>33066.959999999999</v>
      </c>
      <c r="HI148" s="114">
        <v>307510000</v>
      </c>
      <c r="HJ148" s="149">
        <f t="shared" si="2"/>
        <v>9798809.2200000007</v>
      </c>
    </row>
    <row r="149" spans="1:218" x14ac:dyDescent="0.2">
      <c r="A149" s="127">
        <v>44286</v>
      </c>
      <c r="B149" s="112">
        <v>193.94000199999999</v>
      </c>
      <c r="C149" s="113">
        <v>194.429993</v>
      </c>
      <c r="D149" s="113">
        <v>192.050003</v>
      </c>
      <c r="E149" s="113">
        <v>192.679993</v>
      </c>
      <c r="F149" s="113">
        <v>189.82342499999999</v>
      </c>
      <c r="G149" s="114">
        <v>2426900</v>
      </c>
      <c r="H149" s="120">
        <v>111691.8</v>
      </c>
      <c r="I149" s="145">
        <v>142.979996</v>
      </c>
      <c r="J149" s="113">
        <v>143.259995</v>
      </c>
      <c r="K149" s="113">
        <v>141.35000600000001</v>
      </c>
      <c r="L149" s="113">
        <v>141.44000199999999</v>
      </c>
      <c r="M149" s="113">
        <v>140.722092</v>
      </c>
      <c r="N149" s="114">
        <v>2957300</v>
      </c>
      <c r="O149" s="115">
        <v>113635.8</v>
      </c>
      <c r="P149" s="146">
        <v>249.229996</v>
      </c>
      <c r="Q149" s="113">
        <v>249.949997</v>
      </c>
      <c r="R149" s="113">
        <v>247.36000100000001</v>
      </c>
      <c r="S149" s="113">
        <v>248.80999800000001</v>
      </c>
      <c r="T149" s="113">
        <v>245.179474</v>
      </c>
      <c r="U149" s="114">
        <v>3571900</v>
      </c>
      <c r="V149" s="120">
        <v>137010</v>
      </c>
      <c r="W149" s="145">
        <v>121.650002</v>
      </c>
      <c r="X149" s="113">
        <v>123.519997</v>
      </c>
      <c r="Y149" s="113">
        <v>121.150002</v>
      </c>
      <c r="Z149" s="113">
        <v>122.150002</v>
      </c>
      <c r="AA149" s="113">
        <v>121.760445</v>
      </c>
      <c r="AB149" s="114">
        <v>118323800</v>
      </c>
      <c r="AC149" s="115">
        <v>2050667</v>
      </c>
      <c r="AD149" s="145">
        <v>254.699997</v>
      </c>
      <c r="AE149" s="113">
        <v>257.88000499999998</v>
      </c>
      <c r="AF149" s="113">
        <v>253.36000100000001</v>
      </c>
      <c r="AG149" s="113">
        <v>254.720001</v>
      </c>
      <c r="AH149" s="113">
        <v>254.720001</v>
      </c>
      <c r="AI149" s="114">
        <v>14138500</v>
      </c>
      <c r="AJ149" s="115">
        <v>148664.79999999999</v>
      </c>
      <c r="AK149" s="145">
        <v>234.35000600000001</v>
      </c>
      <c r="AL149" s="113">
        <v>237.009995</v>
      </c>
      <c r="AM149" s="113">
        <v>228.85000600000001</v>
      </c>
      <c r="AN149" s="113">
        <v>231.86999499999999</v>
      </c>
      <c r="AO149" s="113">
        <v>229.59446700000001</v>
      </c>
      <c r="AP149" s="114">
        <v>4512300</v>
      </c>
      <c r="AQ149" s="115">
        <v>127009.9</v>
      </c>
      <c r="AR149" s="145">
        <v>105.550003</v>
      </c>
      <c r="AS149" s="113">
        <v>106.220001</v>
      </c>
      <c r="AT149" s="113">
        <v>104.599998</v>
      </c>
      <c r="AU149" s="113">
        <v>104.790001</v>
      </c>
      <c r="AV149" s="113">
        <v>102.145653</v>
      </c>
      <c r="AW149" s="114">
        <v>8954400</v>
      </c>
      <c r="AX149" s="115">
        <v>202040.6</v>
      </c>
      <c r="AY149" s="145">
        <v>51.830002</v>
      </c>
      <c r="AZ149" s="113">
        <v>52.049999</v>
      </c>
      <c r="BA149" s="113">
        <v>51.549999</v>
      </c>
      <c r="BB149" s="113">
        <v>51.709999000000003</v>
      </c>
      <c r="BC149" s="113">
        <v>50.644317999999998</v>
      </c>
      <c r="BD149" s="114">
        <v>22212400</v>
      </c>
      <c r="BE149" s="115">
        <v>218501.3</v>
      </c>
      <c r="BF149" s="145">
        <v>53.029998999999997</v>
      </c>
      <c r="BG149" s="113">
        <v>53.169998</v>
      </c>
      <c r="BH149" s="113">
        <v>52.5</v>
      </c>
      <c r="BI149" s="113">
        <v>52.709999000000003</v>
      </c>
      <c r="BJ149" s="113">
        <v>51.923920000000003</v>
      </c>
      <c r="BK149" s="114">
        <v>15826500</v>
      </c>
      <c r="BL149" s="115">
        <v>227143.8</v>
      </c>
      <c r="BM149" s="145">
        <v>64.269997000000004</v>
      </c>
      <c r="BN149" s="113">
        <v>64.959998999999996</v>
      </c>
      <c r="BO149" s="113">
        <v>63.509998000000003</v>
      </c>
      <c r="BP149" s="113">
        <v>63.939999</v>
      </c>
      <c r="BQ149" s="113">
        <v>62.618949999999998</v>
      </c>
      <c r="BR149" s="114">
        <v>3643800</v>
      </c>
      <c r="BS149" s="115">
        <v>41308.11</v>
      </c>
      <c r="BT149" s="145">
        <v>330.23001099999999</v>
      </c>
      <c r="BU149" s="113">
        <v>332.64999399999999</v>
      </c>
      <c r="BV149" s="113">
        <v>325.44000199999999</v>
      </c>
      <c r="BW149" s="113">
        <v>327</v>
      </c>
      <c r="BX149" s="113">
        <v>324.32342499999999</v>
      </c>
      <c r="BY149" s="114">
        <v>2624500</v>
      </c>
      <c r="BZ149" s="115">
        <v>112128.3</v>
      </c>
      <c r="CA149" s="145">
        <v>218.19000199999999</v>
      </c>
      <c r="CB149" s="113">
        <v>219.16999799999999</v>
      </c>
      <c r="CC149" s="113">
        <v>216.75</v>
      </c>
      <c r="CD149" s="113">
        <v>217.070007</v>
      </c>
      <c r="CE149" s="113">
        <v>215.29415900000001</v>
      </c>
      <c r="CF149" s="114">
        <v>2450000</v>
      </c>
      <c r="CG149" s="115">
        <v>139510</v>
      </c>
      <c r="CH149" s="145">
        <v>305.5</v>
      </c>
      <c r="CI149" s="113">
        <v>308.01998900000001</v>
      </c>
      <c r="CJ149" s="113">
        <v>304.14001500000001</v>
      </c>
      <c r="CK149" s="113">
        <v>305.25</v>
      </c>
      <c r="CL149" s="113">
        <v>302.12161300000002</v>
      </c>
      <c r="CM149" s="114">
        <v>4744100</v>
      </c>
      <c r="CN149" s="115">
        <v>328212.40000000002</v>
      </c>
      <c r="CO149" s="145">
        <v>64.010002</v>
      </c>
      <c r="CP149" s="113">
        <v>64.489998</v>
      </c>
      <c r="CQ149" s="113">
        <v>63.580002</v>
      </c>
      <c r="CR149" s="113">
        <v>64</v>
      </c>
      <c r="CS149" s="113">
        <v>63.197552000000002</v>
      </c>
      <c r="CT149" s="114">
        <v>33013200</v>
      </c>
      <c r="CU149" s="115">
        <v>258432</v>
      </c>
      <c r="CV149" s="145">
        <v>134.53999300000001</v>
      </c>
      <c r="CW149" s="113">
        <v>134.71000699999999</v>
      </c>
      <c r="CX149" s="113">
        <v>132.71000699999999</v>
      </c>
      <c r="CY149" s="113">
        <v>133.259995</v>
      </c>
      <c r="CZ149" s="113">
        <v>130.28753699999999</v>
      </c>
      <c r="DA149" s="114">
        <v>4945100</v>
      </c>
      <c r="DB149" s="115">
        <v>119070.8</v>
      </c>
      <c r="DC149" s="145">
        <v>164.96000699999999</v>
      </c>
      <c r="DD149" s="113">
        <v>165.38999899999999</v>
      </c>
      <c r="DE149" s="113">
        <v>163.699997</v>
      </c>
      <c r="DF149" s="113">
        <v>164.35000600000001</v>
      </c>
      <c r="DG149" s="113">
        <v>162.366165</v>
      </c>
      <c r="DH149" s="114">
        <v>8281500</v>
      </c>
      <c r="DI149" s="115">
        <v>432685.4</v>
      </c>
      <c r="DJ149" s="145">
        <v>153.279999</v>
      </c>
      <c r="DK149" s="113">
        <v>154.490005</v>
      </c>
      <c r="DL149" s="113">
        <v>152.11999499999999</v>
      </c>
      <c r="DM149" s="113">
        <v>152.229996</v>
      </c>
      <c r="DN149" s="113">
        <v>149.57025100000001</v>
      </c>
      <c r="DO149" s="114">
        <v>16736700</v>
      </c>
      <c r="DP149" s="115">
        <v>460819.7</v>
      </c>
      <c r="DQ149" s="145">
        <v>224.009995</v>
      </c>
      <c r="DR149" s="113">
        <v>226.490005</v>
      </c>
      <c r="DS149" s="113">
        <v>224</v>
      </c>
      <c r="DT149" s="113">
        <v>224.13999899999999</v>
      </c>
      <c r="DU149" s="113">
        <v>221.69348099999999</v>
      </c>
      <c r="DV149" s="114">
        <v>3564100</v>
      </c>
      <c r="DW149" s="115">
        <v>167247.4</v>
      </c>
      <c r="DX149" s="145">
        <v>73.568702999999999</v>
      </c>
      <c r="DY149" s="113">
        <v>74.131675999999999</v>
      </c>
      <c r="DZ149" s="113">
        <v>73.129767999999999</v>
      </c>
      <c r="EA149" s="113">
        <v>73.559157999999996</v>
      </c>
      <c r="EB149" s="113">
        <v>72.284462000000005</v>
      </c>
      <c r="EC149" s="114">
        <v>13598219</v>
      </c>
      <c r="ED149" s="115">
        <v>195137.9</v>
      </c>
      <c r="EE149" s="145">
        <v>232.91000399999999</v>
      </c>
      <c r="EF149" s="113">
        <v>239.10000600000001</v>
      </c>
      <c r="EG149" s="113">
        <v>232.38999899999999</v>
      </c>
      <c r="EH149" s="113">
        <v>235.770004</v>
      </c>
      <c r="EI149" s="113">
        <v>234.77737400000001</v>
      </c>
      <c r="EJ149" s="114">
        <v>43623500</v>
      </c>
      <c r="EK149" s="115">
        <v>1778227</v>
      </c>
      <c r="EL149" s="145">
        <v>133.08999600000001</v>
      </c>
      <c r="EM149" s="113">
        <v>134.179993</v>
      </c>
      <c r="EN149" s="113">
        <v>131.91999799999999</v>
      </c>
      <c r="EO149" s="113">
        <v>132.88999899999999</v>
      </c>
      <c r="EP149" s="113">
        <v>132.40389999999999</v>
      </c>
      <c r="EQ149" s="114">
        <v>6878900</v>
      </c>
      <c r="ER149" s="115">
        <v>169428.9</v>
      </c>
      <c r="ES149" s="145">
        <v>135.679993</v>
      </c>
      <c r="ET149" s="113">
        <v>136.75</v>
      </c>
      <c r="EU149" s="113">
        <v>135.259995</v>
      </c>
      <c r="EV149" s="113">
        <v>135.429993</v>
      </c>
      <c r="EW149" s="113">
        <v>133.72796600000001</v>
      </c>
      <c r="EX149" s="114">
        <v>9202600</v>
      </c>
      <c r="EY149" s="115">
        <v>331564.09999999998</v>
      </c>
      <c r="EZ149" s="145">
        <v>210.44000199999999</v>
      </c>
      <c r="FA149" s="113">
        <v>213.66999799999999</v>
      </c>
      <c r="FB149" s="113">
        <v>210.11000100000001</v>
      </c>
      <c r="FC149" s="113">
        <v>211.86999499999999</v>
      </c>
      <c r="FD149" s="113">
        <v>211.86999499999999</v>
      </c>
      <c r="FE149" s="114">
        <v>6838000</v>
      </c>
      <c r="FF149" s="115">
        <v>218700</v>
      </c>
      <c r="FG149" s="145">
        <v>154.029999</v>
      </c>
      <c r="FH149" s="113">
        <v>154.13000500000001</v>
      </c>
      <c r="FI149" s="113">
        <v>150.25</v>
      </c>
      <c r="FJ149" s="113">
        <v>150.39999399999999</v>
      </c>
      <c r="FK149" s="113">
        <v>148.730774</v>
      </c>
      <c r="FL149" s="114">
        <v>1705200</v>
      </c>
      <c r="FM149" s="115">
        <v>37819.699999999997</v>
      </c>
      <c r="FN149" s="145">
        <v>372.79998799999998</v>
      </c>
      <c r="FO149" s="113">
        <v>377</v>
      </c>
      <c r="FP149" s="113">
        <v>371.79998799999998</v>
      </c>
      <c r="FQ149" s="113">
        <v>372.07000699999998</v>
      </c>
      <c r="FR149" s="113">
        <v>369.41558800000001</v>
      </c>
      <c r="FS149" s="114">
        <v>3356500</v>
      </c>
      <c r="FT149" s="115">
        <v>351724.79999999999</v>
      </c>
      <c r="FU149" s="145">
        <v>58.400002000000001</v>
      </c>
      <c r="FV149" s="113">
        <v>58.52</v>
      </c>
      <c r="FW149" s="113">
        <v>58.060001</v>
      </c>
      <c r="FX149" s="113">
        <v>58.150002000000001</v>
      </c>
      <c r="FY149" s="113">
        <v>56.224204999999998</v>
      </c>
      <c r="FZ149" s="114">
        <v>19531700</v>
      </c>
      <c r="GA149" s="115">
        <v>240744.9</v>
      </c>
      <c r="GB149" s="145">
        <v>212.550003</v>
      </c>
      <c r="GC149" s="113">
        <v>214.11000100000001</v>
      </c>
      <c r="GD149" s="113">
        <v>211.550003</v>
      </c>
      <c r="GE149" s="113">
        <v>211.729996</v>
      </c>
      <c r="GF149" s="113">
        <v>211.13507100000001</v>
      </c>
      <c r="GG149" s="114">
        <v>13180000</v>
      </c>
      <c r="GH149" s="115">
        <v>359118.3</v>
      </c>
      <c r="GI149" s="145">
        <v>54.25</v>
      </c>
      <c r="GJ149" s="113">
        <v>56.779998999999997</v>
      </c>
      <c r="GK149" s="113">
        <v>54.009998000000003</v>
      </c>
      <c r="GL149" s="113">
        <v>54.900002000000001</v>
      </c>
      <c r="GM149" s="113">
        <v>53.900466999999999</v>
      </c>
      <c r="GN149" s="114">
        <v>13471800</v>
      </c>
      <c r="GO149" s="115">
        <v>42570</v>
      </c>
      <c r="GP149" s="145">
        <v>135.550003</v>
      </c>
      <c r="GQ149" s="113">
        <v>136.86000100000001</v>
      </c>
      <c r="GR149" s="113">
        <v>134.96000699999999</v>
      </c>
      <c r="GS149" s="113">
        <v>135.83000200000001</v>
      </c>
      <c r="GT149" s="113">
        <v>134.80259699999999</v>
      </c>
      <c r="GU149" s="114">
        <v>8182000</v>
      </c>
      <c r="GV149" s="115">
        <v>382642.9</v>
      </c>
      <c r="GW149" s="145">
        <v>185.83000200000001</v>
      </c>
      <c r="GX149" s="113">
        <v>186.89999399999999</v>
      </c>
      <c r="GY149" s="113">
        <v>184.41999799999999</v>
      </c>
      <c r="GZ149" s="113">
        <v>184.520004</v>
      </c>
      <c r="HA149" s="113">
        <v>184.520004</v>
      </c>
      <c r="HB149" s="114">
        <v>8478000</v>
      </c>
      <c r="HC149" s="115">
        <v>334952.7</v>
      </c>
      <c r="HD149" s="147">
        <v>33116.04</v>
      </c>
      <c r="HE149" s="148">
        <v>33173.769999999997</v>
      </c>
      <c r="HF149" s="148">
        <v>32980.57</v>
      </c>
      <c r="HG149" s="148">
        <v>32981.550000000003</v>
      </c>
      <c r="HH149" s="148">
        <v>32981.550000000003</v>
      </c>
      <c r="HI149" s="114">
        <v>414140000</v>
      </c>
      <c r="HJ149" s="149">
        <f t="shared" si="2"/>
        <v>9838410.3100000024</v>
      </c>
    </row>
    <row r="150" spans="1:218" x14ac:dyDescent="0.2">
      <c r="A150" s="127">
        <v>44287</v>
      </c>
      <c r="B150" s="112">
        <v>193.25</v>
      </c>
      <c r="C150" s="113">
        <v>193.91999799999999</v>
      </c>
      <c r="D150" s="113">
        <v>190.83999600000001</v>
      </c>
      <c r="E150" s="113">
        <v>192.699997</v>
      </c>
      <c r="F150" s="113">
        <v>189.84312399999999</v>
      </c>
      <c r="G150" s="114">
        <v>1902100</v>
      </c>
      <c r="H150" s="120">
        <v>111703.3</v>
      </c>
      <c r="I150" s="145">
        <v>142.33999600000001</v>
      </c>
      <c r="J150" s="113">
        <v>144.63000500000001</v>
      </c>
      <c r="K150" s="113">
        <v>142.21000699999999</v>
      </c>
      <c r="L150" s="113">
        <v>144.570007</v>
      </c>
      <c r="M150" s="113">
        <v>143.836197</v>
      </c>
      <c r="N150" s="114">
        <v>2629200</v>
      </c>
      <c r="O150" s="115">
        <v>116150.5</v>
      </c>
      <c r="P150" s="146">
        <v>249.729996</v>
      </c>
      <c r="Q150" s="113">
        <v>250</v>
      </c>
      <c r="R150" s="113">
        <v>246.41000399999999</v>
      </c>
      <c r="S150" s="113">
        <v>249.16999799999999</v>
      </c>
      <c r="T150" s="113">
        <v>245.53422499999999</v>
      </c>
      <c r="U150" s="114">
        <v>2176900</v>
      </c>
      <c r="V150" s="120">
        <v>136930</v>
      </c>
      <c r="W150" s="145">
        <v>123.660004</v>
      </c>
      <c r="X150" s="113">
        <v>124.18</v>
      </c>
      <c r="Y150" s="113">
        <v>122.489998</v>
      </c>
      <c r="Z150" s="113">
        <v>123</v>
      </c>
      <c r="AA150" s="113">
        <v>122.607727</v>
      </c>
      <c r="AB150" s="114">
        <v>75089100</v>
      </c>
      <c r="AC150" s="115">
        <v>2064937</v>
      </c>
      <c r="AD150" s="145">
        <v>256.67001299999998</v>
      </c>
      <c r="AE150" s="113">
        <v>257.88000499999998</v>
      </c>
      <c r="AF150" s="113">
        <v>251.30999800000001</v>
      </c>
      <c r="AG150" s="113">
        <v>252.96000699999999</v>
      </c>
      <c r="AH150" s="113">
        <v>252.96000699999999</v>
      </c>
      <c r="AI150" s="114">
        <v>10934500</v>
      </c>
      <c r="AJ150" s="115">
        <v>147637.6</v>
      </c>
      <c r="AK150" s="145">
        <v>231.300003</v>
      </c>
      <c r="AL150" s="113">
        <v>235</v>
      </c>
      <c r="AM150" s="113">
        <v>227.58999600000001</v>
      </c>
      <c r="AN150" s="113">
        <v>232.740005</v>
      </c>
      <c r="AO150" s="113">
        <v>230.45594800000001</v>
      </c>
      <c r="AP150" s="114">
        <v>3787100</v>
      </c>
      <c r="AQ150" s="115">
        <v>127486.39999999999</v>
      </c>
      <c r="AR150" s="145">
        <v>105.260002</v>
      </c>
      <c r="AS150" s="113">
        <v>105.860001</v>
      </c>
      <c r="AT150" s="113">
        <v>104.209999</v>
      </c>
      <c r="AU150" s="113">
        <v>105.75</v>
      </c>
      <c r="AV150" s="113">
        <v>103.081429</v>
      </c>
      <c r="AW150" s="114">
        <v>8515800</v>
      </c>
      <c r="AX150" s="115">
        <v>203891.6</v>
      </c>
      <c r="AY150" s="145">
        <v>51.75</v>
      </c>
      <c r="AZ150" s="113">
        <v>52.07</v>
      </c>
      <c r="BA150" s="113">
        <v>51.349997999999999</v>
      </c>
      <c r="BB150" s="113">
        <v>51.98</v>
      </c>
      <c r="BC150" s="113">
        <v>50.908755999999997</v>
      </c>
      <c r="BD150" s="114">
        <v>17896200</v>
      </c>
      <c r="BE150" s="115">
        <v>219642.1</v>
      </c>
      <c r="BF150" s="145">
        <v>52.959999000000003</v>
      </c>
      <c r="BG150" s="113">
        <v>53.150002000000001</v>
      </c>
      <c r="BH150" s="113">
        <v>52.459999000000003</v>
      </c>
      <c r="BI150" s="113">
        <v>52.509998000000003</v>
      </c>
      <c r="BJ150" s="113">
        <v>51.726902000000003</v>
      </c>
      <c r="BK150" s="114">
        <v>15834700</v>
      </c>
      <c r="BL150" s="115">
        <v>226281.9</v>
      </c>
      <c r="BM150" s="145">
        <v>63.950001</v>
      </c>
      <c r="BN150" s="113">
        <v>64.720000999999996</v>
      </c>
      <c r="BO150" s="113">
        <v>63.48</v>
      </c>
      <c r="BP150" s="113">
        <v>64.599997999999999</v>
      </c>
      <c r="BQ150" s="113">
        <v>63.265312000000002</v>
      </c>
      <c r="BR150" s="114">
        <v>3698900</v>
      </c>
      <c r="BS150" s="115">
        <v>41762.46</v>
      </c>
      <c r="BT150" s="145">
        <v>324.29998799999998</v>
      </c>
      <c r="BU150" s="113">
        <v>329.66000400000001</v>
      </c>
      <c r="BV150" s="113">
        <v>324.16000400000001</v>
      </c>
      <c r="BW150" s="113">
        <v>327.64001500000001</v>
      </c>
      <c r="BX150" s="113">
        <v>324.958191</v>
      </c>
      <c r="BY150" s="114">
        <v>2659000</v>
      </c>
      <c r="BZ150" s="115">
        <v>112347.7</v>
      </c>
      <c r="CA150" s="145">
        <v>217.96000699999999</v>
      </c>
      <c r="CB150" s="113">
        <v>217.970001</v>
      </c>
      <c r="CC150" s="113">
        <v>215.490005</v>
      </c>
      <c r="CD150" s="113">
        <v>216.800003</v>
      </c>
      <c r="CE150" s="113">
        <v>215.026352</v>
      </c>
      <c r="CF150" s="114">
        <v>2109600</v>
      </c>
      <c r="CG150" s="115">
        <v>138500</v>
      </c>
      <c r="CH150" s="145">
        <v>306.88000499999998</v>
      </c>
      <c r="CI150" s="113">
        <v>308.54998799999998</v>
      </c>
      <c r="CJ150" s="113">
        <v>303.89001500000001</v>
      </c>
      <c r="CK150" s="113">
        <v>307.75</v>
      </c>
      <c r="CL150" s="113">
        <v>304.59600799999998</v>
      </c>
      <c r="CM150" s="114">
        <v>3923900</v>
      </c>
      <c r="CN150" s="115">
        <v>330900.40000000002</v>
      </c>
      <c r="CO150" s="145">
        <v>64.720000999999996</v>
      </c>
      <c r="CP150" s="113">
        <v>64.889999000000003</v>
      </c>
      <c r="CQ150" s="113">
        <v>63.580002</v>
      </c>
      <c r="CR150" s="113">
        <v>64.550003000000004</v>
      </c>
      <c r="CS150" s="113">
        <v>63.740662</v>
      </c>
      <c r="CT150" s="114">
        <v>31416300</v>
      </c>
      <c r="CU150" s="115">
        <v>260652.9</v>
      </c>
      <c r="CV150" s="145">
        <v>133.759995</v>
      </c>
      <c r="CW150" s="113">
        <v>133.929993</v>
      </c>
      <c r="CX150" s="113">
        <v>132.270004</v>
      </c>
      <c r="CY150" s="113">
        <v>133.229996</v>
      </c>
      <c r="CZ150" s="113">
        <v>130.25820899999999</v>
      </c>
      <c r="DA150" s="114">
        <v>4074000</v>
      </c>
      <c r="DB150" s="115">
        <v>119044</v>
      </c>
      <c r="DC150" s="145">
        <v>162.60000600000001</v>
      </c>
      <c r="DD150" s="113">
        <v>163.83999600000001</v>
      </c>
      <c r="DE150" s="113">
        <v>162.259995</v>
      </c>
      <c r="DF150" s="113">
        <v>162.83000200000001</v>
      </c>
      <c r="DG150" s="113">
        <v>160.86450199999999</v>
      </c>
      <c r="DH150" s="114">
        <v>7229700</v>
      </c>
      <c r="DI150" s="115">
        <v>428683.6</v>
      </c>
      <c r="DJ150" s="145">
        <v>151.89999399999999</v>
      </c>
      <c r="DK150" s="113">
        <v>153.78999300000001</v>
      </c>
      <c r="DL150" s="113">
        <v>151.550003</v>
      </c>
      <c r="DM150" s="113">
        <v>153.71000699999999</v>
      </c>
      <c r="DN150" s="113">
        <v>151.02441400000001</v>
      </c>
      <c r="DO150" s="114">
        <v>16561500</v>
      </c>
      <c r="DP150" s="115">
        <v>465299.9</v>
      </c>
      <c r="DQ150" s="145">
        <v>224.66999799999999</v>
      </c>
      <c r="DR150" s="113">
        <v>226.220001</v>
      </c>
      <c r="DS150" s="113">
        <v>223.279999</v>
      </c>
      <c r="DT150" s="113">
        <v>225.21000699999999</v>
      </c>
      <c r="DU150" s="113">
        <v>222.751801</v>
      </c>
      <c r="DV150" s="114">
        <v>2441200</v>
      </c>
      <c r="DW150" s="115">
        <v>168045.9</v>
      </c>
      <c r="DX150" s="145">
        <v>73.625953999999993</v>
      </c>
      <c r="DY150" s="113">
        <v>73.912216000000001</v>
      </c>
      <c r="DZ150" s="113">
        <v>73.301529000000002</v>
      </c>
      <c r="EA150" s="113">
        <v>73.559157999999996</v>
      </c>
      <c r="EB150" s="113">
        <v>72.284462000000005</v>
      </c>
      <c r="EC150" s="114">
        <v>9121373</v>
      </c>
      <c r="ED150" s="115">
        <v>195137.9</v>
      </c>
      <c r="EE150" s="145">
        <v>238.470001</v>
      </c>
      <c r="EF150" s="113">
        <v>242.83999600000001</v>
      </c>
      <c r="EG150" s="113">
        <v>238.050003</v>
      </c>
      <c r="EH150" s="113">
        <v>242.35000600000001</v>
      </c>
      <c r="EI150" s="113">
        <v>241.32968099999999</v>
      </c>
      <c r="EJ150" s="114">
        <v>30338000</v>
      </c>
      <c r="EK150" s="115">
        <v>1827855</v>
      </c>
      <c r="EL150" s="145">
        <v>134.69000199999999</v>
      </c>
      <c r="EM150" s="113">
        <v>134.69000199999999</v>
      </c>
      <c r="EN150" s="113">
        <v>132.21000699999999</v>
      </c>
      <c r="EO150" s="113">
        <v>132.529999</v>
      </c>
      <c r="EP150" s="113">
        <v>132.04522700000001</v>
      </c>
      <c r="EQ150" s="114">
        <v>5720600</v>
      </c>
      <c r="ER150" s="115">
        <v>168970</v>
      </c>
      <c r="ES150" s="145">
        <v>135.050003</v>
      </c>
      <c r="ET150" s="113">
        <v>135.479996</v>
      </c>
      <c r="EU150" s="113">
        <v>133.33000200000001</v>
      </c>
      <c r="EV150" s="113">
        <v>134.279999</v>
      </c>
      <c r="EW150" s="113">
        <v>132.592422</v>
      </c>
      <c r="EX150" s="114">
        <v>9117800</v>
      </c>
      <c r="EY150" s="115">
        <v>328748.59999999998</v>
      </c>
      <c r="EZ150" s="145">
        <v>213.60000600000001</v>
      </c>
      <c r="FA150" s="113">
        <v>218.929993</v>
      </c>
      <c r="FB150" s="113">
        <v>213.36999499999999</v>
      </c>
      <c r="FC150" s="113">
        <v>218.720001</v>
      </c>
      <c r="FD150" s="113">
        <v>218.720001</v>
      </c>
      <c r="FE150" s="114">
        <v>7763500</v>
      </c>
      <c r="FF150" s="115">
        <v>215800</v>
      </c>
      <c r="FG150" s="145">
        <v>150.25</v>
      </c>
      <c r="FH150" s="113">
        <v>151.300003</v>
      </c>
      <c r="FI150" s="113">
        <v>149.46000699999999</v>
      </c>
      <c r="FJ150" s="113">
        <v>150.61999499999999</v>
      </c>
      <c r="FK150" s="113">
        <v>148.948318</v>
      </c>
      <c r="FL150" s="114">
        <v>1680000</v>
      </c>
      <c r="FM150" s="115">
        <v>37875.019999999997</v>
      </c>
      <c r="FN150" s="145">
        <v>372.20001200000002</v>
      </c>
      <c r="FO150" s="113">
        <v>372.69000199999999</v>
      </c>
      <c r="FP150" s="113">
        <v>365.76001000000002</v>
      </c>
      <c r="FQ150" s="113">
        <v>367.07000699999998</v>
      </c>
      <c r="FR150" s="113">
        <v>364.45126299999998</v>
      </c>
      <c r="FS150" s="114">
        <v>2977700</v>
      </c>
      <c r="FT150" s="115">
        <v>346998.3</v>
      </c>
      <c r="FU150" s="145">
        <v>58.02</v>
      </c>
      <c r="FV150" s="113">
        <v>58.389999000000003</v>
      </c>
      <c r="FW150" s="113">
        <v>57.740001999999997</v>
      </c>
      <c r="FX150" s="113">
        <v>58.299999</v>
      </c>
      <c r="FY150" s="113">
        <v>56.369239999999998</v>
      </c>
      <c r="FZ150" s="114">
        <v>12885100</v>
      </c>
      <c r="GA150" s="115">
        <v>241365.9</v>
      </c>
      <c r="GB150" s="145">
        <v>213.779999</v>
      </c>
      <c r="GC150" s="113">
        <v>217.740005</v>
      </c>
      <c r="GD150" s="113">
        <v>212.300003</v>
      </c>
      <c r="GE150" s="113">
        <v>216.86000100000001</v>
      </c>
      <c r="GF150" s="113">
        <v>216.25065599999999</v>
      </c>
      <c r="GG150" s="114">
        <v>6138400</v>
      </c>
      <c r="GH150" s="115">
        <v>367819.4</v>
      </c>
      <c r="GI150" s="145">
        <v>54.57</v>
      </c>
      <c r="GJ150" s="113">
        <v>55.470001000000003</v>
      </c>
      <c r="GK150" s="113">
        <v>53.150002000000001</v>
      </c>
      <c r="GL150" s="113">
        <v>54.75</v>
      </c>
      <c r="GM150" s="113">
        <v>53.753197</v>
      </c>
      <c r="GN150" s="114">
        <v>8647300</v>
      </c>
      <c r="GO150" s="115">
        <v>42250</v>
      </c>
      <c r="GP150" s="145">
        <v>135.94000199999999</v>
      </c>
      <c r="GQ150" s="113">
        <v>136.88999899999999</v>
      </c>
      <c r="GR150" s="113">
        <v>135.33000200000001</v>
      </c>
      <c r="GS150" s="113">
        <v>135.61999499999999</v>
      </c>
      <c r="GT150" s="113">
        <v>134.59419299999999</v>
      </c>
      <c r="GU150" s="114">
        <v>8531700</v>
      </c>
      <c r="GV150" s="115">
        <v>382051.3</v>
      </c>
      <c r="GW150" s="145">
        <v>186.429993</v>
      </c>
      <c r="GX150" s="113">
        <v>189.10000600000001</v>
      </c>
      <c r="GY150" s="113">
        <v>185.58999600000001</v>
      </c>
      <c r="GZ150" s="113">
        <v>188.970001</v>
      </c>
      <c r="HA150" s="113">
        <v>188.970001</v>
      </c>
      <c r="HB150" s="114">
        <v>7749400</v>
      </c>
      <c r="HC150" s="115">
        <v>343030.6</v>
      </c>
      <c r="HD150" s="147">
        <v>33054.58</v>
      </c>
      <c r="HE150" s="148">
        <v>33167.17</v>
      </c>
      <c r="HF150" s="148">
        <v>32985.35</v>
      </c>
      <c r="HG150" s="148">
        <v>33153.21</v>
      </c>
      <c r="HH150" s="148">
        <v>33153.21</v>
      </c>
      <c r="HI150" s="114">
        <v>311880000</v>
      </c>
      <c r="HJ150" s="149">
        <f t="shared" si="2"/>
        <v>9917799.2800000012</v>
      </c>
    </row>
    <row r="151" spans="1:218" x14ac:dyDescent="0.2">
      <c r="A151" s="127">
        <v>44291</v>
      </c>
      <c r="B151" s="112">
        <v>193.88999899999999</v>
      </c>
      <c r="C151" s="113">
        <v>195.949997</v>
      </c>
      <c r="D151" s="113">
        <v>193.71000699999999</v>
      </c>
      <c r="E151" s="113">
        <v>194.970001</v>
      </c>
      <c r="F151" s="113">
        <v>192.079498</v>
      </c>
      <c r="G151" s="114">
        <v>1963000</v>
      </c>
      <c r="H151" s="120">
        <v>113019.2</v>
      </c>
      <c r="I151" s="145">
        <v>146.91000399999999</v>
      </c>
      <c r="J151" s="113">
        <v>147.479996</v>
      </c>
      <c r="K151" s="113">
        <v>145.61000100000001</v>
      </c>
      <c r="L151" s="113">
        <v>146.05999800000001</v>
      </c>
      <c r="M151" s="113">
        <v>145.318634</v>
      </c>
      <c r="N151" s="114">
        <v>2960100</v>
      </c>
      <c r="O151" s="115">
        <v>117347.6</v>
      </c>
      <c r="P151" s="146">
        <v>249.05999800000001</v>
      </c>
      <c r="Q151" s="113">
        <v>252.63000500000001</v>
      </c>
      <c r="R151" s="113">
        <v>249.05999800000001</v>
      </c>
      <c r="S151" s="113">
        <v>252.020004</v>
      </c>
      <c r="T151" s="113">
        <v>248.34265099999999</v>
      </c>
      <c r="U151" s="114">
        <v>2230500</v>
      </c>
      <c r="V151" s="120">
        <v>139080</v>
      </c>
      <c r="W151" s="145">
        <v>123.870003</v>
      </c>
      <c r="X151" s="113">
        <v>126.160004</v>
      </c>
      <c r="Y151" s="113">
        <v>123.07</v>
      </c>
      <c r="Z151" s="113">
        <v>125.900002</v>
      </c>
      <c r="AA151" s="113">
        <v>125.49848900000001</v>
      </c>
      <c r="AB151" s="114">
        <v>88651200</v>
      </c>
      <c r="AC151" s="115">
        <v>2113622</v>
      </c>
      <c r="AD151" s="145">
        <v>256.55999800000001</v>
      </c>
      <c r="AE151" s="113">
        <v>260.48001099999999</v>
      </c>
      <c r="AF151" s="113">
        <v>256.25</v>
      </c>
      <c r="AG151" s="113">
        <v>259.35998499999999</v>
      </c>
      <c r="AH151" s="113">
        <v>259.35998499999999</v>
      </c>
      <c r="AI151" s="114">
        <v>13750300</v>
      </c>
      <c r="AJ151" s="115">
        <v>151372.9</v>
      </c>
      <c r="AK151" s="145">
        <v>235</v>
      </c>
      <c r="AL151" s="113">
        <v>235.66000399999999</v>
      </c>
      <c r="AM151" s="113">
        <v>232.36999499999999</v>
      </c>
      <c r="AN151" s="113">
        <v>233.71000699999999</v>
      </c>
      <c r="AO151" s="113">
        <v>231.416428</v>
      </c>
      <c r="AP151" s="114">
        <v>2323400</v>
      </c>
      <c r="AQ151" s="115">
        <v>128017.8</v>
      </c>
      <c r="AR151" s="145">
        <v>105.730003</v>
      </c>
      <c r="AS151" s="113">
        <v>105.83000199999999</v>
      </c>
      <c r="AT151" s="113">
        <v>104.16999800000001</v>
      </c>
      <c r="AU151" s="113">
        <v>104.510002</v>
      </c>
      <c r="AV151" s="113">
        <v>101.872719</v>
      </c>
      <c r="AW151" s="114">
        <v>8692700</v>
      </c>
      <c r="AX151" s="115">
        <v>201501.4</v>
      </c>
      <c r="AY151" s="145">
        <v>51.630001</v>
      </c>
      <c r="AZ151" s="113">
        <v>52.919998</v>
      </c>
      <c r="BA151" s="113">
        <v>51.630001</v>
      </c>
      <c r="BB151" s="113">
        <v>52.41</v>
      </c>
      <c r="BC151" s="113">
        <v>51.697884000000002</v>
      </c>
      <c r="BD151" s="114">
        <v>19860900</v>
      </c>
      <c r="BE151" s="115">
        <v>221459.1</v>
      </c>
      <c r="BF151" s="145">
        <v>52.349997999999999</v>
      </c>
      <c r="BG151" s="113">
        <v>53.220001000000003</v>
      </c>
      <c r="BH151" s="113">
        <v>52.290000999999997</v>
      </c>
      <c r="BI151" s="113">
        <v>52.810001</v>
      </c>
      <c r="BJ151" s="113">
        <v>52.02243</v>
      </c>
      <c r="BK151" s="114">
        <v>16368700</v>
      </c>
      <c r="BL151" s="115">
        <v>227574.7</v>
      </c>
      <c r="BM151" s="145">
        <v>65</v>
      </c>
      <c r="BN151" s="113">
        <v>65.220000999999996</v>
      </c>
      <c r="BO151" s="113">
        <v>64.25</v>
      </c>
      <c r="BP151" s="113">
        <v>64.589995999999999</v>
      </c>
      <c r="BQ151" s="113">
        <v>63.255519999999997</v>
      </c>
      <c r="BR151" s="114">
        <v>4077900</v>
      </c>
      <c r="BS151" s="115">
        <v>41495.199999999997</v>
      </c>
      <c r="BT151" s="145">
        <v>332.85000600000001</v>
      </c>
      <c r="BU151" s="113">
        <v>332.85000600000001</v>
      </c>
      <c r="BV151" s="113">
        <v>323.04998799999998</v>
      </c>
      <c r="BW151" s="113">
        <v>323.540009</v>
      </c>
      <c r="BX151" s="113">
        <v>320.89175399999999</v>
      </c>
      <c r="BY151" s="114">
        <v>3235000</v>
      </c>
      <c r="BZ151" s="115">
        <v>110941.8</v>
      </c>
      <c r="CA151" s="145">
        <v>218.71000699999999</v>
      </c>
      <c r="CB151" s="113">
        <v>220.11000100000001</v>
      </c>
      <c r="CC151" s="113">
        <v>218.36999499999999</v>
      </c>
      <c r="CD151" s="113">
        <v>219.270004</v>
      </c>
      <c r="CE151" s="113">
        <v>217.47615099999999</v>
      </c>
      <c r="CF151" s="114">
        <v>2258700</v>
      </c>
      <c r="CG151" s="115">
        <v>139180</v>
      </c>
      <c r="CH151" s="145">
        <v>309.83999599999999</v>
      </c>
      <c r="CI151" s="113">
        <v>315.85000600000001</v>
      </c>
      <c r="CJ151" s="113">
        <v>309.73998999999998</v>
      </c>
      <c r="CK151" s="113">
        <v>315.39999399999999</v>
      </c>
      <c r="CL151" s="113">
        <v>312.16760299999999</v>
      </c>
      <c r="CM151" s="114">
        <v>4697200</v>
      </c>
      <c r="CN151" s="115">
        <v>339125.8</v>
      </c>
      <c r="CO151" s="145">
        <v>64.949996999999996</v>
      </c>
      <c r="CP151" s="113">
        <v>66.739998</v>
      </c>
      <c r="CQ151" s="113">
        <v>64.699996999999996</v>
      </c>
      <c r="CR151" s="113">
        <v>66.540001000000004</v>
      </c>
      <c r="CS151" s="113">
        <v>65.705710999999994</v>
      </c>
      <c r="CT151" s="114">
        <v>27947500</v>
      </c>
      <c r="CU151" s="115">
        <v>268688.5</v>
      </c>
      <c r="CV151" s="145">
        <v>133.63999899999999</v>
      </c>
      <c r="CW151" s="113">
        <v>136.69000199999999</v>
      </c>
      <c r="CX151" s="113">
        <v>133.39999399999999</v>
      </c>
      <c r="CY151" s="113">
        <v>135.929993</v>
      </c>
      <c r="CZ151" s="113">
        <v>132.897964</v>
      </c>
      <c r="DA151" s="114">
        <v>5471300</v>
      </c>
      <c r="DB151" s="115">
        <v>121456.5</v>
      </c>
      <c r="DC151" s="145">
        <v>163.63999899999999</v>
      </c>
      <c r="DD151" s="113">
        <v>164.75</v>
      </c>
      <c r="DE151" s="113">
        <v>162.66000399999999</v>
      </c>
      <c r="DF151" s="113">
        <v>163.429993</v>
      </c>
      <c r="DG151" s="113">
        <v>161.45725999999999</v>
      </c>
      <c r="DH151" s="114">
        <v>7387100</v>
      </c>
      <c r="DI151" s="115">
        <v>430263.3</v>
      </c>
      <c r="DJ151" s="145">
        <v>154.39999399999999</v>
      </c>
      <c r="DK151" s="113">
        <v>154.94000199999999</v>
      </c>
      <c r="DL151" s="113">
        <v>152.60000600000001</v>
      </c>
      <c r="DM151" s="113">
        <v>153.61999499999999</v>
      </c>
      <c r="DN151" s="113">
        <v>151.82493600000001</v>
      </c>
      <c r="DO151" s="114">
        <v>13508000</v>
      </c>
      <c r="DP151" s="115">
        <v>465027.4</v>
      </c>
      <c r="DQ151" s="145">
        <v>226.60000600000001</v>
      </c>
      <c r="DR151" s="113">
        <v>229.5</v>
      </c>
      <c r="DS151" s="113">
        <v>226.19000199999999</v>
      </c>
      <c r="DT151" s="113">
        <v>228.85000600000001</v>
      </c>
      <c r="DU151" s="113">
        <v>226.352081</v>
      </c>
      <c r="DV151" s="114">
        <v>2866300</v>
      </c>
      <c r="DW151" s="115">
        <v>170761.9</v>
      </c>
      <c r="DX151" s="145">
        <v>73.969466999999995</v>
      </c>
      <c r="DY151" s="113">
        <v>74.341605999999999</v>
      </c>
      <c r="DZ151" s="113">
        <v>73.263358999999994</v>
      </c>
      <c r="EA151" s="113">
        <v>73.473281999999998</v>
      </c>
      <c r="EB151" s="113">
        <v>72.200073000000003</v>
      </c>
      <c r="EC151" s="114">
        <v>9828144</v>
      </c>
      <c r="ED151" s="115">
        <v>194910.1</v>
      </c>
      <c r="EE151" s="145">
        <v>242.759995</v>
      </c>
      <c r="EF151" s="113">
        <v>249.96000699999999</v>
      </c>
      <c r="EG151" s="113">
        <v>242.699997</v>
      </c>
      <c r="EH151" s="113">
        <v>249.070007</v>
      </c>
      <c r="EI151" s="113">
        <v>248.02139299999999</v>
      </c>
      <c r="EJ151" s="114">
        <v>36910600</v>
      </c>
      <c r="EK151" s="115">
        <v>1878539</v>
      </c>
      <c r="EL151" s="145">
        <v>133.10000600000001</v>
      </c>
      <c r="EM151" s="113">
        <v>135.679993</v>
      </c>
      <c r="EN151" s="113">
        <v>133.10000600000001</v>
      </c>
      <c r="EO151" s="113">
        <v>135.11999499999999</v>
      </c>
      <c r="EP151" s="113">
        <v>134.62574799999999</v>
      </c>
      <c r="EQ151" s="114">
        <v>5508900</v>
      </c>
      <c r="ER151" s="115">
        <v>172272.1</v>
      </c>
      <c r="ES151" s="145">
        <v>134.96000699999999</v>
      </c>
      <c r="ET151" s="113">
        <v>137.25</v>
      </c>
      <c r="EU151" s="113">
        <v>134.729996</v>
      </c>
      <c r="EV151" s="113">
        <v>136.449997</v>
      </c>
      <c r="EW151" s="113">
        <v>134.735153</v>
      </c>
      <c r="EX151" s="114">
        <v>8279100</v>
      </c>
      <c r="EY151" s="115">
        <v>334061.3</v>
      </c>
      <c r="EZ151" s="145">
        <v>219.61000100000001</v>
      </c>
      <c r="FA151" s="113">
        <v>221.83999600000001</v>
      </c>
      <c r="FB151" s="113">
        <v>218.929993</v>
      </c>
      <c r="FC151" s="113">
        <v>220.28999300000001</v>
      </c>
      <c r="FD151" s="113">
        <v>220.28999300000001</v>
      </c>
      <c r="FE151" s="114">
        <v>5553200</v>
      </c>
      <c r="FF151" s="115">
        <v>215230</v>
      </c>
      <c r="FG151" s="145">
        <v>152.25</v>
      </c>
      <c r="FH151" s="113">
        <v>152.429993</v>
      </c>
      <c r="FI151" s="113">
        <v>150.60000600000001</v>
      </c>
      <c r="FJ151" s="113">
        <v>152.029999</v>
      </c>
      <c r="FK151" s="113">
        <v>150.342682</v>
      </c>
      <c r="FL151" s="114">
        <v>1260700</v>
      </c>
      <c r="FM151" s="115">
        <v>38229.58</v>
      </c>
      <c r="FN151" s="145">
        <v>369.61999500000002</v>
      </c>
      <c r="FO151" s="113">
        <v>372.63000499999998</v>
      </c>
      <c r="FP151" s="113">
        <v>367.64001500000001</v>
      </c>
      <c r="FQ151" s="113">
        <v>370.17999300000002</v>
      </c>
      <c r="FR151" s="113">
        <v>367.539063</v>
      </c>
      <c r="FS151" s="114">
        <v>2709400</v>
      </c>
      <c r="FT151" s="115">
        <v>349938.1</v>
      </c>
      <c r="FU151" s="145">
        <v>58.529998999999997</v>
      </c>
      <c r="FV151" s="113">
        <v>59.130001</v>
      </c>
      <c r="FW151" s="113">
        <v>58.459999000000003</v>
      </c>
      <c r="FX151" s="113">
        <v>58.869999</v>
      </c>
      <c r="FY151" s="113">
        <v>56.920361</v>
      </c>
      <c r="FZ151" s="114">
        <v>14326300</v>
      </c>
      <c r="GA151" s="115">
        <v>243725.8</v>
      </c>
      <c r="GB151" s="145">
        <v>218.60000600000001</v>
      </c>
      <c r="GC151" s="113">
        <v>220.509995</v>
      </c>
      <c r="GD151" s="113">
        <v>217.30999800000001</v>
      </c>
      <c r="GE151" s="113">
        <v>219.03999300000001</v>
      </c>
      <c r="GF151" s="113">
        <v>218.42453</v>
      </c>
      <c r="GG151" s="114">
        <v>10440500</v>
      </c>
      <c r="GH151" s="115">
        <v>371516.9</v>
      </c>
      <c r="GI151" s="145">
        <v>54.880001</v>
      </c>
      <c r="GJ151" s="113">
        <v>56.98</v>
      </c>
      <c r="GK151" s="113">
        <v>54.880001</v>
      </c>
      <c r="GL151" s="113">
        <v>56.799999</v>
      </c>
      <c r="GM151" s="113">
        <v>55.765869000000002</v>
      </c>
      <c r="GN151" s="114">
        <v>6142100</v>
      </c>
      <c r="GO151" s="115">
        <v>41850</v>
      </c>
      <c r="GP151" s="145">
        <v>136.720001</v>
      </c>
      <c r="GQ151" s="113">
        <v>140.16000399999999</v>
      </c>
      <c r="GR151" s="113">
        <v>136.199997</v>
      </c>
      <c r="GS151" s="113">
        <v>139.429993</v>
      </c>
      <c r="GT151" s="113">
        <v>138.37536600000001</v>
      </c>
      <c r="GU151" s="114">
        <v>13347700</v>
      </c>
      <c r="GV151" s="115">
        <v>392784.4</v>
      </c>
      <c r="GW151" s="145">
        <v>191.470001</v>
      </c>
      <c r="GX151" s="113">
        <v>191.66999799999999</v>
      </c>
      <c r="GY151" s="113">
        <v>188.08999600000001</v>
      </c>
      <c r="GZ151" s="113">
        <v>188.5</v>
      </c>
      <c r="HA151" s="113">
        <v>188.5</v>
      </c>
      <c r="HB151" s="114">
        <v>7405300</v>
      </c>
      <c r="HC151" s="115">
        <v>342177.4</v>
      </c>
      <c r="HD151" s="147">
        <v>33222.379999999997</v>
      </c>
      <c r="HE151" s="148">
        <v>33617.949999999997</v>
      </c>
      <c r="HF151" s="148">
        <v>33222.379999999997</v>
      </c>
      <c r="HG151" s="148">
        <v>33527.19</v>
      </c>
      <c r="HH151" s="148">
        <v>33527.19</v>
      </c>
      <c r="HI151" s="114">
        <v>344270000</v>
      </c>
      <c r="HJ151" s="149">
        <f t="shared" si="2"/>
        <v>10075169.779999999</v>
      </c>
    </row>
    <row r="152" spans="1:218" x14ac:dyDescent="0.2">
      <c r="A152" s="127">
        <v>44292</v>
      </c>
      <c r="B152" s="112">
        <v>195</v>
      </c>
      <c r="C152" s="113">
        <v>195.61000100000001</v>
      </c>
      <c r="D152" s="113">
        <v>193.990005</v>
      </c>
      <c r="E152" s="113">
        <v>194.83999600000001</v>
      </c>
      <c r="F152" s="113">
        <v>191.95141599999999</v>
      </c>
      <c r="G152" s="114">
        <v>1472700</v>
      </c>
      <c r="H152" s="120">
        <v>112943.9</v>
      </c>
      <c r="I152" s="145">
        <v>145.979996</v>
      </c>
      <c r="J152" s="113">
        <v>146.529999</v>
      </c>
      <c r="K152" s="113">
        <v>144.38000500000001</v>
      </c>
      <c r="L152" s="113">
        <v>146.14999399999999</v>
      </c>
      <c r="M152" s="113">
        <v>145.40815699999999</v>
      </c>
      <c r="N152" s="114">
        <v>2851200</v>
      </c>
      <c r="O152" s="115">
        <v>117419.9</v>
      </c>
      <c r="P152" s="146">
        <v>251.740005</v>
      </c>
      <c r="Q152" s="113">
        <v>252.53999300000001</v>
      </c>
      <c r="R152" s="113">
        <v>248.240005</v>
      </c>
      <c r="S152" s="113">
        <v>249.10000600000001</v>
      </c>
      <c r="T152" s="113">
        <v>245.46525600000001</v>
      </c>
      <c r="U152" s="114">
        <v>2040100</v>
      </c>
      <c r="V152" s="120">
        <v>139040</v>
      </c>
      <c r="W152" s="145">
        <v>126.5</v>
      </c>
      <c r="X152" s="113">
        <v>127.129997</v>
      </c>
      <c r="Y152" s="113">
        <v>125.650002</v>
      </c>
      <c r="Z152" s="113">
        <v>126.209999</v>
      </c>
      <c r="AA152" s="113">
        <v>125.807495</v>
      </c>
      <c r="AB152" s="114">
        <v>80171300</v>
      </c>
      <c r="AC152" s="115">
        <v>2118827</v>
      </c>
      <c r="AD152" s="145">
        <v>257.209991</v>
      </c>
      <c r="AE152" s="113">
        <v>259.35000600000001</v>
      </c>
      <c r="AF152" s="113">
        <v>254.66000399999999</v>
      </c>
      <c r="AG152" s="113">
        <v>255.16999799999999</v>
      </c>
      <c r="AH152" s="113">
        <v>255.16999799999999</v>
      </c>
      <c r="AI152" s="114">
        <v>11180300</v>
      </c>
      <c r="AJ152" s="115">
        <v>148927.4</v>
      </c>
      <c r="AK152" s="145">
        <v>232.5</v>
      </c>
      <c r="AL152" s="113">
        <v>236.679993</v>
      </c>
      <c r="AM152" s="113">
        <v>230.229996</v>
      </c>
      <c r="AN152" s="113">
        <v>230.63999899999999</v>
      </c>
      <c r="AO152" s="113">
        <v>228.37655599999999</v>
      </c>
      <c r="AP152" s="114">
        <v>2614500</v>
      </c>
      <c r="AQ152" s="115">
        <v>126336.1</v>
      </c>
      <c r="AR152" s="145">
        <v>104.25</v>
      </c>
      <c r="AS152" s="113">
        <v>105.08000199999999</v>
      </c>
      <c r="AT152" s="113">
        <v>103.449997</v>
      </c>
      <c r="AU152" s="113">
        <v>103.58000199999999</v>
      </c>
      <c r="AV152" s="113">
        <v>100.96618700000001</v>
      </c>
      <c r="AW152" s="114">
        <v>8125100</v>
      </c>
      <c r="AX152" s="115">
        <v>199708.3</v>
      </c>
      <c r="AY152" s="145">
        <v>51.98</v>
      </c>
      <c r="AZ152" s="113">
        <v>52.220001000000003</v>
      </c>
      <c r="BA152" s="113">
        <v>51.779998999999997</v>
      </c>
      <c r="BB152" s="113">
        <v>52.029998999999997</v>
      </c>
      <c r="BC152" s="113">
        <v>51.323048</v>
      </c>
      <c r="BD152" s="114">
        <v>15126100</v>
      </c>
      <c r="BE152" s="115">
        <v>219832.3</v>
      </c>
      <c r="BF152" s="145">
        <v>53.040000999999997</v>
      </c>
      <c r="BG152" s="113">
        <v>53.650002000000001</v>
      </c>
      <c r="BH152" s="113">
        <v>52.900002000000001</v>
      </c>
      <c r="BI152" s="113">
        <v>53.189999</v>
      </c>
      <c r="BJ152" s="113">
        <v>52.396763</v>
      </c>
      <c r="BK152" s="114">
        <v>15614300</v>
      </c>
      <c r="BL152" s="115">
        <v>229212.3</v>
      </c>
      <c r="BM152" s="145">
        <v>64.239998</v>
      </c>
      <c r="BN152" s="113">
        <v>65.389999000000003</v>
      </c>
      <c r="BO152" s="113">
        <v>64.129997000000003</v>
      </c>
      <c r="BP152" s="113">
        <v>64.599997999999999</v>
      </c>
      <c r="BQ152" s="113">
        <v>63.265312000000002</v>
      </c>
      <c r="BR152" s="114">
        <v>3420300</v>
      </c>
      <c r="BS152" s="115">
        <v>41185.17</v>
      </c>
      <c r="BT152" s="145">
        <v>324.48998999999998</v>
      </c>
      <c r="BU152" s="113">
        <v>328.540009</v>
      </c>
      <c r="BV152" s="113">
        <v>324</v>
      </c>
      <c r="BW152" s="113">
        <v>327.05999800000001</v>
      </c>
      <c r="BX152" s="113">
        <v>324.38293499999997</v>
      </c>
      <c r="BY152" s="114">
        <v>1801700</v>
      </c>
      <c r="BZ152" s="115">
        <v>112148.9</v>
      </c>
      <c r="CA152" s="145">
        <v>219.570007</v>
      </c>
      <c r="CB152" s="113">
        <v>221.050003</v>
      </c>
      <c r="CC152" s="113">
        <v>218.509995</v>
      </c>
      <c r="CD152" s="113">
        <v>219.19000199999999</v>
      </c>
      <c r="CE152" s="113">
        <v>217.396805</v>
      </c>
      <c r="CF152" s="114">
        <v>1796000</v>
      </c>
      <c r="CG152" s="115">
        <v>136010</v>
      </c>
      <c r="CH152" s="145">
        <v>313.60998499999999</v>
      </c>
      <c r="CI152" s="113">
        <v>315.94000199999999</v>
      </c>
      <c r="CJ152" s="113">
        <v>313.13000499999998</v>
      </c>
      <c r="CK152" s="113">
        <v>313.77999899999998</v>
      </c>
      <c r="CL152" s="113">
        <v>310.56420900000001</v>
      </c>
      <c r="CM152" s="114">
        <v>3988600</v>
      </c>
      <c r="CN152" s="115">
        <v>337384.1</v>
      </c>
      <c r="CO152" s="145">
        <v>66.059997999999993</v>
      </c>
      <c r="CP152" s="113">
        <v>66.580001999999993</v>
      </c>
      <c r="CQ152" s="113">
        <v>65.290001000000004</v>
      </c>
      <c r="CR152" s="113">
        <v>65.559997999999993</v>
      </c>
      <c r="CS152" s="113">
        <v>64.737990999999994</v>
      </c>
      <c r="CT152" s="114">
        <v>28771400</v>
      </c>
      <c r="CU152" s="115">
        <v>264731.3</v>
      </c>
      <c r="CV152" s="145">
        <v>135.58000200000001</v>
      </c>
      <c r="CW152" s="113">
        <v>135.63999899999999</v>
      </c>
      <c r="CX152" s="113">
        <v>134.08999600000001</v>
      </c>
      <c r="CY152" s="113">
        <v>134.220001</v>
      </c>
      <c r="CZ152" s="113">
        <v>131.226135</v>
      </c>
      <c r="DA152" s="114">
        <v>3621000</v>
      </c>
      <c r="DB152" s="115">
        <v>119928.6</v>
      </c>
      <c r="DC152" s="145">
        <v>164.08000200000001</v>
      </c>
      <c r="DD152" s="113">
        <v>164.520004</v>
      </c>
      <c r="DE152" s="113">
        <v>163</v>
      </c>
      <c r="DF152" s="113">
        <v>163.38999899999999</v>
      </c>
      <c r="DG152" s="113">
        <v>161.41774000000001</v>
      </c>
      <c r="DH152" s="114">
        <v>5074200</v>
      </c>
      <c r="DI152" s="115">
        <v>430157.9</v>
      </c>
      <c r="DJ152" s="145">
        <v>152.78999300000001</v>
      </c>
      <c r="DK152" s="113">
        <v>154.279999</v>
      </c>
      <c r="DL152" s="113">
        <v>151.86000100000001</v>
      </c>
      <c r="DM152" s="113">
        <v>152.53999300000001</v>
      </c>
      <c r="DN152" s="113">
        <v>150.75756799999999</v>
      </c>
      <c r="DO152" s="114">
        <v>13071600</v>
      </c>
      <c r="DP152" s="115">
        <v>461758.1</v>
      </c>
      <c r="DQ152" s="145">
        <v>229.71000699999999</v>
      </c>
      <c r="DR152" s="113">
        <v>232.270004</v>
      </c>
      <c r="DS152" s="113">
        <v>228.720001</v>
      </c>
      <c r="DT152" s="113">
        <v>231.91000399999999</v>
      </c>
      <c r="DU152" s="113">
        <v>229.37867700000001</v>
      </c>
      <c r="DV152" s="114">
        <v>3230900</v>
      </c>
      <c r="DW152" s="115">
        <v>173045.3</v>
      </c>
      <c r="DX152" s="145">
        <v>73.387405000000001</v>
      </c>
      <c r="DY152" s="113">
        <v>73.416031000000004</v>
      </c>
      <c r="DZ152" s="113">
        <v>72.175574999999995</v>
      </c>
      <c r="EA152" s="113">
        <v>72.318702999999999</v>
      </c>
      <c r="EB152" s="113">
        <v>71.065498000000005</v>
      </c>
      <c r="EC152" s="114">
        <v>13394698</v>
      </c>
      <c r="ED152" s="115">
        <v>191847.3</v>
      </c>
      <c r="EE152" s="145">
        <v>247.61000100000001</v>
      </c>
      <c r="EF152" s="113">
        <v>249.39999399999999</v>
      </c>
      <c r="EG152" s="113">
        <v>246.88000500000001</v>
      </c>
      <c r="EH152" s="113">
        <v>247.86000100000001</v>
      </c>
      <c r="EI152" s="113">
        <v>246.81646699999999</v>
      </c>
      <c r="EJ152" s="114">
        <v>22931900</v>
      </c>
      <c r="EK152" s="115">
        <v>1869413</v>
      </c>
      <c r="EL152" s="145">
        <v>135.44000199999999</v>
      </c>
      <c r="EM152" s="113">
        <v>137.71000699999999</v>
      </c>
      <c r="EN152" s="113">
        <v>134.929993</v>
      </c>
      <c r="EO152" s="113">
        <v>137.16000399999999</v>
      </c>
      <c r="EP152" s="113">
        <v>136.65829500000001</v>
      </c>
      <c r="EQ152" s="114">
        <v>4670100</v>
      </c>
      <c r="ER152" s="115">
        <v>174873.1</v>
      </c>
      <c r="ES152" s="145">
        <v>136</v>
      </c>
      <c r="ET152" s="113">
        <v>137.020004</v>
      </c>
      <c r="EU152" s="113">
        <v>135.63999899999999</v>
      </c>
      <c r="EV152" s="113">
        <v>136.5</v>
      </c>
      <c r="EW152" s="113">
        <v>134.784515</v>
      </c>
      <c r="EX152" s="114">
        <v>6180600</v>
      </c>
      <c r="EY152" s="115">
        <v>334183.8</v>
      </c>
      <c r="EZ152" s="145">
        <v>219.820007</v>
      </c>
      <c r="FA152" s="113">
        <v>221.550003</v>
      </c>
      <c r="FB152" s="113">
        <v>218.25</v>
      </c>
      <c r="FC152" s="113">
        <v>221.08999600000001</v>
      </c>
      <c r="FD152" s="113">
        <v>221.08999600000001</v>
      </c>
      <c r="FE152" s="114">
        <v>5448500</v>
      </c>
      <c r="FF152" s="115">
        <v>209950</v>
      </c>
      <c r="FG152" s="145">
        <v>152.029999</v>
      </c>
      <c r="FH152" s="113">
        <v>153.94000199999999</v>
      </c>
      <c r="FI152" s="113">
        <v>151.449997</v>
      </c>
      <c r="FJ152" s="113">
        <v>151.75</v>
      </c>
      <c r="FK152" s="113">
        <v>150.06579600000001</v>
      </c>
      <c r="FL152" s="114">
        <v>1349200</v>
      </c>
      <c r="FM152" s="115">
        <v>38159.17</v>
      </c>
      <c r="FN152" s="145">
        <v>368.77999899999998</v>
      </c>
      <c r="FO152" s="113">
        <v>369.790009</v>
      </c>
      <c r="FP152" s="113">
        <v>362.72000100000002</v>
      </c>
      <c r="FQ152" s="113">
        <v>364.36999500000002</v>
      </c>
      <c r="FR152" s="113">
        <v>361.77050800000001</v>
      </c>
      <c r="FS152" s="114">
        <v>2698600</v>
      </c>
      <c r="FT152" s="115">
        <v>344445.9</v>
      </c>
      <c r="FU152" s="145">
        <v>58.810001</v>
      </c>
      <c r="FV152" s="113">
        <v>59.110000999999997</v>
      </c>
      <c r="FW152" s="113">
        <v>58.68</v>
      </c>
      <c r="FX152" s="113">
        <v>59.110000999999997</v>
      </c>
      <c r="FY152" s="113">
        <v>57.152411999999998</v>
      </c>
      <c r="FZ152" s="114">
        <v>12198300</v>
      </c>
      <c r="GA152" s="115">
        <v>244719.4</v>
      </c>
      <c r="GB152" s="145">
        <v>217.61999499999999</v>
      </c>
      <c r="GC152" s="113">
        <v>219.39999399999999</v>
      </c>
      <c r="GD152" s="113">
        <v>215.33999600000001</v>
      </c>
      <c r="GE152" s="113">
        <v>218.64999399999999</v>
      </c>
      <c r="GF152" s="113">
        <v>218.035629</v>
      </c>
      <c r="GG152" s="114">
        <v>7828100</v>
      </c>
      <c r="GH152" s="115">
        <v>370855.4</v>
      </c>
      <c r="GI152" s="145">
        <v>56.48</v>
      </c>
      <c r="GJ152" s="113">
        <v>57.049999</v>
      </c>
      <c r="GK152" s="113">
        <v>55.529998999999997</v>
      </c>
      <c r="GL152" s="113">
        <v>55.700001</v>
      </c>
      <c r="GM152" s="113">
        <v>54.685898000000002</v>
      </c>
      <c r="GN152" s="114">
        <v>4807700</v>
      </c>
      <c r="GO152" s="115">
        <v>42190</v>
      </c>
      <c r="GP152" s="145">
        <v>139.11000100000001</v>
      </c>
      <c r="GQ152" s="113">
        <v>140.949997</v>
      </c>
      <c r="GR152" s="113">
        <v>138.520004</v>
      </c>
      <c r="GS152" s="113">
        <v>140.10000600000001</v>
      </c>
      <c r="GT152" s="113">
        <v>139.040314</v>
      </c>
      <c r="GU152" s="114">
        <v>10348200</v>
      </c>
      <c r="GV152" s="115">
        <v>394671.9</v>
      </c>
      <c r="GW152" s="145">
        <v>188.5</v>
      </c>
      <c r="GX152" s="113">
        <v>191.279999</v>
      </c>
      <c r="GY152" s="113">
        <v>187.86999499999999</v>
      </c>
      <c r="GZ152" s="113">
        <v>189.729996</v>
      </c>
      <c r="HA152" s="113">
        <v>189.729996</v>
      </c>
      <c r="HB152" s="114">
        <v>7926200</v>
      </c>
      <c r="HC152" s="115">
        <v>344410.2</v>
      </c>
      <c r="HD152" s="147">
        <v>33500.019999999997</v>
      </c>
      <c r="HE152" s="148">
        <v>33544.79</v>
      </c>
      <c r="HF152" s="148">
        <v>33380.43</v>
      </c>
      <c r="HG152" s="148">
        <v>33430.239999999998</v>
      </c>
      <c r="HH152" s="148">
        <v>33430.239999999998</v>
      </c>
      <c r="HI152" s="114">
        <v>297940000</v>
      </c>
      <c r="HJ152" s="149">
        <f t="shared" si="2"/>
        <v>10048315.739999998</v>
      </c>
    </row>
    <row r="153" spans="1:218" x14ac:dyDescent="0.2">
      <c r="A153" s="127">
        <v>44293</v>
      </c>
      <c r="B153" s="112">
        <v>194.16000399999999</v>
      </c>
      <c r="C153" s="113">
        <v>195.35000600000001</v>
      </c>
      <c r="D153" s="113">
        <v>193.91999799999999</v>
      </c>
      <c r="E153" s="113">
        <v>194.949997</v>
      </c>
      <c r="F153" s="113">
        <v>192.05976899999999</v>
      </c>
      <c r="G153" s="114">
        <v>1501500</v>
      </c>
      <c r="H153" s="120">
        <v>113007.6</v>
      </c>
      <c r="I153" s="145">
        <v>147.41999799999999</v>
      </c>
      <c r="J153" s="113">
        <v>148.36000100000001</v>
      </c>
      <c r="K153" s="113">
        <v>145.720001</v>
      </c>
      <c r="L153" s="113">
        <v>147.13000500000001</v>
      </c>
      <c r="M153" s="113">
        <v>146.38320899999999</v>
      </c>
      <c r="N153" s="114">
        <v>2399500</v>
      </c>
      <c r="O153" s="115">
        <v>118207.3</v>
      </c>
      <c r="P153" s="146">
        <v>248.16999799999999</v>
      </c>
      <c r="Q153" s="113">
        <v>250.220001</v>
      </c>
      <c r="R153" s="113">
        <v>247.10000600000001</v>
      </c>
      <c r="S153" s="113">
        <v>248.11999499999999</v>
      </c>
      <c r="T153" s="113">
        <v>244.49954199999999</v>
      </c>
      <c r="U153" s="114">
        <v>1583500</v>
      </c>
      <c r="V153" s="120">
        <v>139620</v>
      </c>
      <c r="W153" s="145">
        <v>125.83000199999999</v>
      </c>
      <c r="X153" s="113">
        <v>127.91999800000001</v>
      </c>
      <c r="Y153" s="113">
        <v>125.139999</v>
      </c>
      <c r="Z153" s="113">
        <v>127.900002</v>
      </c>
      <c r="AA153" s="113">
        <v>127.492104</v>
      </c>
      <c r="AB153" s="114">
        <v>83466700</v>
      </c>
      <c r="AC153" s="115">
        <v>2147199</v>
      </c>
      <c r="AD153" s="145">
        <v>255.30999800000001</v>
      </c>
      <c r="AE153" s="113">
        <v>255.89999399999999</v>
      </c>
      <c r="AF153" s="113">
        <v>250.83000200000001</v>
      </c>
      <c r="AG153" s="113">
        <v>252.58000200000001</v>
      </c>
      <c r="AH153" s="113">
        <v>252.58000200000001</v>
      </c>
      <c r="AI153" s="114">
        <v>9925700</v>
      </c>
      <c r="AJ153" s="115">
        <v>147415.79999999999</v>
      </c>
      <c r="AK153" s="145">
        <v>231.96000699999999</v>
      </c>
      <c r="AL153" s="113">
        <v>234.19000199999999</v>
      </c>
      <c r="AM153" s="113">
        <v>229.35000600000001</v>
      </c>
      <c r="AN153" s="113">
        <v>230.41000399999999</v>
      </c>
      <c r="AO153" s="113">
        <v>228.148819</v>
      </c>
      <c r="AP153" s="114">
        <v>2449600</v>
      </c>
      <c r="AQ153" s="115">
        <v>126210.1</v>
      </c>
      <c r="AR153" s="145">
        <v>103.470001</v>
      </c>
      <c r="AS153" s="113">
        <v>104.57</v>
      </c>
      <c r="AT153" s="113">
        <v>103.260002</v>
      </c>
      <c r="AU153" s="113">
        <v>104.19000200000001</v>
      </c>
      <c r="AV153" s="113">
        <v>101.56079099999999</v>
      </c>
      <c r="AW153" s="114">
        <v>7699300</v>
      </c>
      <c r="AX153" s="115">
        <v>200884.4</v>
      </c>
      <c r="AY153" s="145">
        <v>52.009998000000003</v>
      </c>
      <c r="AZ153" s="113">
        <v>52.139999000000003</v>
      </c>
      <c r="BA153" s="113">
        <v>51.580002</v>
      </c>
      <c r="BB153" s="113">
        <v>51.77</v>
      </c>
      <c r="BC153" s="113">
        <v>51.066578</v>
      </c>
      <c r="BD153" s="114">
        <v>15783600</v>
      </c>
      <c r="BE153" s="115">
        <v>218754.8</v>
      </c>
      <c r="BF153" s="145">
        <v>53.279998999999997</v>
      </c>
      <c r="BG153" s="113">
        <v>53.5</v>
      </c>
      <c r="BH153" s="113">
        <v>53.119999</v>
      </c>
      <c r="BI153" s="113">
        <v>53.279998999999997</v>
      </c>
      <c r="BJ153" s="113">
        <v>52.485416000000001</v>
      </c>
      <c r="BK153" s="114">
        <v>10062700</v>
      </c>
      <c r="BL153" s="115">
        <v>229600.1</v>
      </c>
      <c r="BM153" s="145">
        <v>64.489998</v>
      </c>
      <c r="BN153" s="113">
        <v>64.970000999999996</v>
      </c>
      <c r="BO153" s="113">
        <v>63.66</v>
      </c>
      <c r="BP153" s="113">
        <v>63.990001999999997</v>
      </c>
      <c r="BQ153" s="113">
        <v>62.667918999999998</v>
      </c>
      <c r="BR153" s="114">
        <v>2374000</v>
      </c>
      <c r="BS153" s="115">
        <v>40410.11</v>
      </c>
      <c r="BT153" s="145">
        <v>327.70001200000002</v>
      </c>
      <c r="BU153" s="113">
        <v>329.20001200000002</v>
      </c>
      <c r="BV153" s="113">
        <v>323.35000600000001</v>
      </c>
      <c r="BW153" s="113">
        <v>326.54998799999998</v>
      </c>
      <c r="BX153" s="113">
        <v>323.87707499999999</v>
      </c>
      <c r="BY153" s="114">
        <v>2157300</v>
      </c>
      <c r="BZ153" s="115">
        <v>111973.9</v>
      </c>
      <c r="CA153" s="145">
        <v>218.220001</v>
      </c>
      <c r="CB153" s="113">
        <v>219.88000500000001</v>
      </c>
      <c r="CC153" s="113">
        <v>217.279999</v>
      </c>
      <c r="CD153" s="113">
        <v>218.5</v>
      </c>
      <c r="CE153" s="113">
        <v>216.71244799999999</v>
      </c>
      <c r="CF153" s="114">
        <v>1717200</v>
      </c>
      <c r="CG153" s="115">
        <v>135880</v>
      </c>
      <c r="CH153" s="145">
        <v>312.83999599999999</v>
      </c>
      <c r="CI153" s="113">
        <v>315.14001500000001</v>
      </c>
      <c r="CJ153" s="113">
        <v>310.92999300000002</v>
      </c>
      <c r="CK153" s="113">
        <v>312.47000100000002</v>
      </c>
      <c r="CL153" s="113">
        <v>309.26763899999997</v>
      </c>
      <c r="CM153" s="114">
        <v>3799300</v>
      </c>
      <c r="CN153" s="115">
        <v>335975.5</v>
      </c>
      <c r="CO153" s="145">
        <v>65.669998000000007</v>
      </c>
      <c r="CP153" s="113">
        <v>66.569999999999993</v>
      </c>
      <c r="CQ153" s="113">
        <v>65.360000999999997</v>
      </c>
      <c r="CR153" s="113">
        <v>66.25</v>
      </c>
      <c r="CS153" s="113">
        <v>65.419342</v>
      </c>
      <c r="CT153" s="114">
        <v>17793300</v>
      </c>
      <c r="CU153" s="115">
        <v>267517.5</v>
      </c>
      <c r="CV153" s="145">
        <v>133.83999600000001</v>
      </c>
      <c r="CW153" s="113">
        <v>134.94000199999999</v>
      </c>
      <c r="CX153" s="113">
        <v>133.779999</v>
      </c>
      <c r="CY153" s="113">
        <v>134.929993</v>
      </c>
      <c r="CZ153" s="113">
        <v>131.920288</v>
      </c>
      <c r="DA153" s="114">
        <v>2976000</v>
      </c>
      <c r="DB153" s="115">
        <v>120562.9</v>
      </c>
      <c r="DC153" s="145">
        <v>163.550003</v>
      </c>
      <c r="DD153" s="113">
        <v>164.279999</v>
      </c>
      <c r="DE153" s="113">
        <v>163.320007</v>
      </c>
      <c r="DF153" s="113">
        <v>163.61000100000001</v>
      </c>
      <c r="DG153" s="113">
        <v>161.635086</v>
      </c>
      <c r="DH153" s="114">
        <v>4608000</v>
      </c>
      <c r="DI153" s="115">
        <v>430737.1</v>
      </c>
      <c r="DJ153" s="145">
        <v>153.10000600000001</v>
      </c>
      <c r="DK153" s="113">
        <v>155.229996</v>
      </c>
      <c r="DL153" s="113">
        <v>152.64999399999999</v>
      </c>
      <c r="DM153" s="113">
        <v>154.929993</v>
      </c>
      <c r="DN153" s="113">
        <v>153.119629</v>
      </c>
      <c r="DO153" s="114">
        <v>16903500</v>
      </c>
      <c r="DP153" s="115">
        <v>468992.9</v>
      </c>
      <c r="DQ153" s="145">
        <v>231.679993</v>
      </c>
      <c r="DR153" s="113">
        <v>232.80999800000001</v>
      </c>
      <c r="DS153" s="113">
        <v>231.240005</v>
      </c>
      <c r="DT153" s="113">
        <v>232.61000100000001</v>
      </c>
      <c r="DU153" s="113">
        <v>230.07103000000001</v>
      </c>
      <c r="DV153" s="114">
        <v>2551300</v>
      </c>
      <c r="DW153" s="115">
        <v>173567.6</v>
      </c>
      <c r="DX153" s="145">
        <v>72.595421000000002</v>
      </c>
      <c r="DY153" s="113">
        <v>72.900763999999995</v>
      </c>
      <c r="DZ153" s="113">
        <v>72.251907000000003</v>
      </c>
      <c r="EA153" s="113">
        <v>72.633590999999996</v>
      </c>
      <c r="EB153" s="113">
        <v>71.374931000000004</v>
      </c>
      <c r="EC153" s="114">
        <v>8970566</v>
      </c>
      <c r="ED153" s="115">
        <v>192682.6</v>
      </c>
      <c r="EE153" s="145">
        <v>247.80999800000001</v>
      </c>
      <c r="EF153" s="113">
        <v>250.929993</v>
      </c>
      <c r="EG153" s="113">
        <v>247.19000199999999</v>
      </c>
      <c r="EH153" s="113">
        <v>249.89999399999999</v>
      </c>
      <c r="EI153" s="113">
        <v>248.84788499999999</v>
      </c>
      <c r="EJ153" s="114">
        <v>22719800</v>
      </c>
      <c r="EK153" s="115">
        <v>1884799</v>
      </c>
      <c r="EL153" s="145">
        <v>136.990005</v>
      </c>
      <c r="EM153" s="113">
        <v>138.240005</v>
      </c>
      <c r="EN153" s="113">
        <v>136.36000100000001</v>
      </c>
      <c r="EO153" s="113">
        <v>136.53999300000001</v>
      </c>
      <c r="EP153" s="113">
        <v>136.04054300000001</v>
      </c>
      <c r="EQ153" s="114">
        <v>6646000</v>
      </c>
      <c r="ER153" s="115">
        <v>174082.6</v>
      </c>
      <c r="ES153" s="145">
        <v>137.11999499999999</v>
      </c>
      <c r="ET153" s="113">
        <v>137.33000200000001</v>
      </c>
      <c r="EU153" s="113">
        <v>136.25</v>
      </c>
      <c r="EV153" s="113">
        <v>136.740005</v>
      </c>
      <c r="EW153" s="113">
        <v>135.02151499999999</v>
      </c>
      <c r="EX153" s="114">
        <v>10244500</v>
      </c>
      <c r="EY153" s="115">
        <v>334771.3</v>
      </c>
      <c r="EZ153" s="145">
        <v>221.96000699999999</v>
      </c>
      <c r="FA153" s="113">
        <v>222.679993</v>
      </c>
      <c r="FB153" s="113">
        <v>219.38999899999999</v>
      </c>
      <c r="FC153" s="113">
        <v>220.78999300000001</v>
      </c>
      <c r="FD153" s="113">
        <v>220.78999300000001</v>
      </c>
      <c r="FE153" s="114">
        <v>4403400</v>
      </c>
      <c r="FF153" s="115">
        <v>207000</v>
      </c>
      <c r="FG153" s="145">
        <v>151.78999300000001</v>
      </c>
      <c r="FH153" s="113">
        <v>152.449997</v>
      </c>
      <c r="FI153" s="113">
        <v>151.009995</v>
      </c>
      <c r="FJ153" s="113">
        <v>152.28999300000001</v>
      </c>
      <c r="FK153" s="113">
        <v>150.59979200000001</v>
      </c>
      <c r="FL153" s="114">
        <v>1694200</v>
      </c>
      <c r="FM153" s="115">
        <v>38294.959999999999</v>
      </c>
      <c r="FN153" s="145">
        <v>364.19000199999999</v>
      </c>
      <c r="FO153" s="113">
        <v>365.88000499999998</v>
      </c>
      <c r="FP153" s="113">
        <v>360.54998799999998</v>
      </c>
      <c r="FQ153" s="113">
        <v>365.64001500000001</v>
      </c>
      <c r="FR153" s="113">
        <v>363.03146400000003</v>
      </c>
      <c r="FS153" s="114">
        <v>2158900</v>
      </c>
      <c r="FT153" s="115">
        <v>345646.3</v>
      </c>
      <c r="FU153" s="145">
        <v>59.130001</v>
      </c>
      <c r="FV153" s="113">
        <v>59.459999000000003</v>
      </c>
      <c r="FW153" s="113">
        <v>58.790000999999997</v>
      </c>
      <c r="FX153" s="113">
        <v>59</v>
      </c>
      <c r="FY153" s="113">
        <v>57.046055000000003</v>
      </c>
      <c r="FZ153" s="114">
        <v>13218400</v>
      </c>
      <c r="GA153" s="115">
        <v>244263.9</v>
      </c>
      <c r="GB153" s="145">
        <v>219.11999499999999</v>
      </c>
      <c r="GC153" s="113">
        <v>221.03999300000001</v>
      </c>
      <c r="GD153" s="113">
        <v>218.63999899999999</v>
      </c>
      <c r="GE153" s="113">
        <v>219.270004</v>
      </c>
      <c r="GF153" s="113">
        <v>218.653885</v>
      </c>
      <c r="GG153" s="114">
        <v>5614300</v>
      </c>
      <c r="GH153" s="115">
        <v>371907.1</v>
      </c>
      <c r="GI153" s="145">
        <v>55.52</v>
      </c>
      <c r="GJ153" s="113">
        <v>56.259998000000003</v>
      </c>
      <c r="GK153" s="113">
        <v>55.419998</v>
      </c>
      <c r="GL153" s="113">
        <v>55.580002</v>
      </c>
      <c r="GM153" s="113">
        <v>54.568085000000004</v>
      </c>
      <c r="GN153" s="114">
        <v>4315500</v>
      </c>
      <c r="GO153" s="115">
        <v>43420</v>
      </c>
      <c r="GP153" s="145">
        <v>140.300003</v>
      </c>
      <c r="GQ153" s="113">
        <v>140.75</v>
      </c>
      <c r="GR153" s="113">
        <v>139.64999399999999</v>
      </c>
      <c r="GS153" s="113">
        <v>139.800003</v>
      </c>
      <c r="GT153" s="113">
        <v>138.742569</v>
      </c>
      <c r="GU153" s="114">
        <v>6787200</v>
      </c>
      <c r="GV153" s="115">
        <v>393461.3</v>
      </c>
      <c r="GW153" s="145">
        <v>189.800003</v>
      </c>
      <c r="GX153" s="113">
        <v>190.33000200000001</v>
      </c>
      <c r="GY153" s="113">
        <v>186.949997</v>
      </c>
      <c r="GZ153" s="113">
        <v>187.55999800000001</v>
      </c>
      <c r="HA153" s="113">
        <v>187.55999800000001</v>
      </c>
      <c r="HB153" s="114">
        <v>6238700</v>
      </c>
      <c r="HC153" s="115">
        <v>340471.1</v>
      </c>
      <c r="HD153" s="147">
        <v>33444.980000000003</v>
      </c>
      <c r="HE153" s="148">
        <v>33521.760000000002</v>
      </c>
      <c r="HF153" s="148">
        <v>33347.96</v>
      </c>
      <c r="HG153" s="148">
        <v>33446.26</v>
      </c>
      <c r="HH153" s="148">
        <v>33446.26</v>
      </c>
      <c r="HI153" s="114">
        <v>273440000</v>
      </c>
      <c r="HJ153" s="149">
        <f t="shared" si="2"/>
        <v>10097316.770000001</v>
      </c>
    </row>
    <row r="154" spans="1:218" x14ac:dyDescent="0.2">
      <c r="A154" s="127">
        <v>44294</v>
      </c>
      <c r="B154" s="112">
        <v>194.41999799999999</v>
      </c>
      <c r="C154" s="113">
        <v>196.66999799999999</v>
      </c>
      <c r="D154" s="113">
        <v>194.029999</v>
      </c>
      <c r="E154" s="113">
        <v>195.720001</v>
      </c>
      <c r="F154" s="113">
        <v>192.818375</v>
      </c>
      <c r="G154" s="114">
        <v>2391800</v>
      </c>
      <c r="H154" s="120">
        <v>113453.9</v>
      </c>
      <c r="I154" s="145">
        <v>146.800003</v>
      </c>
      <c r="J154" s="113">
        <v>147.16000399999999</v>
      </c>
      <c r="K154" s="113">
        <v>144.679993</v>
      </c>
      <c r="L154" s="113">
        <v>147.03999300000001</v>
      </c>
      <c r="M154" s="113">
        <v>146.293655</v>
      </c>
      <c r="N154" s="114">
        <v>2295600</v>
      </c>
      <c r="O154" s="115">
        <v>118134.9</v>
      </c>
      <c r="P154" s="146">
        <v>249.10000600000001</v>
      </c>
      <c r="Q154" s="113">
        <v>249.479996</v>
      </c>
      <c r="R154" s="113">
        <v>245.979996</v>
      </c>
      <c r="S154" s="113">
        <v>246.88000500000001</v>
      </c>
      <c r="T154" s="113">
        <v>243.277649</v>
      </c>
      <c r="U154" s="114">
        <v>1633600</v>
      </c>
      <c r="V154" s="120">
        <v>143270</v>
      </c>
      <c r="W154" s="145">
        <v>128.949997</v>
      </c>
      <c r="X154" s="113">
        <v>130.38999899999999</v>
      </c>
      <c r="Y154" s="113">
        <v>128.520004</v>
      </c>
      <c r="Z154" s="113">
        <v>130.36000100000001</v>
      </c>
      <c r="AA154" s="113">
        <v>129.94426000000001</v>
      </c>
      <c r="AB154" s="114">
        <v>88844600</v>
      </c>
      <c r="AC154" s="115">
        <v>2188498</v>
      </c>
      <c r="AD154" s="145">
        <v>251.699997</v>
      </c>
      <c r="AE154" s="113">
        <v>254.949997</v>
      </c>
      <c r="AF154" s="113">
        <v>249.30999800000001</v>
      </c>
      <c r="AG154" s="113">
        <v>254.949997</v>
      </c>
      <c r="AH154" s="113">
        <v>254.949997</v>
      </c>
      <c r="AI154" s="114">
        <v>9899900</v>
      </c>
      <c r="AJ154" s="115">
        <v>148799</v>
      </c>
      <c r="AK154" s="145">
        <v>230.13000500000001</v>
      </c>
      <c r="AL154" s="113">
        <v>231.050003</v>
      </c>
      <c r="AM154" s="113">
        <v>227.16999799999999</v>
      </c>
      <c r="AN154" s="113">
        <v>230.479996</v>
      </c>
      <c r="AO154" s="113">
        <v>228.218109</v>
      </c>
      <c r="AP154" s="114">
        <v>2158900</v>
      </c>
      <c r="AQ154" s="115">
        <v>126248.5</v>
      </c>
      <c r="AR154" s="145">
        <v>103.519997</v>
      </c>
      <c r="AS154" s="113">
        <v>103.620003</v>
      </c>
      <c r="AT154" s="113">
        <v>102.07</v>
      </c>
      <c r="AU154" s="113">
        <v>103.019997</v>
      </c>
      <c r="AV154" s="113">
        <v>100.420311</v>
      </c>
      <c r="AW154" s="114">
        <v>8283000</v>
      </c>
      <c r="AX154" s="115">
        <v>198628.6</v>
      </c>
      <c r="AY154" s="145">
        <v>51.939999</v>
      </c>
      <c r="AZ154" s="113">
        <v>52</v>
      </c>
      <c r="BA154" s="113">
        <v>51.450001</v>
      </c>
      <c r="BB154" s="113">
        <v>51.91</v>
      </c>
      <c r="BC154" s="113">
        <v>51.204678000000001</v>
      </c>
      <c r="BD154" s="114">
        <v>15111300</v>
      </c>
      <c r="BE154" s="115">
        <v>219346.3</v>
      </c>
      <c r="BF154" s="145">
        <v>53.169998</v>
      </c>
      <c r="BG154" s="113">
        <v>53.380001</v>
      </c>
      <c r="BH154" s="113">
        <v>52.970001000000003</v>
      </c>
      <c r="BI154" s="113">
        <v>53.119999</v>
      </c>
      <c r="BJ154" s="113">
        <v>52.327804999999998</v>
      </c>
      <c r="BK154" s="114">
        <v>9695600</v>
      </c>
      <c r="BL154" s="115">
        <v>228910.6</v>
      </c>
      <c r="BM154" s="145">
        <v>63.860000999999997</v>
      </c>
      <c r="BN154" s="113">
        <v>64.029999000000004</v>
      </c>
      <c r="BO154" s="113">
        <v>62.619999</v>
      </c>
      <c r="BP154" s="113">
        <v>63.189999</v>
      </c>
      <c r="BQ154" s="113">
        <v>61.884444999999999</v>
      </c>
      <c r="BR154" s="114">
        <v>3638900</v>
      </c>
      <c r="BS154" s="115">
        <v>40281.82</v>
      </c>
      <c r="BT154" s="145">
        <v>324.290009</v>
      </c>
      <c r="BU154" s="113">
        <v>331.48998999999998</v>
      </c>
      <c r="BV154" s="113">
        <v>322.97000100000002</v>
      </c>
      <c r="BW154" s="113">
        <v>331.14001500000001</v>
      </c>
      <c r="BX154" s="113">
        <v>328.42953499999999</v>
      </c>
      <c r="BY154" s="114">
        <v>2402800</v>
      </c>
      <c r="BZ154" s="115">
        <v>113547.8</v>
      </c>
      <c r="CA154" s="145">
        <v>218.179993</v>
      </c>
      <c r="CB154" s="113">
        <v>219.96000699999999</v>
      </c>
      <c r="CC154" s="113">
        <v>216.63999899999999</v>
      </c>
      <c r="CD154" s="113">
        <v>219.86000100000001</v>
      </c>
      <c r="CE154" s="113">
        <v>218.06132500000001</v>
      </c>
      <c r="CF154" s="114">
        <v>2071700</v>
      </c>
      <c r="CG154" s="115">
        <v>141340</v>
      </c>
      <c r="CH154" s="145">
        <v>312.70001200000002</v>
      </c>
      <c r="CI154" s="113">
        <v>315.25</v>
      </c>
      <c r="CJ154" s="113">
        <v>310.58999599999999</v>
      </c>
      <c r="CK154" s="113">
        <v>314.42999300000002</v>
      </c>
      <c r="CL154" s="113">
        <v>311.20755000000003</v>
      </c>
      <c r="CM154" s="114">
        <v>4035600</v>
      </c>
      <c r="CN154" s="115">
        <v>338082.9</v>
      </c>
      <c r="CO154" s="145">
        <v>66.970000999999996</v>
      </c>
      <c r="CP154" s="113">
        <v>67.290001000000004</v>
      </c>
      <c r="CQ154" s="113">
        <v>66.360000999999997</v>
      </c>
      <c r="CR154" s="113">
        <v>67.050003000000004</v>
      </c>
      <c r="CS154" s="113">
        <v>66.209311999999997</v>
      </c>
      <c r="CT154" s="114">
        <v>22224200</v>
      </c>
      <c r="CU154" s="115">
        <v>270747.90000000002</v>
      </c>
      <c r="CV154" s="145">
        <v>134.570007</v>
      </c>
      <c r="CW154" s="113">
        <v>135.63000500000001</v>
      </c>
      <c r="CX154" s="113">
        <v>134.16000399999999</v>
      </c>
      <c r="CY154" s="113">
        <v>135.11999499999999</v>
      </c>
      <c r="CZ154" s="113">
        <v>132.10604900000001</v>
      </c>
      <c r="DA154" s="114">
        <v>4087200</v>
      </c>
      <c r="DB154" s="115">
        <v>120732.8</v>
      </c>
      <c r="DC154" s="145">
        <v>164</v>
      </c>
      <c r="DD154" s="113">
        <v>164.11000100000001</v>
      </c>
      <c r="DE154" s="113">
        <v>162.85000600000001</v>
      </c>
      <c r="DF154" s="113">
        <v>162.970001</v>
      </c>
      <c r="DG154" s="113">
        <v>161.00282300000001</v>
      </c>
      <c r="DH154" s="114">
        <v>5039400</v>
      </c>
      <c r="DI154" s="115">
        <v>429052.2</v>
      </c>
      <c r="DJ154" s="145">
        <v>154</v>
      </c>
      <c r="DK154" s="113">
        <v>155.509995</v>
      </c>
      <c r="DL154" s="113">
        <v>152.30999800000001</v>
      </c>
      <c r="DM154" s="113">
        <v>155.11999499999999</v>
      </c>
      <c r="DN154" s="113">
        <v>153.30741900000001</v>
      </c>
      <c r="DO154" s="114">
        <v>12335500</v>
      </c>
      <c r="DP154" s="115">
        <v>469568.1</v>
      </c>
      <c r="DQ154" s="145">
        <v>232.61000100000001</v>
      </c>
      <c r="DR154" s="113">
        <v>232.800003</v>
      </c>
      <c r="DS154" s="113">
        <v>229.199997</v>
      </c>
      <c r="DT154" s="113">
        <v>230.25</v>
      </c>
      <c r="DU154" s="113">
        <v>227.736786</v>
      </c>
      <c r="DV154" s="114">
        <v>2772200</v>
      </c>
      <c r="DW154" s="115">
        <v>171806.6</v>
      </c>
      <c r="DX154" s="145">
        <v>72.595421000000002</v>
      </c>
      <c r="DY154" s="113">
        <v>72.900763999999995</v>
      </c>
      <c r="DZ154" s="113">
        <v>71.832061999999993</v>
      </c>
      <c r="EA154" s="113">
        <v>72.032439999999994</v>
      </c>
      <c r="EB154" s="113">
        <v>70.784203000000005</v>
      </c>
      <c r="EC154" s="114">
        <v>12007984</v>
      </c>
      <c r="ED154" s="115">
        <v>191087.9</v>
      </c>
      <c r="EE154" s="145">
        <v>252.770004</v>
      </c>
      <c r="EF154" s="113">
        <v>254.13999899999999</v>
      </c>
      <c r="EG154" s="113">
        <v>252</v>
      </c>
      <c r="EH154" s="113">
        <v>253.25</v>
      </c>
      <c r="EI154" s="113">
        <v>252.18377699999999</v>
      </c>
      <c r="EJ154" s="114">
        <v>23625200</v>
      </c>
      <c r="EK154" s="115">
        <v>1910065</v>
      </c>
      <c r="EL154" s="145">
        <v>137.279999</v>
      </c>
      <c r="EM154" s="113">
        <v>137.30999800000001</v>
      </c>
      <c r="EN154" s="113">
        <v>133.41000399999999</v>
      </c>
      <c r="EO154" s="113">
        <v>133.679993</v>
      </c>
      <c r="EP154" s="113">
        <v>133.19101000000001</v>
      </c>
      <c r="EQ154" s="114">
        <v>8748400</v>
      </c>
      <c r="ER154" s="115">
        <v>170436.2</v>
      </c>
      <c r="ES154" s="145">
        <v>136.89999399999999</v>
      </c>
      <c r="ET154" s="113">
        <v>137.63000500000001</v>
      </c>
      <c r="EU154" s="113">
        <v>136.58999600000001</v>
      </c>
      <c r="EV154" s="113">
        <v>137.259995</v>
      </c>
      <c r="EW154" s="113">
        <v>135.53495799999999</v>
      </c>
      <c r="EX154" s="114">
        <v>6190300</v>
      </c>
      <c r="EY154" s="115">
        <v>336044.4</v>
      </c>
      <c r="EZ154" s="145">
        <v>223</v>
      </c>
      <c r="FA154" s="113">
        <v>225.71000699999999</v>
      </c>
      <c r="FB154" s="113">
        <v>222.449997</v>
      </c>
      <c r="FC154" s="113">
        <v>224.449997</v>
      </c>
      <c r="FD154" s="113">
        <v>224.449997</v>
      </c>
      <c r="FE154" s="114">
        <v>6169100</v>
      </c>
      <c r="FF154" s="115">
        <v>207870</v>
      </c>
      <c r="FG154" s="145">
        <v>150.78999300000001</v>
      </c>
      <c r="FH154" s="113">
        <v>151.11999499999999</v>
      </c>
      <c r="FI154" s="113">
        <v>149.529999</v>
      </c>
      <c r="FJ154" s="113">
        <v>150.36000100000001</v>
      </c>
      <c r="FK154" s="113">
        <v>148.69120799999999</v>
      </c>
      <c r="FL154" s="114">
        <v>1740700</v>
      </c>
      <c r="FM154" s="115">
        <v>37809.64</v>
      </c>
      <c r="FN154" s="145">
        <v>363.10998499999999</v>
      </c>
      <c r="FO154" s="113">
        <v>366.91000400000001</v>
      </c>
      <c r="FP154" s="113">
        <v>363.10998499999999</v>
      </c>
      <c r="FQ154" s="113">
        <v>364.89001500000001</v>
      </c>
      <c r="FR154" s="113">
        <v>362.286835</v>
      </c>
      <c r="FS154" s="114">
        <v>2426700</v>
      </c>
      <c r="FT154" s="115">
        <v>344937.3</v>
      </c>
      <c r="FU154" s="145">
        <v>58.040000999999997</v>
      </c>
      <c r="FV154" s="113">
        <v>58.130001</v>
      </c>
      <c r="FW154" s="113">
        <v>57.529998999999997</v>
      </c>
      <c r="FX154" s="113">
        <v>57.599997999999999</v>
      </c>
      <c r="FY154" s="113">
        <v>56.291592000000001</v>
      </c>
      <c r="FZ154" s="114">
        <v>16472400</v>
      </c>
      <c r="GA154" s="115">
        <v>238467.9</v>
      </c>
      <c r="GB154" s="145">
        <v>219.970001</v>
      </c>
      <c r="GC154" s="113">
        <v>222.820007</v>
      </c>
      <c r="GD154" s="113">
        <v>218.11000100000001</v>
      </c>
      <c r="GE154" s="113">
        <v>220.699997</v>
      </c>
      <c r="GF154" s="113">
        <v>220.07986500000001</v>
      </c>
      <c r="GG154" s="114">
        <v>11042000</v>
      </c>
      <c r="GH154" s="115">
        <v>374332.5</v>
      </c>
      <c r="GI154" s="145">
        <v>55.23</v>
      </c>
      <c r="GJ154" s="113">
        <v>55.389999000000003</v>
      </c>
      <c r="GK154" s="113">
        <v>54.48</v>
      </c>
      <c r="GL154" s="113">
        <v>54.790000999999997</v>
      </c>
      <c r="GM154" s="113">
        <v>53.792465</v>
      </c>
      <c r="GN154" s="114">
        <v>5879800</v>
      </c>
      <c r="GO154" s="115">
        <v>43790</v>
      </c>
      <c r="GP154" s="145">
        <v>140.449997</v>
      </c>
      <c r="GQ154" s="113">
        <v>141.11999499999999</v>
      </c>
      <c r="GR154" s="113">
        <v>139.66000399999999</v>
      </c>
      <c r="GS154" s="113">
        <v>139.71000699999999</v>
      </c>
      <c r="GT154" s="113">
        <v>138.65325899999999</v>
      </c>
      <c r="GU154" s="114">
        <v>6365200</v>
      </c>
      <c r="GV154" s="115">
        <v>393208</v>
      </c>
      <c r="GW154" s="145">
        <v>187.199997</v>
      </c>
      <c r="GX154" s="113">
        <v>188.050003</v>
      </c>
      <c r="GY154" s="113">
        <v>185.63000500000001</v>
      </c>
      <c r="GZ154" s="113">
        <v>187.320007</v>
      </c>
      <c r="HA154" s="113">
        <v>187.320007</v>
      </c>
      <c r="HB154" s="114">
        <v>7763000</v>
      </c>
      <c r="HC154" s="115">
        <v>340035.4</v>
      </c>
      <c r="HD154" s="147">
        <v>33469.89</v>
      </c>
      <c r="HE154" s="148">
        <v>33506.800000000003</v>
      </c>
      <c r="HF154" s="148">
        <v>33342.639999999999</v>
      </c>
      <c r="HG154" s="148">
        <v>33503.57</v>
      </c>
      <c r="HH154" s="148">
        <v>33503.57</v>
      </c>
      <c r="HI154" s="114">
        <v>304040000</v>
      </c>
      <c r="HJ154" s="149">
        <f t="shared" si="2"/>
        <v>10168534.16</v>
      </c>
    </row>
    <row r="155" spans="1:218" x14ac:dyDescent="0.2">
      <c r="A155" s="127">
        <v>44295</v>
      </c>
      <c r="B155" s="112">
        <v>196.05999800000001</v>
      </c>
      <c r="C155" s="113">
        <v>198.96000699999999</v>
      </c>
      <c r="D155" s="113">
        <v>196.05999800000001</v>
      </c>
      <c r="E155" s="113">
        <v>198</v>
      </c>
      <c r="F155" s="113">
        <v>195.06456</v>
      </c>
      <c r="G155" s="114">
        <v>2159600</v>
      </c>
      <c r="H155" s="120">
        <v>114775.6</v>
      </c>
      <c r="I155" s="145">
        <v>148.21000699999999</v>
      </c>
      <c r="J155" s="113">
        <v>148.44000199999999</v>
      </c>
      <c r="K155" s="113">
        <v>146.69000199999999</v>
      </c>
      <c r="L155" s="113">
        <v>147.779999</v>
      </c>
      <c r="M155" s="113">
        <v>147.02989199999999</v>
      </c>
      <c r="N155" s="114">
        <v>1783400</v>
      </c>
      <c r="O155" s="115">
        <v>118729.5</v>
      </c>
      <c r="P155" s="146">
        <v>247.71000699999999</v>
      </c>
      <c r="Q155" s="113">
        <v>249.10000600000001</v>
      </c>
      <c r="R155" s="113">
        <v>245.80999800000001</v>
      </c>
      <c r="S155" s="113">
        <v>248.949997</v>
      </c>
      <c r="T155" s="113">
        <v>245.317429</v>
      </c>
      <c r="U155" s="114">
        <v>1368600</v>
      </c>
      <c r="V155" s="120">
        <v>145190</v>
      </c>
      <c r="W155" s="145">
        <v>129.800003</v>
      </c>
      <c r="X155" s="113">
        <v>133.03999300000001</v>
      </c>
      <c r="Y155" s="113">
        <v>129.470001</v>
      </c>
      <c r="Z155" s="113">
        <v>133</v>
      </c>
      <c r="AA155" s="113">
        <v>132.57583600000001</v>
      </c>
      <c r="AB155" s="114">
        <v>106686700</v>
      </c>
      <c r="AC155" s="115">
        <v>2232734</v>
      </c>
      <c r="AD155" s="145">
        <v>250.509995</v>
      </c>
      <c r="AE155" s="113">
        <v>252.83999600000001</v>
      </c>
      <c r="AF155" s="113">
        <v>249.44000199999999</v>
      </c>
      <c r="AG155" s="113">
        <v>252.36000100000001</v>
      </c>
      <c r="AH155" s="113">
        <v>252.36000100000001</v>
      </c>
      <c r="AI155" s="114">
        <v>12255900</v>
      </c>
      <c r="AJ155" s="115">
        <v>147287.4</v>
      </c>
      <c r="AK155" s="145">
        <v>231.300003</v>
      </c>
      <c r="AL155" s="113">
        <v>232.199997</v>
      </c>
      <c r="AM155" s="113">
        <v>227.53999300000001</v>
      </c>
      <c r="AN155" s="113">
        <v>230.75</v>
      </c>
      <c r="AO155" s="113">
        <v>228.48545799999999</v>
      </c>
      <c r="AP155" s="114">
        <v>2482900</v>
      </c>
      <c r="AQ155" s="115">
        <v>126396.4</v>
      </c>
      <c r="AR155" s="145">
        <v>103.120003</v>
      </c>
      <c r="AS155" s="113">
        <v>103.68</v>
      </c>
      <c r="AT155" s="113">
        <v>102.099998</v>
      </c>
      <c r="AU155" s="113">
        <v>102.91999800000001</v>
      </c>
      <c r="AV155" s="113">
        <v>100.32283</v>
      </c>
      <c r="AW155" s="114">
        <v>7163700</v>
      </c>
      <c r="AX155" s="115">
        <v>198435.8</v>
      </c>
      <c r="AY155" s="145">
        <v>51.830002</v>
      </c>
      <c r="AZ155" s="113">
        <v>52.150002000000001</v>
      </c>
      <c r="BA155" s="113">
        <v>51.68</v>
      </c>
      <c r="BB155" s="113">
        <v>52.09</v>
      </c>
      <c r="BC155" s="113">
        <v>51.382232999999999</v>
      </c>
      <c r="BD155" s="114">
        <v>13135800</v>
      </c>
      <c r="BE155" s="115">
        <v>220106.9</v>
      </c>
      <c r="BF155" s="145">
        <v>53.169998</v>
      </c>
      <c r="BG155" s="113">
        <v>53.279998999999997</v>
      </c>
      <c r="BH155" s="113">
        <v>52.810001</v>
      </c>
      <c r="BI155" s="113">
        <v>53.18</v>
      </c>
      <c r="BJ155" s="113">
        <v>52.386909000000003</v>
      </c>
      <c r="BK155" s="114">
        <v>10828200</v>
      </c>
      <c r="BL155" s="115">
        <v>229169.1</v>
      </c>
      <c r="BM155" s="145">
        <v>63.189999</v>
      </c>
      <c r="BN155" s="113">
        <v>63.560001</v>
      </c>
      <c r="BO155" s="113">
        <v>62.540000999999997</v>
      </c>
      <c r="BP155" s="113">
        <v>63.139999000000003</v>
      </c>
      <c r="BQ155" s="113">
        <v>61.835479999999997</v>
      </c>
      <c r="BR155" s="114">
        <v>3721000</v>
      </c>
      <c r="BS155" s="115">
        <v>40549.089999999997</v>
      </c>
      <c r="BT155" s="145">
        <v>334</v>
      </c>
      <c r="BU155" s="113">
        <v>334.89999399999999</v>
      </c>
      <c r="BV155" s="113">
        <v>328.790009</v>
      </c>
      <c r="BW155" s="113">
        <v>330.80999800000001</v>
      </c>
      <c r="BX155" s="113">
        <v>328.10223400000001</v>
      </c>
      <c r="BY155" s="114">
        <v>2347100</v>
      </c>
      <c r="BZ155" s="115">
        <v>113434.7</v>
      </c>
      <c r="CA155" s="145">
        <v>227.5</v>
      </c>
      <c r="CB155" s="113">
        <v>227.63000500000001</v>
      </c>
      <c r="CC155" s="113">
        <v>223.30999800000001</v>
      </c>
      <c r="CD155" s="113">
        <v>226.979996</v>
      </c>
      <c r="CE155" s="113">
        <v>225.12307699999999</v>
      </c>
      <c r="CF155" s="114">
        <v>3861900</v>
      </c>
      <c r="CG155" s="115">
        <v>138930</v>
      </c>
      <c r="CH155" s="145">
        <v>315.36999500000002</v>
      </c>
      <c r="CI155" s="113">
        <v>319.32000699999998</v>
      </c>
      <c r="CJ155" s="113">
        <v>314.75</v>
      </c>
      <c r="CK155" s="113">
        <v>319.23001099999999</v>
      </c>
      <c r="CL155" s="113">
        <v>315.95834400000001</v>
      </c>
      <c r="CM155" s="114">
        <v>4607800</v>
      </c>
      <c r="CN155" s="115">
        <v>343244</v>
      </c>
      <c r="CO155" s="145">
        <v>66.800003000000004</v>
      </c>
      <c r="CP155" s="113">
        <v>68.400002000000001</v>
      </c>
      <c r="CQ155" s="113">
        <v>66.629997000000003</v>
      </c>
      <c r="CR155" s="113">
        <v>68.260002</v>
      </c>
      <c r="CS155" s="113">
        <v>67.404144000000002</v>
      </c>
      <c r="CT155" s="114">
        <v>27177100</v>
      </c>
      <c r="CU155" s="115">
        <v>275633.90000000002</v>
      </c>
      <c r="CV155" s="145">
        <v>134.86999499999999</v>
      </c>
      <c r="CW155" s="113">
        <v>135.740005</v>
      </c>
      <c r="CX155" s="113">
        <v>134.71000699999999</v>
      </c>
      <c r="CY155" s="113">
        <v>135.729996</v>
      </c>
      <c r="CZ155" s="113">
        <v>132.702438</v>
      </c>
      <c r="DA155" s="114">
        <v>3023900</v>
      </c>
      <c r="DB155" s="115">
        <v>121277.8</v>
      </c>
      <c r="DC155" s="145">
        <v>162.11999499999999</v>
      </c>
      <c r="DD155" s="113">
        <v>162.929993</v>
      </c>
      <c r="DE155" s="113">
        <v>159.779999</v>
      </c>
      <c r="DF155" s="113">
        <v>161.25</v>
      </c>
      <c r="DG155" s="113">
        <v>159.303574</v>
      </c>
      <c r="DH155" s="114">
        <v>8418300</v>
      </c>
      <c r="DI155" s="115">
        <v>424523.9</v>
      </c>
      <c r="DJ155" s="145">
        <v>155.80999800000001</v>
      </c>
      <c r="DK155" s="113">
        <v>157.03999300000001</v>
      </c>
      <c r="DL155" s="113">
        <v>154.970001</v>
      </c>
      <c r="DM155" s="113">
        <v>156.279999</v>
      </c>
      <c r="DN155" s="113">
        <v>154.45387299999999</v>
      </c>
      <c r="DO155" s="114">
        <v>12122400</v>
      </c>
      <c r="DP155" s="115">
        <v>473079.6</v>
      </c>
      <c r="DQ155" s="145">
        <v>230.19000199999999</v>
      </c>
      <c r="DR155" s="113">
        <v>231.61000100000001</v>
      </c>
      <c r="DS155" s="113">
        <v>228.86999499999999</v>
      </c>
      <c r="DT155" s="113">
        <v>231.479996</v>
      </c>
      <c r="DU155" s="113">
        <v>228.95336900000001</v>
      </c>
      <c r="DV155" s="114">
        <v>2728900</v>
      </c>
      <c r="DW155" s="115">
        <v>172724.4</v>
      </c>
      <c r="DX155" s="145">
        <v>72.051529000000002</v>
      </c>
      <c r="DY155" s="113">
        <v>72.881675999999999</v>
      </c>
      <c r="DZ155" s="113">
        <v>71.975189</v>
      </c>
      <c r="EA155" s="113">
        <v>72.814887999999996</v>
      </c>
      <c r="EB155" s="113">
        <v>71.553093000000004</v>
      </c>
      <c r="EC155" s="114">
        <v>8177439</v>
      </c>
      <c r="ED155" s="115">
        <v>193163.5</v>
      </c>
      <c r="EE155" s="145">
        <v>252.86999499999999</v>
      </c>
      <c r="EF155" s="113">
        <v>255.990005</v>
      </c>
      <c r="EG155" s="113">
        <v>252.44000199999999</v>
      </c>
      <c r="EH155" s="113">
        <v>255.85000600000001</v>
      </c>
      <c r="EI155" s="113">
        <v>254.772842</v>
      </c>
      <c r="EJ155" s="114">
        <v>24326800</v>
      </c>
      <c r="EK155" s="115">
        <v>1929675</v>
      </c>
      <c r="EL155" s="145">
        <v>133.94000199999999</v>
      </c>
      <c r="EM155" s="113">
        <v>135.5</v>
      </c>
      <c r="EN155" s="113">
        <v>133.5</v>
      </c>
      <c r="EO155" s="113">
        <v>135.449997</v>
      </c>
      <c r="EP155" s="113">
        <v>134.95452900000001</v>
      </c>
      <c r="EQ155" s="114">
        <v>6056800</v>
      </c>
      <c r="ER155" s="115">
        <v>172692.9</v>
      </c>
      <c r="ES155" s="145">
        <v>136.509995</v>
      </c>
      <c r="ET155" s="113">
        <v>137.270004</v>
      </c>
      <c r="EU155" s="113">
        <v>135.55999800000001</v>
      </c>
      <c r="EV155" s="113">
        <v>136.36999499999999</v>
      </c>
      <c r="EW155" s="113">
        <v>134.656158</v>
      </c>
      <c r="EX155" s="114">
        <v>5855400</v>
      </c>
      <c r="EY155" s="115">
        <v>333865.40000000002</v>
      </c>
      <c r="EZ155" s="145">
        <v>224.33000200000001</v>
      </c>
      <c r="FA155" s="113">
        <v>231.30999800000001</v>
      </c>
      <c r="FB155" s="113">
        <v>223.63000500000001</v>
      </c>
      <c r="FC155" s="113">
        <v>231.279999</v>
      </c>
      <c r="FD155" s="113">
        <v>231.279999</v>
      </c>
      <c r="FE155" s="114">
        <v>7319300</v>
      </c>
      <c r="FF155" s="115">
        <v>206290</v>
      </c>
      <c r="FG155" s="145">
        <v>151.520004</v>
      </c>
      <c r="FH155" s="113">
        <v>152.550003</v>
      </c>
      <c r="FI155" s="113">
        <v>150.96000699999999</v>
      </c>
      <c r="FJ155" s="113">
        <v>151.64999399999999</v>
      </c>
      <c r="FK155" s="113">
        <v>149.96688800000001</v>
      </c>
      <c r="FL155" s="114">
        <v>1377600</v>
      </c>
      <c r="FM155" s="115">
        <v>38134.019999999997</v>
      </c>
      <c r="FN155" s="145">
        <v>368.35000600000001</v>
      </c>
      <c r="FO155" s="113">
        <v>376.60998499999999</v>
      </c>
      <c r="FP155" s="113">
        <v>367</v>
      </c>
      <c r="FQ155" s="113">
        <v>376.29998799999998</v>
      </c>
      <c r="FR155" s="113">
        <v>373.615387</v>
      </c>
      <c r="FS155" s="114">
        <v>2483200</v>
      </c>
      <c r="FT155" s="115">
        <v>355185.3</v>
      </c>
      <c r="FU155" s="145">
        <v>57.599997999999999</v>
      </c>
      <c r="FV155" s="113">
        <v>57.799999</v>
      </c>
      <c r="FW155" s="113">
        <v>57.25</v>
      </c>
      <c r="FX155" s="113">
        <v>57.490001999999997</v>
      </c>
      <c r="FY155" s="113">
        <v>56.184089999999998</v>
      </c>
      <c r="FZ155" s="114">
        <v>13872000</v>
      </c>
      <c r="GA155" s="115">
        <v>238012.4</v>
      </c>
      <c r="GB155" s="145">
        <v>221</v>
      </c>
      <c r="GC155" s="113">
        <v>222.60000600000001</v>
      </c>
      <c r="GD155" s="113">
        <v>219.509995</v>
      </c>
      <c r="GE155" s="113">
        <v>222.520004</v>
      </c>
      <c r="GF155" s="113">
        <v>221.89475999999999</v>
      </c>
      <c r="GG155" s="114">
        <v>5724900</v>
      </c>
      <c r="GH155" s="115">
        <v>377419.4</v>
      </c>
      <c r="GI155" s="145">
        <v>54.779998999999997</v>
      </c>
      <c r="GJ155" s="113">
        <v>55.119999</v>
      </c>
      <c r="GK155" s="113">
        <v>53.91</v>
      </c>
      <c r="GL155" s="113">
        <v>54.18</v>
      </c>
      <c r="GM155" s="113">
        <v>53.193573000000001</v>
      </c>
      <c r="GN155" s="114">
        <v>5310000</v>
      </c>
      <c r="GO155" s="115">
        <v>44220</v>
      </c>
      <c r="GP155" s="145">
        <v>139.63000500000001</v>
      </c>
      <c r="GQ155" s="113">
        <v>140.08999600000001</v>
      </c>
      <c r="GR155" s="113">
        <v>138.71000699999999</v>
      </c>
      <c r="GS155" s="113">
        <v>139.779999</v>
      </c>
      <c r="GT155" s="113">
        <v>138.72273300000001</v>
      </c>
      <c r="GU155" s="114">
        <v>6892200</v>
      </c>
      <c r="GV155" s="115">
        <v>393268.3</v>
      </c>
      <c r="GW155" s="145">
        <v>188.16999799999999</v>
      </c>
      <c r="GX155" s="113">
        <v>188.220001</v>
      </c>
      <c r="GY155" s="113">
        <v>186.14999399999999</v>
      </c>
      <c r="GZ155" s="113">
        <v>187.88999899999999</v>
      </c>
      <c r="HA155" s="113">
        <v>187.88999899999999</v>
      </c>
      <c r="HB155" s="114">
        <v>6089300</v>
      </c>
      <c r="HC155" s="115">
        <v>341070.1</v>
      </c>
      <c r="HD155" s="147">
        <v>33526.19</v>
      </c>
      <c r="HE155" s="148">
        <v>33810.870000000003</v>
      </c>
      <c r="HF155" s="148">
        <v>33526.19</v>
      </c>
      <c r="HG155" s="148">
        <v>33800.6</v>
      </c>
      <c r="HH155" s="148">
        <v>33800.6</v>
      </c>
      <c r="HI155" s="114">
        <v>316410000</v>
      </c>
      <c r="HJ155" s="149">
        <f t="shared" si="2"/>
        <v>10259218.410000002</v>
      </c>
    </row>
    <row r="156" spans="1:218" x14ac:dyDescent="0.2">
      <c r="A156" s="127">
        <v>44298</v>
      </c>
      <c r="B156" s="112">
        <v>198.199997</v>
      </c>
      <c r="C156" s="113">
        <v>199.28999300000001</v>
      </c>
      <c r="D156" s="113">
        <v>197.05999800000001</v>
      </c>
      <c r="E156" s="113">
        <v>197.83000200000001</v>
      </c>
      <c r="F156" s="113">
        <v>194.89707899999999</v>
      </c>
      <c r="G156" s="114">
        <v>1682100</v>
      </c>
      <c r="H156" s="120">
        <v>114677.1</v>
      </c>
      <c r="I156" s="145">
        <v>147.259995</v>
      </c>
      <c r="J156" s="113">
        <v>147.770004</v>
      </c>
      <c r="K156" s="113">
        <v>146.41000399999999</v>
      </c>
      <c r="L156" s="113">
        <v>147.570007</v>
      </c>
      <c r="M156" s="113">
        <v>146.82098400000001</v>
      </c>
      <c r="N156" s="114">
        <v>1869000</v>
      </c>
      <c r="O156" s="115">
        <v>118560.8</v>
      </c>
      <c r="P156" s="146">
        <v>248.520004</v>
      </c>
      <c r="Q156" s="113">
        <v>250</v>
      </c>
      <c r="R156" s="113">
        <v>247.78999300000001</v>
      </c>
      <c r="S156" s="113">
        <v>248.94000199999999</v>
      </c>
      <c r="T156" s="113">
        <v>245.307571</v>
      </c>
      <c r="U156" s="114">
        <v>1722000</v>
      </c>
      <c r="V156" s="120">
        <v>149550</v>
      </c>
      <c r="W156" s="145">
        <v>132.520004</v>
      </c>
      <c r="X156" s="113">
        <v>132.85000600000001</v>
      </c>
      <c r="Y156" s="113">
        <v>130.63000500000001</v>
      </c>
      <c r="Z156" s="113">
        <v>131.240005</v>
      </c>
      <c r="AA156" s="113">
        <v>130.82145700000001</v>
      </c>
      <c r="AB156" s="114">
        <v>91420000</v>
      </c>
      <c r="AC156" s="115">
        <v>2203271</v>
      </c>
      <c r="AD156" s="145">
        <v>250.570007</v>
      </c>
      <c r="AE156" s="113">
        <v>251.550003</v>
      </c>
      <c r="AF156" s="113">
        <v>246.28999300000001</v>
      </c>
      <c r="AG156" s="113">
        <v>249.520004</v>
      </c>
      <c r="AH156" s="113">
        <v>249.520004</v>
      </c>
      <c r="AI156" s="114">
        <v>10383600</v>
      </c>
      <c r="AJ156" s="115">
        <v>145629.9</v>
      </c>
      <c r="AK156" s="145">
        <v>230.300003</v>
      </c>
      <c r="AL156" s="113">
        <v>231.300003</v>
      </c>
      <c r="AM156" s="113">
        <v>228.929993</v>
      </c>
      <c r="AN156" s="113">
        <v>230.929993</v>
      </c>
      <c r="AO156" s="113">
        <v>228.66369599999999</v>
      </c>
      <c r="AP156" s="114">
        <v>1688200</v>
      </c>
      <c r="AQ156" s="115">
        <v>126500.4</v>
      </c>
      <c r="AR156" s="145">
        <v>103.66999800000001</v>
      </c>
      <c r="AS156" s="113">
        <v>103.860001</v>
      </c>
      <c r="AT156" s="113">
        <v>101.510002</v>
      </c>
      <c r="AU156" s="113">
        <v>101.779999</v>
      </c>
      <c r="AV156" s="113">
        <v>99.211601000000002</v>
      </c>
      <c r="AW156" s="114">
        <v>7845900</v>
      </c>
      <c r="AX156" s="115">
        <v>196237.8</v>
      </c>
      <c r="AY156" s="145">
        <v>52.07</v>
      </c>
      <c r="AZ156" s="113">
        <v>52.16</v>
      </c>
      <c r="BA156" s="113">
        <v>51.470001000000003</v>
      </c>
      <c r="BB156" s="113">
        <v>51.57</v>
      </c>
      <c r="BC156" s="113">
        <v>50.869297000000003</v>
      </c>
      <c r="BD156" s="114">
        <v>16441700</v>
      </c>
      <c r="BE156" s="115">
        <v>217909.7</v>
      </c>
      <c r="BF156" s="145">
        <v>53.330002</v>
      </c>
      <c r="BG156" s="113">
        <v>53.549999</v>
      </c>
      <c r="BH156" s="113">
        <v>53.099997999999999</v>
      </c>
      <c r="BI156" s="113">
        <v>53.349997999999999</v>
      </c>
      <c r="BJ156" s="113">
        <v>52.554375</v>
      </c>
      <c r="BK156" s="114">
        <v>8565300</v>
      </c>
      <c r="BL156" s="115">
        <v>229901.8</v>
      </c>
      <c r="BM156" s="145">
        <v>63.599997999999999</v>
      </c>
      <c r="BN156" s="113">
        <v>64.150002000000001</v>
      </c>
      <c r="BO156" s="113">
        <v>63.299999</v>
      </c>
      <c r="BP156" s="113">
        <v>63.790000999999997</v>
      </c>
      <c r="BQ156" s="113">
        <v>62.472054</v>
      </c>
      <c r="BR156" s="114">
        <v>3143800</v>
      </c>
      <c r="BS156" s="115">
        <v>40730.82</v>
      </c>
      <c r="BT156" s="145">
        <v>332.67001299999998</v>
      </c>
      <c r="BU156" s="113">
        <v>334.48001099999999</v>
      </c>
      <c r="BV156" s="113">
        <v>329.94000199999999</v>
      </c>
      <c r="BW156" s="113">
        <v>331.83999599999999</v>
      </c>
      <c r="BX156" s="113">
        <v>329.12380999999999</v>
      </c>
      <c r="BY156" s="114">
        <v>2318800</v>
      </c>
      <c r="BZ156" s="115">
        <v>113787.9</v>
      </c>
      <c r="CA156" s="145">
        <v>225.63999899999999</v>
      </c>
      <c r="CB156" s="113">
        <v>229.229996</v>
      </c>
      <c r="CC156" s="113">
        <v>225.55999800000001</v>
      </c>
      <c r="CD156" s="113">
        <v>228.60000600000001</v>
      </c>
      <c r="CE156" s="113">
        <v>226.729828</v>
      </c>
      <c r="CF156" s="114">
        <v>2660100</v>
      </c>
      <c r="CG156" s="115">
        <v>140100</v>
      </c>
      <c r="CH156" s="145">
        <v>317.72000100000002</v>
      </c>
      <c r="CI156" s="113">
        <v>321.30999800000001</v>
      </c>
      <c r="CJ156" s="113">
        <v>317.30999800000001</v>
      </c>
      <c r="CK156" s="113">
        <v>320.790009</v>
      </c>
      <c r="CL156" s="113">
        <v>317.50238000000002</v>
      </c>
      <c r="CM156" s="114">
        <v>3556800</v>
      </c>
      <c r="CN156" s="115">
        <v>344921.4</v>
      </c>
      <c r="CO156" s="145">
        <v>68.199996999999996</v>
      </c>
      <c r="CP156" s="113">
        <v>68.489998</v>
      </c>
      <c r="CQ156" s="113">
        <v>64.709998999999996</v>
      </c>
      <c r="CR156" s="113">
        <v>65.410004000000001</v>
      </c>
      <c r="CS156" s="113">
        <v>64.589882000000003</v>
      </c>
      <c r="CT156" s="114">
        <v>51266900</v>
      </c>
      <c r="CU156" s="115">
        <v>264105.40000000002</v>
      </c>
      <c r="CV156" s="145">
        <v>135.020004</v>
      </c>
      <c r="CW156" s="113">
        <v>135.36999499999999</v>
      </c>
      <c r="CX156" s="113">
        <v>133.85000600000001</v>
      </c>
      <c r="CY156" s="113">
        <v>134.58999600000001</v>
      </c>
      <c r="CZ156" s="113">
        <v>131.587875</v>
      </c>
      <c r="DA156" s="114">
        <v>3754000</v>
      </c>
      <c r="DB156" s="115">
        <v>120259.2</v>
      </c>
      <c r="DC156" s="145">
        <v>161.08999600000001</v>
      </c>
      <c r="DD156" s="113">
        <v>162.08000200000001</v>
      </c>
      <c r="DE156" s="113">
        <v>160.33999600000001</v>
      </c>
      <c r="DF156" s="113">
        <v>161.63999899999999</v>
      </c>
      <c r="DG156" s="113">
        <v>159.68885800000001</v>
      </c>
      <c r="DH156" s="114">
        <v>5022800</v>
      </c>
      <c r="DI156" s="115">
        <v>425550.7</v>
      </c>
      <c r="DJ156" s="145">
        <v>155.58000200000001</v>
      </c>
      <c r="DK156" s="113">
        <v>157.25</v>
      </c>
      <c r="DL156" s="113">
        <v>155.570007</v>
      </c>
      <c r="DM156" s="113">
        <v>155.949997</v>
      </c>
      <c r="DN156" s="113">
        <v>154.12771599999999</v>
      </c>
      <c r="DO156" s="114">
        <v>12273400</v>
      </c>
      <c r="DP156" s="115">
        <v>472080.6</v>
      </c>
      <c r="DQ156" s="145">
        <v>231.479996</v>
      </c>
      <c r="DR156" s="113">
        <v>232.38000500000001</v>
      </c>
      <c r="DS156" s="113">
        <v>230.490005</v>
      </c>
      <c r="DT156" s="113">
        <v>230.96000699999999</v>
      </c>
      <c r="DU156" s="113">
        <v>228.43905599999999</v>
      </c>
      <c r="DV156" s="114">
        <v>2292700</v>
      </c>
      <c r="DW156" s="115">
        <v>172336.3</v>
      </c>
      <c r="DX156" s="145">
        <v>72.872139000000004</v>
      </c>
      <c r="DY156" s="113">
        <v>73.091605999999999</v>
      </c>
      <c r="DZ156" s="113">
        <v>72.5</v>
      </c>
      <c r="EA156" s="113">
        <v>72.729011999999997</v>
      </c>
      <c r="EB156" s="113">
        <v>71.468704000000002</v>
      </c>
      <c r="EC156" s="114">
        <v>9970672</v>
      </c>
      <c r="ED156" s="115">
        <v>192935.7</v>
      </c>
      <c r="EE156" s="145">
        <v>254.71000699999999</v>
      </c>
      <c r="EF156" s="113">
        <v>257.67001299999998</v>
      </c>
      <c r="EG156" s="113">
        <v>254.61999499999999</v>
      </c>
      <c r="EH156" s="113">
        <v>255.91000399999999</v>
      </c>
      <c r="EI156" s="113">
        <v>254.832581</v>
      </c>
      <c r="EJ156" s="114">
        <v>27148700</v>
      </c>
      <c r="EK156" s="115">
        <v>1930128</v>
      </c>
      <c r="EL156" s="145">
        <v>134.75</v>
      </c>
      <c r="EM156" s="113">
        <v>136.89999399999999</v>
      </c>
      <c r="EN156" s="113">
        <v>134.220001</v>
      </c>
      <c r="EO156" s="113">
        <v>136.63999899999999</v>
      </c>
      <c r="EP156" s="113">
        <v>136.14018200000001</v>
      </c>
      <c r="EQ156" s="114">
        <v>5638200</v>
      </c>
      <c r="ER156" s="115">
        <v>174210.1</v>
      </c>
      <c r="ES156" s="145">
        <v>136.5</v>
      </c>
      <c r="ET156" s="113">
        <v>137.03999300000001</v>
      </c>
      <c r="EU156" s="113">
        <v>135.71000699999999</v>
      </c>
      <c r="EV156" s="113">
        <v>136.91999799999999</v>
      </c>
      <c r="EW156" s="113">
        <v>135.19923399999999</v>
      </c>
      <c r="EX156" s="114">
        <v>6440900</v>
      </c>
      <c r="EY156" s="115">
        <v>335212</v>
      </c>
      <c r="EZ156" s="145">
        <v>229.520004</v>
      </c>
      <c r="FA156" s="113">
        <v>229.85000600000001</v>
      </c>
      <c r="FB156" s="113">
        <v>227.14999399999999</v>
      </c>
      <c r="FC156" s="113">
        <v>228.759995</v>
      </c>
      <c r="FD156" s="113">
        <v>228.759995</v>
      </c>
      <c r="FE156" s="114">
        <v>6205700</v>
      </c>
      <c r="FF156" s="115">
        <v>207650</v>
      </c>
      <c r="FG156" s="145">
        <v>151.88999899999999</v>
      </c>
      <c r="FH156" s="113">
        <v>152.220001</v>
      </c>
      <c r="FI156" s="113">
        <v>151.270004</v>
      </c>
      <c r="FJ156" s="113">
        <v>151.83999600000001</v>
      </c>
      <c r="FK156" s="113">
        <v>150.154785</v>
      </c>
      <c r="FL156" s="114">
        <v>1232200</v>
      </c>
      <c r="FM156" s="115">
        <v>38181.800000000003</v>
      </c>
      <c r="FN156" s="145">
        <v>374.48001099999999</v>
      </c>
      <c r="FO156" s="113">
        <v>379.82998700000002</v>
      </c>
      <c r="FP156" s="113">
        <v>374.02999899999998</v>
      </c>
      <c r="FQ156" s="113">
        <v>376.27999899999998</v>
      </c>
      <c r="FR156" s="113">
        <v>373.595551</v>
      </c>
      <c r="FS156" s="114">
        <v>3057300</v>
      </c>
      <c r="FT156" s="115">
        <v>355166.3</v>
      </c>
      <c r="FU156" s="145">
        <v>57.66</v>
      </c>
      <c r="FV156" s="113">
        <v>57.889999000000003</v>
      </c>
      <c r="FW156" s="113">
        <v>57.43</v>
      </c>
      <c r="FX156" s="113">
        <v>57.540000999999997</v>
      </c>
      <c r="FY156" s="113">
        <v>56.232956000000001</v>
      </c>
      <c r="FZ156" s="114">
        <v>19564600</v>
      </c>
      <c r="GA156" s="115">
        <v>238219.4</v>
      </c>
      <c r="GB156" s="145">
        <v>220.240005</v>
      </c>
      <c r="GC156" s="113">
        <v>221.91000399999999</v>
      </c>
      <c r="GD156" s="113">
        <v>219.220001</v>
      </c>
      <c r="GE156" s="113">
        <v>221.470001</v>
      </c>
      <c r="GF156" s="113">
        <v>220.847702</v>
      </c>
      <c r="GG156" s="114">
        <v>6315200</v>
      </c>
      <c r="GH156" s="115">
        <v>375638.5</v>
      </c>
      <c r="GI156" s="145">
        <v>54.330002</v>
      </c>
      <c r="GJ156" s="113">
        <v>55.049999</v>
      </c>
      <c r="GK156" s="113">
        <v>54.119999</v>
      </c>
      <c r="GL156" s="113">
        <v>54.700001</v>
      </c>
      <c r="GM156" s="113">
        <v>53.704109000000003</v>
      </c>
      <c r="GN156" s="114">
        <v>3825100</v>
      </c>
      <c r="GO156" s="115">
        <v>42500</v>
      </c>
      <c r="GP156" s="145">
        <v>140.070007</v>
      </c>
      <c r="GQ156" s="113">
        <v>140.38000500000001</v>
      </c>
      <c r="GR156" s="113">
        <v>139.33999600000001</v>
      </c>
      <c r="GS156" s="113">
        <v>139.800003</v>
      </c>
      <c r="GT156" s="113">
        <v>138.742569</v>
      </c>
      <c r="GU156" s="114">
        <v>6241000</v>
      </c>
      <c r="GV156" s="115">
        <v>393324.6</v>
      </c>
      <c r="GW156" s="145">
        <v>187.75</v>
      </c>
      <c r="GX156" s="113">
        <v>187.85000600000001</v>
      </c>
      <c r="GY156" s="113">
        <v>185.479996</v>
      </c>
      <c r="GZ156" s="113">
        <v>186.490005</v>
      </c>
      <c r="HA156" s="113">
        <v>186.490005</v>
      </c>
      <c r="HB156" s="114">
        <v>6662500</v>
      </c>
      <c r="HC156" s="115">
        <v>338528.7</v>
      </c>
      <c r="HD156" s="147">
        <v>33775.06</v>
      </c>
      <c r="HE156" s="148">
        <v>33786.19</v>
      </c>
      <c r="HF156" s="148">
        <v>33665.54</v>
      </c>
      <c r="HG156" s="148">
        <v>33745.4</v>
      </c>
      <c r="HH156" s="148">
        <v>33745.4</v>
      </c>
      <c r="HI156" s="114">
        <v>327370000</v>
      </c>
      <c r="HJ156" s="149">
        <f t="shared" si="2"/>
        <v>10217805.920000004</v>
      </c>
    </row>
    <row r="157" spans="1:218" x14ac:dyDescent="0.2">
      <c r="A157" s="127">
        <v>44299</v>
      </c>
      <c r="B157" s="112">
        <v>196.009995</v>
      </c>
      <c r="C157" s="113">
        <v>197.33000200000001</v>
      </c>
      <c r="D157" s="113">
        <v>195.36999499999999</v>
      </c>
      <c r="E157" s="113">
        <v>196.470001</v>
      </c>
      <c r="F157" s="113">
        <v>193.55725100000001</v>
      </c>
      <c r="G157" s="114">
        <v>2259700</v>
      </c>
      <c r="H157" s="120">
        <v>113888.7</v>
      </c>
      <c r="I157" s="145">
        <v>146.550003</v>
      </c>
      <c r="J157" s="113">
        <v>146.60000600000001</v>
      </c>
      <c r="K157" s="113">
        <v>143.83999600000001</v>
      </c>
      <c r="L157" s="113">
        <v>145.990005</v>
      </c>
      <c r="M157" s="113">
        <v>145.24897799999999</v>
      </c>
      <c r="N157" s="114">
        <v>2132100</v>
      </c>
      <c r="O157" s="115">
        <v>117291.4</v>
      </c>
      <c r="P157" s="146">
        <v>249.14999399999999</v>
      </c>
      <c r="Q157" s="113">
        <v>250.35000600000001</v>
      </c>
      <c r="R157" s="113">
        <v>247.08999600000001</v>
      </c>
      <c r="S157" s="113">
        <v>249.949997</v>
      </c>
      <c r="T157" s="113">
        <v>246.302841</v>
      </c>
      <c r="U157" s="114">
        <v>1766000</v>
      </c>
      <c r="V157" s="120">
        <v>148680</v>
      </c>
      <c r="W157" s="145">
        <v>132.44000199999999</v>
      </c>
      <c r="X157" s="113">
        <v>134.66000399999999</v>
      </c>
      <c r="Y157" s="113">
        <v>131.929993</v>
      </c>
      <c r="Z157" s="113">
        <v>134.429993</v>
      </c>
      <c r="AA157" s="113">
        <v>134.00126599999999</v>
      </c>
      <c r="AB157" s="114">
        <v>91266500</v>
      </c>
      <c r="AC157" s="115">
        <v>2256825</v>
      </c>
      <c r="AD157" s="145">
        <v>248.33000200000001</v>
      </c>
      <c r="AE157" s="113">
        <v>254.490005</v>
      </c>
      <c r="AF157" s="113">
        <v>246.10000600000001</v>
      </c>
      <c r="AG157" s="113">
        <v>253.270004</v>
      </c>
      <c r="AH157" s="113">
        <v>253.270004</v>
      </c>
      <c r="AI157" s="114">
        <v>15901400</v>
      </c>
      <c r="AJ157" s="115">
        <v>147818.5</v>
      </c>
      <c r="AK157" s="145">
        <v>233.41000399999999</v>
      </c>
      <c r="AL157" s="113">
        <v>233.5</v>
      </c>
      <c r="AM157" s="113">
        <v>228.050003</v>
      </c>
      <c r="AN157" s="113">
        <v>229.35000600000001</v>
      </c>
      <c r="AO157" s="113">
        <v>227.09921299999999</v>
      </c>
      <c r="AP157" s="114">
        <v>2286400</v>
      </c>
      <c r="AQ157" s="115">
        <v>125634.9</v>
      </c>
      <c r="AR157" s="145">
        <v>101.55999799999999</v>
      </c>
      <c r="AS157" s="113">
        <v>102.599998</v>
      </c>
      <c r="AT157" s="113">
        <v>101.290001</v>
      </c>
      <c r="AU157" s="113">
        <v>102.239998</v>
      </c>
      <c r="AV157" s="113">
        <v>99.659996000000007</v>
      </c>
      <c r="AW157" s="114">
        <v>6829900</v>
      </c>
      <c r="AX157" s="115">
        <v>197124.7</v>
      </c>
      <c r="AY157" s="145">
        <v>51.639999000000003</v>
      </c>
      <c r="AZ157" s="113">
        <v>51.880001</v>
      </c>
      <c r="BA157" s="113">
        <v>51.34</v>
      </c>
      <c r="BB157" s="113">
        <v>51.66</v>
      </c>
      <c r="BC157" s="113">
        <v>50.958075999999998</v>
      </c>
      <c r="BD157" s="114">
        <v>13353200</v>
      </c>
      <c r="BE157" s="115">
        <v>218290</v>
      </c>
      <c r="BF157" s="145">
        <v>53.040000999999997</v>
      </c>
      <c r="BG157" s="113">
        <v>53.290000999999997</v>
      </c>
      <c r="BH157" s="113">
        <v>52.810001</v>
      </c>
      <c r="BI157" s="113">
        <v>53.09</v>
      </c>
      <c r="BJ157" s="113">
        <v>52.298256000000002</v>
      </c>
      <c r="BK157" s="114">
        <v>11071700</v>
      </c>
      <c r="BL157" s="115">
        <v>228781.3</v>
      </c>
      <c r="BM157" s="145">
        <v>63.59</v>
      </c>
      <c r="BN157" s="113">
        <v>63.68</v>
      </c>
      <c r="BO157" s="113">
        <v>62.450001</v>
      </c>
      <c r="BP157" s="113">
        <v>63.310001</v>
      </c>
      <c r="BQ157" s="113">
        <v>62.001972000000002</v>
      </c>
      <c r="BR157" s="114">
        <v>4471600</v>
      </c>
      <c r="BS157" s="115">
        <v>40725.480000000003</v>
      </c>
      <c r="BT157" s="145">
        <v>329.51001000000002</v>
      </c>
      <c r="BU157" s="113">
        <v>330.04998799999998</v>
      </c>
      <c r="BV157" s="113">
        <v>324.17999300000002</v>
      </c>
      <c r="BW157" s="113">
        <v>327.67999300000002</v>
      </c>
      <c r="BX157" s="113">
        <v>324.99786399999999</v>
      </c>
      <c r="BY157" s="114">
        <v>3575900</v>
      </c>
      <c r="BZ157" s="115">
        <v>112361.4</v>
      </c>
      <c r="CA157" s="145">
        <v>229.21000699999999</v>
      </c>
      <c r="CB157" s="113">
        <v>229.949997</v>
      </c>
      <c r="CC157" s="113">
        <v>227.60000600000001</v>
      </c>
      <c r="CD157" s="113">
        <v>229</v>
      </c>
      <c r="CE157" s="113">
        <v>227.12655599999999</v>
      </c>
      <c r="CF157" s="114">
        <v>2749900</v>
      </c>
      <c r="CG157" s="115">
        <v>140660</v>
      </c>
      <c r="CH157" s="145">
        <v>320.52999899999998</v>
      </c>
      <c r="CI157" s="113">
        <v>320.89999399999999</v>
      </c>
      <c r="CJ157" s="113">
        <v>317</v>
      </c>
      <c r="CK157" s="113">
        <v>320.39999399999999</v>
      </c>
      <c r="CL157" s="113">
        <v>317.11636399999998</v>
      </c>
      <c r="CM157" s="114">
        <v>3635100</v>
      </c>
      <c r="CN157" s="115">
        <v>344501.9</v>
      </c>
      <c r="CO157" s="145">
        <v>65.610000999999997</v>
      </c>
      <c r="CP157" s="113">
        <v>65.629997000000003</v>
      </c>
      <c r="CQ157" s="113">
        <v>64.209998999999996</v>
      </c>
      <c r="CR157" s="113">
        <v>65.220000999999996</v>
      </c>
      <c r="CS157" s="113">
        <v>64.402259999999998</v>
      </c>
      <c r="CT157" s="114">
        <v>26822000</v>
      </c>
      <c r="CU157" s="115">
        <v>263358.40000000002</v>
      </c>
      <c r="CV157" s="145">
        <v>133</v>
      </c>
      <c r="CW157" s="113">
        <v>133.61999499999999</v>
      </c>
      <c r="CX157" s="113">
        <v>130.38000500000001</v>
      </c>
      <c r="CY157" s="113">
        <v>131.179993</v>
      </c>
      <c r="CZ157" s="113">
        <v>128.25392199999999</v>
      </c>
      <c r="DA157" s="114">
        <v>8033500</v>
      </c>
      <c r="DB157" s="115">
        <v>117212.3</v>
      </c>
      <c r="DC157" s="145">
        <v>156.86000100000001</v>
      </c>
      <c r="DD157" s="113">
        <v>159.929993</v>
      </c>
      <c r="DE157" s="113">
        <v>156.529999</v>
      </c>
      <c r="DF157" s="113">
        <v>159.479996</v>
      </c>
      <c r="DG157" s="113">
        <v>157.55493200000001</v>
      </c>
      <c r="DH157" s="114">
        <v>18424100</v>
      </c>
      <c r="DI157" s="115">
        <v>419864</v>
      </c>
      <c r="DJ157" s="145">
        <v>154.75</v>
      </c>
      <c r="DK157" s="113">
        <v>155.199997</v>
      </c>
      <c r="DL157" s="113">
        <v>152.429993</v>
      </c>
      <c r="DM157" s="113">
        <v>154.08999600000001</v>
      </c>
      <c r="DN157" s="113">
        <v>152.289444</v>
      </c>
      <c r="DO157" s="114">
        <v>16113600</v>
      </c>
      <c r="DP157" s="115">
        <v>466450.1</v>
      </c>
      <c r="DQ157" s="145">
        <v>230.44000199999999</v>
      </c>
      <c r="DR157" s="113">
        <v>231.66000399999999</v>
      </c>
      <c r="DS157" s="113">
        <v>229.69000199999999</v>
      </c>
      <c r="DT157" s="113">
        <v>231.320007</v>
      </c>
      <c r="DU157" s="113">
        <v>228.79512</v>
      </c>
      <c r="DV157" s="114">
        <v>2570900</v>
      </c>
      <c r="DW157" s="115">
        <v>172605</v>
      </c>
      <c r="DX157" s="145">
        <v>72.490455999999995</v>
      </c>
      <c r="DY157" s="113">
        <v>73.244277999999994</v>
      </c>
      <c r="DZ157" s="113">
        <v>72.395034999999993</v>
      </c>
      <c r="EA157" s="113">
        <v>72.929389999999998</v>
      </c>
      <c r="EB157" s="113">
        <v>71.665604000000002</v>
      </c>
      <c r="EC157" s="114">
        <v>8627346</v>
      </c>
      <c r="ED157" s="115">
        <v>193467.3</v>
      </c>
      <c r="EE157" s="145">
        <v>257.26001000000002</v>
      </c>
      <c r="EF157" s="113">
        <v>259.19000199999999</v>
      </c>
      <c r="EG157" s="113">
        <v>256.82998700000002</v>
      </c>
      <c r="EH157" s="113">
        <v>258.48998999999998</v>
      </c>
      <c r="EI157" s="113">
        <v>257.40173299999998</v>
      </c>
      <c r="EJ157" s="114">
        <v>23837500</v>
      </c>
      <c r="EK157" s="115">
        <v>1949587</v>
      </c>
      <c r="EL157" s="145">
        <v>135.60000600000001</v>
      </c>
      <c r="EM157" s="113">
        <v>135.990005</v>
      </c>
      <c r="EN157" s="113">
        <v>133.39999399999999</v>
      </c>
      <c r="EO157" s="113">
        <v>133.53999300000001</v>
      </c>
      <c r="EP157" s="113">
        <v>133.051514</v>
      </c>
      <c r="EQ157" s="114">
        <v>8778200</v>
      </c>
      <c r="ER157" s="115">
        <v>170257.7</v>
      </c>
      <c r="ES157" s="145">
        <v>136.020004</v>
      </c>
      <c r="ET157" s="113">
        <v>136.38999899999999</v>
      </c>
      <c r="EU157" s="113">
        <v>134.83999600000001</v>
      </c>
      <c r="EV157" s="113">
        <v>135.11000100000001</v>
      </c>
      <c r="EW157" s="113">
        <v>133.412003</v>
      </c>
      <c r="EX157" s="114">
        <v>9161200</v>
      </c>
      <c r="EY157" s="115">
        <v>330780.79999999999</v>
      </c>
      <c r="EZ157" s="145">
        <v>229</v>
      </c>
      <c r="FA157" s="113">
        <v>233.490005</v>
      </c>
      <c r="FB157" s="113">
        <v>228.5</v>
      </c>
      <c r="FC157" s="113">
        <v>232</v>
      </c>
      <c r="FD157" s="113">
        <v>232</v>
      </c>
      <c r="FE157" s="114">
        <v>5397100</v>
      </c>
      <c r="FF157" s="115">
        <v>207330</v>
      </c>
      <c r="FG157" s="145">
        <v>151.21000699999999</v>
      </c>
      <c r="FH157" s="113">
        <v>152.39999399999999</v>
      </c>
      <c r="FI157" s="113">
        <v>150.53999300000001</v>
      </c>
      <c r="FJ157" s="113">
        <v>152.21000699999999</v>
      </c>
      <c r="FK157" s="113">
        <v>150.520691</v>
      </c>
      <c r="FL157" s="114">
        <v>1911200</v>
      </c>
      <c r="FM157" s="115">
        <v>38274.85</v>
      </c>
      <c r="FN157" s="145">
        <v>376.25</v>
      </c>
      <c r="FO157" s="113">
        <v>379.30999800000001</v>
      </c>
      <c r="FP157" s="113">
        <v>374.32998700000002</v>
      </c>
      <c r="FQ157" s="113">
        <v>374.5</v>
      </c>
      <c r="FR157" s="113">
        <v>371.82824699999998</v>
      </c>
      <c r="FS157" s="114">
        <v>2652300</v>
      </c>
      <c r="FT157" s="115">
        <v>353486.2</v>
      </c>
      <c r="FU157" s="145">
        <v>57.369999</v>
      </c>
      <c r="FV157" s="113">
        <v>57.759998000000003</v>
      </c>
      <c r="FW157" s="113">
        <v>57.16</v>
      </c>
      <c r="FX157" s="113">
        <v>57.619999</v>
      </c>
      <c r="FY157" s="113">
        <v>56.311138</v>
      </c>
      <c r="FZ157" s="114">
        <v>15489100</v>
      </c>
      <c r="GA157" s="115">
        <v>238550.6</v>
      </c>
      <c r="GB157" s="145">
        <v>221</v>
      </c>
      <c r="GC157" s="113">
        <v>221.61999499999999</v>
      </c>
      <c r="GD157" s="113">
        <v>220.220001</v>
      </c>
      <c r="GE157" s="113">
        <v>221.020004</v>
      </c>
      <c r="GF157" s="113">
        <v>220.39897199999999</v>
      </c>
      <c r="GG157" s="114">
        <v>4764000</v>
      </c>
      <c r="GH157" s="115">
        <v>374875.3</v>
      </c>
      <c r="GI157" s="145">
        <v>54.540000999999997</v>
      </c>
      <c r="GJ157" s="113">
        <v>54.779998999999997</v>
      </c>
      <c r="GK157" s="113">
        <v>53.759998000000003</v>
      </c>
      <c r="GL157" s="113">
        <v>54.599997999999999</v>
      </c>
      <c r="GM157" s="113">
        <v>53.605922999999997</v>
      </c>
      <c r="GN157" s="114">
        <v>4467300</v>
      </c>
      <c r="GO157" s="115">
        <v>41320</v>
      </c>
      <c r="GP157" s="145">
        <v>139.800003</v>
      </c>
      <c r="GQ157" s="113">
        <v>140</v>
      </c>
      <c r="GR157" s="113">
        <v>138.86999499999999</v>
      </c>
      <c r="GS157" s="113">
        <v>139.36999499999999</v>
      </c>
      <c r="GT157" s="113">
        <v>138.31582599999999</v>
      </c>
      <c r="GU157" s="114">
        <v>5799300</v>
      </c>
      <c r="GV157" s="115">
        <v>392114.8</v>
      </c>
      <c r="GW157" s="145">
        <v>185.58999600000001</v>
      </c>
      <c r="GX157" s="113">
        <v>186.44000199999999</v>
      </c>
      <c r="GY157" s="113">
        <v>184.60000600000001</v>
      </c>
      <c r="GZ157" s="113">
        <v>185.490005</v>
      </c>
      <c r="HA157" s="113">
        <v>185.490005</v>
      </c>
      <c r="HB157" s="114">
        <v>6826500</v>
      </c>
      <c r="HC157" s="115">
        <v>336713.4</v>
      </c>
      <c r="HD157" s="147">
        <v>33721.160000000003</v>
      </c>
      <c r="HE157" s="148">
        <v>33741.64</v>
      </c>
      <c r="HF157" s="148">
        <v>33545.839999999997</v>
      </c>
      <c r="HG157" s="148">
        <v>33677.269999999997</v>
      </c>
      <c r="HH157" s="148">
        <v>33677.269999999997</v>
      </c>
      <c r="HI157" s="114">
        <v>324480000</v>
      </c>
      <c r="HJ157" s="149">
        <f t="shared" si="2"/>
        <v>10258831.030000001</v>
      </c>
    </row>
    <row r="158" spans="1:218" x14ac:dyDescent="0.2">
      <c r="A158" s="127">
        <v>44300</v>
      </c>
      <c r="B158" s="112">
        <v>195.550003</v>
      </c>
      <c r="C158" s="113">
        <v>197.38999899999999</v>
      </c>
      <c r="D158" s="113">
        <v>195.020004</v>
      </c>
      <c r="E158" s="113">
        <v>196.75</v>
      </c>
      <c r="F158" s="113">
        <v>193.83308400000001</v>
      </c>
      <c r="G158" s="114">
        <v>1575000</v>
      </c>
      <c r="H158" s="120">
        <v>114051</v>
      </c>
      <c r="I158" s="145">
        <v>145.80999800000001</v>
      </c>
      <c r="J158" s="113">
        <v>148.75</v>
      </c>
      <c r="K158" s="113">
        <v>145.699997</v>
      </c>
      <c r="L158" s="113">
        <v>147.41999799999999</v>
      </c>
      <c r="M158" s="113">
        <v>146.67172199999999</v>
      </c>
      <c r="N158" s="114">
        <v>2141800</v>
      </c>
      <c r="O158" s="115">
        <v>118440.3</v>
      </c>
      <c r="P158" s="146">
        <v>249.979996</v>
      </c>
      <c r="Q158" s="113">
        <v>251.5</v>
      </c>
      <c r="R158" s="113">
        <v>249</v>
      </c>
      <c r="S158" s="113">
        <v>249.61999499999999</v>
      </c>
      <c r="T158" s="113">
        <v>245.97766100000001</v>
      </c>
      <c r="U158" s="114">
        <v>1753800</v>
      </c>
      <c r="V158" s="120">
        <v>146600</v>
      </c>
      <c r="W158" s="145">
        <v>134.94000199999999</v>
      </c>
      <c r="X158" s="113">
        <v>135</v>
      </c>
      <c r="Y158" s="113">
        <v>131.66000399999999</v>
      </c>
      <c r="Z158" s="113">
        <v>132.029999</v>
      </c>
      <c r="AA158" s="113">
        <v>131.60893200000001</v>
      </c>
      <c r="AB158" s="114">
        <v>87222800</v>
      </c>
      <c r="AC158" s="115">
        <v>2216533</v>
      </c>
      <c r="AD158" s="145">
        <v>255.320007</v>
      </c>
      <c r="AE158" s="113">
        <v>258.36999500000002</v>
      </c>
      <c r="AF158" s="113">
        <v>251.279999</v>
      </c>
      <c r="AG158" s="113">
        <v>252.429993</v>
      </c>
      <c r="AH158" s="113">
        <v>252.429993</v>
      </c>
      <c r="AI158" s="114">
        <v>12661800</v>
      </c>
      <c r="AJ158" s="115">
        <v>147328.20000000001</v>
      </c>
      <c r="AK158" s="145">
        <v>229.60000600000001</v>
      </c>
      <c r="AL158" s="113">
        <v>234.220001</v>
      </c>
      <c r="AM158" s="113">
        <v>229.550003</v>
      </c>
      <c r="AN158" s="113">
        <v>232.58000200000001</v>
      </c>
      <c r="AO158" s="113">
        <v>230.297516</v>
      </c>
      <c r="AP158" s="114">
        <v>2491000</v>
      </c>
      <c r="AQ158" s="115">
        <v>127404.3</v>
      </c>
      <c r="AR158" s="145">
        <v>102.650002</v>
      </c>
      <c r="AS158" s="113">
        <v>105.33000199999999</v>
      </c>
      <c r="AT158" s="113">
        <v>102.599998</v>
      </c>
      <c r="AU158" s="113">
        <v>104.269997</v>
      </c>
      <c r="AV158" s="113">
        <v>101.638763</v>
      </c>
      <c r="AW158" s="114">
        <v>10194800</v>
      </c>
      <c r="AX158" s="115">
        <v>201038.6</v>
      </c>
      <c r="AY158" s="145">
        <v>51.509998000000003</v>
      </c>
      <c r="AZ158" s="113">
        <v>51.68</v>
      </c>
      <c r="BA158" s="113">
        <v>51.139999000000003</v>
      </c>
      <c r="BB158" s="113">
        <v>51.369999</v>
      </c>
      <c r="BC158" s="113">
        <v>50.672012000000002</v>
      </c>
      <c r="BD158" s="114">
        <v>15376600</v>
      </c>
      <c r="BE158" s="115">
        <v>217064.6</v>
      </c>
      <c r="BF158" s="145">
        <v>52.98</v>
      </c>
      <c r="BG158" s="113">
        <v>53.189999</v>
      </c>
      <c r="BH158" s="113">
        <v>52.650002000000001</v>
      </c>
      <c r="BI158" s="113">
        <v>53.080002</v>
      </c>
      <c r="BJ158" s="113">
        <v>52.288403000000002</v>
      </c>
      <c r="BK158" s="114">
        <v>9787600</v>
      </c>
      <c r="BL158" s="115">
        <v>228738.3</v>
      </c>
      <c r="BM158" s="145">
        <v>63.59</v>
      </c>
      <c r="BN158" s="113">
        <v>64.779999000000004</v>
      </c>
      <c r="BO158" s="113">
        <v>63.360000999999997</v>
      </c>
      <c r="BP158" s="113">
        <v>64.239998</v>
      </c>
      <c r="BQ158" s="113">
        <v>62.912754</v>
      </c>
      <c r="BR158" s="114">
        <v>4234400</v>
      </c>
      <c r="BS158" s="115">
        <v>40928.6</v>
      </c>
      <c r="BT158" s="145">
        <v>328.54998799999998</v>
      </c>
      <c r="BU158" s="113">
        <v>344.47000100000002</v>
      </c>
      <c r="BV158" s="113">
        <v>326.14999399999999</v>
      </c>
      <c r="BW158" s="113">
        <v>335.35000600000001</v>
      </c>
      <c r="BX158" s="113">
        <v>332.60510299999999</v>
      </c>
      <c r="BY158" s="114">
        <v>9876800</v>
      </c>
      <c r="BZ158" s="115">
        <v>114991.5</v>
      </c>
      <c r="CA158" s="145">
        <v>228</v>
      </c>
      <c r="CB158" s="113">
        <v>230.990005</v>
      </c>
      <c r="CC158" s="113">
        <v>228</v>
      </c>
      <c r="CD158" s="113">
        <v>229.38000500000001</v>
      </c>
      <c r="CE158" s="113">
        <v>227.50344799999999</v>
      </c>
      <c r="CF158" s="114">
        <v>2186500</v>
      </c>
      <c r="CG158" s="115">
        <v>140930</v>
      </c>
      <c r="CH158" s="145">
        <v>319.709991</v>
      </c>
      <c r="CI158" s="113">
        <v>322.70001200000002</v>
      </c>
      <c r="CJ158" s="113">
        <v>319.290009</v>
      </c>
      <c r="CK158" s="113">
        <v>320.01998900000001</v>
      </c>
      <c r="CL158" s="113">
        <v>316.74023399999999</v>
      </c>
      <c r="CM158" s="114">
        <v>3440600</v>
      </c>
      <c r="CN158" s="115">
        <v>344093.4</v>
      </c>
      <c r="CO158" s="145">
        <v>65.309997999999993</v>
      </c>
      <c r="CP158" s="113">
        <v>65.379997000000003</v>
      </c>
      <c r="CQ158" s="113">
        <v>63.84</v>
      </c>
      <c r="CR158" s="113">
        <v>64.190002000000007</v>
      </c>
      <c r="CS158" s="113">
        <v>63.385170000000002</v>
      </c>
      <c r="CT158" s="114">
        <v>25768400</v>
      </c>
      <c r="CU158" s="115">
        <v>259199.3</v>
      </c>
      <c r="CV158" s="145">
        <v>131.30999800000001</v>
      </c>
      <c r="CW158" s="113">
        <v>132.779999</v>
      </c>
      <c r="CX158" s="113">
        <v>130.520004</v>
      </c>
      <c r="CY158" s="113">
        <v>132.63000500000001</v>
      </c>
      <c r="CZ158" s="113">
        <v>129.67160000000001</v>
      </c>
      <c r="DA158" s="114">
        <v>5868000</v>
      </c>
      <c r="DB158" s="115">
        <v>118507.9</v>
      </c>
      <c r="DC158" s="145">
        <v>157.83000200000001</v>
      </c>
      <c r="DD158" s="113">
        <v>160.11000100000001</v>
      </c>
      <c r="DE158" s="113">
        <v>157.53999300000001</v>
      </c>
      <c r="DF158" s="113">
        <v>159.91999799999999</v>
      </c>
      <c r="DG158" s="113">
        <v>157.98962399999999</v>
      </c>
      <c r="DH158" s="114">
        <v>7718300</v>
      </c>
      <c r="DI158" s="115">
        <v>421022.4</v>
      </c>
      <c r="DJ158" s="145">
        <v>151.470001</v>
      </c>
      <c r="DK158" s="113">
        <v>153.83000200000001</v>
      </c>
      <c r="DL158" s="113">
        <v>150.929993</v>
      </c>
      <c r="DM158" s="113">
        <v>151.21000699999999</v>
      </c>
      <c r="DN158" s="113">
        <v>149.44311500000001</v>
      </c>
      <c r="DO158" s="114">
        <v>19939600</v>
      </c>
      <c r="DP158" s="115">
        <v>457732</v>
      </c>
      <c r="DQ158" s="145">
        <v>231.220001</v>
      </c>
      <c r="DR158" s="113">
        <v>231.28999300000001</v>
      </c>
      <c r="DS158" s="113">
        <v>229.58999600000001</v>
      </c>
      <c r="DT158" s="113">
        <v>230.30999800000001</v>
      </c>
      <c r="DU158" s="113">
        <v>227.796143</v>
      </c>
      <c r="DV158" s="114">
        <v>2129200</v>
      </c>
      <c r="DW158" s="115">
        <v>171851.3</v>
      </c>
      <c r="DX158" s="145">
        <v>72.805344000000005</v>
      </c>
      <c r="DY158" s="113">
        <v>73.272902999999999</v>
      </c>
      <c r="DZ158" s="113">
        <v>72.538169999999994</v>
      </c>
      <c r="EA158" s="113">
        <v>72.900763999999995</v>
      </c>
      <c r="EB158" s="113">
        <v>71.637473999999997</v>
      </c>
      <c r="EC158" s="114">
        <v>8415545</v>
      </c>
      <c r="ED158" s="115">
        <v>193391.3</v>
      </c>
      <c r="EE158" s="145">
        <v>257.48001099999999</v>
      </c>
      <c r="EF158" s="113">
        <v>258.82998700000002</v>
      </c>
      <c r="EG158" s="113">
        <v>255.16000399999999</v>
      </c>
      <c r="EH158" s="113">
        <v>255.58999600000001</v>
      </c>
      <c r="EI158" s="113">
        <v>254.51393100000001</v>
      </c>
      <c r="EJ158" s="114">
        <v>23070900</v>
      </c>
      <c r="EK158" s="115">
        <v>1927714</v>
      </c>
      <c r="EL158" s="145">
        <v>133.53999300000001</v>
      </c>
      <c r="EM158" s="113">
        <v>134.179993</v>
      </c>
      <c r="EN158" s="113">
        <v>131.820007</v>
      </c>
      <c r="EO158" s="113">
        <v>132.259995</v>
      </c>
      <c r="EP158" s="113">
        <v>131.77619899999999</v>
      </c>
      <c r="EQ158" s="114">
        <v>7354100</v>
      </c>
      <c r="ER158" s="115">
        <v>168625.8</v>
      </c>
      <c r="ES158" s="145">
        <v>135.520004</v>
      </c>
      <c r="ET158" s="113">
        <v>135.78999300000001</v>
      </c>
      <c r="EU158" s="113">
        <v>134.58000200000001</v>
      </c>
      <c r="EV158" s="113">
        <v>135.60000600000001</v>
      </c>
      <c r="EW158" s="113">
        <v>133.89584400000001</v>
      </c>
      <c r="EX158" s="114">
        <v>7584000</v>
      </c>
      <c r="EY158" s="115">
        <v>331980.40000000002</v>
      </c>
      <c r="EZ158" s="145">
        <v>232.85000600000001</v>
      </c>
      <c r="FA158" s="113">
        <v>233.13999899999999</v>
      </c>
      <c r="FB158" s="113">
        <v>227.66000399999999</v>
      </c>
      <c r="FC158" s="113">
        <v>228.020004</v>
      </c>
      <c r="FD158" s="113">
        <v>228.020004</v>
      </c>
      <c r="FE158" s="114">
        <v>4617600</v>
      </c>
      <c r="FF158" s="115">
        <v>207200</v>
      </c>
      <c r="FG158" s="145">
        <v>152.41999799999999</v>
      </c>
      <c r="FH158" s="113">
        <v>156.35000600000001</v>
      </c>
      <c r="FI158" s="113">
        <v>152</v>
      </c>
      <c r="FJ158" s="113">
        <v>155.429993</v>
      </c>
      <c r="FK158" s="113">
        <v>153.704926</v>
      </c>
      <c r="FL158" s="114">
        <v>1850700</v>
      </c>
      <c r="FM158" s="115">
        <v>39084.550000000003</v>
      </c>
      <c r="FN158" s="145">
        <v>375.33999599999999</v>
      </c>
      <c r="FO158" s="113">
        <v>378.01001000000002</v>
      </c>
      <c r="FP158" s="113">
        <v>374.57998700000002</v>
      </c>
      <c r="FQ158" s="113">
        <v>375.63000499999998</v>
      </c>
      <c r="FR158" s="113">
        <v>372.95019500000001</v>
      </c>
      <c r="FS158" s="114">
        <v>2805600</v>
      </c>
      <c r="FT158" s="115">
        <v>354552.7</v>
      </c>
      <c r="FU158" s="145">
        <v>57.5</v>
      </c>
      <c r="FV158" s="113">
        <v>58.130001</v>
      </c>
      <c r="FW158" s="113">
        <v>57.290000999999997</v>
      </c>
      <c r="FX158" s="113">
        <v>57.700001</v>
      </c>
      <c r="FY158" s="113">
        <v>56.389319999999998</v>
      </c>
      <c r="FZ158" s="114">
        <v>13890100</v>
      </c>
      <c r="GA158" s="115">
        <v>238881.8</v>
      </c>
      <c r="GB158" s="145">
        <v>221</v>
      </c>
      <c r="GC158" s="113">
        <v>223.10000600000001</v>
      </c>
      <c r="GD158" s="113">
        <v>220.070007</v>
      </c>
      <c r="GE158" s="113">
        <v>221.979996</v>
      </c>
      <c r="GF158" s="113">
        <v>221.35627700000001</v>
      </c>
      <c r="GG158" s="114">
        <v>4972600</v>
      </c>
      <c r="GH158" s="115">
        <v>376503.5</v>
      </c>
      <c r="GI158" s="145">
        <v>54.77</v>
      </c>
      <c r="GJ158" s="113">
        <v>55.130001</v>
      </c>
      <c r="GK158" s="113">
        <v>54.110000999999997</v>
      </c>
      <c r="GL158" s="113">
        <v>54.470001000000003</v>
      </c>
      <c r="GM158" s="113">
        <v>53.478293999999998</v>
      </c>
      <c r="GN158" s="114">
        <v>4549700</v>
      </c>
      <c r="GO158" s="115">
        <v>41000</v>
      </c>
      <c r="GP158" s="145">
        <v>139.11999499999999</v>
      </c>
      <c r="GQ158" s="113">
        <v>139.46000699999999</v>
      </c>
      <c r="GR158" s="113">
        <v>138.41999799999999</v>
      </c>
      <c r="GS158" s="113">
        <v>139.320007</v>
      </c>
      <c r="GT158" s="113">
        <v>138.26620500000001</v>
      </c>
      <c r="GU158" s="114">
        <v>7308200</v>
      </c>
      <c r="GV158" s="115">
        <v>391974.1</v>
      </c>
      <c r="GW158" s="145">
        <v>185.970001</v>
      </c>
      <c r="GX158" s="113">
        <v>190.39999399999999</v>
      </c>
      <c r="GY158" s="113">
        <v>185.71000699999999</v>
      </c>
      <c r="GZ158" s="113">
        <v>187.46000699999999</v>
      </c>
      <c r="HA158" s="113">
        <v>187.46000699999999</v>
      </c>
      <c r="HB158" s="114">
        <v>9089900</v>
      </c>
      <c r="HC158" s="115">
        <v>340289.6</v>
      </c>
      <c r="HD158" s="147">
        <v>33668.949999999997</v>
      </c>
      <c r="HE158" s="148">
        <v>33911.25</v>
      </c>
      <c r="HF158" s="148">
        <v>33668.949999999997</v>
      </c>
      <c r="HG158" s="148">
        <v>33730.89</v>
      </c>
      <c r="HH158" s="148">
        <v>33730.89</v>
      </c>
      <c r="HI158" s="114">
        <v>315330000</v>
      </c>
      <c r="HJ158" s="149">
        <f t="shared" si="2"/>
        <v>10197652.449999999</v>
      </c>
    </row>
    <row r="159" spans="1:218" x14ac:dyDescent="0.2">
      <c r="A159" s="127">
        <v>44301</v>
      </c>
      <c r="B159" s="112">
        <v>197.279999</v>
      </c>
      <c r="C159" s="113">
        <v>197.80999800000001</v>
      </c>
      <c r="D159" s="113">
        <v>195.91000399999999</v>
      </c>
      <c r="E159" s="113">
        <v>197.479996</v>
      </c>
      <c r="F159" s="113">
        <v>194.55226099999999</v>
      </c>
      <c r="G159" s="114">
        <v>1461600</v>
      </c>
      <c r="H159" s="120">
        <v>114474.2</v>
      </c>
      <c r="I159" s="145">
        <v>147.509995</v>
      </c>
      <c r="J159" s="113">
        <v>148.58999600000001</v>
      </c>
      <c r="K159" s="113">
        <v>145.5</v>
      </c>
      <c r="L159" s="113">
        <v>148.529999</v>
      </c>
      <c r="M159" s="113">
        <v>147.776093</v>
      </c>
      <c r="N159" s="114">
        <v>2901200</v>
      </c>
      <c r="O159" s="115">
        <v>119332.1</v>
      </c>
      <c r="P159" s="146">
        <v>251.10000600000001</v>
      </c>
      <c r="Q159" s="113">
        <v>257</v>
      </c>
      <c r="R159" s="113">
        <v>250.5</v>
      </c>
      <c r="S159" s="113">
        <v>255.13000500000001</v>
      </c>
      <c r="T159" s="113">
        <v>251.40727200000001</v>
      </c>
      <c r="U159" s="114">
        <v>2366300</v>
      </c>
      <c r="V159" s="120">
        <v>145750</v>
      </c>
      <c r="W159" s="145">
        <v>133.820007</v>
      </c>
      <c r="X159" s="113">
        <v>135</v>
      </c>
      <c r="Y159" s="113">
        <v>133.63999899999999</v>
      </c>
      <c r="Z159" s="113">
        <v>134.5</v>
      </c>
      <c r="AA159" s="113">
        <v>134.07105999999999</v>
      </c>
      <c r="AB159" s="114">
        <v>89347100</v>
      </c>
      <c r="AC159" s="115">
        <v>2258000</v>
      </c>
      <c r="AD159" s="145">
        <v>253.55999800000001</v>
      </c>
      <c r="AE159" s="113">
        <v>254.11999499999999</v>
      </c>
      <c r="AF159" s="113">
        <v>249.429993</v>
      </c>
      <c r="AG159" s="113">
        <v>251.11000100000001</v>
      </c>
      <c r="AH159" s="113">
        <v>251.11000100000001</v>
      </c>
      <c r="AI159" s="114">
        <v>9479000</v>
      </c>
      <c r="AJ159" s="115">
        <v>146557.79999999999</v>
      </c>
      <c r="AK159" s="145">
        <v>233.14999399999999</v>
      </c>
      <c r="AL159" s="113">
        <v>233.44000199999999</v>
      </c>
      <c r="AM159" s="113">
        <v>230.740005</v>
      </c>
      <c r="AN159" s="113">
        <v>232.520004</v>
      </c>
      <c r="AO159" s="113">
        <v>230.23809800000001</v>
      </c>
      <c r="AP159" s="114">
        <v>1860200</v>
      </c>
      <c r="AQ159" s="115">
        <v>127371.4</v>
      </c>
      <c r="AR159" s="145">
        <v>104.010002</v>
      </c>
      <c r="AS159" s="113">
        <v>104.269997</v>
      </c>
      <c r="AT159" s="113">
        <v>102.93</v>
      </c>
      <c r="AU159" s="113">
        <v>103.41999800000001</v>
      </c>
      <c r="AV159" s="113">
        <v>100.810219</v>
      </c>
      <c r="AW159" s="114">
        <v>7860500</v>
      </c>
      <c r="AX159" s="115">
        <v>199399.8</v>
      </c>
      <c r="AY159" s="145">
        <v>51.759998000000003</v>
      </c>
      <c r="AZ159" s="113">
        <v>51.939999</v>
      </c>
      <c r="BA159" s="113">
        <v>51.369999</v>
      </c>
      <c r="BB159" s="113">
        <v>51.639999000000003</v>
      </c>
      <c r="BC159" s="113">
        <v>50.938347</v>
      </c>
      <c r="BD159" s="114">
        <v>17869800</v>
      </c>
      <c r="BE159" s="115">
        <v>218205.4</v>
      </c>
      <c r="BF159" s="145">
        <v>53.130001</v>
      </c>
      <c r="BG159" s="113">
        <v>53.66</v>
      </c>
      <c r="BH159" s="113">
        <v>53.119999</v>
      </c>
      <c r="BI159" s="113">
        <v>53.330002</v>
      </c>
      <c r="BJ159" s="113">
        <v>52.534675999999997</v>
      </c>
      <c r="BK159" s="114">
        <v>13078100</v>
      </c>
      <c r="BL159" s="115">
        <v>229815.6</v>
      </c>
      <c r="BM159" s="145">
        <v>64.879997000000003</v>
      </c>
      <c r="BN159" s="113">
        <v>64.919998000000007</v>
      </c>
      <c r="BO159" s="113">
        <v>63.799999</v>
      </c>
      <c r="BP159" s="113">
        <v>64.569999999999993</v>
      </c>
      <c r="BQ159" s="113">
        <v>63.235939000000002</v>
      </c>
      <c r="BR159" s="114">
        <v>2632500</v>
      </c>
      <c r="BS159" s="115">
        <v>41211.9</v>
      </c>
      <c r="BT159" s="145">
        <v>338.89999399999999</v>
      </c>
      <c r="BU159" s="113">
        <v>341.35000600000001</v>
      </c>
      <c r="BV159" s="113">
        <v>334.540009</v>
      </c>
      <c r="BW159" s="113">
        <v>338.54998799999998</v>
      </c>
      <c r="BX159" s="113">
        <v>335.77886999999998</v>
      </c>
      <c r="BY159" s="114">
        <v>4354800</v>
      </c>
      <c r="BZ159" s="115">
        <v>116088.8</v>
      </c>
      <c r="CA159" s="145">
        <v>230.229996</v>
      </c>
      <c r="CB159" s="113">
        <v>230.71000699999999</v>
      </c>
      <c r="CC159" s="113">
        <v>228.570007</v>
      </c>
      <c r="CD159" s="113">
        <v>229.83999600000001</v>
      </c>
      <c r="CE159" s="113">
        <v>227.95967099999999</v>
      </c>
      <c r="CF159" s="114">
        <v>2009400</v>
      </c>
      <c r="CG159" s="115">
        <v>143000</v>
      </c>
      <c r="CH159" s="145">
        <v>320.209991</v>
      </c>
      <c r="CI159" s="113">
        <v>323.39999399999999</v>
      </c>
      <c r="CJ159" s="113">
        <v>320.04998799999998</v>
      </c>
      <c r="CK159" s="113">
        <v>322.73998999999998</v>
      </c>
      <c r="CL159" s="113">
        <v>319.43237299999998</v>
      </c>
      <c r="CM159" s="114">
        <v>3508200</v>
      </c>
      <c r="CN159" s="115">
        <v>347018.1</v>
      </c>
      <c r="CO159" s="145">
        <v>63.970001000000003</v>
      </c>
      <c r="CP159" s="113">
        <v>65.220000999999996</v>
      </c>
      <c r="CQ159" s="113">
        <v>63.68</v>
      </c>
      <c r="CR159" s="113">
        <v>65.019997000000004</v>
      </c>
      <c r="CS159" s="113">
        <v>64.204757999999998</v>
      </c>
      <c r="CT159" s="114">
        <v>24927700</v>
      </c>
      <c r="CU159" s="115">
        <v>262550.8</v>
      </c>
      <c r="CV159" s="145">
        <v>133.279999</v>
      </c>
      <c r="CW159" s="113">
        <v>133.86999499999999</v>
      </c>
      <c r="CX159" s="113">
        <v>132.220001</v>
      </c>
      <c r="CY159" s="113">
        <v>132.58000200000001</v>
      </c>
      <c r="CZ159" s="113">
        <v>129.62269599999999</v>
      </c>
      <c r="DA159" s="114">
        <v>3884000</v>
      </c>
      <c r="DB159" s="115">
        <v>118463.2</v>
      </c>
      <c r="DC159" s="145">
        <v>160.720001</v>
      </c>
      <c r="DD159" s="113">
        <v>162.38999899999999</v>
      </c>
      <c r="DE159" s="113">
        <v>160.229996</v>
      </c>
      <c r="DF159" s="113">
        <v>160.38999899999999</v>
      </c>
      <c r="DG159" s="113">
        <v>158.45394899999999</v>
      </c>
      <c r="DH159" s="114">
        <v>7524600</v>
      </c>
      <c r="DI159" s="115">
        <v>422259.8</v>
      </c>
      <c r="DJ159" s="145">
        <v>151.25</v>
      </c>
      <c r="DK159" s="113">
        <v>152.199997</v>
      </c>
      <c r="DL159" s="113">
        <v>149.320007</v>
      </c>
      <c r="DM159" s="113">
        <v>152.16999799999999</v>
      </c>
      <c r="DN159" s="113">
        <v>150.39189099999999</v>
      </c>
      <c r="DO159" s="114">
        <v>17694100</v>
      </c>
      <c r="DP159" s="115">
        <v>460638.1</v>
      </c>
      <c r="DQ159" s="145">
        <v>229.80999800000001</v>
      </c>
      <c r="DR159" s="113">
        <v>231.36000100000001</v>
      </c>
      <c r="DS159" s="113">
        <v>229.199997</v>
      </c>
      <c r="DT159" s="113">
        <v>231.279999</v>
      </c>
      <c r="DU159" s="113">
        <v>228.755539</v>
      </c>
      <c r="DV159" s="114">
        <v>2063000</v>
      </c>
      <c r="DW159" s="115">
        <v>172575.1</v>
      </c>
      <c r="DX159" s="145">
        <v>72.566794999999999</v>
      </c>
      <c r="DY159" s="113">
        <v>73.788169999999994</v>
      </c>
      <c r="DZ159" s="113">
        <v>72.566794999999999</v>
      </c>
      <c r="EA159" s="113">
        <v>73.148857000000007</v>
      </c>
      <c r="EB159" s="113">
        <v>71.881270999999998</v>
      </c>
      <c r="EC159" s="114">
        <v>14541734</v>
      </c>
      <c r="ED159" s="115">
        <v>194049.5</v>
      </c>
      <c r="EE159" s="145">
        <v>257.92999300000002</v>
      </c>
      <c r="EF159" s="113">
        <v>259.92999300000002</v>
      </c>
      <c r="EG159" s="113">
        <v>257.73001099999999</v>
      </c>
      <c r="EH159" s="113">
        <v>259.5</v>
      </c>
      <c r="EI159" s="113">
        <v>258.40747099999999</v>
      </c>
      <c r="EJ159" s="114">
        <v>25627500</v>
      </c>
      <c r="EK159" s="115">
        <v>1957204</v>
      </c>
      <c r="EL159" s="145">
        <v>133</v>
      </c>
      <c r="EM159" s="113">
        <v>134.070007</v>
      </c>
      <c r="EN159" s="113">
        <v>132.679993</v>
      </c>
      <c r="EO159" s="113">
        <v>133.66999799999999</v>
      </c>
      <c r="EP159" s="113">
        <v>133.18104600000001</v>
      </c>
      <c r="EQ159" s="114">
        <v>6284800</v>
      </c>
      <c r="ER159" s="115">
        <v>170423.4</v>
      </c>
      <c r="ES159" s="145">
        <v>135.970001</v>
      </c>
      <c r="ET159" s="113">
        <v>137.759995</v>
      </c>
      <c r="EU159" s="113">
        <v>135.86999499999999</v>
      </c>
      <c r="EV159" s="113">
        <v>137.240005</v>
      </c>
      <c r="EW159" s="113">
        <v>135.51522800000001</v>
      </c>
      <c r="EX159" s="114">
        <v>7945300</v>
      </c>
      <c r="EY159" s="115">
        <v>335995.4</v>
      </c>
      <c r="EZ159" s="145">
        <v>229.86999499999999</v>
      </c>
      <c r="FA159" s="113">
        <v>233.08000200000001</v>
      </c>
      <c r="FB159" s="113">
        <v>229.5</v>
      </c>
      <c r="FC159" s="113">
        <v>233</v>
      </c>
      <c r="FD159" s="113">
        <v>233</v>
      </c>
      <c r="FE159" s="114">
        <v>5073900</v>
      </c>
      <c r="FF159" s="115">
        <v>203890</v>
      </c>
      <c r="FG159" s="145">
        <v>155.529999</v>
      </c>
      <c r="FH159" s="113">
        <v>155.970001</v>
      </c>
      <c r="FI159" s="113">
        <v>153.779999</v>
      </c>
      <c r="FJ159" s="113">
        <v>154.36000100000001</v>
      </c>
      <c r="FK159" s="113">
        <v>152.64681999999999</v>
      </c>
      <c r="FL159" s="114">
        <v>1181300</v>
      </c>
      <c r="FM159" s="115">
        <v>38816.18</v>
      </c>
      <c r="FN159" s="145">
        <v>380</v>
      </c>
      <c r="FO159" s="113">
        <v>392.35998499999999</v>
      </c>
      <c r="FP159" s="113">
        <v>380</v>
      </c>
      <c r="FQ159" s="113">
        <v>390.01001000000002</v>
      </c>
      <c r="FR159" s="113">
        <v>387.2276</v>
      </c>
      <c r="FS159" s="114">
        <v>4488300</v>
      </c>
      <c r="FT159" s="115">
        <v>368125.9</v>
      </c>
      <c r="FU159" s="145">
        <v>57.560001</v>
      </c>
      <c r="FV159" s="113">
        <v>57.91</v>
      </c>
      <c r="FW159" s="113">
        <v>57.540000999999997</v>
      </c>
      <c r="FX159" s="113">
        <v>57.700001</v>
      </c>
      <c r="FY159" s="113">
        <v>56.389319999999998</v>
      </c>
      <c r="FZ159" s="114">
        <v>13338400</v>
      </c>
      <c r="GA159" s="115">
        <v>238881.8</v>
      </c>
      <c r="GB159" s="145">
        <v>223.88999899999999</v>
      </c>
      <c r="GC159" s="113">
        <v>227.63000500000001</v>
      </c>
      <c r="GD159" s="113">
        <v>223.86000100000001</v>
      </c>
      <c r="GE159" s="113">
        <v>226.279999</v>
      </c>
      <c r="GF159" s="113">
        <v>225.64419599999999</v>
      </c>
      <c r="GG159" s="114">
        <v>8698100</v>
      </c>
      <c r="GH159" s="115">
        <v>383796.8</v>
      </c>
      <c r="GI159" s="145">
        <v>54.700001</v>
      </c>
      <c r="GJ159" s="113">
        <v>54.700001</v>
      </c>
      <c r="GK159" s="113">
        <v>53.639999000000003</v>
      </c>
      <c r="GL159" s="113">
        <v>53.720001000000003</v>
      </c>
      <c r="GM159" s="113">
        <v>52.741947000000003</v>
      </c>
      <c r="GN159" s="114">
        <v>6574000</v>
      </c>
      <c r="GO159" s="115">
        <v>40670</v>
      </c>
      <c r="GP159" s="145">
        <v>139.39999399999999</v>
      </c>
      <c r="GQ159" s="113">
        <v>140.470001</v>
      </c>
      <c r="GR159" s="113">
        <v>139.199997</v>
      </c>
      <c r="GS159" s="113">
        <v>140.16000399999999</v>
      </c>
      <c r="GT159" s="113">
        <v>139.09985399999999</v>
      </c>
      <c r="GU159" s="114">
        <v>7236800</v>
      </c>
      <c r="GV159" s="115">
        <v>394337.4</v>
      </c>
      <c r="GW159" s="145">
        <v>188.08999600000001</v>
      </c>
      <c r="GX159" s="113">
        <v>188.89999399999999</v>
      </c>
      <c r="GY159" s="113">
        <v>185.699997</v>
      </c>
      <c r="GZ159" s="113">
        <v>185.929993</v>
      </c>
      <c r="HA159" s="113">
        <v>185.929993</v>
      </c>
      <c r="HB159" s="114">
        <v>7262500</v>
      </c>
      <c r="HC159" s="115">
        <v>337512.1</v>
      </c>
      <c r="HD159" s="147">
        <v>33788.53</v>
      </c>
      <c r="HE159" s="148">
        <v>34068.730000000003</v>
      </c>
      <c r="HF159" s="148">
        <v>33788.53</v>
      </c>
      <c r="HG159" s="148">
        <v>34035.99</v>
      </c>
      <c r="HH159" s="148">
        <v>34035.99</v>
      </c>
      <c r="HI159" s="114">
        <v>319680000</v>
      </c>
      <c r="HJ159" s="149">
        <f t="shared" si="2"/>
        <v>10306414.579999998</v>
      </c>
    </row>
    <row r="160" spans="1:218" x14ac:dyDescent="0.2">
      <c r="A160" s="127">
        <v>44302</v>
      </c>
      <c r="B160" s="112">
        <v>198.720001</v>
      </c>
      <c r="C160" s="113">
        <v>199.66999799999999</v>
      </c>
      <c r="D160" s="113">
        <v>197.979996</v>
      </c>
      <c r="E160" s="113">
        <v>198.58000200000001</v>
      </c>
      <c r="F160" s="113">
        <v>195.63595599999999</v>
      </c>
      <c r="G160" s="114">
        <v>2769500</v>
      </c>
      <c r="H160" s="120">
        <v>115111.8</v>
      </c>
      <c r="I160" s="145">
        <v>149.71000699999999</v>
      </c>
      <c r="J160" s="113">
        <v>150.449997</v>
      </c>
      <c r="K160" s="113">
        <v>148.69000199999999</v>
      </c>
      <c r="L160" s="113">
        <v>149.990005</v>
      </c>
      <c r="M160" s="113">
        <v>149.22868299999999</v>
      </c>
      <c r="N160" s="114">
        <v>3480000</v>
      </c>
      <c r="O160" s="115">
        <v>120505</v>
      </c>
      <c r="P160" s="146">
        <v>256.44000199999999</v>
      </c>
      <c r="Q160" s="113">
        <v>258.82000699999998</v>
      </c>
      <c r="R160" s="113">
        <v>254.66999799999999</v>
      </c>
      <c r="S160" s="113">
        <v>255.71000699999999</v>
      </c>
      <c r="T160" s="113">
        <v>251.97880599999999</v>
      </c>
      <c r="U160" s="114">
        <v>2768700</v>
      </c>
      <c r="V160" s="120">
        <v>145940</v>
      </c>
      <c r="W160" s="145">
        <v>134.300003</v>
      </c>
      <c r="X160" s="113">
        <v>134.66999799999999</v>
      </c>
      <c r="Y160" s="113">
        <v>133.279999</v>
      </c>
      <c r="Z160" s="113">
        <v>134.16000399999999</v>
      </c>
      <c r="AA160" s="113">
        <v>133.732147</v>
      </c>
      <c r="AB160" s="114">
        <v>84922400</v>
      </c>
      <c r="AC160" s="115">
        <v>2238811</v>
      </c>
      <c r="AD160" s="145">
        <v>252</v>
      </c>
      <c r="AE160" s="113">
        <v>253.050003</v>
      </c>
      <c r="AF160" s="113">
        <v>246.229996</v>
      </c>
      <c r="AG160" s="113">
        <v>248.179993</v>
      </c>
      <c r="AH160" s="113">
        <v>248.179993</v>
      </c>
      <c r="AI160" s="114">
        <v>14606000</v>
      </c>
      <c r="AJ160" s="115">
        <v>144847.79999999999</v>
      </c>
      <c r="AK160" s="145">
        <v>234.61999499999999</v>
      </c>
      <c r="AL160" s="113">
        <v>235.94000199999999</v>
      </c>
      <c r="AM160" s="113">
        <v>232.270004</v>
      </c>
      <c r="AN160" s="113">
        <v>233.36000100000001</v>
      </c>
      <c r="AO160" s="113">
        <v>231.06985499999999</v>
      </c>
      <c r="AP160" s="114">
        <v>2128400</v>
      </c>
      <c r="AQ160" s="115">
        <v>127831.6</v>
      </c>
      <c r="AR160" s="145">
        <v>103.800003</v>
      </c>
      <c r="AS160" s="113">
        <v>104.360001</v>
      </c>
      <c r="AT160" s="113">
        <v>102.43</v>
      </c>
      <c r="AU160" s="113">
        <v>102.959999</v>
      </c>
      <c r="AV160" s="113">
        <v>100.36183200000001</v>
      </c>
      <c r="AW160" s="114">
        <v>7459700</v>
      </c>
      <c r="AX160" s="115">
        <v>198512.9</v>
      </c>
      <c r="AY160" s="145">
        <v>52.450001</v>
      </c>
      <c r="AZ160" s="113">
        <v>53.18</v>
      </c>
      <c r="BA160" s="113">
        <v>52.259998000000003</v>
      </c>
      <c r="BB160" s="113">
        <v>52.799999</v>
      </c>
      <c r="BC160" s="113">
        <v>52.082583999999997</v>
      </c>
      <c r="BD160" s="114">
        <v>28327900</v>
      </c>
      <c r="BE160" s="115">
        <v>223107.1</v>
      </c>
      <c r="BF160" s="145">
        <v>53.740001999999997</v>
      </c>
      <c r="BG160" s="113">
        <v>53.799999</v>
      </c>
      <c r="BH160" s="113">
        <v>53.380001</v>
      </c>
      <c r="BI160" s="113">
        <v>53.68</v>
      </c>
      <c r="BJ160" s="113">
        <v>52.879455999999998</v>
      </c>
      <c r="BK160" s="114">
        <v>17974100</v>
      </c>
      <c r="BL160" s="115">
        <v>231323.8</v>
      </c>
      <c r="BM160" s="145">
        <v>65.269997000000004</v>
      </c>
      <c r="BN160" s="113">
        <v>65.510002</v>
      </c>
      <c r="BO160" s="113">
        <v>64.260002</v>
      </c>
      <c r="BP160" s="113">
        <v>64.680000000000007</v>
      </c>
      <c r="BQ160" s="113">
        <v>63.343665999999999</v>
      </c>
      <c r="BR160" s="114">
        <v>3698800</v>
      </c>
      <c r="BS160" s="115">
        <v>41169.14</v>
      </c>
      <c r="BT160" s="145">
        <v>340.290009</v>
      </c>
      <c r="BU160" s="113">
        <v>343.73998999999998</v>
      </c>
      <c r="BV160" s="113">
        <v>338.61999500000002</v>
      </c>
      <c r="BW160" s="113">
        <v>342.30999800000001</v>
      </c>
      <c r="BX160" s="113">
        <v>339.50808699999999</v>
      </c>
      <c r="BY160" s="114">
        <v>4231900</v>
      </c>
      <c r="BZ160" s="115">
        <v>116303.9</v>
      </c>
      <c r="CA160" s="145">
        <v>231.679993</v>
      </c>
      <c r="CB160" s="113">
        <v>232.35000600000001</v>
      </c>
      <c r="CC160" s="113">
        <v>230.050003</v>
      </c>
      <c r="CD160" s="113">
        <v>232.11000100000001</v>
      </c>
      <c r="CE160" s="113">
        <v>230.21112099999999</v>
      </c>
      <c r="CF160" s="114">
        <v>4098100</v>
      </c>
      <c r="CG160" s="115">
        <v>144990</v>
      </c>
      <c r="CH160" s="145">
        <v>324.83999599999999</v>
      </c>
      <c r="CI160" s="113">
        <v>328.67001299999998</v>
      </c>
      <c r="CJ160" s="113">
        <v>323.94000199999999</v>
      </c>
      <c r="CK160" s="113">
        <v>328.07998700000002</v>
      </c>
      <c r="CL160" s="113">
        <v>324.71765099999999</v>
      </c>
      <c r="CM160" s="114">
        <v>6213100</v>
      </c>
      <c r="CN160" s="115">
        <v>352759.8</v>
      </c>
      <c r="CO160" s="145">
        <v>65.330001999999993</v>
      </c>
      <c r="CP160" s="113">
        <v>65.519997000000004</v>
      </c>
      <c r="CQ160" s="113">
        <v>64.569999999999993</v>
      </c>
      <c r="CR160" s="113">
        <v>64.75</v>
      </c>
      <c r="CS160" s="113">
        <v>63.938144999999999</v>
      </c>
      <c r="CT160" s="114">
        <v>24625500</v>
      </c>
      <c r="CU160" s="115">
        <v>261460.5</v>
      </c>
      <c r="CV160" s="145">
        <v>133</v>
      </c>
      <c r="CW160" s="113">
        <v>134.10000600000001</v>
      </c>
      <c r="CX160" s="113">
        <v>132.949997</v>
      </c>
      <c r="CY160" s="113">
        <v>133.58999600000001</v>
      </c>
      <c r="CZ160" s="113">
        <v>130.61016799999999</v>
      </c>
      <c r="DA160" s="114">
        <v>5291800</v>
      </c>
      <c r="DB160" s="115">
        <v>119365.6</v>
      </c>
      <c r="DC160" s="145">
        <v>161.33999600000001</v>
      </c>
      <c r="DD160" s="113">
        <v>162.509995</v>
      </c>
      <c r="DE160" s="113">
        <v>160.55999800000001</v>
      </c>
      <c r="DF160" s="113">
        <v>162.240005</v>
      </c>
      <c r="DG160" s="113">
        <v>160.28161600000001</v>
      </c>
      <c r="DH160" s="114">
        <v>9049400</v>
      </c>
      <c r="DI160" s="115">
        <v>427130.3</v>
      </c>
      <c r="DJ160" s="145">
        <v>153.86999499999999</v>
      </c>
      <c r="DK160" s="113">
        <v>154.509995</v>
      </c>
      <c r="DL160" s="113">
        <v>152.69000199999999</v>
      </c>
      <c r="DM160" s="113">
        <v>153.300003</v>
      </c>
      <c r="DN160" s="113">
        <v>151.50869800000001</v>
      </c>
      <c r="DO160" s="114">
        <v>13773400</v>
      </c>
      <c r="DP160" s="115">
        <v>464058.8</v>
      </c>
      <c r="DQ160" s="145">
        <v>233.64999399999999</v>
      </c>
      <c r="DR160" s="113">
        <v>234.259995</v>
      </c>
      <c r="DS160" s="113">
        <v>232.30999800000001</v>
      </c>
      <c r="DT160" s="113">
        <v>233.08000200000001</v>
      </c>
      <c r="DU160" s="113">
        <v>230.53590399999999</v>
      </c>
      <c r="DV160" s="114">
        <v>2694300</v>
      </c>
      <c r="DW160" s="115">
        <v>173918.3</v>
      </c>
      <c r="DX160" s="145">
        <v>73.711830000000006</v>
      </c>
      <c r="DY160" s="113">
        <v>74.188934000000003</v>
      </c>
      <c r="DZ160" s="113">
        <v>73.301529000000002</v>
      </c>
      <c r="EA160" s="113">
        <v>73.921752999999995</v>
      </c>
      <c r="EB160" s="113">
        <v>72.640777999999997</v>
      </c>
      <c r="EC160" s="114">
        <v>12512806</v>
      </c>
      <c r="ED160" s="115">
        <v>196099.8</v>
      </c>
      <c r="EE160" s="145">
        <v>259.47000100000002</v>
      </c>
      <c r="EF160" s="113">
        <v>261</v>
      </c>
      <c r="EG160" s="113">
        <v>257.60000600000001</v>
      </c>
      <c r="EH160" s="113">
        <v>260.73998999999998</v>
      </c>
      <c r="EI160" s="113">
        <v>259.64224200000001</v>
      </c>
      <c r="EJ160" s="114">
        <v>24878600</v>
      </c>
      <c r="EK160" s="115">
        <v>1966557</v>
      </c>
      <c r="EL160" s="145">
        <v>134.71000699999999</v>
      </c>
      <c r="EM160" s="113">
        <v>134.770004</v>
      </c>
      <c r="EN160" s="113">
        <v>133.729996</v>
      </c>
      <c r="EO160" s="113">
        <v>134.30999800000001</v>
      </c>
      <c r="EP160" s="113">
        <v>133.81871000000001</v>
      </c>
      <c r="EQ160" s="114">
        <v>6852500</v>
      </c>
      <c r="ER160" s="115">
        <v>171239.4</v>
      </c>
      <c r="ES160" s="145">
        <v>137.61000100000001</v>
      </c>
      <c r="ET160" s="113">
        <v>137.89999399999999</v>
      </c>
      <c r="EU160" s="113">
        <v>136.88000500000001</v>
      </c>
      <c r="EV160" s="113">
        <v>137.25</v>
      </c>
      <c r="EW160" s="113">
        <v>135.52510100000001</v>
      </c>
      <c r="EX160" s="114">
        <v>7708500</v>
      </c>
      <c r="EY160" s="115">
        <v>336019.9</v>
      </c>
      <c r="EZ160" s="145">
        <v>234</v>
      </c>
      <c r="FA160" s="113">
        <v>234</v>
      </c>
      <c r="FB160" s="113">
        <v>229.88999899999999</v>
      </c>
      <c r="FC160" s="113">
        <v>231.91000399999999</v>
      </c>
      <c r="FD160" s="113">
        <v>231.91000399999999</v>
      </c>
      <c r="FE160" s="114">
        <v>5088700</v>
      </c>
      <c r="FF160" s="115">
        <v>205060</v>
      </c>
      <c r="FG160" s="145">
        <v>154.66999799999999</v>
      </c>
      <c r="FH160" s="113">
        <v>156.46000699999999</v>
      </c>
      <c r="FI160" s="113">
        <v>154.66999799999999</v>
      </c>
      <c r="FJ160" s="113">
        <v>155.949997</v>
      </c>
      <c r="FK160" s="113">
        <v>154.219177</v>
      </c>
      <c r="FL160" s="114">
        <v>1315500</v>
      </c>
      <c r="FM160" s="115">
        <v>39216</v>
      </c>
      <c r="FN160" s="145">
        <v>393.92001299999998</v>
      </c>
      <c r="FO160" s="113">
        <v>393.92001299999998</v>
      </c>
      <c r="FP160" s="113">
        <v>385.459991</v>
      </c>
      <c r="FQ160" s="113">
        <v>391.01001000000002</v>
      </c>
      <c r="FR160" s="113">
        <v>388.22048999999998</v>
      </c>
      <c r="FS160" s="114">
        <v>4532400</v>
      </c>
      <c r="FT160" s="115">
        <v>369069.8</v>
      </c>
      <c r="FU160" s="145">
        <v>58.07</v>
      </c>
      <c r="FV160" s="113">
        <v>58.48</v>
      </c>
      <c r="FW160" s="113">
        <v>57.799999</v>
      </c>
      <c r="FX160" s="113">
        <v>58.279998999999997</v>
      </c>
      <c r="FY160" s="113">
        <v>56.956145999999997</v>
      </c>
      <c r="FZ160" s="114">
        <v>19866200</v>
      </c>
      <c r="GA160" s="115">
        <v>241283.1</v>
      </c>
      <c r="GB160" s="145">
        <v>227.16999799999999</v>
      </c>
      <c r="GC160" s="113">
        <v>227.800003</v>
      </c>
      <c r="GD160" s="113">
        <v>225.759995</v>
      </c>
      <c r="GE160" s="113">
        <v>226.41000399999999</v>
      </c>
      <c r="GF160" s="113">
        <v>225.77383399999999</v>
      </c>
      <c r="GG160" s="114">
        <v>6829400</v>
      </c>
      <c r="GH160" s="115">
        <v>384017.3</v>
      </c>
      <c r="GI160" s="145">
        <v>54.049999</v>
      </c>
      <c r="GJ160" s="113">
        <v>54.259998000000003</v>
      </c>
      <c r="GK160" s="113">
        <v>53.25</v>
      </c>
      <c r="GL160" s="113">
        <v>53.299999</v>
      </c>
      <c r="GM160" s="113">
        <v>52.329594</v>
      </c>
      <c r="GN160" s="114">
        <v>4744500</v>
      </c>
      <c r="GO160" s="115">
        <v>41550</v>
      </c>
      <c r="GP160" s="145">
        <v>140.88999899999999</v>
      </c>
      <c r="GQ160" s="113">
        <v>140.96000699999999</v>
      </c>
      <c r="GR160" s="113">
        <v>139.71000699999999</v>
      </c>
      <c r="GS160" s="113">
        <v>140.61000100000001</v>
      </c>
      <c r="GT160" s="113">
        <v>139.546448</v>
      </c>
      <c r="GU160" s="114">
        <v>8829500</v>
      </c>
      <c r="GV160" s="115">
        <v>395603.5</v>
      </c>
      <c r="GW160" s="145">
        <v>187.570007</v>
      </c>
      <c r="GX160" s="113">
        <v>189.470001</v>
      </c>
      <c r="GY160" s="113">
        <v>186.199997</v>
      </c>
      <c r="GZ160" s="113">
        <v>187.259995</v>
      </c>
      <c r="HA160" s="113">
        <v>187.259995</v>
      </c>
      <c r="HB160" s="114">
        <v>9453500</v>
      </c>
      <c r="HC160" s="115">
        <v>339926.4</v>
      </c>
      <c r="HD160" s="147">
        <v>34058.160000000003</v>
      </c>
      <c r="HE160" s="148">
        <v>34256.75</v>
      </c>
      <c r="HF160" s="148">
        <v>34058.160000000003</v>
      </c>
      <c r="HG160" s="148">
        <v>34200.67</v>
      </c>
      <c r="HH160" s="148">
        <v>34200.67</v>
      </c>
      <c r="HI160" s="114">
        <v>343760000</v>
      </c>
      <c r="HJ160" s="149">
        <f t="shared" si="2"/>
        <v>10332789.539999999</v>
      </c>
    </row>
    <row r="161" spans="1:218" x14ac:dyDescent="0.2">
      <c r="A161" s="127">
        <v>44305</v>
      </c>
      <c r="B161" s="112">
        <v>198.11000100000001</v>
      </c>
      <c r="C161" s="113">
        <v>198.69000199999999</v>
      </c>
      <c r="D161" s="113">
        <v>196.66999799999999</v>
      </c>
      <c r="E161" s="113">
        <v>198.58999600000001</v>
      </c>
      <c r="F161" s="113">
        <v>195.645813</v>
      </c>
      <c r="G161" s="114">
        <v>2200500</v>
      </c>
      <c r="H161" s="120">
        <v>115117.6</v>
      </c>
      <c r="I161" s="145">
        <v>149.19000199999999</v>
      </c>
      <c r="J161" s="113">
        <v>149.509995</v>
      </c>
      <c r="K161" s="113">
        <v>147.800003</v>
      </c>
      <c r="L161" s="113">
        <v>148.53999300000001</v>
      </c>
      <c r="M161" s="113">
        <v>147.78604100000001</v>
      </c>
      <c r="N161" s="114">
        <v>2259100</v>
      </c>
      <c r="O161" s="115">
        <v>119322.6</v>
      </c>
      <c r="P161" s="146">
        <v>252.85000600000001</v>
      </c>
      <c r="Q161" s="113">
        <v>256.10998499999999</v>
      </c>
      <c r="R161" s="113">
        <v>252.63999899999999</v>
      </c>
      <c r="S161" s="113">
        <v>255.970001</v>
      </c>
      <c r="T161" s="113">
        <v>252.23500100000001</v>
      </c>
      <c r="U161" s="114">
        <v>2345100</v>
      </c>
      <c r="V161" s="120">
        <v>143570</v>
      </c>
      <c r="W161" s="145">
        <v>133.509995</v>
      </c>
      <c r="X161" s="113">
        <v>135.470001</v>
      </c>
      <c r="Y161" s="113">
        <v>133.33999600000001</v>
      </c>
      <c r="Z161" s="113">
        <v>134.83999600000001</v>
      </c>
      <c r="AA161" s="113">
        <v>134.40995799999999</v>
      </c>
      <c r="AB161" s="114">
        <v>94264200</v>
      </c>
      <c r="AC161" s="115">
        <v>2250159</v>
      </c>
      <c r="AD161" s="145">
        <v>247</v>
      </c>
      <c r="AE161" s="113">
        <v>247</v>
      </c>
      <c r="AF161" s="113">
        <v>242.220001</v>
      </c>
      <c r="AG161" s="113">
        <v>244.14999399999999</v>
      </c>
      <c r="AH161" s="113">
        <v>244.14999399999999</v>
      </c>
      <c r="AI161" s="114">
        <v>9249300</v>
      </c>
      <c r="AJ161" s="115">
        <v>142495.70000000001</v>
      </c>
      <c r="AK161" s="145">
        <v>232.89999399999999</v>
      </c>
      <c r="AL161" s="113">
        <v>233.10000600000001</v>
      </c>
      <c r="AM161" s="113">
        <v>229.91000399999999</v>
      </c>
      <c r="AN161" s="113">
        <v>232.38999899999999</v>
      </c>
      <c r="AO161" s="113">
        <v>230.109375</v>
      </c>
      <c r="AP161" s="114">
        <v>1712600</v>
      </c>
      <c r="AQ161" s="115">
        <v>127300.2</v>
      </c>
      <c r="AR161" s="145">
        <v>103.269997</v>
      </c>
      <c r="AS161" s="113">
        <v>103.83000199999999</v>
      </c>
      <c r="AT161" s="113">
        <v>102.209999</v>
      </c>
      <c r="AU161" s="113">
        <v>103.260002</v>
      </c>
      <c r="AV161" s="113">
        <v>100.654259</v>
      </c>
      <c r="AW161" s="114">
        <v>7068700</v>
      </c>
      <c r="AX161" s="115">
        <v>199091.3</v>
      </c>
      <c r="AY161" s="145">
        <v>52.529998999999997</v>
      </c>
      <c r="AZ161" s="113">
        <v>52.959999000000003</v>
      </c>
      <c r="BA161" s="113">
        <v>52.490001999999997</v>
      </c>
      <c r="BB161" s="113">
        <v>52.849997999999999</v>
      </c>
      <c r="BC161" s="113">
        <v>52.131905000000003</v>
      </c>
      <c r="BD161" s="114">
        <v>20245600</v>
      </c>
      <c r="BE161" s="115">
        <v>223318.39999999999</v>
      </c>
      <c r="BF161" s="145">
        <v>54</v>
      </c>
      <c r="BG161" s="113">
        <v>54.360000999999997</v>
      </c>
      <c r="BH161" s="113">
        <v>53.299999</v>
      </c>
      <c r="BI161" s="113">
        <v>54</v>
      </c>
      <c r="BJ161" s="113">
        <v>53.194682999999998</v>
      </c>
      <c r="BK161" s="114">
        <v>19352900</v>
      </c>
      <c r="BL161" s="115">
        <v>232702.8</v>
      </c>
      <c r="BM161" s="145">
        <v>64.800003000000004</v>
      </c>
      <c r="BN161" s="113">
        <v>65.040001000000004</v>
      </c>
      <c r="BO161" s="113">
        <v>63.939999</v>
      </c>
      <c r="BP161" s="113">
        <v>64.550003000000004</v>
      </c>
      <c r="BQ161" s="113">
        <v>63.216351000000003</v>
      </c>
      <c r="BR161" s="114">
        <v>2566600</v>
      </c>
      <c r="BS161" s="115">
        <v>41142.410000000003</v>
      </c>
      <c r="BT161" s="145">
        <v>340</v>
      </c>
      <c r="BU161" s="113">
        <v>344.42999300000002</v>
      </c>
      <c r="BV161" s="113">
        <v>336.60000600000001</v>
      </c>
      <c r="BW161" s="113">
        <v>343.08999599999999</v>
      </c>
      <c r="BX161" s="113">
        <v>340.28170799999998</v>
      </c>
      <c r="BY161" s="114">
        <v>3228200</v>
      </c>
      <c r="BZ161" s="115">
        <v>116568.9</v>
      </c>
      <c r="CA161" s="145">
        <v>231.71000699999999</v>
      </c>
      <c r="CB161" s="113">
        <v>232.11000100000001</v>
      </c>
      <c r="CC161" s="113">
        <v>230.5</v>
      </c>
      <c r="CD161" s="113">
        <v>230.970001</v>
      </c>
      <c r="CE161" s="113">
        <v>229.08042900000001</v>
      </c>
      <c r="CF161" s="114">
        <v>2904400</v>
      </c>
      <c r="CG161" s="115">
        <v>144070</v>
      </c>
      <c r="CH161" s="145">
        <v>326.48998999999998</v>
      </c>
      <c r="CI161" s="113">
        <v>328.82998700000002</v>
      </c>
      <c r="CJ161" s="113">
        <v>325.44000199999999</v>
      </c>
      <c r="CK161" s="113">
        <v>326.85000600000001</v>
      </c>
      <c r="CL161" s="113">
        <v>323.50027499999999</v>
      </c>
      <c r="CM161" s="114">
        <v>4494300</v>
      </c>
      <c r="CN161" s="115">
        <v>351437.3</v>
      </c>
      <c r="CO161" s="145">
        <v>64.699996999999996</v>
      </c>
      <c r="CP161" s="113">
        <v>64.739998</v>
      </c>
      <c r="CQ161" s="113">
        <v>63.07</v>
      </c>
      <c r="CR161" s="113">
        <v>63.630001</v>
      </c>
      <c r="CS161" s="113">
        <v>62.832191000000002</v>
      </c>
      <c r="CT161" s="114">
        <v>23997700</v>
      </c>
      <c r="CU161" s="115">
        <v>256937.9</v>
      </c>
      <c r="CV161" s="145">
        <v>133.60000600000001</v>
      </c>
      <c r="CW161" s="113">
        <v>133.820007</v>
      </c>
      <c r="CX161" s="113">
        <v>132.58000200000001</v>
      </c>
      <c r="CY161" s="113">
        <v>133.11999499999999</v>
      </c>
      <c r="CZ161" s="113">
        <v>130.15065000000001</v>
      </c>
      <c r="DA161" s="114">
        <v>8198600</v>
      </c>
      <c r="DB161" s="115">
        <v>118945.7</v>
      </c>
      <c r="DC161" s="145">
        <v>162.5</v>
      </c>
      <c r="DD161" s="113">
        <v>163.11000100000001</v>
      </c>
      <c r="DE161" s="113">
        <v>160.83999600000001</v>
      </c>
      <c r="DF161" s="113">
        <v>162.69000199999999</v>
      </c>
      <c r="DG161" s="113">
        <v>160.72619599999999</v>
      </c>
      <c r="DH161" s="114">
        <v>8353500</v>
      </c>
      <c r="DI161" s="115">
        <v>428315.1</v>
      </c>
      <c r="DJ161" s="145">
        <v>153.41999799999999</v>
      </c>
      <c r="DK161" s="113">
        <v>153.88000500000001</v>
      </c>
      <c r="DL161" s="113">
        <v>152.220001</v>
      </c>
      <c r="DM161" s="113">
        <v>152.64999399999999</v>
      </c>
      <c r="DN161" s="113">
        <v>150.86627200000001</v>
      </c>
      <c r="DO161" s="114">
        <v>11900200</v>
      </c>
      <c r="DP161" s="115">
        <v>462091.1</v>
      </c>
      <c r="DQ161" s="145">
        <v>233.11999499999999</v>
      </c>
      <c r="DR161" s="113">
        <v>233.300003</v>
      </c>
      <c r="DS161" s="113">
        <v>230.83000200000001</v>
      </c>
      <c r="DT161" s="113">
        <v>231.80999800000001</v>
      </c>
      <c r="DU161" s="113">
        <v>229.27977000000001</v>
      </c>
      <c r="DV161" s="114">
        <v>2254800</v>
      </c>
      <c r="DW161" s="115">
        <v>172970.6</v>
      </c>
      <c r="DX161" s="145">
        <v>74.141220000000004</v>
      </c>
      <c r="DY161" s="113">
        <v>74.227097000000001</v>
      </c>
      <c r="DZ161" s="113">
        <v>73.444655999999995</v>
      </c>
      <c r="EA161" s="113">
        <v>74.103049999999996</v>
      </c>
      <c r="EB161" s="113">
        <v>72.818932000000004</v>
      </c>
      <c r="EC161" s="114">
        <v>8536903</v>
      </c>
      <c r="ED161" s="115">
        <v>196580.8</v>
      </c>
      <c r="EE161" s="145">
        <v>260.19000199999999</v>
      </c>
      <c r="EF161" s="113">
        <v>261.48001099999999</v>
      </c>
      <c r="EG161" s="113">
        <v>257.82000699999998</v>
      </c>
      <c r="EH161" s="113">
        <v>258.73998999999998</v>
      </c>
      <c r="EI161" s="113">
        <v>257.650665</v>
      </c>
      <c r="EJ161" s="114">
        <v>23209300</v>
      </c>
      <c r="EK161" s="115">
        <v>1951472</v>
      </c>
      <c r="EL161" s="145">
        <v>134.300003</v>
      </c>
      <c r="EM161" s="113">
        <v>134.38000500000001</v>
      </c>
      <c r="EN161" s="113">
        <v>132.14999399999999</v>
      </c>
      <c r="EO161" s="113">
        <v>132.570007</v>
      </c>
      <c r="EP161" s="113">
        <v>132.08506800000001</v>
      </c>
      <c r="EQ161" s="114">
        <v>5613600</v>
      </c>
      <c r="ER161" s="115">
        <v>169021</v>
      </c>
      <c r="ES161" s="145">
        <v>136.94000199999999</v>
      </c>
      <c r="ET161" s="113">
        <v>137.08000200000001</v>
      </c>
      <c r="EU161" s="113">
        <v>135.38999899999999</v>
      </c>
      <c r="EV161" s="113">
        <v>136.61000100000001</v>
      </c>
      <c r="EW161" s="113">
        <v>134.89314300000001</v>
      </c>
      <c r="EX161" s="114">
        <v>9149400</v>
      </c>
      <c r="EY161" s="115">
        <v>334453.09999999998</v>
      </c>
      <c r="EZ161" s="145">
        <v>230.83000200000001</v>
      </c>
      <c r="FA161" s="113">
        <v>232.199997</v>
      </c>
      <c r="FB161" s="113">
        <v>228.86999499999999</v>
      </c>
      <c r="FC161" s="113">
        <v>230.5</v>
      </c>
      <c r="FD161" s="113">
        <v>230.5</v>
      </c>
      <c r="FE161" s="114">
        <v>4257700</v>
      </c>
      <c r="FF161" s="115">
        <v>198930</v>
      </c>
      <c r="FG161" s="145">
        <v>156.58000200000001</v>
      </c>
      <c r="FH161" s="113">
        <v>157.96000699999999</v>
      </c>
      <c r="FI161" s="113">
        <v>153.570007</v>
      </c>
      <c r="FJ161" s="113">
        <v>154.38000500000001</v>
      </c>
      <c r="FK161" s="113">
        <v>152.66661099999999</v>
      </c>
      <c r="FL161" s="114">
        <v>1123100</v>
      </c>
      <c r="FM161" s="115">
        <v>38821.21</v>
      </c>
      <c r="FN161" s="145">
        <v>390</v>
      </c>
      <c r="FO161" s="113">
        <v>393.39001500000001</v>
      </c>
      <c r="FP161" s="113">
        <v>388.47000100000002</v>
      </c>
      <c r="FQ161" s="113">
        <v>389.83999599999999</v>
      </c>
      <c r="FR161" s="113">
        <v>387.05877700000002</v>
      </c>
      <c r="FS161" s="114">
        <v>2965400</v>
      </c>
      <c r="FT161" s="115">
        <v>367965.5</v>
      </c>
      <c r="FU161" s="145">
        <v>58.5</v>
      </c>
      <c r="FV161" s="113">
        <v>58.709999000000003</v>
      </c>
      <c r="FW161" s="113">
        <v>58.09</v>
      </c>
      <c r="FX161" s="113">
        <v>58.389999000000003</v>
      </c>
      <c r="FY161" s="113">
        <v>57.063643999999996</v>
      </c>
      <c r="FZ161" s="114">
        <v>11955400</v>
      </c>
      <c r="GA161" s="115">
        <v>241738.5</v>
      </c>
      <c r="GB161" s="145">
        <v>225.75</v>
      </c>
      <c r="GC161" s="113">
        <v>227.58000200000001</v>
      </c>
      <c r="GD161" s="113">
        <v>225.08000200000001</v>
      </c>
      <c r="GE161" s="113">
        <v>225.78999300000001</v>
      </c>
      <c r="GF161" s="113">
        <v>225.15557899999999</v>
      </c>
      <c r="GG161" s="114">
        <v>6541600</v>
      </c>
      <c r="GH161" s="115">
        <v>382965.8</v>
      </c>
      <c r="GI161" s="145">
        <v>53.349997999999999</v>
      </c>
      <c r="GJ161" s="113">
        <v>53.900002000000001</v>
      </c>
      <c r="GK161" s="113">
        <v>52.810001</v>
      </c>
      <c r="GL161" s="113">
        <v>53.790000999999997</v>
      </c>
      <c r="GM161" s="113">
        <v>52.810673000000001</v>
      </c>
      <c r="GN161" s="114">
        <v>4164500</v>
      </c>
      <c r="GO161" s="115">
        <v>41600</v>
      </c>
      <c r="GP161" s="145">
        <v>140.28999300000001</v>
      </c>
      <c r="GQ161" s="113">
        <v>140.570007</v>
      </c>
      <c r="GR161" s="113">
        <v>139.61000100000001</v>
      </c>
      <c r="GS161" s="113">
        <v>139.71000699999999</v>
      </c>
      <c r="GT161" s="113">
        <v>138.65325899999999</v>
      </c>
      <c r="GU161" s="114">
        <v>6427000</v>
      </c>
      <c r="GV161" s="115">
        <v>393071.4</v>
      </c>
      <c r="GW161" s="145">
        <v>187.509995</v>
      </c>
      <c r="GX161" s="113">
        <v>190.33000200000001</v>
      </c>
      <c r="GY161" s="113">
        <v>185.64999399999999</v>
      </c>
      <c r="GZ161" s="113">
        <v>187.429993</v>
      </c>
      <c r="HA161" s="113">
        <v>187.429993</v>
      </c>
      <c r="HB161" s="114">
        <v>7625800</v>
      </c>
      <c r="HC161" s="115">
        <v>340235</v>
      </c>
      <c r="HD161" s="147">
        <v>34182.379999999997</v>
      </c>
      <c r="HE161" s="148">
        <v>34182.379999999997</v>
      </c>
      <c r="HF161" s="148">
        <v>33980.559999999998</v>
      </c>
      <c r="HG161" s="148">
        <v>34077.629999999997</v>
      </c>
      <c r="HH161" s="148">
        <v>34077.629999999997</v>
      </c>
      <c r="HI161" s="114">
        <v>312540000</v>
      </c>
      <c r="HJ161" s="149">
        <f t="shared" si="2"/>
        <v>10302410.919999998</v>
      </c>
    </row>
    <row r="162" spans="1:218" x14ac:dyDescent="0.2">
      <c r="A162" s="127">
        <v>44306</v>
      </c>
      <c r="B162" s="112">
        <v>198.94000199999999</v>
      </c>
      <c r="C162" s="113">
        <v>199.35000600000001</v>
      </c>
      <c r="D162" s="113">
        <v>197.44000199999999</v>
      </c>
      <c r="E162" s="113">
        <v>198.300003</v>
      </c>
      <c r="F162" s="113">
        <v>195.360107</v>
      </c>
      <c r="G162" s="114">
        <v>1653100</v>
      </c>
      <c r="H162" s="120">
        <v>114949.5</v>
      </c>
      <c r="I162" s="145">
        <v>147.21000699999999</v>
      </c>
      <c r="J162" s="113">
        <v>147.5</v>
      </c>
      <c r="K162" s="113">
        <v>144.509995</v>
      </c>
      <c r="L162" s="113">
        <v>145.10000600000001</v>
      </c>
      <c r="M162" s="113">
        <v>144.36350999999999</v>
      </c>
      <c r="N162" s="114">
        <v>2526700</v>
      </c>
      <c r="O162" s="115">
        <v>116559.2</v>
      </c>
      <c r="P162" s="146">
        <v>254.83999600000001</v>
      </c>
      <c r="Q162" s="113">
        <v>260.35998499999999</v>
      </c>
      <c r="R162" s="113">
        <v>254.83999600000001</v>
      </c>
      <c r="S162" s="113">
        <v>259.14001500000001</v>
      </c>
      <c r="T162" s="113">
        <v>255.35876500000001</v>
      </c>
      <c r="U162" s="114">
        <v>1579300</v>
      </c>
      <c r="V162" s="120">
        <v>141970</v>
      </c>
      <c r="W162" s="145">
        <v>135.020004</v>
      </c>
      <c r="X162" s="113">
        <v>135.529999</v>
      </c>
      <c r="Y162" s="113">
        <v>131.80999800000001</v>
      </c>
      <c r="Z162" s="113">
        <v>133.11000100000001</v>
      </c>
      <c r="AA162" s="113">
        <v>132.68550099999999</v>
      </c>
      <c r="AB162" s="114">
        <v>94812300</v>
      </c>
      <c r="AC162" s="115">
        <v>2221289</v>
      </c>
      <c r="AD162" s="145">
        <v>241.029999</v>
      </c>
      <c r="AE162" s="113">
        <v>241.08999600000001</v>
      </c>
      <c r="AF162" s="113">
        <v>232.33999600000001</v>
      </c>
      <c r="AG162" s="113">
        <v>234.05999800000001</v>
      </c>
      <c r="AH162" s="113">
        <v>234.05999800000001</v>
      </c>
      <c r="AI162" s="114">
        <v>19483600</v>
      </c>
      <c r="AJ162" s="115">
        <v>136606.79999999999</v>
      </c>
      <c r="AK162" s="145">
        <v>230.89999399999999</v>
      </c>
      <c r="AL162" s="113">
        <v>231.300003</v>
      </c>
      <c r="AM162" s="113">
        <v>225.60000600000001</v>
      </c>
      <c r="AN162" s="113">
        <v>227.63000500000001</v>
      </c>
      <c r="AO162" s="113">
        <v>225.39610300000001</v>
      </c>
      <c r="AP162" s="114">
        <v>2815800</v>
      </c>
      <c r="AQ162" s="115">
        <v>124692.7</v>
      </c>
      <c r="AR162" s="145">
        <v>102.83000199999999</v>
      </c>
      <c r="AS162" s="113">
        <v>102.989998</v>
      </c>
      <c r="AT162" s="113">
        <v>100.510002</v>
      </c>
      <c r="AU162" s="113">
        <v>101.33000199999999</v>
      </c>
      <c r="AV162" s="113">
        <v>98.772964000000002</v>
      </c>
      <c r="AW162" s="114">
        <v>9783800</v>
      </c>
      <c r="AX162" s="115">
        <v>195370.2</v>
      </c>
      <c r="AY162" s="145">
        <v>52.59</v>
      </c>
      <c r="AZ162" s="113">
        <v>52.790000999999997</v>
      </c>
      <c r="BA162" s="113">
        <v>51.599997999999999</v>
      </c>
      <c r="BB162" s="113">
        <v>51.790000999999997</v>
      </c>
      <c r="BC162" s="113">
        <v>51.086311000000002</v>
      </c>
      <c r="BD162" s="114">
        <v>21257500</v>
      </c>
      <c r="BE162" s="115">
        <v>218839.3</v>
      </c>
      <c r="BF162" s="145">
        <v>53.84</v>
      </c>
      <c r="BG162" s="113">
        <v>54.59</v>
      </c>
      <c r="BH162" s="113">
        <v>53.810001</v>
      </c>
      <c r="BI162" s="113">
        <v>54.169998</v>
      </c>
      <c r="BJ162" s="113">
        <v>53.362147999999998</v>
      </c>
      <c r="BK162" s="114">
        <v>14419200</v>
      </c>
      <c r="BL162" s="115">
        <v>233435.4</v>
      </c>
      <c r="BM162" s="145">
        <v>64</v>
      </c>
      <c r="BN162" s="113">
        <v>64.050003000000004</v>
      </c>
      <c r="BO162" s="113">
        <v>62.279998999999997</v>
      </c>
      <c r="BP162" s="113">
        <v>62.48</v>
      </c>
      <c r="BQ162" s="113">
        <v>61.189117000000003</v>
      </c>
      <c r="BR162" s="114">
        <v>4532200</v>
      </c>
      <c r="BS162" s="115">
        <v>40158.879999999997</v>
      </c>
      <c r="BT162" s="145">
        <v>339.97000100000002</v>
      </c>
      <c r="BU162" s="113">
        <v>340.47000100000002</v>
      </c>
      <c r="BV162" s="113">
        <v>329.35000600000001</v>
      </c>
      <c r="BW162" s="113">
        <v>331.88000499999998</v>
      </c>
      <c r="BX162" s="113">
        <v>329.16348299999999</v>
      </c>
      <c r="BY162" s="114">
        <v>3662300</v>
      </c>
      <c r="BZ162" s="115">
        <v>112760.1</v>
      </c>
      <c r="CA162" s="145">
        <v>230</v>
      </c>
      <c r="CB162" s="113">
        <v>230.19000199999999</v>
      </c>
      <c r="CC162" s="113">
        <v>225.779999</v>
      </c>
      <c r="CD162" s="113">
        <v>227.33000200000001</v>
      </c>
      <c r="CE162" s="113">
        <v>225.470215</v>
      </c>
      <c r="CF162" s="114">
        <v>2050600</v>
      </c>
      <c r="CG162" s="115">
        <v>143520</v>
      </c>
      <c r="CH162" s="145">
        <v>326</v>
      </c>
      <c r="CI162" s="113">
        <v>327.69000199999999</v>
      </c>
      <c r="CJ162" s="113">
        <v>322.16000400000001</v>
      </c>
      <c r="CK162" s="113">
        <v>323.959991</v>
      </c>
      <c r="CL162" s="113">
        <v>320.63986199999999</v>
      </c>
      <c r="CM162" s="114">
        <v>4462900</v>
      </c>
      <c r="CN162" s="115">
        <v>348329.8</v>
      </c>
      <c r="CO162" s="145">
        <v>63.639999000000003</v>
      </c>
      <c r="CP162" s="113">
        <v>63.759998000000003</v>
      </c>
      <c r="CQ162" s="113">
        <v>62.41</v>
      </c>
      <c r="CR162" s="113">
        <v>62.700001</v>
      </c>
      <c r="CS162" s="113">
        <v>61.913853000000003</v>
      </c>
      <c r="CT162" s="114">
        <v>19872100</v>
      </c>
      <c r="CU162" s="115">
        <v>253182.6</v>
      </c>
      <c r="CV162" s="145">
        <v>137.070007</v>
      </c>
      <c r="CW162" s="113">
        <v>139.770004</v>
      </c>
      <c r="CX162" s="113">
        <v>136.699997</v>
      </c>
      <c r="CY162" s="113">
        <v>138.16000399999999</v>
      </c>
      <c r="CZ162" s="113">
        <v>135.078247</v>
      </c>
      <c r="DA162" s="114">
        <v>15480600</v>
      </c>
      <c r="DB162" s="115">
        <v>123449.1</v>
      </c>
      <c r="DC162" s="145">
        <v>161</v>
      </c>
      <c r="DD162" s="113">
        <v>167.78999300000001</v>
      </c>
      <c r="DE162" s="113">
        <v>161</v>
      </c>
      <c r="DF162" s="113">
        <v>166.479996</v>
      </c>
      <c r="DG162" s="113">
        <v>164.47044399999999</v>
      </c>
      <c r="DH162" s="114">
        <v>14050700</v>
      </c>
      <c r="DI162" s="115">
        <v>438293</v>
      </c>
      <c r="DJ162" s="145">
        <v>151.740005</v>
      </c>
      <c r="DK162" s="113">
        <v>151.75</v>
      </c>
      <c r="DL162" s="113">
        <v>148.64999399999999</v>
      </c>
      <c r="DM162" s="113">
        <v>149.270004</v>
      </c>
      <c r="DN162" s="113">
        <v>147.52578700000001</v>
      </c>
      <c r="DO162" s="114">
        <v>13716700</v>
      </c>
      <c r="DP162" s="115">
        <v>451859.4</v>
      </c>
      <c r="DQ162" s="145">
        <v>231.240005</v>
      </c>
      <c r="DR162" s="113">
        <v>233.21000699999999</v>
      </c>
      <c r="DS162" s="113">
        <v>231.08000200000001</v>
      </c>
      <c r="DT162" s="113">
        <v>233.009995</v>
      </c>
      <c r="DU162" s="113">
        <v>230.46665999999999</v>
      </c>
      <c r="DV162" s="114">
        <v>1885700</v>
      </c>
      <c r="DW162" s="115">
        <v>173866</v>
      </c>
      <c r="DX162" s="145">
        <v>74.122139000000004</v>
      </c>
      <c r="DY162" s="113">
        <v>75.515265999999997</v>
      </c>
      <c r="DZ162" s="113">
        <v>74.122139000000004</v>
      </c>
      <c r="EA162" s="113">
        <v>74.971374999999995</v>
      </c>
      <c r="EB162" s="113">
        <v>73.672202999999996</v>
      </c>
      <c r="EC162" s="114">
        <v>11009345</v>
      </c>
      <c r="ED162" s="115">
        <v>198884.3</v>
      </c>
      <c r="EE162" s="145">
        <v>257.82000699999998</v>
      </c>
      <c r="EF162" s="113">
        <v>260.20001200000002</v>
      </c>
      <c r="EG162" s="113">
        <v>256.83999599999999</v>
      </c>
      <c r="EH162" s="113">
        <v>258.26001000000002</v>
      </c>
      <c r="EI162" s="113">
        <v>257.17269900000002</v>
      </c>
      <c r="EJ162" s="114">
        <v>19722900</v>
      </c>
      <c r="EK162" s="115">
        <v>1947852</v>
      </c>
      <c r="EL162" s="145">
        <v>129.16999799999999</v>
      </c>
      <c r="EM162" s="113">
        <v>129.89999399999999</v>
      </c>
      <c r="EN162" s="113">
        <v>125.699997</v>
      </c>
      <c r="EO162" s="113">
        <v>127.110001</v>
      </c>
      <c r="EP162" s="113">
        <v>126.645042</v>
      </c>
      <c r="EQ162" s="114">
        <v>13268700</v>
      </c>
      <c r="ER162" s="115">
        <v>162059.79999999999</v>
      </c>
      <c r="ES162" s="145">
        <v>134.83999600000001</v>
      </c>
      <c r="ET162" s="113">
        <v>138.58999600000001</v>
      </c>
      <c r="EU162" s="113">
        <v>133.529999</v>
      </c>
      <c r="EV162" s="113">
        <v>137.75</v>
      </c>
      <c r="EW162" s="113">
        <v>136.01881399999999</v>
      </c>
      <c r="EX162" s="114">
        <v>10040500</v>
      </c>
      <c r="EY162" s="115">
        <v>337244.1</v>
      </c>
      <c r="EZ162" s="145">
        <v>230</v>
      </c>
      <c r="FA162" s="113">
        <v>231.449997</v>
      </c>
      <c r="FB162" s="113">
        <v>226.88999899999999</v>
      </c>
      <c r="FC162" s="113">
        <v>227.96000699999999</v>
      </c>
      <c r="FD162" s="113">
        <v>227.96000699999999</v>
      </c>
      <c r="FE162" s="114">
        <v>4081200</v>
      </c>
      <c r="FF162" s="115">
        <v>195610</v>
      </c>
      <c r="FG162" s="145">
        <v>154.929993</v>
      </c>
      <c r="FH162" s="113">
        <v>157.39999399999999</v>
      </c>
      <c r="FI162" s="113">
        <v>153.83999600000001</v>
      </c>
      <c r="FJ162" s="113">
        <v>155.729996</v>
      </c>
      <c r="FK162" s="113">
        <v>154.00161700000001</v>
      </c>
      <c r="FL162" s="114">
        <v>1840900</v>
      </c>
      <c r="FM162" s="115">
        <v>39159.980000000003</v>
      </c>
      <c r="FN162" s="145">
        <v>389.85998499999999</v>
      </c>
      <c r="FO162" s="113">
        <v>397.88000499999998</v>
      </c>
      <c r="FP162" s="113">
        <v>389.42001299999998</v>
      </c>
      <c r="FQ162" s="113">
        <v>396.52999899999998</v>
      </c>
      <c r="FR162" s="113">
        <v>393.70105000000001</v>
      </c>
      <c r="FS162" s="114">
        <v>3348100</v>
      </c>
      <c r="FT162" s="115">
        <v>374280.1</v>
      </c>
      <c r="FU162" s="145">
        <v>58.119999</v>
      </c>
      <c r="FV162" s="113">
        <v>58.540000999999997</v>
      </c>
      <c r="FW162" s="113">
        <v>57.970001000000003</v>
      </c>
      <c r="FX162" s="113">
        <v>58.389999000000003</v>
      </c>
      <c r="FY162" s="113">
        <v>57.063643999999996</v>
      </c>
      <c r="FZ162" s="114">
        <v>16673600</v>
      </c>
      <c r="GA162" s="115">
        <v>241738.5</v>
      </c>
      <c r="GB162" s="145">
        <v>224.779999</v>
      </c>
      <c r="GC162" s="113">
        <v>225.38000500000001</v>
      </c>
      <c r="GD162" s="113">
        <v>221.820007</v>
      </c>
      <c r="GE162" s="113">
        <v>223.279999</v>
      </c>
      <c r="GF162" s="113">
        <v>222.65261799999999</v>
      </c>
      <c r="GG162" s="114">
        <v>5799100</v>
      </c>
      <c r="GH162" s="115">
        <v>378708.5</v>
      </c>
      <c r="GI162" s="145">
        <v>53.48</v>
      </c>
      <c r="GJ162" s="113">
        <v>53.610000999999997</v>
      </c>
      <c r="GK162" s="113">
        <v>52.73</v>
      </c>
      <c r="GL162" s="113">
        <v>53.34</v>
      </c>
      <c r="GM162" s="113">
        <v>52.368865999999997</v>
      </c>
      <c r="GN162" s="114">
        <v>3136600</v>
      </c>
      <c r="GO162" s="115">
        <v>42270</v>
      </c>
      <c r="GP162" s="145">
        <v>139.41999799999999</v>
      </c>
      <c r="GQ162" s="113">
        <v>141.770004</v>
      </c>
      <c r="GR162" s="113">
        <v>138.820007</v>
      </c>
      <c r="GS162" s="113">
        <v>140.78999300000001</v>
      </c>
      <c r="GT162" s="113">
        <v>139.72508199999999</v>
      </c>
      <c r="GU162" s="114">
        <v>8150700</v>
      </c>
      <c r="GV162" s="115">
        <v>396109.9</v>
      </c>
      <c r="GW162" s="145">
        <v>187.28999300000001</v>
      </c>
      <c r="GX162" s="113">
        <v>188.08000200000001</v>
      </c>
      <c r="GY162" s="113">
        <v>181.820007</v>
      </c>
      <c r="GZ162" s="113">
        <v>182.78999300000001</v>
      </c>
      <c r="HA162" s="113">
        <v>182.78999300000001</v>
      </c>
      <c r="HB162" s="114">
        <v>10765800</v>
      </c>
      <c r="HC162" s="115">
        <v>331812.2</v>
      </c>
      <c r="HD162" s="147">
        <v>34034.18</v>
      </c>
      <c r="HE162" s="148">
        <v>34034.18</v>
      </c>
      <c r="HF162" s="148">
        <v>33687.01</v>
      </c>
      <c r="HG162" s="148">
        <v>33821.300000000003</v>
      </c>
      <c r="HH162" s="148">
        <v>33821.300000000003</v>
      </c>
      <c r="HI162" s="114">
        <v>350960000</v>
      </c>
      <c r="HJ162" s="149">
        <f t="shared" si="2"/>
        <v>10234860.359999999</v>
      </c>
    </row>
    <row r="163" spans="1:218" x14ac:dyDescent="0.2">
      <c r="A163" s="127">
        <v>44307</v>
      </c>
      <c r="B163" s="112">
        <v>198.300003</v>
      </c>
      <c r="C163" s="113">
        <v>201.5</v>
      </c>
      <c r="D163" s="113">
        <v>198.11999499999999</v>
      </c>
      <c r="E163" s="113">
        <v>200.88000500000001</v>
      </c>
      <c r="F163" s="113">
        <v>197.901871</v>
      </c>
      <c r="G163" s="114">
        <v>2649000</v>
      </c>
      <c r="H163" s="120">
        <v>116445.1</v>
      </c>
      <c r="I163" s="145">
        <v>144</v>
      </c>
      <c r="J163" s="113">
        <v>147.38000500000001</v>
      </c>
      <c r="K163" s="113">
        <v>143.020004</v>
      </c>
      <c r="L163" s="113">
        <v>147.179993</v>
      </c>
      <c r="M163" s="113">
        <v>146.43293800000001</v>
      </c>
      <c r="N163" s="114">
        <v>2161700</v>
      </c>
      <c r="O163" s="115">
        <v>118230.1</v>
      </c>
      <c r="P163" s="146">
        <v>260.41000400000001</v>
      </c>
      <c r="Q163" s="113">
        <v>261</v>
      </c>
      <c r="R163" s="113">
        <v>257.75</v>
      </c>
      <c r="S163" s="113">
        <v>258.77999899999998</v>
      </c>
      <c r="T163" s="113">
        <v>255.00398300000001</v>
      </c>
      <c r="U163" s="114">
        <v>2173600</v>
      </c>
      <c r="V163" s="120">
        <v>139750</v>
      </c>
      <c r="W163" s="145">
        <v>132.36000100000001</v>
      </c>
      <c r="X163" s="113">
        <v>133.75</v>
      </c>
      <c r="Y163" s="113">
        <v>131.300003</v>
      </c>
      <c r="Z163" s="113">
        <v>133.5</v>
      </c>
      <c r="AA163" s="113">
        <v>133.07423399999999</v>
      </c>
      <c r="AB163" s="114">
        <v>68847100</v>
      </c>
      <c r="AC163" s="115">
        <v>2227798</v>
      </c>
      <c r="AD163" s="145">
        <v>232.220001</v>
      </c>
      <c r="AE163" s="113">
        <v>236.759995</v>
      </c>
      <c r="AF163" s="113">
        <v>230.220001</v>
      </c>
      <c r="AG163" s="113">
        <v>235.91999799999999</v>
      </c>
      <c r="AH163" s="113">
        <v>235.91999799999999</v>
      </c>
      <c r="AI163" s="114">
        <v>12847000</v>
      </c>
      <c r="AJ163" s="115">
        <v>137968.29999999999</v>
      </c>
      <c r="AK163" s="145">
        <v>227.320007</v>
      </c>
      <c r="AL163" s="113">
        <v>232.61000100000001</v>
      </c>
      <c r="AM163" s="113">
        <v>226.020004</v>
      </c>
      <c r="AN163" s="113">
        <v>232.46000699999999</v>
      </c>
      <c r="AO163" s="113">
        <v>230.178696</v>
      </c>
      <c r="AP163" s="114">
        <v>1977700</v>
      </c>
      <c r="AQ163" s="115">
        <v>127338.6</v>
      </c>
      <c r="AR163" s="145">
        <v>100.33000199999999</v>
      </c>
      <c r="AS163" s="113">
        <v>102.989998</v>
      </c>
      <c r="AT163" s="113">
        <v>100.139999</v>
      </c>
      <c r="AU163" s="113">
        <v>102.730003</v>
      </c>
      <c r="AV163" s="113">
        <v>100.137642</v>
      </c>
      <c r="AW163" s="114">
        <v>8264400</v>
      </c>
      <c r="AX163" s="115">
        <v>198069.4</v>
      </c>
      <c r="AY163" s="145">
        <v>51.84</v>
      </c>
      <c r="AZ163" s="113">
        <v>52.07</v>
      </c>
      <c r="BA163" s="113">
        <v>51.48</v>
      </c>
      <c r="BB163" s="113">
        <v>51.93</v>
      </c>
      <c r="BC163" s="113">
        <v>51.224406999999999</v>
      </c>
      <c r="BD163" s="114">
        <v>14015500</v>
      </c>
      <c r="BE163" s="115">
        <v>219430.8</v>
      </c>
      <c r="BF163" s="145">
        <v>54.240001999999997</v>
      </c>
      <c r="BG163" s="113">
        <v>54.740001999999997</v>
      </c>
      <c r="BH163" s="113">
        <v>54.240001999999997</v>
      </c>
      <c r="BI163" s="113">
        <v>54.610000999999997</v>
      </c>
      <c r="BJ163" s="113">
        <v>53.795586</v>
      </c>
      <c r="BK163" s="114">
        <v>13866500</v>
      </c>
      <c r="BL163" s="115">
        <v>235331.5</v>
      </c>
      <c r="BM163" s="145">
        <v>62.459999000000003</v>
      </c>
      <c r="BN163" s="113">
        <v>65.019997000000004</v>
      </c>
      <c r="BO163" s="113">
        <v>62.375</v>
      </c>
      <c r="BP163" s="113">
        <v>64.819999999999993</v>
      </c>
      <c r="BQ163" s="113">
        <v>63.48077</v>
      </c>
      <c r="BR163" s="114">
        <v>4283500</v>
      </c>
      <c r="BS163" s="115">
        <v>41420.36</v>
      </c>
      <c r="BT163" s="145">
        <v>330</v>
      </c>
      <c r="BU163" s="113">
        <v>335.47000100000002</v>
      </c>
      <c r="BV163" s="113">
        <v>327.55999800000001</v>
      </c>
      <c r="BW163" s="113">
        <v>335.26998900000001</v>
      </c>
      <c r="BX163" s="113">
        <v>332.52569599999998</v>
      </c>
      <c r="BY163" s="114">
        <v>2733300</v>
      </c>
      <c r="BZ163" s="115">
        <v>113912</v>
      </c>
      <c r="CA163" s="145">
        <v>227.13000500000001</v>
      </c>
      <c r="CB163" s="113">
        <v>230.66999799999999</v>
      </c>
      <c r="CC163" s="113">
        <v>226.929993</v>
      </c>
      <c r="CD163" s="113">
        <v>230.5</v>
      </c>
      <c r="CE163" s="113">
        <v>228.61428799999999</v>
      </c>
      <c r="CF163" s="114">
        <v>1722400</v>
      </c>
      <c r="CG163" s="115">
        <v>145360</v>
      </c>
      <c r="CH163" s="145">
        <v>324.959991</v>
      </c>
      <c r="CI163" s="113">
        <v>327.91000400000001</v>
      </c>
      <c r="CJ163" s="113">
        <v>323.89001500000001</v>
      </c>
      <c r="CK163" s="113">
        <v>325.95001200000002</v>
      </c>
      <c r="CL163" s="113">
        <v>322.60949699999998</v>
      </c>
      <c r="CM163" s="114">
        <v>3740100</v>
      </c>
      <c r="CN163" s="115">
        <v>350469.4</v>
      </c>
      <c r="CO163" s="145">
        <v>62.790000999999997</v>
      </c>
      <c r="CP163" s="113">
        <v>63.779998999999997</v>
      </c>
      <c r="CQ163" s="113">
        <v>62.299999</v>
      </c>
      <c r="CR163" s="113">
        <v>63.700001</v>
      </c>
      <c r="CS163" s="113">
        <v>62.901313999999999</v>
      </c>
      <c r="CT163" s="114">
        <v>24364200</v>
      </c>
      <c r="CU163" s="115">
        <v>257220.6</v>
      </c>
      <c r="CV163" s="145">
        <v>138.05999800000001</v>
      </c>
      <c r="CW163" s="113">
        <v>143.729996</v>
      </c>
      <c r="CX163" s="113">
        <v>137.71000699999999</v>
      </c>
      <c r="CY163" s="113">
        <v>143.550003</v>
      </c>
      <c r="CZ163" s="113">
        <v>140.348007</v>
      </c>
      <c r="DA163" s="114">
        <v>11909000</v>
      </c>
      <c r="DB163" s="115">
        <v>128265.1</v>
      </c>
      <c r="DC163" s="145">
        <v>166.36999499999999</v>
      </c>
      <c r="DD163" s="113">
        <v>166.91000399999999</v>
      </c>
      <c r="DE163" s="113">
        <v>165.28999300000001</v>
      </c>
      <c r="DF163" s="113">
        <v>166.58999600000001</v>
      </c>
      <c r="DG163" s="113">
        <v>164.579117</v>
      </c>
      <c r="DH163" s="114">
        <v>6333200</v>
      </c>
      <c r="DI163" s="115">
        <v>438582.6</v>
      </c>
      <c r="DJ163" s="145">
        <v>147.78999300000001</v>
      </c>
      <c r="DK163" s="113">
        <v>150.61000100000001</v>
      </c>
      <c r="DL163" s="113">
        <v>146.78999300000001</v>
      </c>
      <c r="DM163" s="113">
        <v>150.53999300000001</v>
      </c>
      <c r="DN163" s="113">
        <v>148.78093000000001</v>
      </c>
      <c r="DO163" s="114">
        <v>12236700</v>
      </c>
      <c r="DP163" s="115">
        <v>455703.8</v>
      </c>
      <c r="DQ163" s="145">
        <v>233.300003</v>
      </c>
      <c r="DR163" s="113">
        <v>233.86000100000001</v>
      </c>
      <c r="DS163" s="113">
        <v>231.85000600000001</v>
      </c>
      <c r="DT163" s="113">
        <v>232.259995</v>
      </c>
      <c r="DU163" s="113">
        <v>229.72483800000001</v>
      </c>
      <c r="DV163" s="114">
        <v>2065500</v>
      </c>
      <c r="DW163" s="115">
        <v>173306.4</v>
      </c>
      <c r="DX163" s="145">
        <v>75.314887999999996</v>
      </c>
      <c r="DY163" s="113">
        <v>75.849236000000005</v>
      </c>
      <c r="DZ163" s="113">
        <v>75.066794999999999</v>
      </c>
      <c r="EA163" s="113">
        <v>75.601142999999993</v>
      </c>
      <c r="EB163" s="113">
        <v>74.291060999999999</v>
      </c>
      <c r="EC163" s="114">
        <v>11817248</v>
      </c>
      <c r="ED163" s="115">
        <v>200554.9</v>
      </c>
      <c r="EE163" s="145">
        <v>258.94000199999999</v>
      </c>
      <c r="EF163" s="113">
        <v>260.67999300000002</v>
      </c>
      <c r="EG163" s="113">
        <v>257.25</v>
      </c>
      <c r="EH163" s="113">
        <v>260.57998700000002</v>
      </c>
      <c r="EI163" s="113">
        <v>259.48291</v>
      </c>
      <c r="EJ163" s="114">
        <v>24030400</v>
      </c>
      <c r="EK163" s="115">
        <v>1965350</v>
      </c>
      <c r="EL163" s="145">
        <v>127.589996</v>
      </c>
      <c r="EM163" s="113">
        <v>130.33000200000001</v>
      </c>
      <c r="EN163" s="113">
        <v>127.370003</v>
      </c>
      <c r="EO163" s="113">
        <v>129.89999399999999</v>
      </c>
      <c r="EP163" s="113">
        <v>129.424835</v>
      </c>
      <c r="EQ163" s="114">
        <v>7110900</v>
      </c>
      <c r="ER163" s="115">
        <v>165616.9</v>
      </c>
      <c r="ES163" s="145">
        <v>137.88999899999999</v>
      </c>
      <c r="ET163" s="113">
        <v>138.570007</v>
      </c>
      <c r="EU163" s="113">
        <v>136.60000600000001</v>
      </c>
      <c r="EV163" s="113">
        <v>136.85000600000001</v>
      </c>
      <c r="EW163" s="113">
        <v>135.13012699999999</v>
      </c>
      <c r="EX163" s="114">
        <v>8465900</v>
      </c>
      <c r="EY163" s="115">
        <v>335040.59999999998</v>
      </c>
      <c r="EZ163" s="145">
        <v>227.11000100000001</v>
      </c>
      <c r="FA163" s="113">
        <v>230.78999300000001</v>
      </c>
      <c r="FB163" s="113">
        <v>226.66999799999999</v>
      </c>
      <c r="FC163" s="113">
        <v>230.55999800000001</v>
      </c>
      <c r="FD163" s="113">
        <v>230.55999800000001</v>
      </c>
      <c r="FE163" s="114">
        <v>4024000</v>
      </c>
      <c r="FF163" s="115">
        <v>197860</v>
      </c>
      <c r="FG163" s="145">
        <v>156.279999</v>
      </c>
      <c r="FH163" s="113">
        <v>157.759995</v>
      </c>
      <c r="FI163" s="113">
        <v>156.029999</v>
      </c>
      <c r="FJ163" s="113">
        <v>157.38000500000001</v>
      </c>
      <c r="FK163" s="113">
        <v>155.63331600000001</v>
      </c>
      <c r="FL163" s="114">
        <v>859600</v>
      </c>
      <c r="FM163" s="115">
        <v>39574.9</v>
      </c>
      <c r="FN163" s="145">
        <v>398.85998499999999</v>
      </c>
      <c r="FO163" s="113">
        <v>401.48001099999999</v>
      </c>
      <c r="FP163" s="113">
        <v>395.44000199999999</v>
      </c>
      <c r="FQ163" s="113">
        <v>398.80999800000001</v>
      </c>
      <c r="FR163" s="113">
        <v>395.96481299999999</v>
      </c>
      <c r="FS163" s="114">
        <v>2473300</v>
      </c>
      <c r="FT163" s="115">
        <v>376432.2</v>
      </c>
      <c r="FU163" s="145">
        <v>58.400002000000001</v>
      </c>
      <c r="FV163" s="113">
        <v>58.84</v>
      </c>
      <c r="FW163" s="113">
        <v>58.049999</v>
      </c>
      <c r="FX163" s="113">
        <v>58.139999000000003</v>
      </c>
      <c r="FY163" s="113">
        <v>56.819327999999999</v>
      </c>
      <c r="FZ163" s="114">
        <v>18310100</v>
      </c>
      <c r="GA163" s="115">
        <v>240703.5</v>
      </c>
      <c r="GB163" s="145">
        <v>223.30999800000001</v>
      </c>
      <c r="GC163" s="113">
        <v>227.86999499999999</v>
      </c>
      <c r="GD163" s="113">
        <v>222.86999499999999</v>
      </c>
      <c r="GE163" s="113">
        <v>227.449997</v>
      </c>
      <c r="GF163" s="113">
        <v>226.810913</v>
      </c>
      <c r="GG163" s="114">
        <v>9490600</v>
      </c>
      <c r="GH163" s="115">
        <v>385781.3</v>
      </c>
      <c r="GI163" s="145">
        <v>53.389999000000003</v>
      </c>
      <c r="GJ163" s="113">
        <v>54.07</v>
      </c>
      <c r="GK163" s="113">
        <v>53.119999</v>
      </c>
      <c r="GL163" s="113">
        <v>54.049999</v>
      </c>
      <c r="GM163" s="113">
        <v>53.065941000000002</v>
      </c>
      <c r="GN163" s="114">
        <v>3871200</v>
      </c>
      <c r="GO163" s="115">
        <v>42610</v>
      </c>
      <c r="GP163" s="145">
        <v>140.770004</v>
      </c>
      <c r="GQ163" s="113">
        <v>141.699997</v>
      </c>
      <c r="GR163" s="113">
        <v>140.529999</v>
      </c>
      <c r="GS163" s="113">
        <v>141.199997</v>
      </c>
      <c r="GT163" s="113">
        <v>140.131989</v>
      </c>
      <c r="GU163" s="114">
        <v>5778400</v>
      </c>
      <c r="GV163" s="115">
        <v>397263.4</v>
      </c>
      <c r="GW163" s="145">
        <v>181.28999300000001</v>
      </c>
      <c r="GX163" s="113">
        <v>183.38000500000001</v>
      </c>
      <c r="GY163" s="113">
        <v>178.86000100000001</v>
      </c>
      <c r="GZ163" s="113">
        <v>183.11000100000001</v>
      </c>
      <c r="HA163" s="113">
        <v>183.11000100000001</v>
      </c>
      <c r="HB163" s="114">
        <v>8400200</v>
      </c>
      <c r="HC163" s="115">
        <v>332393.09999999998</v>
      </c>
      <c r="HD163" s="147">
        <v>33808.300000000003</v>
      </c>
      <c r="HE163" s="148">
        <v>34160.339999999997</v>
      </c>
      <c r="HF163" s="148">
        <v>33773.800000000003</v>
      </c>
      <c r="HG163" s="148">
        <v>34137.31</v>
      </c>
      <c r="HH163" s="148">
        <v>34137.31</v>
      </c>
      <c r="HI163" s="114">
        <v>290300000</v>
      </c>
      <c r="HJ163" s="149">
        <f t="shared" si="2"/>
        <v>10303782.859999999</v>
      </c>
    </row>
    <row r="164" spans="1:218" x14ac:dyDescent="0.2">
      <c r="A164" s="127">
        <v>44308</v>
      </c>
      <c r="B164" s="112">
        <v>200.66999799999999</v>
      </c>
      <c r="C164" s="113">
        <v>202.16999799999999</v>
      </c>
      <c r="D164" s="113">
        <v>200.179993</v>
      </c>
      <c r="E164" s="113">
        <v>200.89999399999999</v>
      </c>
      <c r="F164" s="113">
        <v>197.92157</v>
      </c>
      <c r="G164" s="114">
        <v>2215800</v>
      </c>
      <c r="H164" s="120">
        <v>116456.7</v>
      </c>
      <c r="I164" s="145">
        <v>147.570007</v>
      </c>
      <c r="J164" s="113">
        <v>148.91999799999999</v>
      </c>
      <c r="K164" s="113">
        <v>145.86999499999999</v>
      </c>
      <c r="L164" s="113">
        <v>147.16000399999999</v>
      </c>
      <c r="M164" s="113">
        <v>146.41304</v>
      </c>
      <c r="N164" s="114">
        <v>3247300</v>
      </c>
      <c r="O164" s="115">
        <v>118214</v>
      </c>
      <c r="P164" s="146">
        <v>257.540009</v>
      </c>
      <c r="Q164" s="113">
        <v>258.48001099999999</v>
      </c>
      <c r="R164" s="113">
        <v>253.66000399999999</v>
      </c>
      <c r="S164" s="113">
        <v>255.050003</v>
      </c>
      <c r="T164" s="113">
        <v>251.32843</v>
      </c>
      <c r="U164" s="114">
        <v>3370700</v>
      </c>
      <c r="V164" s="120">
        <v>137490</v>
      </c>
      <c r="W164" s="145">
        <v>133.03999300000001</v>
      </c>
      <c r="X164" s="113">
        <v>134.14999399999999</v>
      </c>
      <c r="Y164" s="113">
        <v>131.41000399999999</v>
      </c>
      <c r="Z164" s="113">
        <v>131.94000199999999</v>
      </c>
      <c r="AA164" s="113">
        <v>131.519226</v>
      </c>
      <c r="AB164" s="114">
        <v>84566500</v>
      </c>
      <c r="AC164" s="115">
        <v>2201765</v>
      </c>
      <c r="AD164" s="145">
        <v>235.96000699999999</v>
      </c>
      <c r="AE164" s="113">
        <v>239.64999399999999</v>
      </c>
      <c r="AF164" s="113">
        <v>233.38000500000001</v>
      </c>
      <c r="AG164" s="113">
        <v>234.33000200000001</v>
      </c>
      <c r="AH164" s="113">
        <v>234.33000200000001</v>
      </c>
      <c r="AI164" s="114">
        <v>13854400</v>
      </c>
      <c r="AJ164" s="115">
        <v>137038.39999999999</v>
      </c>
      <c r="AK164" s="145">
        <v>233.25</v>
      </c>
      <c r="AL164" s="113">
        <v>233.429993</v>
      </c>
      <c r="AM164" s="113">
        <v>228.770004</v>
      </c>
      <c r="AN164" s="113">
        <v>228.88999899999999</v>
      </c>
      <c r="AO164" s="113">
        <v>226.64372299999999</v>
      </c>
      <c r="AP164" s="114">
        <v>2410700</v>
      </c>
      <c r="AQ164" s="115">
        <v>125382.9</v>
      </c>
      <c r="AR164" s="145">
        <v>102.870003</v>
      </c>
      <c r="AS164" s="113">
        <v>102.870003</v>
      </c>
      <c r="AT164" s="113">
        <v>100.870003</v>
      </c>
      <c r="AU164" s="113">
        <v>100.949997</v>
      </c>
      <c r="AV164" s="113">
        <v>98.402541999999997</v>
      </c>
      <c r="AW164" s="114">
        <v>9899400</v>
      </c>
      <c r="AX164" s="115">
        <v>194637.5</v>
      </c>
      <c r="AY164" s="145">
        <v>51.810001</v>
      </c>
      <c r="AZ164" s="113">
        <v>52.09</v>
      </c>
      <c r="BA164" s="113">
        <v>51.380001</v>
      </c>
      <c r="BB164" s="113">
        <v>51.5</v>
      </c>
      <c r="BC164" s="113">
        <v>50.800251000000003</v>
      </c>
      <c r="BD164" s="114">
        <v>15564800</v>
      </c>
      <c r="BE164" s="115">
        <v>217613.9</v>
      </c>
      <c r="BF164" s="145">
        <v>54.470001000000003</v>
      </c>
      <c r="BG164" s="113">
        <v>54.869999</v>
      </c>
      <c r="BH164" s="113">
        <v>54.32</v>
      </c>
      <c r="BI164" s="113">
        <v>54.439999</v>
      </c>
      <c r="BJ164" s="113">
        <v>53.628120000000003</v>
      </c>
      <c r="BK164" s="114">
        <v>12558900</v>
      </c>
      <c r="BL164" s="115">
        <v>234598.9</v>
      </c>
      <c r="BM164" s="145">
        <v>64</v>
      </c>
      <c r="BN164" s="113">
        <v>64.050003000000004</v>
      </c>
      <c r="BO164" s="113">
        <v>60.720001000000003</v>
      </c>
      <c r="BP164" s="113">
        <v>60.93</v>
      </c>
      <c r="BQ164" s="113">
        <v>59.671143000000001</v>
      </c>
      <c r="BR164" s="114">
        <v>12028900</v>
      </c>
      <c r="BS164" s="115">
        <v>40383.379999999997</v>
      </c>
      <c r="BT164" s="145">
        <v>334.61999500000002</v>
      </c>
      <c r="BU164" s="113">
        <v>336.97000100000002</v>
      </c>
      <c r="BV164" s="113">
        <v>330.290009</v>
      </c>
      <c r="BW164" s="113">
        <v>330.85000600000001</v>
      </c>
      <c r="BX164" s="113">
        <v>328.141907</v>
      </c>
      <c r="BY164" s="114">
        <v>2165200</v>
      </c>
      <c r="BZ164" s="115">
        <v>112410.3</v>
      </c>
      <c r="CA164" s="145">
        <v>230.39999399999999</v>
      </c>
      <c r="CB164" s="113">
        <v>232.029999</v>
      </c>
      <c r="CC164" s="113">
        <v>228.800003</v>
      </c>
      <c r="CD164" s="113">
        <v>229.259995</v>
      </c>
      <c r="CE164" s="113">
        <v>227.38441499999999</v>
      </c>
      <c r="CF164" s="114">
        <v>2516200</v>
      </c>
      <c r="CG164" s="115">
        <v>144250</v>
      </c>
      <c r="CH164" s="145">
        <v>326.20001200000002</v>
      </c>
      <c r="CI164" s="113">
        <v>326.42999300000002</v>
      </c>
      <c r="CJ164" s="113">
        <v>318.83999599999999</v>
      </c>
      <c r="CK164" s="113">
        <v>321.459991</v>
      </c>
      <c r="CL164" s="113">
        <v>318.16546599999998</v>
      </c>
      <c r="CM164" s="114">
        <v>4875000</v>
      </c>
      <c r="CN164" s="115">
        <v>345641.7</v>
      </c>
      <c r="CO164" s="145">
        <v>63.349997999999999</v>
      </c>
      <c r="CP164" s="113">
        <v>63.91</v>
      </c>
      <c r="CQ164" s="113">
        <v>62.279998999999997</v>
      </c>
      <c r="CR164" s="113">
        <v>62.57</v>
      </c>
      <c r="CS164" s="113">
        <v>61.78548</v>
      </c>
      <c r="CT164" s="114">
        <v>38257600</v>
      </c>
      <c r="CU164" s="115">
        <v>252657.7</v>
      </c>
      <c r="CV164" s="145">
        <v>143.699997</v>
      </c>
      <c r="CW164" s="113">
        <v>144.740005</v>
      </c>
      <c r="CX164" s="113">
        <v>141</v>
      </c>
      <c r="CY164" s="113">
        <v>141.279999</v>
      </c>
      <c r="CZ164" s="113">
        <v>138.128647</v>
      </c>
      <c r="DA164" s="114">
        <v>7101400</v>
      </c>
      <c r="DB164" s="115">
        <v>126236.9</v>
      </c>
      <c r="DC164" s="145">
        <v>165.83999600000001</v>
      </c>
      <c r="DD164" s="113">
        <v>166.279999</v>
      </c>
      <c r="DE164" s="113">
        <v>164.61999499999999</v>
      </c>
      <c r="DF164" s="113">
        <v>165.179993</v>
      </c>
      <c r="DG164" s="113">
        <v>163.186127</v>
      </c>
      <c r="DH164" s="114">
        <v>7233000</v>
      </c>
      <c r="DI164" s="115">
        <v>434870.4</v>
      </c>
      <c r="DJ164" s="145">
        <v>150.229996</v>
      </c>
      <c r="DK164" s="113">
        <v>150.300003</v>
      </c>
      <c r="DL164" s="113">
        <v>147.259995</v>
      </c>
      <c r="DM164" s="113">
        <v>147.36999499999999</v>
      </c>
      <c r="DN164" s="113">
        <v>145.647964</v>
      </c>
      <c r="DO164" s="114">
        <v>15256100</v>
      </c>
      <c r="DP164" s="115">
        <v>446107.8</v>
      </c>
      <c r="DQ164" s="145">
        <v>232.83000200000001</v>
      </c>
      <c r="DR164" s="113">
        <v>234.03999300000001</v>
      </c>
      <c r="DS164" s="113">
        <v>231.94000199999999</v>
      </c>
      <c r="DT164" s="113">
        <v>232.96000699999999</v>
      </c>
      <c r="DU164" s="113">
        <v>230.41722100000001</v>
      </c>
      <c r="DV164" s="114">
        <v>1839500</v>
      </c>
      <c r="DW164" s="115">
        <v>173828.8</v>
      </c>
      <c r="DX164" s="145">
        <v>75.381675999999999</v>
      </c>
      <c r="DY164" s="113">
        <v>75.438934000000003</v>
      </c>
      <c r="DZ164" s="113">
        <v>74.007637000000003</v>
      </c>
      <c r="EA164" s="113">
        <v>74.389313000000001</v>
      </c>
      <c r="EB164" s="113">
        <v>73.100227000000004</v>
      </c>
      <c r="EC164" s="114">
        <v>13330560</v>
      </c>
      <c r="ED164" s="115">
        <v>197340.2</v>
      </c>
      <c r="EE164" s="145">
        <v>260.209991</v>
      </c>
      <c r="EF164" s="113">
        <v>261.77999899999998</v>
      </c>
      <c r="EG164" s="113">
        <v>255.63999899999999</v>
      </c>
      <c r="EH164" s="113">
        <v>257.17001299999998</v>
      </c>
      <c r="EI164" s="113">
        <v>256.08728000000002</v>
      </c>
      <c r="EJ164" s="114">
        <v>25606200</v>
      </c>
      <c r="EK164" s="115">
        <v>1936894</v>
      </c>
      <c r="EL164" s="145">
        <v>129.88999899999999</v>
      </c>
      <c r="EM164" s="113">
        <v>130.36999499999999</v>
      </c>
      <c r="EN164" s="113">
        <v>127.980003</v>
      </c>
      <c r="EO164" s="113">
        <v>129.179993</v>
      </c>
      <c r="EP164" s="113">
        <v>128.70747399999999</v>
      </c>
      <c r="EQ164" s="114">
        <v>6442900</v>
      </c>
      <c r="ER164" s="115">
        <v>164698.9</v>
      </c>
      <c r="ES164" s="145">
        <v>135.36999499999999</v>
      </c>
      <c r="ET164" s="113">
        <v>135.78999300000001</v>
      </c>
      <c r="EU164" s="113">
        <v>134.05999800000001</v>
      </c>
      <c r="EV164" s="113">
        <v>134.63000500000001</v>
      </c>
      <c r="EW164" s="113">
        <v>133.78855899999999</v>
      </c>
      <c r="EX164" s="114">
        <v>7338300</v>
      </c>
      <c r="EY164" s="115">
        <v>329605.59999999998</v>
      </c>
      <c r="EZ164" s="145">
        <v>230</v>
      </c>
      <c r="FA164" s="113">
        <v>233.88999899999999</v>
      </c>
      <c r="FB164" s="113">
        <v>229.009995</v>
      </c>
      <c r="FC164" s="113">
        <v>231.35000600000001</v>
      </c>
      <c r="FD164" s="113">
        <v>231.35000600000001</v>
      </c>
      <c r="FE164" s="114">
        <v>4975400</v>
      </c>
      <c r="FF164" s="115">
        <v>200230</v>
      </c>
      <c r="FG164" s="145">
        <v>156.71000699999999</v>
      </c>
      <c r="FH164" s="113">
        <v>157.320007</v>
      </c>
      <c r="FI164" s="113">
        <v>154.30999800000001</v>
      </c>
      <c r="FJ164" s="113">
        <v>155.86999499999999</v>
      </c>
      <c r="FK164" s="113">
        <v>154.14004499999999</v>
      </c>
      <c r="FL164" s="114">
        <v>1446000</v>
      </c>
      <c r="FM164" s="115">
        <v>39195.19</v>
      </c>
      <c r="FN164" s="145">
        <v>398.44000199999999</v>
      </c>
      <c r="FO164" s="113">
        <v>398.76001000000002</v>
      </c>
      <c r="FP164" s="113">
        <v>393.19000199999999</v>
      </c>
      <c r="FQ164" s="113">
        <v>396.540009</v>
      </c>
      <c r="FR164" s="113">
        <v>393.71099900000002</v>
      </c>
      <c r="FS164" s="114">
        <v>2718600</v>
      </c>
      <c r="FT164" s="115">
        <v>374289.6</v>
      </c>
      <c r="FU164" s="145">
        <v>57.939999</v>
      </c>
      <c r="FV164" s="113">
        <v>58.09</v>
      </c>
      <c r="FW164" s="113">
        <v>57.139999000000003</v>
      </c>
      <c r="FX164" s="113">
        <v>57.279998999999997</v>
      </c>
      <c r="FY164" s="113">
        <v>55.978859</v>
      </c>
      <c r="FZ164" s="114">
        <v>20921900</v>
      </c>
      <c r="GA164" s="115">
        <v>237143</v>
      </c>
      <c r="GB164" s="145">
        <v>227.300003</v>
      </c>
      <c r="GC164" s="113">
        <v>230.929993</v>
      </c>
      <c r="GD164" s="113">
        <v>226.88999899999999</v>
      </c>
      <c r="GE164" s="113">
        <v>227.570007</v>
      </c>
      <c r="GF164" s="113">
        <v>226.93057300000001</v>
      </c>
      <c r="GG164" s="114">
        <v>7303000</v>
      </c>
      <c r="GH164" s="115">
        <v>385984.8</v>
      </c>
      <c r="GI164" s="145">
        <v>53.98</v>
      </c>
      <c r="GJ164" s="113">
        <v>54.049999</v>
      </c>
      <c r="GK164" s="113">
        <v>52.52</v>
      </c>
      <c r="GL164" s="113">
        <v>52.580002</v>
      </c>
      <c r="GM164" s="113">
        <v>51.622703999999999</v>
      </c>
      <c r="GN164" s="114">
        <v>5329600</v>
      </c>
      <c r="GO164" s="115">
        <v>42290</v>
      </c>
      <c r="GP164" s="145">
        <v>141.08000200000001</v>
      </c>
      <c r="GQ164" s="113">
        <v>141.449997</v>
      </c>
      <c r="GR164" s="113">
        <v>139.41999799999999</v>
      </c>
      <c r="GS164" s="113">
        <v>139.66999799999999</v>
      </c>
      <c r="GT164" s="113">
        <v>138.61355599999999</v>
      </c>
      <c r="GU164" s="114">
        <v>6568400</v>
      </c>
      <c r="GV164" s="115">
        <v>392958.8</v>
      </c>
      <c r="GW164" s="145">
        <v>184.220001</v>
      </c>
      <c r="GX164" s="113">
        <v>184.88000500000001</v>
      </c>
      <c r="GY164" s="113">
        <v>181.259995</v>
      </c>
      <c r="GZ164" s="113">
        <v>182.759995</v>
      </c>
      <c r="HA164" s="113">
        <v>182.759995</v>
      </c>
      <c r="HB164" s="114">
        <v>7378300</v>
      </c>
      <c r="HC164" s="115">
        <v>331757.8</v>
      </c>
      <c r="HD164" s="147">
        <v>34109.879999999997</v>
      </c>
      <c r="HE164" s="148">
        <v>34126.57</v>
      </c>
      <c r="HF164" s="148">
        <v>33717.19</v>
      </c>
      <c r="HG164" s="148">
        <v>33815.9</v>
      </c>
      <c r="HH164" s="148">
        <v>33815.9</v>
      </c>
      <c r="HI164" s="114">
        <v>344470000</v>
      </c>
      <c r="HJ164" s="149">
        <f t="shared" si="2"/>
        <v>10191972.170000002</v>
      </c>
    </row>
    <row r="165" spans="1:218" x14ac:dyDescent="0.2">
      <c r="A165" s="127">
        <v>44309</v>
      </c>
      <c r="B165" s="112">
        <v>201</v>
      </c>
      <c r="C165" s="113">
        <v>203.16000399999999</v>
      </c>
      <c r="D165" s="113">
        <v>200.990005</v>
      </c>
      <c r="E165" s="113">
        <v>202.199997</v>
      </c>
      <c r="F165" s="113">
        <v>199.20228599999999</v>
      </c>
      <c r="G165" s="114">
        <v>1864100</v>
      </c>
      <c r="H165" s="120">
        <v>117210.3</v>
      </c>
      <c r="I165" s="145">
        <v>141.53999300000001</v>
      </c>
      <c r="J165" s="113">
        <v>144.979996</v>
      </c>
      <c r="K165" s="113">
        <v>140.679993</v>
      </c>
      <c r="L165" s="113">
        <v>144.33000200000001</v>
      </c>
      <c r="M165" s="113">
        <v>143.59741199999999</v>
      </c>
      <c r="N165" s="114">
        <v>6395300</v>
      </c>
      <c r="O165" s="115">
        <v>115940.6</v>
      </c>
      <c r="P165" s="146">
        <v>254.979996</v>
      </c>
      <c r="Q165" s="113">
        <v>258.14001500000001</v>
      </c>
      <c r="R165" s="113">
        <v>253.66999799999999</v>
      </c>
      <c r="S165" s="113">
        <v>257.02999899999998</v>
      </c>
      <c r="T165" s="113">
        <v>253.27954099999999</v>
      </c>
      <c r="U165" s="114">
        <v>2426900</v>
      </c>
      <c r="V165" s="120">
        <v>136820</v>
      </c>
      <c r="W165" s="145">
        <v>132.16000399999999</v>
      </c>
      <c r="X165" s="113">
        <v>135.11999499999999</v>
      </c>
      <c r="Y165" s="113">
        <v>132.16000399999999</v>
      </c>
      <c r="Z165" s="113">
        <v>134.320007</v>
      </c>
      <c r="AA165" s="113">
        <v>133.89163199999999</v>
      </c>
      <c r="AB165" s="114">
        <v>78657500</v>
      </c>
      <c r="AC165" s="115">
        <v>2241481</v>
      </c>
      <c r="AD165" s="145">
        <v>233.88999899999999</v>
      </c>
      <c r="AE165" s="113">
        <v>238.58000200000001</v>
      </c>
      <c r="AF165" s="113">
        <v>233.11000100000001</v>
      </c>
      <c r="AG165" s="113">
        <v>238.38000500000001</v>
      </c>
      <c r="AH165" s="113">
        <v>238.38000500000001</v>
      </c>
      <c r="AI165" s="114">
        <v>11533100</v>
      </c>
      <c r="AJ165" s="115">
        <v>139406.9</v>
      </c>
      <c r="AK165" s="145">
        <v>229.36000100000001</v>
      </c>
      <c r="AL165" s="113">
        <v>231.64999399999999</v>
      </c>
      <c r="AM165" s="113">
        <v>227.88000500000001</v>
      </c>
      <c r="AN165" s="113">
        <v>230.11000100000001</v>
      </c>
      <c r="AO165" s="113">
        <v>228.88171399999999</v>
      </c>
      <c r="AP165" s="114">
        <v>3458300</v>
      </c>
      <c r="AQ165" s="115">
        <v>126051.2</v>
      </c>
      <c r="AR165" s="145">
        <v>101.099998</v>
      </c>
      <c r="AS165" s="113">
        <v>102.16999800000001</v>
      </c>
      <c r="AT165" s="113">
        <v>100.720001</v>
      </c>
      <c r="AU165" s="113">
        <v>101.550003</v>
      </c>
      <c r="AV165" s="113">
        <v>98.987410999999994</v>
      </c>
      <c r="AW165" s="114">
        <v>6756000</v>
      </c>
      <c r="AX165" s="115">
        <v>195794.3</v>
      </c>
      <c r="AY165" s="145">
        <v>51.5</v>
      </c>
      <c r="AZ165" s="113">
        <v>52.130001</v>
      </c>
      <c r="BA165" s="113">
        <v>51.18</v>
      </c>
      <c r="BB165" s="113">
        <v>51.91</v>
      </c>
      <c r="BC165" s="113">
        <v>51.204678000000001</v>
      </c>
      <c r="BD165" s="114">
        <v>14016800</v>
      </c>
      <c r="BE165" s="115">
        <v>219346.3</v>
      </c>
      <c r="BF165" s="145">
        <v>54.400002000000001</v>
      </c>
      <c r="BG165" s="113">
        <v>54.59</v>
      </c>
      <c r="BH165" s="113">
        <v>54.169998</v>
      </c>
      <c r="BI165" s="113">
        <v>54.470001000000003</v>
      </c>
      <c r="BJ165" s="113">
        <v>53.657673000000003</v>
      </c>
      <c r="BK165" s="114">
        <v>9020500</v>
      </c>
      <c r="BL165" s="115">
        <v>234857.1</v>
      </c>
      <c r="BM165" s="145">
        <v>61.099997999999999</v>
      </c>
      <c r="BN165" s="113">
        <v>62.490001999999997</v>
      </c>
      <c r="BO165" s="113">
        <v>60.450001</v>
      </c>
      <c r="BP165" s="113">
        <v>62.110000999999997</v>
      </c>
      <c r="BQ165" s="113">
        <v>60.826763</v>
      </c>
      <c r="BR165" s="114">
        <v>5682300</v>
      </c>
      <c r="BS165" s="115">
        <v>41056.879999999997</v>
      </c>
      <c r="BT165" s="145">
        <v>331.25</v>
      </c>
      <c r="BU165" s="113">
        <v>340.67001299999998</v>
      </c>
      <c r="BV165" s="113">
        <v>330.72000100000002</v>
      </c>
      <c r="BW165" s="113">
        <v>339.35000600000001</v>
      </c>
      <c r="BX165" s="113">
        <v>336.57232699999997</v>
      </c>
      <c r="BY165" s="114">
        <v>2163800</v>
      </c>
      <c r="BZ165" s="115">
        <v>115298.3</v>
      </c>
      <c r="CA165" s="145">
        <v>225.199997</v>
      </c>
      <c r="CB165" s="113">
        <v>226.949997</v>
      </c>
      <c r="CC165" s="113">
        <v>222.220001</v>
      </c>
      <c r="CD165" s="113">
        <v>224.5</v>
      </c>
      <c r="CE165" s="113">
        <v>222.66336100000001</v>
      </c>
      <c r="CF165" s="114">
        <v>5310400</v>
      </c>
      <c r="CG165" s="115">
        <v>145550</v>
      </c>
      <c r="CH165" s="145">
        <v>322.19000199999999</v>
      </c>
      <c r="CI165" s="113">
        <v>325.52999899999998</v>
      </c>
      <c r="CJ165" s="113">
        <v>319.57998700000002</v>
      </c>
      <c r="CK165" s="113">
        <v>323.89001500000001</v>
      </c>
      <c r="CL165" s="113">
        <v>320.57061800000002</v>
      </c>
      <c r="CM165" s="114">
        <v>3405700</v>
      </c>
      <c r="CN165" s="115">
        <v>348254.4</v>
      </c>
      <c r="CO165" s="145">
        <v>59.16</v>
      </c>
      <c r="CP165" s="113">
        <v>60</v>
      </c>
      <c r="CQ165" s="113">
        <v>57.900002000000001</v>
      </c>
      <c r="CR165" s="113">
        <v>59.240001999999997</v>
      </c>
      <c r="CS165" s="113">
        <v>58.497233999999999</v>
      </c>
      <c r="CT165" s="114">
        <v>77479500</v>
      </c>
      <c r="CU165" s="115">
        <v>239211.1</v>
      </c>
      <c r="CV165" s="145">
        <v>141.30999800000001</v>
      </c>
      <c r="CW165" s="113">
        <v>143.61000100000001</v>
      </c>
      <c r="CX165" s="113">
        <v>140.949997</v>
      </c>
      <c r="CY165" s="113">
        <v>142.429993</v>
      </c>
      <c r="CZ165" s="113">
        <v>139.25297499999999</v>
      </c>
      <c r="DA165" s="114">
        <v>4556000</v>
      </c>
      <c r="DB165" s="115">
        <v>127264.4</v>
      </c>
      <c r="DC165" s="145">
        <v>164.529999</v>
      </c>
      <c r="DD165" s="113">
        <v>166.05999800000001</v>
      </c>
      <c r="DE165" s="113">
        <v>164</v>
      </c>
      <c r="DF165" s="113">
        <v>165.520004</v>
      </c>
      <c r="DG165" s="113">
        <v>163.52203399999999</v>
      </c>
      <c r="DH165" s="114">
        <v>6015300</v>
      </c>
      <c r="DI165" s="115">
        <v>435879.8</v>
      </c>
      <c r="DJ165" s="145">
        <v>147.179993</v>
      </c>
      <c r="DK165" s="113">
        <v>151.13000500000001</v>
      </c>
      <c r="DL165" s="113">
        <v>146.69000199999999</v>
      </c>
      <c r="DM165" s="113">
        <v>150.19000199999999</v>
      </c>
      <c r="DN165" s="113">
        <v>148.43502799999999</v>
      </c>
      <c r="DO165" s="114">
        <v>14041900</v>
      </c>
      <c r="DP165" s="115">
        <v>454644.4</v>
      </c>
      <c r="DQ165" s="145">
        <v>233.78999300000001</v>
      </c>
      <c r="DR165" s="113">
        <v>235.240005</v>
      </c>
      <c r="DS165" s="113">
        <v>233.10000600000001</v>
      </c>
      <c r="DT165" s="113">
        <v>234.58000200000001</v>
      </c>
      <c r="DU165" s="113">
        <v>232.019531</v>
      </c>
      <c r="DV165" s="114">
        <v>2137500</v>
      </c>
      <c r="DW165" s="115">
        <v>175037.5</v>
      </c>
      <c r="DX165" s="145">
        <v>74.293892</v>
      </c>
      <c r="DY165" s="113">
        <v>74.618324000000001</v>
      </c>
      <c r="DZ165" s="113">
        <v>73.912216000000001</v>
      </c>
      <c r="EA165" s="113">
        <v>74.312980999999994</v>
      </c>
      <c r="EB165" s="113">
        <v>73.025215000000003</v>
      </c>
      <c r="EC165" s="114">
        <v>8598840</v>
      </c>
      <c r="ED165" s="115">
        <v>197137.7</v>
      </c>
      <c r="EE165" s="145">
        <v>257.88000499999998</v>
      </c>
      <c r="EF165" s="113">
        <v>261.51001000000002</v>
      </c>
      <c r="EG165" s="113">
        <v>257.26998900000001</v>
      </c>
      <c r="EH165" s="113">
        <v>261.14999399999999</v>
      </c>
      <c r="EI165" s="113">
        <v>260.05050699999998</v>
      </c>
      <c r="EJ165" s="114">
        <v>21462600</v>
      </c>
      <c r="EK165" s="115">
        <v>1966869</v>
      </c>
      <c r="EL165" s="145">
        <v>128.929993</v>
      </c>
      <c r="EM165" s="113">
        <v>130.64999399999999</v>
      </c>
      <c r="EN165" s="113">
        <v>128.46000699999999</v>
      </c>
      <c r="EO165" s="113">
        <v>130.19000199999999</v>
      </c>
      <c r="EP165" s="113">
        <v>129.713776</v>
      </c>
      <c r="EQ165" s="114">
        <v>7489000</v>
      </c>
      <c r="ER165" s="115">
        <v>165986.6</v>
      </c>
      <c r="ES165" s="145">
        <v>134.929993</v>
      </c>
      <c r="ET165" s="113">
        <v>135.08000200000001</v>
      </c>
      <c r="EU165" s="113">
        <v>133.25</v>
      </c>
      <c r="EV165" s="113">
        <v>133.94000199999999</v>
      </c>
      <c r="EW165" s="113">
        <v>133.10287500000001</v>
      </c>
      <c r="EX165" s="114">
        <v>6708300</v>
      </c>
      <c r="EY165" s="115">
        <v>327916.3</v>
      </c>
      <c r="EZ165" s="145">
        <v>232.94000199999999</v>
      </c>
      <c r="FA165" s="113">
        <v>235.490005</v>
      </c>
      <c r="FB165" s="113">
        <v>231.75</v>
      </c>
      <c r="FC165" s="113">
        <v>233.509995</v>
      </c>
      <c r="FD165" s="113">
        <v>233.509995</v>
      </c>
      <c r="FE165" s="114">
        <v>5447100</v>
      </c>
      <c r="FF165" s="115">
        <v>197790</v>
      </c>
      <c r="FG165" s="145">
        <v>156.53999300000001</v>
      </c>
      <c r="FH165" s="113">
        <v>158.33999600000001</v>
      </c>
      <c r="FI165" s="113">
        <v>156.009995</v>
      </c>
      <c r="FJ165" s="113">
        <v>157.83999600000001</v>
      </c>
      <c r="FK165" s="113">
        <v>156.08819600000001</v>
      </c>
      <c r="FL165" s="114">
        <v>1079600</v>
      </c>
      <c r="FM165" s="115">
        <v>39690.57</v>
      </c>
      <c r="FN165" s="145">
        <v>395.61999500000002</v>
      </c>
      <c r="FO165" s="113">
        <v>401.98998999999998</v>
      </c>
      <c r="FP165" s="113">
        <v>394.5</v>
      </c>
      <c r="FQ165" s="113">
        <v>400.30999800000001</v>
      </c>
      <c r="FR165" s="113">
        <v>397.45410199999998</v>
      </c>
      <c r="FS165" s="114">
        <v>2263200</v>
      </c>
      <c r="FT165" s="115">
        <v>377848</v>
      </c>
      <c r="FU165" s="145">
        <v>57.130001</v>
      </c>
      <c r="FV165" s="113">
        <v>57.470001000000003</v>
      </c>
      <c r="FW165" s="113">
        <v>56.779998999999997</v>
      </c>
      <c r="FX165" s="113">
        <v>57.299999</v>
      </c>
      <c r="FY165" s="113">
        <v>55.998404999999998</v>
      </c>
      <c r="FZ165" s="114">
        <v>18099400</v>
      </c>
      <c r="GA165" s="115">
        <v>237225.8</v>
      </c>
      <c r="GB165" s="145">
        <v>228.61000100000001</v>
      </c>
      <c r="GC165" s="113">
        <v>231.820007</v>
      </c>
      <c r="GD165" s="113">
        <v>227.71000699999999</v>
      </c>
      <c r="GE165" s="113">
        <v>230</v>
      </c>
      <c r="GF165" s="113">
        <v>229.35372899999999</v>
      </c>
      <c r="GG165" s="114">
        <v>5345200</v>
      </c>
      <c r="GH165" s="115">
        <v>389115.6</v>
      </c>
      <c r="GI165" s="145">
        <v>52.880001</v>
      </c>
      <c r="GJ165" s="113">
        <v>53.259998000000003</v>
      </c>
      <c r="GK165" s="113">
        <v>52.330002</v>
      </c>
      <c r="GL165" s="113">
        <v>53.02</v>
      </c>
      <c r="GM165" s="113">
        <v>52.054690999999998</v>
      </c>
      <c r="GN165" s="114">
        <v>4250100</v>
      </c>
      <c r="GO165" s="115">
        <v>41440</v>
      </c>
      <c r="GP165" s="145">
        <v>139.10000600000001</v>
      </c>
      <c r="GQ165" s="113">
        <v>140.33999600000001</v>
      </c>
      <c r="GR165" s="113">
        <v>139.029999</v>
      </c>
      <c r="GS165" s="113">
        <v>139.89999399999999</v>
      </c>
      <c r="GT165" s="113">
        <v>138.841812</v>
      </c>
      <c r="GU165" s="114">
        <v>7657000</v>
      </c>
      <c r="GV165" s="115">
        <v>393605.9</v>
      </c>
      <c r="GW165" s="145">
        <v>182.35000600000001</v>
      </c>
      <c r="GX165" s="113">
        <v>183.89999399999999</v>
      </c>
      <c r="GY165" s="113">
        <v>181.96000699999999</v>
      </c>
      <c r="GZ165" s="113">
        <v>183.020004</v>
      </c>
      <c r="HA165" s="113">
        <v>183.020004</v>
      </c>
      <c r="HB165" s="114">
        <v>6075500</v>
      </c>
      <c r="HC165" s="115">
        <v>332229.8</v>
      </c>
      <c r="HD165" s="147">
        <v>33804.519999999997</v>
      </c>
      <c r="HE165" s="148">
        <v>34157.57</v>
      </c>
      <c r="HF165" s="148">
        <v>33713.29</v>
      </c>
      <c r="HG165" s="148">
        <v>34043.49</v>
      </c>
      <c r="HH165" s="148">
        <v>34043.49</v>
      </c>
      <c r="HI165" s="114">
        <v>346380000</v>
      </c>
      <c r="HJ165" s="149">
        <f t="shared" si="2"/>
        <v>10275959.750000002</v>
      </c>
    </row>
    <row r="166" spans="1:218" x14ac:dyDescent="0.2">
      <c r="A166" s="127">
        <v>44312</v>
      </c>
      <c r="B166" s="112">
        <v>202.979996</v>
      </c>
      <c r="C166" s="113">
        <v>202.990005</v>
      </c>
      <c r="D166" s="113">
        <v>199.58000200000001</v>
      </c>
      <c r="E166" s="113">
        <v>199.63000500000001</v>
      </c>
      <c r="F166" s="113">
        <v>196.67041</v>
      </c>
      <c r="G166" s="114">
        <v>2578900</v>
      </c>
      <c r="H166" s="120">
        <v>115720.5</v>
      </c>
      <c r="I166" s="145">
        <v>146.800003</v>
      </c>
      <c r="J166" s="113">
        <v>151.11999499999999</v>
      </c>
      <c r="K166" s="113">
        <v>145.55999800000001</v>
      </c>
      <c r="L166" s="113">
        <v>150.33999600000001</v>
      </c>
      <c r="M166" s="113">
        <v>149.57688899999999</v>
      </c>
      <c r="N166" s="114">
        <v>4821100</v>
      </c>
      <c r="O166" s="115">
        <v>120768.5</v>
      </c>
      <c r="P166" s="146">
        <v>256.64999399999999</v>
      </c>
      <c r="Q166" s="113">
        <v>256.75</v>
      </c>
      <c r="R166" s="113">
        <v>254.41999799999999</v>
      </c>
      <c r="S166" s="113">
        <v>255.520004</v>
      </c>
      <c r="T166" s="113">
        <v>251.79158000000001</v>
      </c>
      <c r="U166" s="114">
        <v>1782700</v>
      </c>
      <c r="V166" s="120">
        <v>137390</v>
      </c>
      <c r="W166" s="145">
        <v>134.83000200000001</v>
      </c>
      <c r="X166" s="113">
        <v>135.05999800000001</v>
      </c>
      <c r="Y166" s="113">
        <v>133.55999800000001</v>
      </c>
      <c r="Z166" s="113">
        <v>134.720001</v>
      </c>
      <c r="AA166" s="113">
        <v>134.290359</v>
      </c>
      <c r="AB166" s="114">
        <v>66905100</v>
      </c>
      <c r="AC166" s="115">
        <v>2248156</v>
      </c>
      <c r="AD166" s="145">
        <v>240.240005</v>
      </c>
      <c r="AE166" s="113">
        <v>244.64999399999999</v>
      </c>
      <c r="AF166" s="113">
        <v>240.10000600000001</v>
      </c>
      <c r="AG166" s="113">
        <v>241.44000199999999</v>
      </c>
      <c r="AH166" s="113">
        <v>241.44000199999999</v>
      </c>
      <c r="AI166" s="114">
        <v>10599600</v>
      </c>
      <c r="AJ166" s="115">
        <v>141196.4</v>
      </c>
      <c r="AK166" s="145">
        <v>230.570007</v>
      </c>
      <c r="AL166" s="113">
        <v>232.85000600000001</v>
      </c>
      <c r="AM166" s="113">
        <v>229.96000699999999</v>
      </c>
      <c r="AN166" s="113">
        <v>230.55999800000001</v>
      </c>
      <c r="AO166" s="113">
        <v>229.32929999999999</v>
      </c>
      <c r="AP166" s="114">
        <v>1864800</v>
      </c>
      <c r="AQ166" s="115">
        <v>126297.7</v>
      </c>
      <c r="AR166" s="145">
        <v>101.269997</v>
      </c>
      <c r="AS166" s="113">
        <v>102.66999800000001</v>
      </c>
      <c r="AT166" s="113">
        <v>101.260002</v>
      </c>
      <c r="AU166" s="113">
        <v>101.519997</v>
      </c>
      <c r="AV166" s="113">
        <v>98.958160000000007</v>
      </c>
      <c r="AW166" s="114">
        <v>5639700</v>
      </c>
      <c r="AX166" s="115">
        <v>195736.5</v>
      </c>
      <c r="AY166" s="145">
        <v>51.650002000000001</v>
      </c>
      <c r="AZ166" s="113">
        <v>51.77</v>
      </c>
      <c r="BA166" s="113">
        <v>51.5</v>
      </c>
      <c r="BB166" s="113">
        <v>51.639999000000003</v>
      </c>
      <c r="BC166" s="113">
        <v>50.938347</v>
      </c>
      <c r="BD166" s="114">
        <v>13778200</v>
      </c>
      <c r="BE166" s="115">
        <v>218205.4</v>
      </c>
      <c r="BF166" s="145">
        <v>54.470001000000003</v>
      </c>
      <c r="BG166" s="113">
        <v>54.509998000000003</v>
      </c>
      <c r="BH166" s="113">
        <v>53.580002</v>
      </c>
      <c r="BI166" s="113">
        <v>53.66</v>
      </c>
      <c r="BJ166" s="113">
        <v>52.859752999999998</v>
      </c>
      <c r="BK166" s="114">
        <v>11684600</v>
      </c>
      <c r="BL166" s="115">
        <v>231364.7</v>
      </c>
      <c r="BM166" s="145">
        <v>62.360000999999997</v>
      </c>
      <c r="BN166" s="113">
        <v>62.82</v>
      </c>
      <c r="BO166" s="113">
        <v>61.93</v>
      </c>
      <c r="BP166" s="113">
        <v>62.200001</v>
      </c>
      <c r="BQ166" s="113">
        <v>60.914906000000002</v>
      </c>
      <c r="BR166" s="114">
        <v>4871600</v>
      </c>
      <c r="BS166" s="115">
        <v>41121.019999999997</v>
      </c>
      <c r="BT166" s="145">
        <v>341.94000199999999</v>
      </c>
      <c r="BU166" s="113">
        <v>345.89999399999999</v>
      </c>
      <c r="BV166" s="113">
        <v>340.89001500000001</v>
      </c>
      <c r="BW166" s="113">
        <v>343.51998900000001</v>
      </c>
      <c r="BX166" s="113">
        <v>340.70816000000002</v>
      </c>
      <c r="BY166" s="114">
        <v>2171500</v>
      </c>
      <c r="BZ166" s="115">
        <v>116715.1</v>
      </c>
      <c r="CA166" s="145">
        <v>225.58999600000001</v>
      </c>
      <c r="CB166" s="113">
        <v>225.740005</v>
      </c>
      <c r="CC166" s="113">
        <v>221.259995</v>
      </c>
      <c r="CD166" s="113">
        <v>221.520004</v>
      </c>
      <c r="CE166" s="113">
        <v>219.70774800000001</v>
      </c>
      <c r="CF166" s="114">
        <v>3611400</v>
      </c>
      <c r="CG166" s="115">
        <v>145190</v>
      </c>
      <c r="CH166" s="145">
        <v>323.67999300000002</v>
      </c>
      <c r="CI166" s="113">
        <v>324</v>
      </c>
      <c r="CJ166" s="113">
        <v>319.32000699999998</v>
      </c>
      <c r="CK166" s="113">
        <v>319.98998999999998</v>
      </c>
      <c r="CL166" s="113">
        <v>316.71057100000002</v>
      </c>
      <c r="CM166" s="114">
        <v>2848500</v>
      </c>
      <c r="CN166" s="115">
        <v>344061.2</v>
      </c>
      <c r="CO166" s="145">
        <v>59.099997999999999</v>
      </c>
      <c r="CP166" s="113">
        <v>59.52</v>
      </c>
      <c r="CQ166" s="113">
        <v>58.459999000000003</v>
      </c>
      <c r="CR166" s="113">
        <v>58.759998000000003</v>
      </c>
      <c r="CS166" s="113">
        <v>58.023251000000002</v>
      </c>
      <c r="CT166" s="114">
        <v>39645900</v>
      </c>
      <c r="CU166" s="115">
        <v>237272.9</v>
      </c>
      <c r="CV166" s="145">
        <v>142.41999799999999</v>
      </c>
      <c r="CW166" s="113">
        <v>143.63000500000001</v>
      </c>
      <c r="CX166" s="113">
        <v>141.479996</v>
      </c>
      <c r="CY166" s="113">
        <v>141.570007</v>
      </c>
      <c r="CZ166" s="113">
        <v>138.41218599999999</v>
      </c>
      <c r="DA166" s="114">
        <v>4710800</v>
      </c>
      <c r="DB166" s="115">
        <v>126495.9</v>
      </c>
      <c r="DC166" s="145">
        <v>165.21000699999999</v>
      </c>
      <c r="DD166" s="113">
        <v>165.41000399999999</v>
      </c>
      <c r="DE166" s="113">
        <v>163.759995</v>
      </c>
      <c r="DF166" s="113">
        <v>164.11999499999999</v>
      </c>
      <c r="DG166" s="113">
        <v>162.13893100000001</v>
      </c>
      <c r="DH166" s="114">
        <v>6027800</v>
      </c>
      <c r="DI166" s="115">
        <v>432193.1</v>
      </c>
      <c r="DJ166" s="145">
        <v>150.779999</v>
      </c>
      <c r="DK166" s="113">
        <v>152.46000699999999</v>
      </c>
      <c r="DL166" s="113">
        <v>150.38000500000001</v>
      </c>
      <c r="DM166" s="113">
        <v>150.55999800000001</v>
      </c>
      <c r="DN166" s="113">
        <v>148.80070499999999</v>
      </c>
      <c r="DO166" s="114">
        <v>10799100</v>
      </c>
      <c r="DP166" s="115">
        <v>455764.4</v>
      </c>
      <c r="DQ166" s="145">
        <v>234.779999</v>
      </c>
      <c r="DR166" s="113">
        <v>235.35000600000001</v>
      </c>
      <c r="DS166" s="113">
        <v>231.91000399999999</v>
      </c>
      <c r="DT166" s="113">
        <v>232.30999800000001</v>
      </c>
      <c r="DU166" s="113">
        <v>229.77430699999999</v>
      </c>
      <c r="DV166" s="114">
        <v>2490100</v>
      </c>
      <c r="DW166" s="115">
        <v>173343.7</v>
      </c>
      <c r="DX166" s="145">
        <v>74.293892</v>
      </c>
      <c r="DY166" s="113">
        <v>74.341605999999999</v>
      </c>
      <c r="DZ166" s="113">
        <v>73.759544000000005</v>
      </c>
      <c r="EA166" s="113">
        <v>73.979011999999997</v>
      </c>
      <c r="EB166" s="113">
        <v>72.697044000000005</v>
      </c>
      <c r="EC166" s="114">
        <v>7834219</v>
      </c>
      <c r="ED166" s="115">
        <v>196251.7</v>
      </c>
      <c r="EE166" s="145">
        <v>261.66000400000001</v>
      </c>
      <c r="EF166" s="113">
        <v>262.44000199999999</v>
      </c>
      <c r="EG166" s="113">
        <v>260.17001299999998</v>
      </c>
      <c r="EH166" s="113">
        <v>261.54998799999998</v>
      </c>
      <c r="EI166" s="113">
        <v>260.44882200000001</v>
      </c>
      <c r="EJ166" s="114">
        <v>19763300</v>
      </c>
      <c r="EK166" s="115">
        <v>1969883</v>
      </c>
      <c r="EL166" s="145">
        <v>130.490005</v>
      </c>
      <c r="EM166" s="113">
        <v>131.699997</v>
      </c>
      <c r="EN166" s="113">
        <v>129.320007</v>
      </c>
      <c r="EO166" s="113">
        <v>131.60000600000001</v>
      </c>
      <c r="EP166" s="113">
        <v>131.11862199999999</v>
      </c>
      <c r="EQ166" s="114">
        <v>8217800</v>
      </c>
      <c r="ER166" s="115">
        <v>167784.3</v>
      </c>
      <c r="ES166" s="145">
        <v>133.490005</v>
      </c>
      <c r="ET166" s="113">
        <v>133.759995</v>
      </c>
      <c r="EU166" s="113">
        <v>131.16999799999999</v>
      </c>
      <c r="EV166" s="113">
        <v>131.259995</v>
      </c>
      <c r="EW166" s="113">
        <v>130.43962099999999</v>
      </c>
      <c r="EX166" s="114">
        <v>9910600</v>
      </c>
      <c r="EY166" s="115">
        <v>321355</v>
      </c>
      <c r="EZ166" s="145">
        <v>234.03999300000001</v>
      </c>
      <c r="FA166" s="113">
        <v>235.800003</v>
      </c>
      <c r="FB166" s="113">
        <v>232.41999799999999</v>
      </c>
      <c r="FC166" s="113">
        <v>235.46000699999999</v>
      </c>
      <c r="FD166" s="113">
        <v>235.46000699999999</v>
      </c>
      <c r="FE166" s="114">
        <v>3459600</v>
      </c>
      <c r="FF166" s="115">
        <v>200300</v>
      </c>
      <c r="FG166" s="145">
        <v>157.83999600000001</v>
      </c>
      <c r="FH166" s="113">
        <v>158.11000100000001</v>
      </c>
      <c r="FI166" s="113">
        <v>155.429993</v>
      </c>
      <c r="FJ166" s="113">
        <v>155.729996</v>
      </c>
      <c r="FK166" s="113">
        <v>154.00161700000001</v>
      </c>
      <c r="FL166" s="114">
        <v>1033200</v>
      </c>
      <c r="FM166" s="115">
        <v>39159.980000000003</v>
      </c>
      <c r="FN166" s="145">
        <v>399.80999800000001</v>
      </c>
      <c r="FO166" s="113">
        <v>400</v>
      </c>
      <c r="FP166" s="113">
        <v>395.209991</v>
      </c>
      <c r="FQ166" s="113">
        <v>395.85998499999999</v>
      </c>
      <c r="FR166" s="113">
        <v>393.03585800000002</v>
      </c>
      <c r="FS166" s="114">
        <v>1642300</v>
      </c>
      <c r="FT166" s="115">
        <v>373647.8</v>
      </c>
      <c r="FU166" s="145">
        <v>57.360000999999997</v>
      </c>
      <c r="FV166" s="113">
        <v>57.389999000000003</v>
      </c>
      <c r="FW166" s="113">
        <v>56.849997999999999</v>
      </c>
      <c r="FX166" s="113">
        <v>56.939999</v>
      </c>
      <c r="FY166" s="113">
        <v>55.646583999999997</v>
      </c>
      <c r="FZ166" s="114">
        <v>15073600</v>
      </c>
      <c r="GA166" s="115">
        <v>235735.4</v>
      </c>
      <c r="GB166" s="145">
        <v>230.770004</v>
      </c>
      <c r="GC166" s="113">
        <v>232.949997</v>
      </c>
      <c r="GD166" s="113">
        <v>229.520004</v>
      </c>
      <c r="GE166" s="113">
        <v>230.33999600000001</v>
      </c>
      <c r="GF166" s="113">
        <v>229.69278</v>
      </c>
      <c r="GG166" s="114">
        <v>5650000</v>
      </c>
      <c r="GH166" s="115">
        <v>389690.8</v>
      </c>
      <c r="GI166" s="145">
        <v>52.880001</v>
      </c>
      <c r="GJ166" s="113">
        <v>52.970001000000003</v>
      </c>
      <c r="GK166" s="113">
        <v>52.279998999999997</v>
      </c>
      <c r="GL166" s="113">
        <v>52.73</v>
      </c>
      <c r="GM166" s="113">
        <v>51.769970000000001</v>
      </c>
      <c r="GN166" s="114">
        <v>3552300</v>
      </c>
      <c r="GO166" s="115">
        <v>41210</v>
      </c>
      <c r="GP166" s="145">
        <v>139.91000399999999</v>
      </c>
      <c r="GQ166" s="113">
        <v>140</v>
      </c>
      <c r="GR166" s="113">
        <v>137.63999899999999</v>
      </c>
      <c r="GS166" s="113">
        <v>137.91000399999999</v>
      </c>
      <c r="GT166" s="113">
        <v>136.86686700000001</v>
      </c>
      <c r="GU166" s="114">
        <v>7615400</v>
      </c>
      <c r="GV166" s="115">
        <v>388007.1</v>
      </c>
      <c r="GW166" s="145">
        <v>183.96000699999999</v>
      </c>
      <c r="GX166" s="113">
        <v>185.60000600000001</v>
      </c>
      <c r="GY166" s="113">
        <v>183.259995</v>
      </c>
      <c r="GZ166" s="113">
        <v>184.270004</v>
      </c>
      <c r="HA166" s="113">
        <v>184.270004</v>
      </c>
      <c r="HB166" s="114">
        <v>6178300</v>
      </c>
      <c r="HC166" s="115">
        <v>334498.8</v>
      </c>
      <c r="HD166" s="147">
        <v>34044.230000000003</v>
      </c>
      <c r="HE166" s="148">
        <v>34148.94</v>
      </c>
      <c r="HF166" s="148">
        <v>33941.370000000003</v>
      </c>
      <c r="HG166" s="148">
        <v>33981.57</v>
      </c>
      <c r="HH166" s="148">
        <v>33981.57</v>
      </c>
      <c r="HI166" s="114">
        <v>279300000</v>
      </c>
      <c r="HJ166" s="149">
        <f t="shared" si="2"/>
        <v>10264516.900000002</v>
      </c>
    </row>
    <row r="167" spans="1:218" x14ac:dyDescent="0.2">
      <c r="A167" s="127">
        <v>44313</v>
      </c>
      <c r="B167" s="112">
        <v>191.509995</v>
      </c>
      <c r="C167" s="113">
        <v>195.86000100000001</v>
      </c>
      <c r="D167" s="113">
        <v>188.63000500000001</v>
      </c>
      <c r="E167" s="113">
        <v>194.449997</v>
      </c>
      <c r="F167" s="113">
        <v>191.56720000000001</v>
      </c>
      <c r="G167" s="114">
        <v>5225000</v>
      </c>
      <c r="H167" s="120">
        <v>112717.8</v>
      </c>
      <c r="I167" s="145">
        <v>150.699997</v>
      </c>
      <c r="J167" s="113">
        <v>150.88000500000001</v>
      </c>
      <c r="K167" s="113">
        <v>148.85000600000001</v>
      </c>
      <c r="L167" s="113">
        <v>150.36000100000001</v>
      </c>
      <c r="M167" s="113">
        <v>149.596802</v>
      </c>
      <c r="N167" s="114">
        <v>2692100</v>
      </c>
      <c r="O167" s="115">
        <v>120784.6</v>
      </c>
      <c r="P167" s="146">
        <v>255.19000199999999</v>
      </c>
      <c r="Q167" s="113">
        <v>256.52999899999998</v>
      </c>
      <c r="R167" s="113">
        <v>253.759995</v>
      </c>
      <c r="S167" s="113">
        <v>255.13000500000001</v>
      </c>
      <c r="T167" s="113">
        <v>251.40727200000001</v>
      </c>
      <c r="U167" s="114">
        <v>2184900</v>
      </c>
      <c r="V167" s="120">
        <v>137920</v>
      </c>
      <c r="W167" s="145">
        <v>135.009995</v>
      </c>
      <c r="X167" s="113">
        <v>135.41000399999999</v>
      </c>
      <c r="Y167" s="113">
        <v>134.11000100000001</v>
      </c>
      <c r="Z167" s="113">
        <v>134.38999899999999</v>
      </c>
      <c r="AA167" s="113">
        <v>133.96139500000001</v>
      </c>
      <c r="AB167" s="114">
        <v>66015800</v>
      </c>
      <c r="AC167" s="115">
        <v>2242649</v>
      </c>
      <c r="AD167" s="145">
        <v>241.88000500000001</v>
      </c>
      <c r="AE167" s="113">
        <v>243.490005</v>
      </c>
      <c r="AF167" s="113">
        <v>239.41000399999999</v>
      </c>
      <c r="AG167" s="113">
        <v>242.470001</v>
      </c>
      <c r="AH167" s="113">
        <v>242.470001</v>
      </c>
      <c r="AI167" s="114">
        <v>10583300</v>
      </c>
      <c r="AJ167" s="115">
        <v>141798.79999999999</v>
      </c>
      <c r="AK167" s="145">
        <v>230.28999300000001</v>
      </c>
      <c r="AL167" s="113">
        <v>230.86000100000001</v>
      </c>
      <c r="AM167" s="113">
        <v>228.08000200000001</v>
      </c>
      <c r="AN167" s="113">
        <v>230.33999600000001</v>
      </c>
      <c r="AO167" s="113">
        <v>229.11047400000001</v>
      </c>
      <c r="AP167" s="114">
        <v>1959300</v>
      </c>
      <c r="AQ167" s="115">
        <v>126177.2</v>
      </c>
      <c r="AR167" s="145">
        <v>101.80999799999999</v>
      </c>
      <c r="AS167" s="113">
        <v>103.099998</v>
      </c>
      <c r="AT167" s="113">
        <v>101.510002</v>
      </c>
      <c r="AU167" s="113">
        <v>102.699997</v>
      </c>
      <c r="AV167" s="113">
        <v>100.108391</v>
      </c>
      <c r="AW167" s="114">
        <v>6898900</v>
      </c>
      <c r="AX167" s="115">
        <v>198011.6</v>
      </c>
      <c r="AY167" s="145">
        <v>51.580002</v>
      </c>
      <c r="AZ167" s="113">
        <v>51.669998</v>
      </c>
      <c r="BA167" s="113">
        <v>51.349997999999999</v>
      </c>
      <c r="BB167" s="113">
        <v>51.369999</v>
      </c>
      <c r="BC167" s="113">
        <v>50.672012000000002</v>
      </c>
      <c r="BD167" s="114">
        <v>13601000</v>
      </c>
      <c r="BE167" s="115">
        <v>217064.6</v>
      </c>
      <c r="BF167" s="145">
        <v>53.560001</v>
      </c>
      <c r="BG167" s="113">
        <v>53.700001</v>
      </c>
      <c r="BH167" s="113">
        <v>53.32</v>
      </c>
      <c r="BI167" s="113">
        <v>53.580002</v>
      </c>
      <c r="BJ167" s="113">
        <v>52.780949</v>
      </c>
      <c r="BK167" s="114">
        <v>9852400</v>
      </c>
      <c r="BL167" s="115">
        <v>231019.8</v>
      </c>
      <c r="BM167" s="145">
        <v>62.27</v>
      </c>
      <c r="BN167" s="113">
        <v>62.849997999999999</v>
      </c>
      <c r="BO167" s="113">
        <v>61.720001000000003</v>
      </c>
      <c r="BP167" s="113">
        <v>62.650002000000001</v>
      </c>
      <c r="BQ167" s="113">
        <v>61.355606000000002</v>
      </c>
      <c r="BR167" s="114">
        <v>3781300</v>
      </c>
      <c r="BS167" s="115">
        <v>41201.21</v>
      </c>
      <c r="BT167" s="145">
        <v>344</v>
      </c>
      <c r="BU167" s="113">
        <v>347.54998799999998</v>
      </c>
      <c r="BV167" s="113">
        <v>343.66000400000001</v>
      </c>
      <c r="BW167" s="113">
        <v>346.63000499999998</v>
      </c>
      <c r="BX167" s="113">
        <v>343.79272500000002</v>
      </c>
      <c r="BY167" s="114">
        <v>2088600</v>
      </c>
      <c r="BZ167" s="115">
        <v>117771.6</v>
      </c>
      <c r="CA167" s="145">
        <v>222.020004</v>
      </c>
      <c r="CB167" s="113">
        <v>223.75</v>
      </c>
      <c r="CC167" s="113">
        <v>221.11000100000001</v>
      </c>
      <c r="CD167" s="113">
        <v>222.929993</v>
      </c>
      <c r="CE167" s="113">
        <v>221.106201</v>
      </c>
      <c r="CF167" s="114">
        <v>2786500</v>
      </c>
      <c r="CG167" s="115">
        <v>146350</v>
      </c>
      <c r="CH167" s="145">
        <v>320.5</v>
      </c>
      <c r="CI167" s="113">
        <v>322.47000100000002</v>
      </c>
      <c r="CJ167" s="113">
        <v>320.38000499999998</v>
      </c>
      <c r="CK167" s="113">
        <v>320.58999599999999</v>
      </c>
      <c r="CL167" s="113">
        <v>317.30441300000001</v>
      </c>
      <c r="CM167" s="114">
        <v>3335800</v>
      </c>
      <c r="CN167" s="115">
        <v>344706.4</v>
      </c>
      <c r="CO167" s="145">
        <v>58.560001</v>
      </c>
      <c r="CP167" s="113">
        <v>58.630001</v>
      </c>
      <c r="CQ167" s="113">
        <v>57.77</v>
      </c>
      <c r="CR167" s="113">
        <v>57.970001000000003</v>
      </c>
      <c r="CS167" s="113">
        <v>57.243160000000003</v>
      </c>
      <c r="CT167" s="114">
        <v>38167700</v>
      </c>
      <c r="CU167" s="115">
        <v>234082.9</v>
      </c>
      <c r="CV167" s="145">
        <v>141.69000199999999</v>
      </c>
      <c r="CW167" s="113">
        <v>142.55999800000001</v>
      </c>
      <c r="CX167" s="113">
        <v>140.75</v>
      </c>
      <c r="CY167" s="113">
        <v>142.009995</v>
      </c>
      <c r="CZ167" s="113">
        <v>138.84236100000001</v>
      </c>
      <c r="DA167" s="114">
        <v>3884000</v>
      </c>
      <c r="DB167" s="115">
        <v>126889.1</v>
      </c>
      <c r="DC167" s="145">
        <v>163.759995</v>
      </c>
      <c r="DD167" s="113">
        <v>163.91000399999999</v>
      </c>
      <c r="DE167" s="113">
        <v>162.470001</v>
      </c>
      <c r="DF167" s="113">
        <v>163.179993</v>
      </c>
      <c r="DG167" s="113">
        <v>161.21026599999999</v>
      </c>
      <c r="DH167" s="114">
        <v>6217700</v>
      </c>
      <c r="DI167" s="115">
        <v>429717.6</v>
      </c>
      <c r="DJ167" s="145">
        <v>150.5</v>
      </c>
      <c r="DK167" s="113">
        <v>151.570007</v>
      </c>
      <c r="DL167" s="113">
        <v>150.11000100000001</v>
      </c>
      <c r="DM167" s="113">
        <v>151.25</v>
      </c>
      <c r="DN167" s="113">
        <v>149.48263499999999</v>
      </c>
      <c r="DO167" s="114">
        <v>12821200</v>
      </c>
      <c r="DP167" s="115">
        <v>457853.1</v>
      </c>
      <c r="DQ167" s="145">
        <v>232.570007</v>
      </c>
      <c r="DR167" s="113">
        <v>235.63000500000001</v>
      </c>
      <c r="DS167" s="113">
        <v>232.41000399999999</v>
      </c>
      <c r="DT167" s="113">
        <v>234.979996</v>
      </c>
      <c r="DU167" s="113">
        <v>232.41516100000001</v>
      </c>
      <c r="DV167" s="114">
        <v>2623800</v>
      </c>
      <c r="DW167" s="115">
        <v>175335.9</v>
      </c>
      <c r="DX167" s="145">
        <v>73.874046000000007</v>
      </c>
      <c r="DY167" s="113">
        <v>74.370232000000001</v>
      </c>
      <c r="DZ167" s="113">
        <v>73.683205000000001</v>
      </c>
      <c r="EA167" s="113">
        <v>73.816794999999999</v>
      </c>
      <c r="EB167" s="113">
        <v>72.537636000000006</v>
      </c>
      <c r="EC167" s="114">
        <v>9095802</v>
      </c>
      <c r="ED167" s="115">
        <v>195821.4</v>
      </c>
      <c r="EE167" s="145">
        <v>261.57998700000002</v>
      </c>
      <c r="EF167" s="113">
        <v>263.19000199999999</v>
      </c>
      <c r="EG167" s="113">
        <v>260.11999500000002</v>
      </c>
      <c r="EH167" s="113">
        <v>261.97000100000002</v>
      </c>
      <c r="EI167" s="113">
        <v>260.867096</v>
      </c>
      <c r="EJ167" s="114">
        <v>31014200</v>
      </c>
      <c r="EK167" s="115">
        <v>1973045</v>
      </c>
      <c r="EL167" s="145">
        <v>132</v>
      </c>
      <c r="EM167" s="113">
        <v>132.78999300000001</v>
      </c>
      <c r="EN167" s="113">
        <v>131.41000399999999</v>
      </c>
      <c r="EO167" s="113">
        <v>132.11000100000001</v>
      </c>
      <c r="EP167" s="113">
        <v>131.626755</v>
      </c>
      <c r="EQ167" s="114">
        <v>5833100</v>
      </c>
      <c r="ER167" s="115">
        <v>168434.5</v>
      </c>
      <c r="ES167" s="145">
        <v>131.240005</v>
      </c>
      <c r="ET167" s="113">
        <v>131.88999899999999</v>
      </c>
      <c r="EU167" s="113">
        <v>130.28999300000001</v>
      </c>
      <c r="EV167" s="113">
        <v>131.179993</v>
      </c>
      <c r="EW167" s="113">
        <v>130.360107</v>
      </c>
      <c r="EX167" s="114">
        <v>8296800</v>
      </c>
      <c r="EY167" s="115">
        <v>321159.09999999998</v>
      </c>
      <c r="EZ167" s="145">
        <v>235.46000699999999</v>
      </c>
      <c r="FA167" s="113">
        <v>235.89999399999999</v>
      </c>
      <c r="FB167" s="113">
        <v>231.91000399999999</v>
      </c>
      <c r="FC167" s="113">
        <v>234.21000699999999</v>
      </c>
      <c r="FD167" s="113">
        <v>234.21000699999999</v>
      </c>
      <c r="FE167" s="114">
        <v>3445200</v>
      </c>
      <c r="FF167" s="115">
        <v>203770</v>
      </c>
      <c r="FG167" s="145">
        <v>155.71000699999999</v>
      </c>
      <c r="FH167" s="113">
        <v>156.44000199999999</v>
      </c>
      <c r="FI167" s="113">
        <v>154.55999800000001</v>
      </c>
      <c r="FJ167" s="113">
        <v>155.199997</v>
      </c>
      <c r="FK167" s="113">
        <v>153.47749300000001</v>
      </c>
      <c r="FL167" s="114">
        <v>1339400</v>
      </c>
      <c r="FM167" s="115">
        <v>39026.71</v>
      </c>
      <c r="FN167" s="145">
        <v>394.66000400000001</v>
      </c>
      <c r="FO167" s="113">
        <v>396.32998700000002</v>
      </c>
      <c r="FP167" s="113">
        <v>392.29998799999998</v>
      </c>
      <c r="FQ167" s="113">
        <v>394.5</v>
      </c>
      <c r="FR167" s="113">
        <v>391.68554699999999</v>
      </c>
      <c r="FS167" s="114">
        <v>1758500</v>
      </c>
      <c r="FT167" s="115">
        <v>372364</v>
      </c>
      <c r="FU167" s="145">
        <v>56.580002</v>
      </c>
      <c r="FV167" s="113">
        <v>56.720001000000003</v>
      </c>
      <c r="FW167" s="113">
        <v>56.200001</v>
      </c>
      <c r="FX167" s="113">
        <v>56.32</v>
      </c>
      <c r="FY167" s="113">
        <v>55.040667999999997</v>
      </c>
      <c r="FZ167" s="114">
        <v>21858600</v>
      </c>
      <c r="GA167" s="115">
        <v>233168.6</v>
      </c>
      <c r="GB167" s="145">
        <v>231.029999</v>
      </c>
      <c r="GC167" s="113">
        <v>231.16000399999999</v>
      </c>
      <c r="GD167" s="113">
        <v>228.990005</v>
      </c>
      <c r="GE167" s="113">
        <v>229.91000399999999</v>
      </c>
      <c r="GF167" s="113">
        <v>229.263992</v>
      </c>
      <c r="GG167" s="114">
        <v>6642100</v>
      </c>
      <c r="GH167" s="115">
        <v>388963.3</v>
      </c>
      <c r="GI167" s="145">
        <v>52.75</v>
      </c>
      <c r="GJ167" s="113">
        <v>53.139999000000003</v>
      </c>
      <c r="GK167" s="113">
        <v>52.450001</v>
      </c>
      <c r="GL167" s="113">
        <v>52.509998000000003</v>
      </c>
      <c r="GM167" s="113">
        <v>51.553978000000001</v>
      </c>
      <c r="GN167" s="114">
        <v>4096800</v>
      </c>
      <c r="GO167" s="115">
        <v>39060</v>
      </c>
      <c r="GP167" s="145">
        <v>138</v>
      </c>
      <c r="GQ167" s="113">
        <v>138.949997</v>
      </c>
      <c r="GR167" s="113">
        <v>137.550003</v>
      </c>
      <c r="GS167" s="113">
        <v>138.38000500000001</v>
      </c>
      <c r="GT167" s="113">
        <v>137.333313</v>
      </c>
      <c r="GU167" s="114">
        <v>5383800</v>
      </c>
      <c r="GV167" s="115">
        <v>389329.4</v>
      </c>
      <c r="GW167" s="145">
        <v>184.990005</v>
      </c>
      <c r="GX167" s="113">
        <v>185.80999800000001</v>
      </c>
      <c r="GY167" s="113">
        <v>184.14999399999999</v>
      </c>
      <c r="GZ167" s="113">
        <v>184.63999899999999</v>
      </c>
      <c r="HA167" s="113">
        <v>184.63999899999999</v>
      </c>
      <c r="HB167" s="114">
        <v>4870000</v>
      </c>
      <c r="HC167" s="115">
        <v>335170.5</v>
      </c>
      <c r="HD167" s="147">
        <v>33932.129999999997</v>
      </c>
      <c r="HE167" s="148">
        <v>34043.980000000003</v>
      </c>
      <c r="HF167" s="148">
        <v>33870.46</v>
      </c>
      <c r="HG167" s="148">
        <v>33984.93</v>
      </c>
      <c r="HH167" s="148">
        <v>33984.93</v>
      </c>
      <c r="HI167" s="114">
        <v>289030000</v>
      </c>
      <c r="HJ167" s="149">
        <f t="shared" si="2"/>
        <v>10261363.719999999</v>
      </c>
    </row>
    <row r="168" spans="1:218" x14ac:dyDescent="0.2">
      <c r="A168" s="127">
        <v>44314</v>
      </c>
      <c r="B168" s="112">
        <v>195</v>
      </c>
      <c r="C168" s="113">
        <v>197.30999800000001</v>
      </c>
      <c r="D168" s="113">
        <v>194.80999800000001</v>
      </c>
      <c r="E168" s="113">
        <v>195.929993</v>
      </c>
      <c r="F168" s="113">
        <v>193.025238</v>
      </c>
      <c r="G168" s="114">
        <v>2516900</v>
      </c>
      <c r="H168" s="120">
        <v>113575.7</v>
      </c>
      <c r="I168" s="145">
        <v>150.679993</v>
      </c>
      <c r="J168" s="113">
        <v>153.46000699999999</v>
      </c>
      <c r="K168" s="113">
        <v>149.44000199999999</v>
      </c>
      <c r="L168" s="113">
        <v>152.53999300000001</v>
      </c>
      <c r="M168" s="113">
        <v>151.76573200000001</v>
      </c>
      <c r="N168" s="114">
        <v>2584500</v>
      </c>
      <c r="O168" s="115">
        <v>122535.8</v>
      </c>
      <c r="P168" s="146">
        <v>241.520004</v>
      </c>
      <c r="Q168" s="113">
        <v>243.970001</v>
      </c>
      <c r="R168" s="113">
        <v>233.759995</v>
      </c>
      <c r="S168" s="113">
        <v>236.71000699999999</v>
      </c>
      <c r="T168" s="113">
        <v>233.25604200000001</v>
      </c>
      <c r="U168" s="114">
        <v>7550800</v>
      </c>
      <c r="V168" s="120">
        <v>135330</v>
      </c>
      <c r="W168" s="145">
        <v>134.30999800000001</v>
      </c>
      <c r="X168" s="113">
        <v>135.020004</v>
      </c>
      <c r="Y168" s="113">
        <v>133.08000200000001</v>
      </c>
      <c r="Z168" s="113">
        <v>133.58000200000001</v>
      </c>
      <c r="AA168" s="113">
        <v>133.15399199999999</v>
      </c>
      <c r="AB168" s="114">
        <v>107760100</v>
      </c>
      <c r="AC168" s="115">
        <v>2229132</v>
      </c>
      <c r="AD168" s="145">
        <v>239</v>
      </c>
      <c r="AE168" s="113">
        <v>239.64999399999999</v>
      </c>
      <c r="AF168" s="113">
        <v>232.85000600000001</v>
      </c>
      <c r="AG168" s="113">
        <v>235.46000699999999</v>
      </c>
      <c r="AH168" s="113">
        <v>235.46000699999999</v>
      </c>
      <c r="AI168" s="114">
        <v>19054100</v>
      </c>
      <c r="AJ168" s="115">
        <v>137699.29999999999</v>
      </c>
      <c r="AK168" s="145">
        <v>230.050003</v>
      </c>
      <c r="AL168" s="113">
        <v>233.720001</v>
      </c>
      <c r="AM168" s="113">
        <v>229.38000500000001</v>
      </c>
      <c r="AN168" s="113">
        <v>232.300003</v>
      </c>
      <c r="AO168" s="113">
        <v>231.06002799999999</v>
      </c>
      <c r="AP168" s="114">
        <v>2965300</v>
      </c>
      <c r="AQ168" s="115">
        <v>127250.9</v>
      </c>
      <c r="AR168" s="145">
        <v>103.540001</v>
      </c>
      <c r="AS168" s="113">
        <v>105.860001</v>
      </c>
      <c r="AT168" s="113">
        <v>103.370003</v>
      </c>
      <c r="AU168" s="113">
        <v>105.220001</v>
      </c>
      <c r="AV168" s="113">
        <v>102.564796</v>
      </c>
      <c r="AW168" s="114">
        <v>8718400</v>
      </c>
      <c r="AX168" s="115">
        <v>202870.3</v>
      </c>
      <c r="AY168" s="145">
        <v>51.560001</v>
      </c>
      <c r="AZ168" s="113">
        <v>51.77</v>
      </c>
      <c r="BA168" s="113">
        <v>50.919998</v>
      </c>
      <c r="BB168" s="113">
        <v>51.110000999999997</v>
      </c>
      <c r="BC168" s="113">
        <v>50.415545999999999</v>
      </c>
      <c r="BD168" s="114">
        <v>14984000</v>
      </c>
      <c r="BE168" s="115">
        <v>215965.9</v>
      </c>
      <c r="BF168" s="145">
        <v>53.98</v>
      </c>
      <c r="BG168" s="113">
        <v>54.049999</v>
      </c>
      <c r="BH168" s="113">
        <v>53.439999</v>
      </c>
      <c r="BI168" s="113">
        <v>53.59</v>
      </c>
      <c r="BJ168" s="113">
        <v>52.790798000000002</v>
      </c>
      <c r="BK168" s="114">
        <v>10868100</v>
      </c>
      <c r="BL168" s="115">
        <v>231062.9</v>
      </c>
      <c r="BM168" s="145">
        <v>63.029998999999997</v>
      </c>
      <c r="BN168" s="113">
        <v>64.065002000000007</v>
      </c>
      <c r="BO168" s="113">
        <v>62.700001</v>
      </c>
      <c r="BP168" s="113">
        <v>63.310001</v>
      </c>
      <c r="BQ168" s="113">
        <v>62.001972000000002</v>
      </c>
      <c r="BR168" s="114">
        <v>5584300</v>
      </c>
      <c r="BS168" s="115">
        <v>41185.17</v>
      </c>
      <c r="BT168" s="145">
        <v>348</v>
      </c>
      <c r="BU168" s="113">
        <v>350.11999500000002</v>
      </c>
      <c r="BV168" s="113">
        <v>346.08999599999999</v>
      </c>
      <c r="BW168" s="113">
        <v>348.10998499999999</v>
      </c>
      <c r="BX168" s="113">
        <v>345.26062000000002</v>
      </c>
      <c r="BY168" s="114">
        <v>2140900</v>
      </c>
      <c r="BZ168" s="115">
        <v>118274.6</v>
      </c>
      <c r="CA168" s="145">
        <v>222.740005</v>
      </c>
      <c r="CB168" s="113">
        <v>224.13999899999999</v>
      </c>
      <c r="CC168" s="113">
        <v>222.5</v>
      </c>
      <c r="CD168" s="113">
        <v>222.86999499999999</v>
      </c>
      <c r="CE168" s="113">
        <v>221.04669200000001</v>
      </c>
      <c r="CF168" s="114">
        <v>2167900</v>
      </c>
      <c r="CG168" s="115">
        <v>148150</v>
      </c>
      <c r="CH168" s="145">
        <v>321.95001200000002</v>
      </c>
      <c r="CI168" s="113">
        <v>322.959991</v>
      </c>
      <c r="CJ168" s="113">
        <v>319.29998799999998</v>
      </c>
      <c r="CK168" s="113">
        <v>319.709991</v>
      </c>
      <c r="CL168" s="113">
        <v>316.43341099999998</v>
      </c>
      <c r="CM168" s="114">
        <v>2713400</v>
      </c>
      <c r="CN168" s="115">
        <v>343760.1</v>
      </c>
      <c r="CO168" s="145">
        <v>57.52</v>
      </c>
      <c r="CP168" s="113">
        <v>58.16</v>
      </c>
      <c r="CQ168" s="113">
        <v>57.150002000000001</v>
      </c>
      <c r="CR168" s="113">
        <v>57.619999</v>
      </c>
      <c r="CS168" s="113">
        <v>56.897545000000001</v>
      </c>
      <c r="CT168" s="114">
        <v>30387400</v>
      </c>
      <c r="CU168" s="115">
        <v>232669.5</v>
      </c>
      <c r="CV168" s="145">
        <v>142.91999799999999</v>
      </c>
      <c r="CW168" s="113">
        <v>143.39999399999999</v>
      </c>
      <c r="CX168" s="113">
        <v>142.10000600000001</v>
      </c>
      <c r="CY168" s="113">
        <v>143</v>
      </c>
      <c r="CZ168" s="113">
        <v>139.81028699999999</v>
      </c>
      <c r="DA168" s="114">
        <v>3768100</v>
      </c>
      <c r="DB168" s="115">
        <v>127773.7</v>
      </c>
      <c r="DC168" s="145">
        <v>162.86000100000001</v>
      </c>
      <c r="DD168" s="113">
        <v>163.199997</v>
      </c>
      <c r="DE168" s="113">
        <v>161.64999399999999</v>
      </c>
      <c r="DF168" s="113">
        <v>161.979996</v>
      </c>
      <c r="DG168" s="113">
        <v>160.02475000000001</v>
      </c>
      <c r="DH168" s="114">
        <v>7448000</v>
      </c>
      <c r="DI168" s="115">
        <v>426557.6</v>
      </c>
      <c r="DJ168" s="145">
        <v>152.429993</v>
      </c>
      <c r="DK168" s="113">
        <v>152.88999899999999</v>
      </c>
      <c r="DL168" s="113">
        <v>151.39999399999999</v>
      </c>
      <c r="DM168" s="113">
        <v>152.229996</v>
      </c>
      <c r="DN168" s="113">
        <v>150.451187</v>
      </c>
      <c r="DO168" s="114">
        <v>8943700</v>
      </c>
      <c r="DP168" s="115">
        <v>460819.7</v>
      </c>
      <c r="DQ168" s="145">
        <v>235.199997</v>
      </c>
      <c r="DR168" s="113">
        <v>235.449997</v>
      </c>
      <c r="DS168" s="113">
        <v>232.259995</v>
      </c>
      <c r="DT168" s="113">
        <v>232.41000399999999</v>
      </c>
      <c r="DU168" s="113">
        <v>229.87321499999999</v>
      </c>
      <c r="DV168" s="114">
        <v>2777000</v>
      </c>
      <c r="DW168" s="115">
        <v>173418.3</v>
      </c>
      <c r="DX168" s="145">
        <v>74.055344000000005</v>
      </c>
      <c r="DY168" s="113">
        <v>74.456108</v>
      </c>
      <c r="DZ168" s="113">
        <v>73.339698999999996</v>
      </c>
      <c r="EA168" s="113">
        <v>73.559157999999996</v>
      </c>
      <c r="EB168" s="113">
        <v>72.284462000000005</v>
      </c>
      <c r="EC168" s="114">
        <v>11628398</v>
      </c>
      <c r="ED168" s="115">
        <v>195137.9</v>
      </c>
      <c r="EE168" s="145">
        <v>256.07998700000002</v>
      </c>
      <c r="EF168" s="113">
        <v>256.540009</v>
      </c>
      <c r="EG168" s="113">
        <v>252.949997</v>
      </c>
      <c r="EH168" s="113">
        <v>254.55999800000001</v>
      </c>
      <c r="EI168" s="113">
        <v>253.48826600000001</v>
      </c>
      <c r="EJ168" s="114">
        <v>46903100</v>
      </c>
      <c r="EK168" s="115">
        <v>1917237</v>
      </c>
      <c r="EL168" s="145">
        <v>132.259995</v>
      </c>
      <c r="EM168" s="113">
        <v>132.33000200000001</v>
      </c>
      <c r="EN168" s="113">
        <v>130.35000600000001</v>
      </c>
      <c r="EO168" s="113">
        <v>130.71000699999999</v>
      </c>
      <c r="EP168" s="113">
        <v>130.231888</v>
      </c>
      <c r="EQ168" s="114">
        <v>8195400</v>
      </c>
      <c r="ER168" s="115">
        <v>166649.60000000001</v>
      </c>
      <c r="ES168" s="145">
        <v>131.71000699999999</v>
      </c>
      <c r="ET168" s="113">
        <v>131.85000600000001</v>
      </c>
      <c r="EU168" s="113">
        <v>130.88000500000001</v>
      </c>
      <c r="EV168" s="113">
        <v>131.39999399999999</v>
      </c>
      <c r="EW168" s="113">
        <v>130.57873499999999</v>
      </c>
      <c r="EX168" s="114">
        <v>6262800</v>
      </c>
      <c r="EY168" s="115">
        <v>321697.8</v>
      </c>
      <c r="EZ168" s="145">
        <v>235</v>
      </c>
      <c r="FA168" s="113">
        <v>238.33000200000001</v>
      </c>
      <c r="FB168" s="113">
        <v>233.529999</v>
      </c>
      <c r="FC168" s="113">
        <v>236.88000500000001</v>
      </c>
      <c r="FD168" s="113">
        <v>236.88000500000001</v>
      </c>
      <c r="FE168" s="114">
        <v>4274500</v>
      </c>
      <c r="FF168" s="115">
        <v>200050</v>
      </c>
      <c r="FG168" s="145">
        <v>155.729996</v>
      </c>
      <c r="FH168" s="113">
        <v>155.88999899999999</v>
      </c>
      <c r="FI168" s="113">
        <v>152.85000600000001</v>
      </c>
      <c r="FJ168" s="113">
        <v>153.78999300000001</v>
      </c>
      <c r="FK168" s="113">
        <v>152.083145</v>
      </c>
      <c r="FL168" s="114">
        <v>1167500</v>
      </c>
      <c r="FM168" s="115">
        <v>38672.15</v>
      </c>
      <c r="FN168" s="145">
        <v>395.17999300000002</v>
      </c>
      <c r="FO168" s="113">
        <v>396.98998999999998</v>
      </c>
      <c r="FP168" s="113">
        <v>393.29998799999998</v>
      </c>
      <c r="FQ168" s="113">
        <v>394.58999599999999</v>
      </c>
      <c r="FR168" s="113">
        <v>391.774902</v>
      </c>
      <c r="FS168" s="114">
        <v>1886500</v>
      </c>
      <c r="FT168" s="115">
        <v>372449</v>
      </c>
      <c r="FU168" s="145">
        <v>56.369999</v>
      </c>
      <c r="FV168" s="113">
        <v>56.66</v>
      </c>
      <c r="FW168" s="113">
        <v>56.34</v>
      </c>
      <c r="FX168" s="113">
        <v>56.43</v>
      </c>
      <c r="FY168" s="113">
        <v>55.148167000000001</v>
      </c>
      <c r="FZ168" s="114">
        <v>12862500</v>
      </c>
      <c r="GA168" s="115">
        <v>233623.9</v>
      </c>
      <c r="GB168" s="145">
        <v>230.949997</v>
      </c>
      <c r="GC168" s="113">
        <v>236.270004</v>
      </c>
      <c r="GD168" s="113">
        <v>230.66999799999999</v>
      </c>
      <c r="GE168" s="113">
        <v>233.449997</v>
      </c>
      <c r="GF168" s="113">
        <v>232.794037</v>
      </c>
      <c r="GG168" s="114">
        <v>10111400</v>
      </c>
      <c r="GH168" s="115">
        <v>394952.3</v>
      </c>
      <c r="GI168" s="145">
        <v>52.529998999999997</v>
      </c>
      <c r="GJ168" s="113">
        <v>52.919998</v>
      </c>
      <c r="GK168" s="113">
        <v>52.330002</v>
      </c>
      <c r="GL168" s="113">
        <v>52.400002000000001</v>
      </c>
      <c r="GM168" s="113">
        <v>51.445984000000003</v>
      </c>
      <c r="GN168" s="114">
        <v>3204700</v>
      </c>
      <c r="GO168" s="115">
        <v>39110</v>
      </c>
      <c r="GP168" s="145">
        <v>138.35000600000001</v>
      </c>
      <c r="GQ168" s="113">
        <v>138.58999600000001</v>
      </c>
      <c r="GR168" s="113">
        <v>137.86999499999999</v>
      </c>
      <c r="GS168" s="113">
        <v>137.88999899999999</v>
      </c>
      <c r="GT168" s="113">
        <v>136.847015</v>
      </c>
      <c r="GU168" s="114">
        <v>4762200</v>
      </c>
      <c r="GV168" s="115">
        <v>387950.9</v>
      </c>
      <c r="GW168" s="145">
        <v>184.78999300000001</v>
      </c>
      <c r="GX168" s="113">
        <v>184.78999300000001</v>
      </c>
      <c r="GY168" s="113">
        <v>182.820007</v>
      </c>
      <c r="GZ168" s="113">
        <v>183.38999899999999</v>
      </c>
      <c r="HA168" s="113">
        <v>183.38999899999999</v>
      </c>
      <c r="HB168" s="114">
        <v>5199300</v>
      </c>
      <c r="HC168" s="115">
        <v>332901.40000000002</v>
      </c>
      <c r="HD168" s="147">
        <v>33860.46</v>
      </c>
      <c r="HE168" s="148">
        <v>33946.6</v>
      </c>
      <c r="HF168" s="148">
        <v>33805.56</v>
      </c>
      <c r="HG168" s="148">
        <v>33820.379999999997</v>
      </c>
      <c r="HH168" s="148">
        <v>33820.379999999997</v>
      </c>
      <c r="HI168" s="114">
        <v>335820000</v>
      </c>
      <c r="HJ168" s="149">
        <f t="shared" si="2"/>
        <v>10188463.42</v>
      </c>
    </row>
    <row r="169" spans="1:218" x14ac:dyDescent="0.2">
      <c r="A169" s="127">
        <v>44315</v>
      </c>
      <c r="B169" s="112">
        <v>196.80999800000001</v>
      </c>
      <c r="C169" s="113">
        <v>199.41000399999999</v>
      </c>
      <c r="D169" s="113">
        <v>196.270004</v>
      </c>
      <c r="E169" s="113">
        <v>199.050003</v>
      </c>
      <c r="F169" s="113">
        <v>196.09899899999999</v>
      </c>
      <c r="G169" s="114">
        <v>1887000</v>
      </c>
      <c r="H169" s="120">
        <v>115384.3</v>
      </c>
      <c r="I169" s="145">
        <v>153.85000600000001</v>
      </c>
      <c r="J169" s="113">
        <v>155.08000200000001</v>
      </c>
      <c r="K169" s="113">
        <v>152.08999600000001</v>
      </c>
      <c r="L169" s="113">
        <v>154.63000500000001</v>
      </c>
      <c r="M169" s="113">
        <v>153.84513899999999</v>
      </c>
      <c r="N169" s="114">
        <v>2636000</v>
      </c>
      <c r="O169" s="115">
        <v>124214.7</v>
      </c>
      <c r="P169" s="146">
        <v>235.070007</v>
      </c>
      <c r="Q169" s="113">
        <v>236</v>
      </c>
      <c r="R169" s="113">
        <v>231.029999</v>
      </c>
      <c r="S169" s="113">
        <v>234.71000699999999</v>
      </c>
      <c r="T169" s="113">
        <v>231.28523300000001</v>
      </c>
      <c r="U169" s="114">
        <v>4053400</v>
      </c>
      <c r="V169" s="120">
        <v>134890</v>
      </c>
      <c r="W169" s="145">
        <v>136.470001</v>
      </c>
      <c r="X169" s="113">
        <v>137.070007</v>
      </c>
      <c r="Y169" s="113">
        <v>132.449997</v>
      </c>
      <c r="Z169" s="113">
        <v>133.479996</v>
      </c>
      <c r="AA169" s="113">
        <v>133.054306</v>
      </c>
      <c r="AB169" s="114">
        <v>151101000</v>
      </c>
      <c r="AC169" s="115">
        <v>2227464</v>
      </c>
      <c r="AD169" s="145">
        <v>237</v>
      </c>
      <c r="AE169" s="113">
        <v>237.679993</v>
      </c>
      <c r="AF169" s="113">
        <v>231.800003</v>
      </c>
      <c r="AG169" s="113">
        <v>235.94000199999999</v>
      </c>
      <c r="AH169" s="113">
        <v>235.94000199999999</v>
      </c>
      <c r="AI169" s="114">
        <v>12296100</v>
      </c>
      <c r="AJ169" s="115">
        <v>137980</v>
      </c>
      <c r="AK169" s="145">
        <v>235</v>
      </c>
      <c r="AL169" s="113">
        <v>235.199997</v>
      </c>
      <c r="AM169" s="113">
        <v>223.199997</v>
      </c>
      <c r="AN169" s="113">
        <v>227.470001</v>
      </c>
      <c r="AO169" s="113">
        <v>226.255798</v>
      </c>
      <c r="AP169" s="114">
        <v>5442400</v>
      </c>
      <c r="AQ169" s="115">
        <v>124605.1</v>
      </c>
      <c r="AR169" s="145">
        <v>106.41999800000001</v>
      </c>
      <c r="AS169" s="113">
        <v>107.650002</v>
      </c>
      <c r="AT169" s="113">
        <v>105.75</v>
      </c>
      <c r="AU169" s="113">
        <v>106.900002</v>
      </c>
      <c r="AV169" s="113">
        <v>104.20240800000001</v>
      </c>
      <c r="AW169" s="114">
        <v>9740300</v>
      </c>
      <c r="AX169" s="115">
        <v>206109.4</v>
      </c>
      <c r="AY169" s="145">
        <v>51.18</v>
      </c>
      <c r="AZ169" s="113">
        <v>51.599997999999999</v>
      </c>
      <c r="BA169" s="113">
        <v>50.98</v>
      </c>
      <c r="BB169" s="113">
        <v>51.459999000000003</v>
      </c>
      <c r="BC169" s="113">
        <v>50.760792000000002</v>
      </c>
      <c r="BD169" s="114">
        <v>13916600</v>
      </c>
      <c r="BE169" s="115">
        <v>217444.9</v>
      </c>
      <c r="BF169" s="145">
        <v>53.540000999999997</v>
      </c>
      <c r="BG169" s="113">
        <v>54.360000999999997</v>
      </c>
      <c r="BH169" s="113">
        <v>53.43</v>
      </c>
      <c r="BI169" s="113">
        <v>54.259998000000003</v>
      </c>
      <c r="BJ169" s="113">
        <v>53.450806</v>
      </c>
      <c r="BK169" s="114">
        <v>15391000</v>
      </c>
      <c r="BL169" s="115">
        <v>233951.7</v>
      </c>
      <c r="BM169" s="145">
        <v>63.82</v>
      </c>
      <c r="BN169" s="113">
        <v>64.690002000000007</v>
      </c>
      <c r="BO169" s="113">
        <v>63.435001</v>
      </c>
      <c r="BP169" s="113">
        <v>64.059997999999993</v>
      </c>
      <c r="BQ169" s="113">
        <v>62.736472999999997</v>
      </c>
      <c r="BR169" s="114">
        <v>4366000</v>
      </c>
      <c r="BS169" s="115">
        <v>41650.199999999997</v>
      </c>
      <c r="BT169" s="145">
        <v>350.54998799999998</v>
      </c>
      <c r="BU169" s="113">
        <v>353.82998700000002</v>
      </c>
      <c r="BV169" s="113">
        <v>347.48001099999999</v>
      </c>
      <c r="BW169" s="113">
        <v>352.97000100000002</v>
      </c>
      <c r="BX169" s="113">
        <v>350.08084100000002</v>
      </c>
      <c r="BY169" s="114">
        <v>2584400</v>
      </c>
      <c r="BZ169" s="115">
        <v>119925.8</v>
      </c>
      <c r="CA169" s="145">
        <v>223.71000699999999</v>
      </c>
      <c r="CB169" s="113">
        <v>224.16000399999999</v>
      </c>
      <c r="CC169" s="113">
        <v>221.679993</v>
      </c>
      <c r="CD169" s="113">
        <v>223.89999399999999</v>
      </c>
      <c r="CE169" s="113">
        <v>222.06826799999999</v>
      </c>
      <c r="CF169" s="114">
        <v>1789700</v>
      </c>
      <c r="CG169" s="115">
        <v>147900</v>
      </c>
      <c r="CH169" s="145">
        <v>321.709991</v>
      </c>
      <c r="CI169" s="113">
        <v>325.790009</v>
      </c>
      <c r="CJ169" s="113">
        <v>321.07998700000002</v>
      </c>
      <c r="CK169" s="113">
        <v>325.33999599999999</v>
      </c>
      <c r="CL169" s="113">
        <v>322.00573700000001</v>
      </c>
      <c r="CM169" s="114">
        <v>3261900</v>
      </c>
      <c r="CN169" s="115">
        <v>349813.8</v>
      </c>
      <c r="CO169" s="145">
        <v>57.880001</v>
      </c>
      <c r="CP169" s="113">
        <v>58.299999</v>
      </c>
      <c r="CQ169" s="113">
        <v>57.470001000000003</v>
      </c>
      <c r="CR169" s="113">
        <v>58.279998999999997</v>
      </c>
      <c r="CS169" s="113">
        <v>57.549270999999997</v>
      </c>
      <c r="CT169" s="114">
        <v>23290600</v>
      </c>
      <c r="CU169" s="115">
        <v>235334.6</v>
      </c>
      <c r="CV169" s="145">
        <v>144.13000500000001</v>
      </c>
      <c r="CW169" s="113">
        <v>148.740005</v>
      </c>
      <c r="CX169" s="113">
        <v>142.979996</v>
      </c>
      <c r="CY169" s="113">
        <v>144.240005</v>
      </c>
      <c r="CZ169" s="113">
        <v>141.02262899999999</v>
      </c>
      <c r="DA169" s="114">
        <v>4353900</v>
      </c>
      <c r="DB169" s="115">
        <v>128881.7</v>
      </c>
      <c r="DC169" s="145">
        <v>161.89999399999999</v>
      </c>
      <c r="DD169" s="113">
        <v>164.259995</v>
      </c>
      <c r="DE169" s="113">
        <v>161.80999800000001</v>
      </c>
      <c r="DF169" s="113">
        <v>164.199997</v>
      </c>
      <c r="DG169" s="113">
        <v>162.21795700000001</v>
      </c>
      <c r="DH169" s="114">
        <v>6394300</v>
      </c>
      <c r="DI169" s="115">
        <v>432403.7</v>
      </c>
      <c r="DJ169" s="145">
        <v>153.53999300000001</v>
      </c>
      <c r="DK169" s="113">
        <v>155.279999</v>
      </c>
      <c r="DL169" s="113">
        <v>153.199997</v>
      </c>
      <c r="DM169" s="113">
        <v>155.19000199999999</v>
      </c>
      <c r="DN169" s="113">
        <v>153.37660199999999</v>
      </c>
      <c r="DO169" s="114">
        <v>12976900</v>
      </c>
      <c r="DP169" s="115">
        <v>469780</v>
      </c>
      <c r="DQ169" s="145">
        <v>233.990005</v>
      </c>
      <c r="DR169" s="113">
        <v>235.800003</v>
      </c>
      <c r="DS169" s="113">
        <v>232.61999499999999</v>
      </c>
      <c r="DT169" s="113">
        <v>235.21000699999999</v>
      </c>
      <c r="DU169" s="113">
        <v>232.64265399999999</v>
      </c>
      <c r="DV169" s="114">
        <v>3146700</v>
      </c>
      <c r="DW169" s="115">
        <v>175507.6</v>
      </c>
      <c r="DX169" s="145">
        <v>72.041984999999997</v>
      </c>
      <c r="DY169" s="113">
        <v>72.270988000000003</v>
      </c>
      <c r="DZ169" s="113">
        <v>69.513358999999994</v>
      </c>
      <c r="EA169" s="113">
        <v>70.305344000000005</v>
      </c>
      <c r="EB169" s="113">
        <v>69.087029000000001</v>
      </c>
      <c r="EC169" s="114">
        <v>30602753</v>
      </c>
      <c r="ED169" s="115">
        <v>186506.2</v>
      </c>
      <c r="EE169" s="145">
        <v>255.46000699999999</v>
      </c>
      <c r="EF169" s="113">
        <v>256.10000600000001</v>
      </c>
      <c r="EG169" s="113">
        <v>249</v>
      </c>
      <c r="EH169" s="113">
        <v>252.509995</v>
      </c>
      <c r="EI169" s="113">
        <v>251.446899</v>
      </c>
      <c r="EJ169" s="114">
        <v>40589000</v>
      </c>
      <c r="EK169" s="115">
        <v>1901797</v>
      </c>
      <c r="EL169" s="145">
        <v>131.770004</v>
      </c>
      <c r="EM169" s="113">
        <v>134.11999499999999</v>
      </c>
      <c r="EN169" s="113">
        <v>131.229996</v>
      </c>
      <c r="EO169" s="113">
        <v>133.259995</v>
      </c>
      <c r="EP169" s="113">
        <v>132.772537</v>
      </c>
      <c r="EQ169" s="114">
        <v>6612500</v>
      </c>
      <c r="ER169" s="115">
        <v>169900.7</v>
      </c>
      <c r="ES169" s="145">
        <v>131.30999800000001</v>
      </c>
      <c r="ET169" s="113">
        <v>132.990005</v>
      </c>
      <c r="EU169" s="113">
        <v>131.30999800000001</v>
      </c>
      <c r="EV169" s="113">
        <v>132.509995</v>
      </c>
      <c r="EW169" s="113">
        <v>131.68180799999999</v>
      </c>
      <c r="EX169" s="114">
        <v>6786800</v>
      </c>
      <c r="EY169" s="115">
        <v>324415.3</v>
      </c>
      <c r="EZ169" s="145">
        <v>237.320007</v>
      </c>
      <c r="FA169" s="113">
        <v>237.66999799999999</v>
      </c>
      <c r="FB169" s="113">
        <v>232.16999799999999</v>
      </c>
      <c r="FC169" s="113">
        <v>234.36000100000001</v>
      </c>
      <c r="FD169" s="113">
        <v>234.36000100000001</v>
      </c>
      <c r="FE169" s="114">
        <v>4140800</v>
      </c>
      <c r="FF169" s="115">
        <v>198370</v>
      </c>
      <c r="FG169" s="145">
        <v>154.759995</v>
      </c>
      <c r="FH169" s="113">
        <v>155.820007</v>
      </c>
      <c r="FI169" s="113">
        <v>154.320007</v>
      </c>
      <c r="FJ169" s="113">
        <v>155.699997</v>
      </c>
      <c r="FK169" s="113">
        <v>153.97195400000001</v>
      </c>
      <c r="FL169" s="114">
        <v>877000</v>
      </c>
      <c r="FM169" s="115">
        <v>39152.449999999997</v>
      </c>
      <c r="FN169" s="145">
        <v>396.75</v>
      </c>
      <c r="FO169" s="113">
        <v>402.16000400000001</v>
      </c>
      <c r="FP169" s="113">
        <v>396.29998799999998</v>
      </c>
      <c r="FQ169" s="113">
        <v>401.54998799999998</v>
      </c>
      <c r="FR169" s="113">
        <v>398.68524200000002</v>
      </c>
      <c r="FS169" s="114">
        <v>1996500</v>
      </c>
      <c r="FT169" s="115">
        <v>379018.4</v>
      </c>
      <c r="FU169" s="145">
        <v>56.549999</v>
      </c>
      <c r="FV169" s="113">
        <v>57.52</v>
      </c>
      <c r="FW169" s="113">
        <v>56.529998999999997</v>
      </c>
      <c r="FX169" s="113">
        <v>57.32</v>
      </c>
      <c r="FY169" s="113">
        <v>56.017952000000001</v>
      </c>
      <c r="FZ169" s="114">
        <v>18169200</v>
      </c>
      <c r="GA169" s="115">
        <v>237308.6</v>
      </c>
      <c r="GB169" s="145">
        <v>235.229996</v>
      </c>
      <c r="GC169" s="113">
        <v>237.5</v>
      </c>
      <c r="GD169" s="113">
        <v>233.14999399999999</v>
      </c>
      <c r="GE169" s="113">
        <v>236.86000100000001</v>
      </c>
      <c r="GF169" s="113">
        <v>236.194458</v>
      </c>
      <c r="GG169" s="114">
        <v>7411400</v>
      </c>
      <c r="GH169" s="115">
        <v>400721.3</v>
      </c>
      <c r="GI169" s="145">
        <v>52.299999</v>
      </c>
      <c r="GJ169" s="113">
        <v>53.029998999999997</v>
      </c>
      <c r="GK169" s="113">
        <v>52.119999</v>
      </c>
      <c r="GL169" s="113">
        <v>52.740001999999997</v>
      </c>
      <c r="GM169" s="113">
        <v>51.779792999999998</v>
      </c>
      <c r="GN169" s="114">
        <v>4004300</v>
      </c>
      <c r="GO169" s="115">
        <v>37180</v>
      </c>
      <c r="GP169" s="145">
        <v>137.89999399999999</v>
      </c>
      <c r="GQ169" s="113">
        <v>140</v>
      </c>
      <c r="GR169" s="113">
        <v>137.89999399999999</v>
      </c>
      <c r="GS169" s="113">
        <v>139.63000500000001</v>
      </c>
      <c r="GT169" s="113">
        <v>138.573868</v>
      </c>
      <c r="GU169" s="114">
        <v>6532000</v>
      </c>
      <c r="GV169" s="115">
        <v>392846.3</v>
      </c>
      <c r="GW169" s="145">
        <v>184.800003</v>
      </c>
      <c r="GX169" s="113">
        <v>185.550003</v>
      </c>
      <c r="GY169" s="113">
        <v>182.75</v>
      </c>
      <c r="GZ169" s="113">
        <v>185.33000200000001</v>
      </c>
      <c r="HA169" s="113">
        <v>185.33000200000001</v>
      </c>
      <c r="HB169" s="114">
        <v>5958300</v>
      </c>
      <c r="HC169" s="115">
        <v>336423</v>
      </c>
      <c r="HD169" s="147">
        <v>33855.64</v>
      </c>
      <c r="HE169" s="148">
        <v>34087.21</v>
      </c>
      <c r="HF169" s="148">
        <v>33744.28</v>
      </c>
      <c r="HG169" s="148">
        <v>34060.36</v>
      </c>
      <c r="HH169" s="148">
        <v>34060.36</v>
      </c>
      <c r="HI169" s="114">
        <v>408450000</v>
      </c>
      <c r="HJ169" s="149">
        <f t="shared" si="2"/>
        <v>10226880.75</v>
      </c>
    </row>
    <row r="170" spans="1:218" x14ac:dyDescent="0.2">
      <c r="A170" s="127">
        <v>44316</v>
      </c>
      <c r="B170" s="112">
        <v>197.66000399999999</v>
      </c>
      <c r="C170" s="113">
        <v>198.990005</v>
      </c>
      <c r="D170" s="113">
        <v>196.13000500000001</v>
      </c>
      <c r="E170" s="113">
        <v>197.13999899999999</v>
      </c>
      <c r="F170" s="113">
        <v>194.21731600000001</v>
      </c>
      <c r="G170" s="114">
        <v>2507100</v>
      </c>
      <c r="H170" s="120">
        <v>114277.1</v>
      </c>
      <c r="I170" s="145">
        <v>153.60000600000001</v>
      </c>
      <c r="J170" s="113">
        <v>154.03999300000001</v>
      </c>
      <c r="K170" s="113">
        <v>152.479996</v>
      </c>
      <c r="L170" s="113">
        <v>153.35000600000001</v>
      </c>
      <c r="M170" s="113">
        <v>152.57162500000001</v>
      </c>
      <c r="N170" s="114">
        <v>2712700</v>
      </c>
      <c r="O170" s="115">
        <v>123186.4</v>
      </c>
      <c r="P170" s="146">
        <v>234.270004</v>
      </c>
      <c r="Q170" s="113">
        <v>240.66000399999999</v>
      </c>
      <c r="R170" s="113">
        <v>234.199997</v>
      </c>
      <c r="S170" s="113">
        <v>239.63999899999999</v>
      </c>
      <c r="T170" s="113">
        <v>236.14328</v>
      </c>
      <c r="U170" s="114">
        <v>3420900</v>
      </c>
      <c r="V170" s="120">
        <v>131710</v>
      </c>
      <c r="W170" s="145">
        <v>131.779999</v>
      </c>
      <c r="X170" s="113">
        <v>133.55999800000001</v>
      </c>
      <c r="Y170" s="113">
        <v>131.070007</v>
      </c>
      <c r="Z170" s="113">
        <v>131.46000699999999</v>
      </c>
      <c r="AA170" s="113">
        <v>131.04075599999999</v>
      </c>
      <c r="AB170" s="114">
        <v>109839500</v>
      </c>
      <c r="AC170" s="115">
        <v>2193755</v>
      </c>
      <c r="AD170" s="145">
        <v>233.679993</v>
      </c>
      <c r="AE170" s="113">
        <v>236.770004</v>
      </c>
      <c r="AF170" s="113">
        <v>232.699997</v>
      </c>
      <c r="AG170" s="113">
        <v>234.30999800000001</v>
      </c>
      <c r="AH170" s="113">
        <v>234.30999800000001</v>
      </c>
      <c r="AI170" s="114">
        <v>10380400</v>
      </c>
      <c r="AJ170" s="115">
        <v>137026.79999999999</v>
      </c>
      <c r="AK170" s="145">
        <v>225.520004</v>
      </c>
      <c r="AL170" s="113">
        <v>228.38999899999999</v>
      </c>
      <c r="AM170" s="113">
        <v>224.88000500000001</v>
      </c>
      <c r="AN170" s="113">
        <v>228.11000100000001</v>
      </c>
      <c r="AO170" s="113">
        <v>226.89238</v>
      </c>
      <c r="AP170" s="114">
        <v>3953500</v>
      </c>
      <c r="AQ170" s="115">
        <v>124955.7</v>
      </c>
      <c r="AR170" s="145">
        <v>104.980003</v>
      </c>
      <c r="AS170" s="113">
        <v>105.389999</v>
      </c>
      <c r="AT170" s="113">
        <v>102.970001</v>
      </c>
      <c r="AU170" s="113">
        <v>103.07</v>
      </c>
      <c r="AV170" s="113">
        <v>100.469055</v>
      </c>
      <c r="AW170" s="114">
        <v>13730000</v>
      </c>
      <c r="AX170" s="115">
        <v>198725</v>
      </c>
      <c r="AY170" s="145">
        <v>51.220001000000003</v>
      </c>
      <c r="AZ170" s="113">
        <v>51.23</v>
      </c>
      <c r="BA170" s="113">
        <v>50.41</v>
      </c>
      <c r="BB170" s="113">
        <v>50.91</v>
      </c>
      <c r="BC170" s="113">
        <v>50.218266</v>
      </c>
      <c r="BD170" s="114">
        <v>19930200</v>
      </c>
      <c r="BE170" s="115">
        <v>215120.8</v>
      </c>
      <c r="BF170" s="145">
        <v>54.25</v>
      </c>
      <c r="BG170" s="113">
        <v>54.27</v>
      </c>
      <c r="BH170" s="113">
        <v>53.689999</v>
      </c>
      <c r="BI170" s="113">
        <v>53.98</v>
      </c>
      <c r="BJ170" s="113">
        <v>53.174979999999998</v>
      </c>
      <c r="BK170" s="114">
        <v>14912600</v>
      </c>
      <c r="BL170" s="115">
        <v>232744.4</v>
      </c>
      <c r="BM170" s="145">
        <v>63.450001</v>
      </c>
      <c r="BN170" s="113">
        <v>63.709999000000003</v>
      </c>
      <c r="BO170" s="113">
        <v>62.299999</v>
      </c>
      <c r="BP170" s="113">
        <v>62.5</v>
      </c>
      <c r="BQ170" s="113">
        <v>61.208702000000002</v>
      </c>
      <c r="BR170" s="114">
        <v>4932300</v>
      </c>
      <c r="BS170" s="115">
        <v>41033.480000000003</v>
      </c>
      <c r="BT170" s="145">
        <v>351.11999500000002</v>
      </c>
      <c r="BU170" s="113">
        <v>352.82000699999998</v>
      </c>
      <c r="BV170" s="113">
        <v>347.20001200000002</v>
      </c>
      <c r="BW170" s="113">
        <v>348.45001200000002</v>
      </c>
      <c r="BX170" s="113">
        <v>345.59787</v>
      </c>
      <c r="BY170" s="114">
        <v>2101100</v>
      </c>
      <c r="BZ170" s="115">
        <v>118390</v>
      </c>
      <c r="CA170" s="145">
        <v>223.020004</v>
      </c>
      <c r="CB170" s="113">
        <v>223.58000200000001</v>
      </c>
      <c r="CC170" s="113">
        <v>221.03999300000001</v>
      </c>
      <c r="CD170" s="113">
        <v>223.03999300000001</v>
      </c>
      <c r="CE170" s="113">
        <v>221.21530200000001</v>
      </c>
      <c r="CF170" s="114">
        <v>2216900</v>
      </c>
      <c r="CG170" s="115">
        <v>145250</v>
      </c>
      <c r="CH170" s="145">
        <v>325.04998799999998</v>
      </c>
      <c r="CI170" s="113">
        <v>325.82998700000002</v>
      </c>
      <c r="CJ170" s="113">
        <v>321.60998499999999</v>
      </c>
      <c r="CK170" s="113">
        <v>323.67001299999998</v>
      </c>
      <c r="CL170" s="113">
        <v>320.35287499999998</v>
      </c>
      <c r="CM170" s="114">
        <v>3118700</v>
      </c>
      <c r="CN170" s="115">
        <v>348017.9</v>
      </c>
      <c r="CO170" s="145">
        <v>57.610000999999997</v>
      </c>
      <c r="CP170" s="113">
        <v>58.43</v>
      </c>
      <c r="CQ170" s="113">
        <v>57.07</v>
      </c>
      <c r="CR170" s="113">
        <v>57.529998999999997</v>
      </c>
      <c r="CS170" s="113">
        <v>56.808669999999999</v>
      </c>
      <c r="CT170" s="114">
        <v>30731800</v>
      </c>
      <c r="CU170" s="115">
        <v>232306.1</v>
      </c>
      <c r="CV170" s="145">
        <v>143.699997</v>
      </c>
      <c r="CW170" s="113">
        <v>143.83000200000001</v>
      </c>
      <c r="CX170" s="113">
        <v>140.550003</v>
      </c>
      <c r="CY170" s="113">
        <v>141.88000500000001</v>
      </c>
      <c r="CZ170" s="113">
        <v>138.715271</v>
      </c>
      <c r="DA170" s="114">
        <v>8872200</v>
      </c>
      <c r="DB170" s="115">
        <v>126773</v>
      </c>
      <c r="DC170" s="145">
        <v>164.14999399999999</v>
      </c>
      <c r="DD170" s="113">
        <v>164.33000200000001</v>
      </c>
      <c r="DE170" s="113">
        <v>162.520004</v>
      </c>
      <c r="DF170" s="113">
        <v>162.729996</v>
      </c>
      <c r="DG170" s="113">
        <v>160.76570100000001</v>
      </c>
      <c r="DH170" s="114">
        <v>9079100</v>
      </c>
      <c r="DI170" s="115">
        <v>428532.6</v>
      </c>
      <c r="DJ170" s="145">
        <v>154.10000600000001</v>
      </c>
      <c r="DK170" s="113">
        <v>154.490005</v>
      </c>
      <c r="DL170" s="113">
        <v>153.009995</v>
      </c>
      <c r="DM170" s="113">
        <v>153.80999800000001</v>
      </c>
      <c r="DN170" s="113">
        <v>152.012711</v>
      </c>
      <c r="DO170" s="114">
        <v>11705100</v>
      </c>
      <c r="DP170" s="115">
        <v>465602.5</v>
      </c>
      <c r="DQ170" s="145">
        <v>234</v>
      </c>
      <c r="DR170" s="113">
        <v>236.28999300000001</v>
      </c>
      <c r="DS170" s="113">
        <v>233.86999499999999</v>
      </c>
      <c r="DT170" s="113">
        <v>236.08000200000001</v>
      </c>
      <c r="DU170" s="113">
        <v>233.50315900000001</v>
      </c>
      <c r="DV170" s="114">
        <v>2640400</v>
      </c>
      <c r="DW170" s="115">
        <v>176156.79999999999</v>
      </c>
      <c r="DX170" s="145">
        <v>70.209923000000003</v>
      </c>
      <c r="DY170" s="113">
        <v>71.641220000000004</v>
      </c>
      <c r="DZ170" s="113">
        <v>70.114502000000002</v>
      </c>
      <c r="EA170" s="113">
        <v>71.087783999999999</v>
      </c>
      <c r="EB170" s="113">
        <v>69.855911000000006</v>
      </c>
      <c r="EC170" s="114">
        <v>18052114</v>
      </c>
      <c r="ED170" s="115">
        <v>188638.3</v>
      </c>
      <c r="EE170" s="145">
        <v>249.740005</v>
      </c>
      <c r="EF170" s="113">
        <v>253.08000200000001</v>
      </c>
      <c r="EG170" s="113">
        <v>249.60000600000001</v>
      </c>
      <c r="EH170" s="113">
        <v>252.179993</v>
      </c>
      <c r="EI170" s="113">
        <v>251.11827099999999</v>
      </c>
      <c r="EJ170" s="114">
        <v>30945100</v>
      </c>
      <c r="EK170" s="115">
        <v>1899311</v>
      </c>
      <c r="EL170" s="145">
        <v>132.44000199999999</v>
      </c>
      <c r="EM170" s="113">
        <v>133.88000500000001</v>
      </c>
      <c r="EN170" s="113">
        <v>132.050003</v>
      </c>
      <c r="EO170" s="113">
        <v>132.61999499999999</v>
      </c>
      <c r="EP170" s="113">
        <v>132.13488799999999</v>
      </c>
      <c r="EQ170" s="114">
        <v>5643600</v>
      </c>
      <c r="ER170" s="115">
        <v>169084.79999999999</v>
      </c>
      <c r="ES170" s="145">
        <v>132.75</v>
      </c>
      <c r="ET170" s="113">
        <v>133.66999799999999</v>
      </c>
      <c r="EU170" s="113">
        <v>132.259995</v>
      </c>
      <c r="EV170" s="113">
        <v>133.41999799999999</v>
      </c>
      <c r="EW170" s="113">
        <v>132.58612099999999</v>
      </c>
      <c r="EX170" s="114">
        <v>9188600</v>
      </c>
      <c r="EY170" s="115">
        <v>326643.20000000001</v>
      </c>
      <c r="EZ170" s="145">
        <v>232.800003</v>
      </c>
      <c r="FA170" s="113">
        <v>234.5</v>
      </c>
      <c r="FB170" s="113">
        <v>229.520004</v>
      </c>
      <c r="FC170" s="113">
        <v>230.320007</v>
      </c>
      <c r="FD170" s="113">
        <v>230.320007</v>
      </c>
      <c r="FE170" s="114">
        <v>5024800</v>
      </c>
      <c r="FF170" s="115">
        <v>203300</v>
      </c>
      <c r="FG170" s="145">
        <v>155.529999</v>
      </c>
      <c r="FH170" s="113">
        <v>156.60000600000001</v>
      </c>
      <c r="FI170" s="113">
        <v>153.89999399999999</v>
      </c>
      <c r="FJ170" s="113">
        <v>154.66000399999999</v>
      </c>
      <c r="FK170" s="113">
        <v>152.94349700000001</v>
      </c>
      <c r="FL170" s="114">
        <v>952300</v>
      </c>
      <c r="FM170" s="115">
        <v>38890.93</v>
      </c>
      <c r="FN170" s="145">
        <v>401</v>
      </c>
      <c r="FO170" s="113">
        <v>401.85998499999999</v>
      </c>
      <c r="FP170" s="113">
        <v>398.35000600000001</v>
      </c>
      <c r="FQ170" s="113">
        <v>398.79998799999998</v>
      </c>
      <c r="FR170" s="113">
        <v>395.95486499999998</v>
      </c>
      <c r="FS170" s="114">
        <v>2328100</v>
      </c>
      <c r="FT170" s="115">
        <v>376348.4</v>
      </c>
      <c r="FU170" s="145">
        <v>57.349997999999999</v>
      </c>
      <c r="FV170" s="113">
        <v>57.860000999999997</v>
      </c>
      <c r="FW170" s="113">
        <v>56.959999000000003</v>
      </c>
      <c r="FX170" s="113">
        <v>57.790000999999997</v>
      </c>
      <c r="FY170" s="113">
        <v>56.477276000000003</v>
      </c>
      <c r="FZ170" s="114">
        <v>16861500</v>
      </c>
      <c r="GA170" s="115">
        <v>239254.39999999999</v>
      </c>
      <c r="GB170" s="145">
        <v>235.320007</v>
      </c>
      <c r="GC170" s="113">
        <v>235.929993</v>
      </c>
      <c r="GD170" s="113">
        <v>232.28999300000001</v>
      </c>
      <c r="GE170" s="113">
        <v>233.55999800000001</v>
      </c>
      <c r="GF170" s="113">
        <v>232.90373199999999</v>
      </c>
      <c r="GG170" s="114">
        <v>10260200</v>
      </c>
      <c r="GH170" s="115">
        <v>395138.4</v>
      </c>
      <c r="GI170" s="145">
        <v>52.470001000000003</v>
      </c>
      <c r="GJ170" s="113">
        <v>53.419998</v>
      </c>
      <c r="GK170" s="113">
        <v>52.470001000000003</v>
      </c>
      <c r="GL170" s="113">
        <v>53.099997999999999</v>
      </c>
      <c r="GM170" s="113">
        <v>52.133235999999997</v>
      </c>
      <c r="GN170" s="114">
        <v>8396800</v>
      </c>
      <c r="GO170" s="115">
        <v>35560</v>
      </c>
      <c r="GP170" s="145">
        <v>139.71000699999999</v>
      </c>
      <c r="GQ170" s="113">
        <v>139.990005</v>
      </c>
      <c r="GR170" s="113">
        <v>139.11000100000001</v>
      </c>
      <c r="GS170" s="113">
        <v>139.91000399999999</v>
      </c>
      <c r="GT170" s="113">
        <v>138.85174599999999</v>
      </c>
      <c r="GU170" s="114">
        <v>6560000</v>
      </c>
      <c r="GV170" s="115">
        <v>393634.1</v>
      </c>
      <c r="GW170" s="145">
        <v>184.28999300000001</v>
      </c>
      <c r="GX170" s="113">
        <v>186.320007</v>
      </c>
      <c r="GY170" s="113">
        <v>183.53999300000001</v>
      </c>
      <c r="GZ170" s="113">
        <v>186.020004</v>
      </c>
      <c r="HA170" s="113">
        <v>186.020004</v>
      </c>
      <c r="HB170" s="114">
        <v>7866300</v>
      </c>
      <c r="HC170" s="115">
        <v>337675.6</v>
      </c>
      <c r="HD170" s="147">
        <v>33988.75</v>
      </c>
      <c r="HE170" s="148">
        <v>33988.75</v>
      </c>
      <c r="HF170" s="148">
        <v>33784.959999999999</v>
      </c>
      <c r="HG170" s="148">
        <v>33874.85</v>
      </c>
      <c r="HH170" s="148">
        <v>33874.85</v>
      </c>
      <c r="HI170" s="114">
        <v>374890000</v>
      </c>
      <c r="HJ170" s="149">
        <f t="shared" si="2"/>
        <v>10157042.710000001</v>
      </c>
    </row>
    <row r="171" spans="1:218" x14ac:dyDescent="0.2">
      <c r="A171" s="127">
        <v>44319</v>
      </c>
      <c r="B171" s="112">
        <v>197.990005</v>
      </c>
      <c r="C171" s="113">
        <v>199.470001</v>
      </c>
      <c r="D171" s="113">
        <v>196.66000399999999</v>
      </c>
      <c r="E171" s="113">
        <v>198.61000100000001</v>
      </c>
      <c r="F171" s="113">
        <v>195.665527</v>
      </c>
      <c r="G171" s="114">
        <v>1779800</v>
      </c>
      <c r="H171" s="120">
        <v>115129.2</v>
      </c>
      <c r="I171" s="145">
        <v>154.58999600000001</v>
      </c>
      <c r="J171" s="113">
        <v>156.050003</v>
      </c>
      <c r="K171" s="113">
        <v>154.009995</v>
      </c>
      <c r="L171" s="113">
        <v>154.800003</v>
      </c>
      <c r="M171" s="113">
        <v>154.01428200000001</v>
      </c>
      <c r="N171" s="114">
        <v>2726200</v>
      </c>
      <c r="O171" s="115">
        <v>124351.3</v>
      </c>
      <c r="P171" s="146">
        <v>240.66999799999999</v>
      </c>
      <c r="Q171" s="113">
        <v>247.020004</v>
      </c>
      <c r="R171" s="113">
        <v>240.550003</v>
      </c>
      <c r="S171" s="113">
        <v>245.38000500000001</v>
      </c>
      <c r="T171" s="113">
        <v>241.79953</v>
      </c>
      <c r="U171" s="114">
        <v>3587700</v>
      </c>
      <c r="V171" s="120">
        <v>131080</v>
      </c>
      <c r="W171" s="145">
        <v>132.03999300000001</v>
      </c>
      <c r="X171" s="113">
        <v>134.070007</v>
      </c>
      <c r="Y171" s="113">
        <v>131.83000200000001</v>
      </c>
      <c r="Z171" s="113">
        <v>132.53999300000001</v>
      </c>
      <c r="AA171" s="113">
        <v>132.11729399999999</v>
      </c>
      <c r="AB171" s="114">
        <v>75135100</v>
      </c>
      <c r="AC171" s="115">
        <v>2211777</v>
      </c>
      <c r="AD171" s="145">
        <v>234.11000100000001</v>
      </c>
      <c r="AE171" s="113">
        <v>237.10000600000001</v>
      </c>
      <c r="AF171" s="113">
        <v>233.80999800000001</v>
      </c>
      <c r="AG171" s="113">
        <v>235.19000199999999</v>
      </c>
      <c r="AH171" s="113">
        <v>235.19000199999999</v>
      </c>
      <c r="AI171" s="114">
        <v>9887800</v>
      </c>
      <c r="AJ171" s="115">
        <v>137541.4</v>
      </c>
      <c r="AK171" s="145">
        <v>230</v>
      </c>
      <c r="AL171" s="113">
        <v>230.929993</v>
      </c>
      <c r="AM171" s="113">
        <v>227.21000699999999</v>
      </c>
      <c r="AN171" s="113">
        <v>228.16999799999999</v>
      </c>
      <c r="AO171" s="113">
        <v>226.952057</v>
      </c>
      <c r="AP171" s="114">
        <v>3182900</v>
      </c>
      <c r="AQ171" s="115">
        <v>124988.5</v>
      </c>
      <c r="AR171" s="145">
        <v>103.980003</v>
      </c>
      <c r="AS171" s="113">
        <v>105.720001</v>
      </c>
      <c r="AT171" s="113">
        <v>103.220001</v>
      </c>
      <c r="AU171" s="113">
        <v>105.529999</v>
      </c>
      <c r="AV171" s="113">
        <v>102.866974</v>
      </c>
      <c r="AW171" s="114">
        <v>7938100</v>
      </c>
      <c r="AX171" s="115">
        <v>203468</v>
      </c>
      <c r="AY171" s="145">
        <v>51.209999000000003</v>
      </c>
      <c r="AZ171" s="113">
        <v>51.400002000000001</v>
      </c>
      <c r="BA171" s="113">
        <v>50.810001</v>
      </c>
      <c r="BB171" s="113">
        <v>51.169998</v>
      </c>
      <c r="BC171" s="113">
        <v>50.474730999999998</v>
      </c>
      <c r="BD171" s="114">
        <v>13465900</v>
      </c>
      <c r="BE171" s="115">
        <v>216219.4</v>
      </c>
      <c r="BF171" s="145">
        <v>54.27</v>
      </c>
      <c r="BG171" s="113">
        <v>54.799999</v>
      </c>
      <c r="BH171" s="113">
        <v>54.16</v>
      </c>
      <c r="BI171" s="113">
        <v>54.48</v>
      </c>
      <c r="BJ171" s="113">
        <v>53.667526000000002</v>
      </c>
      <c r="BK171" s="114">
        <v>10417900</v>
      </c>
      <c r="BL171" s="115">
        <v>234900.3</v>
      </c>
      <c r="BM171" s="145">
        <v>63.18</v>
      </c>
      <c r="BN171" s="113">
        <v>65.035004000000001</v>
      </c>
      <c r="BO171" s="113">
        <v>63.119999</v>
      </c>
      <c r="BP171" s="113">
        <v>64.550003000000004</v>
      </c>
      <c r="BQ171" s="113">
        <v>63.216351000000003</v>
      </c>
      <c r="BR171" s="114">
        <v>6327800</v>
      </c>
      <c r="BS171" s="115">
        <v>41656.089999999997</v>
      </c>
      <c r="BT171" s="145">
        <v>350.33999599999999</v>
      </c>
      <c r="BU171" s="113">
        <v>354.05999800000001</v>
      </c>
      <c r="BV171" s="113">
        <v>349.26001000000002</v>
      </c>
      <c r="BW171" s="113">
        <v>350.16000400000001</v>
      </c>
      <c r="BX171" s="113">
        <v>347.29385400000001</v>
      </c>
      <c r="BY171" s="114">
        <v>1871700</v>
      </c>
      <c r="BZ171" s="115">
        <v>118971</v>
      </c>
      <c r="CA171" s="145">
        <v>224.240005</v>
      </c>
      <c r="CB171" s="113">
        <v>224.779999</v>
      </c>
      <c r="CC171" s="113">
        <v>222.259995</v>
      </c>
      <c r="CD171" s="113">
        <v>223.199997</v>
      </c>
      <c r="CE171" s="113">
        <v>221.374008</v>
      </c>
      <c r="CF171" s="114">
        <v>2218700</v>
      </c>
      <c r="CG171" s="115">
        <v>144900</v>
      </c>
      <c r="CH171" s="145">
        <v>326.27999899999998</v>
      </c>
      <c r="CI171" s="113">
        <v>331.61999500000002</v>
      </c>
      <c r="CJ171" s="113">
        <v>325.67999300000002</v>
      </c>
      <c r="CK171" s="113">
        <v>330.26998900000001</v>
      </c>
      <c r="CL171" s="113">
        <v>326.88519300000002</v>
      </c>
      <c r="CM171" s="114">
        <v>3683700</v>
      </c>
      <c r="CN171" s="115">
        <v>355114.5</v>
      </c>
      <c r="CO171" s="145">
        <v>57.860000999999997</v>
      </c>
      <c r="CP171" s="113">
        <v>57.880001</v>
      </c>
      <c r="CQ171" s="113">
        <v>56.84</v>
      </c>
      <c r="CR171" s="113">
        <v>57.259998000000003</v>
      </c>
      <c r="CS171" s="113">
        <v>56.542057</v>
      </c>
      <c r="CT171" s="114">
        <v>22281700</v>
      </c>
      <c r="CU171" s="115">
        <v>231215.9</v>
      </c>
      <c r="CV171" s="145">
        <v>143.80999800000001</v>
      </c>
      <c r="CW171" s="113">
        <v>145.75</v>
      </c>
      <c r="CX171" s="113">
        <v>143.550003</v>
      </c>
      <c r="CY171" s="113">
        <v>144.75</v>
      </c>
      <c r="CZ171" s="113">
        <v>141.52124000000001</v>
      </c>
      <c r="DA171" s="114">
        <v>5733500</v>
      </c>
      <c r="DB171" s="115">
        <v>129337.4</v>
      </c>
      <c r="DC171" s="145">
        <v>163.60000600000001</v>
      </c>
      <c r="DD171" s="113">
        <v>165.320007</v>
      </c>
      <c r="DE171" s="113">
        <v>163.11999499999999</v>
      </c>
      <c r="DF171" s="113">
        <v>165.21000699999999</v>
      </c>
      <c r="DG171" s="113">
        <v>163.21579</v>
      </c>
      <c r="DH171" s="114">
        <v>6594100</v>
      </c>
      <c r="DI171" s="115">
        <v>435063.5</v>
      </c>
      <c r="DJ171" s="145">
        <v>154.85000600000001</v>
      </c>
      <c r="DK171" s="113">
        <v>155.479996</v>
      </c>
      <c r="DL171" s="113">
        <v>153.13000500000001</v>
      </c>
      <c r="DM171" s="113">
        <v>153.36000100000001</v>
      </c>
      <c r="DN171" s="113">
        <v>151.56797800000001</v>
      </c>
      <c r="DO171" s="114">
        <v>11801100</v>
      </c>
      <c r="DP171" s="115">
        <v>464240.4</v>
      </c>
      <c r="DQ171" s="145">
        <v>237.990005</v>
      </c>
      <c r="DR171" s="113">
        <v>238.179993</v>
      </c>
      <c r="DS171" s="113">
        <v>235.38000500000001</v>
      </c>
      <c r="DT171" s="113">
        <v>235.55999800000001</v>
      </c>
      <c r="DU171" s="113">
        <v>232.988831</v>
      </c>
      <c r="DV171" s="114">
        <v>2458000</v>
      </c>
      <c r="DW171" s="115">
        <v>175768.8</v>
      </c>
      <c r="DX171" s="145">
        <v>70.858779999999996</v>
      </c>
      <c r="DY171" s="113">
        <v>72.538169999999994</v>
      </c>
      <c r="DZ171" s="113">
        <v>70.820610000000002</v>
      </c>
      <c r="EA171" s="113">
        <v>72.5</v>
      </c>
      <c r="EB171" s="113">
        <v>71.243660000000006</v>
      </c>
      <c r="EC171" s="114">
        <v>12543302</v>
      </c>
      <c r="ED171" s="115">
        <v>192385.8</v>
      </c>
      <c r="EE171" s="145">
        <v>253.39999399999999</v>
      </c>
      <c r="EF171" s="113">
        <v>254.35000600000001</v>
      </c>
      <c r="EG171" s="113">
        <v>251.11999499999999</v>
      </c>
      <c r="EH171" s="113">
        <v>251.86000100000001</v>
      </c>
      <c r="EI171" s="113">
        <v>250.79963699999999</v>
      </c>
      <c r="EJ171" s="114">
        <v>19626600</v>
      </c>
      <c r="EK171" s="115">
        <v>1896902</v>
      </c>
      <c r="EL171" s="145">
        <v>133.36999499999999</v>
      </c>
      <c r="EM171" s="113">
        <v>134.449997</v>
      </c>
      <c r="EN171" s="113">
        <v>132.58999600000001</v>
      </c>
      <c r="EO171" s="113">
        <v>133.029999</v>
      </c>
      <c r="EP171" s="113">
        <v>132.543396</v>
      </c>
      <c r="EQ171" s="114">
        <v>5053000</v>
      </c>
      <c r="ER171" s="115">
        <v>169607.4</v>
      </c>
      <c r="ES171" s="145">
        <v>134.029999</v>
      </c>
      <c r="ET171" s="113">
        <v>135.679993</v>
      </c>
      <c r="EU171" s="113">
        <v>134.029999</v>
      </c>
      <c r="EV171" s="113">
        <v>135</v>
      </c>
      <c r="EW171" s="113">
        <v>134.15625</v>
      </c>
      <c r="EX171" s="114">
        <v>8070300</v>
      </c>
      <c r="EY171" s="115">
        <v>330511.40000000002</v>
      </c>
      <c r="EZ171" s="145">
        <v>230.770004</v>
      </c>
      <c r="FA171" s="113">
        <v>231.46000699999999</v>
      </c>
      <c r="FB171" s="113">
        <v>223.070007</v>
      </c>
      <c r="FC171" s="113">
        <v>223.759995</v>
      </c>
      <c r="FD171" s="113">
        <v>223.759995</v>
      </c>
      <c r="FE171" s="114">
        <v>5835700</v>
      </c>
      <c r="FF171" s="115">
        <v>202190</v>
      </c>
      <c r="FG171" s="145">
        <v>156.11000100000001</v>
      </c>
      <c r="FH171" s="113">
        <v>158.08000200000001</v>
      </c>
      <c r="FI171" s="113">
        <v>155.71000699999999</v>
      </c>
      <c r="FJ171" s="113">
        <v>156.58999600000001</v>
      </c>
      <c r="FK171" s="113">
        <v>154.85206600000001</v>
      </c>
      <c r="FL171" s="114">
        <v>1094300</v>
      </c>
      <c r="FM171" s="115">
        <v>39376.239999999998</v>
      </c>
      <c r="FN171" s="145">
        <v>401</v>
      </c>
      <c r="FO171" s="113">
        <v>406.76998900000001</v>
      </c>
      <c r="FP171" s="113">
        <v>400.52999899999998</v>
      </c>
      <c r="FQ171" s="113">
        <v>405.89999399999999</v>
      </c>
      <c r="FR171" s="113">
        <v>403.004211</v>
      </c>
      <c r="FS171" s="114">
        <v>2568500</v>
      </c>
      <c r="FT171" s="115">
        <v>383048.6</v>
      </c>
      <c r="FU171" s="145">
        <v>58.23</v>
      </c>
      <c r="FV171" s="113">
        <v>58.330002</v>
      </c>
      <c r="FW171" s="113">
        <v>57.869999</v>
      </c>
      <c r="FX171" s="113">
        <v>57.919998</v>
      </c>
      <c r="FY171" s="113">
        <v>56.604320999999999</v>
      </c>
      <c r="FZ171" s="114">
        <v>17559100</v>
      </c>
      <c r="GA171" s="115">
        <v>239792.7</v>
      </c>
      <c r="GB171" s="145">
        <v>234.050003</v>
      </c>
      <c r="GC171" s="113">
        <v>235.740005</v>
      </c>
      <c r="GD171" s="113">
        <v>231.38999899999999</v>
      </c>
      <c r="GE171" s="113">
        <v>232.61000100000001</v>
      </c>
      <c r="GF171" s="113">
        <v>231.95640599999999</v>
      </c>
      <c r="GG171" s="114">
        <v>8174400</v>
      </c>
      <c r="GH171" s="115">
        <v>393531.1</v>
      </c>
      <c r="GI171" s="145">
        <v>53.439999</v>
      </c>
      <c r="GJ171" s="113">
        <v>54.560001</v>
      </c>
      <c r="GK171" s="113">
        <v>53.419998</v>
      </c>
      <c r="GL171" s="113">
        <v>54.299999</v>
      </c>
      <c r="GM171" s="113">
        <v>53.311385999999999</v>
      </c>
      <c r="GN171" s="114">
        <v>4696400</v>
      </c>
      <c r="GO171" s="115">
        <v>35770</v>
      </c>
      <c r="GP171" s="145">
        <v>139.679993</v>
      </c>
      <c r="GQ171" s="113">
        <v>142.740005</v>
      </c>
      <c r="GR171" s="113">
        <v>139.679993</v>
      </c>
      <c r="GS171" s="113">
        <v>142.11999499999999</v>
      </c>
      <c r="GT171" s="113">
        <v>141.045029</v>
      </c>
      <c r="GU171" s="114">
        <v>9046500</v>
      </c>
      <c r="GV171" s="115">
        <v>399851.9</v>
      </c>
      <c r="GW171" s="145">
        <v>187.69000199999999</v>
      </c>
      <c r="GX171" s="113">
        <v>189.220001</v>
      </c>
      <c r="GY171" s="113">
        <v>185.25</v>
      </c>
      <c r="GZ171" s="113">
        <v>185.509995</v>
      </c>
      <c r="HA171" s="113">
        <v>185.509995</v>
      </c>
      <c r="HB171" s="114">
        <v>7542800</v>
      </c>
      <c r="HC171" s="115">
        <v>336749.8</v>
      </c>
      <c r="HD171" s="147">
        <v>33904.89</v>
      </c>
      <c r="HE171" s="148">
        <v>34221.06</v>
      </c>
      <c r="HF171" s="148">
        <v>33904.89</v>
      </c>
      <c r="HG171" s="148">
        <v>34113.230000000003</v>
      </c>
      <c r="HH171" s="148">
        <v>34113.230000000003</v>
      </c>
      <c r="HI171" s="114">
        <v>289770000</v>
      </c>
      <c r="HJ171" s="149">
        <f t="shared" si="2"/>
        <v>10215439.630000001</v>
      </c>
    </row>
    <row r="172" spans="1:218" x14ac:dyDescent="0.2">
      <c r="A172" s="127">
        <v>44320</v>
      </c>
      <c r="B172" s="112">
        <v>198.490005</v>
      </c>
      <c r="C172" s="113">
        <v>199.55999800000001</v>
      </c>
      <c r="D172" s="113">
        <v>197.53999300000001</v>
      </c>
      <c r="E172" s="113">
        <v>199.38000500000001</v>
      </c>
      <c r="F172" s="113">
        <v>196.424103</v>
      </c>
      <c r="G172" s="114">
        <v>1879000</v>
      </c>
      <c r="H172" s="120">
        <v>115575.6</v>
      </c>
      <c r="I172" s="145">
        <v>154.479996</v>
      </c>
      <c r="J172" s="113">
        <v>155.740005</v>
      </c>
      <c r="K172" s="113">
        <v>152.83999600000001</v>
      </c>
      <c r="L172" s="113">
        <v>154.529999</v>
      </c>
      <c r="M172" s="113">
        <v>153.74563599999999</v>
      </c>
      <c r="N172" s="114">
        <v>3025100</v>
      </c>
      <c r="O172" s="115">
        <v>124134.3</v>
      </c>
      <c r="P172" s="146">
        <v>247.270004</v>
      </c>
      <c r="Q172" s="113">
        <v>247.58000200000001</v>
      </c>
      <c r="R172" s="113">
        <v>242.86999499999999</v>
      </c>
      <c r="S172" s="113">
        <v>247.36000100000001</v>
      </c>
      <c r="T172" s="113">
        <v>243.750641</v>
      </c>
      <c r="U172" s="114">
        <v>3555900</v>
      </c>
      <c r="V172" s="120">
        <v>132960</v>
      </c>
      <c r="W172" s="145">
        <v>131.19000199999999</v>
      </c>
      <c r="X172" s="113">
        <v>131.490005</v>
      </c>
      <c r="Y172" s="113">
        <v>126.699997</v>
      </c>
      <c r="Z172" s="113">
        <v>127.849998</v>
      </c>
      <c r="AA172" s="113">
        <v>127.442261</v>
      </c>
      <c r="AB172" s="114">
        <v>137564700</v>
      </c>
      <c r="AC172" s="115">
        <v>2133513</v>
      </c>
      <c r="AD172" s="145">
        <v>235.75</v>
      </c>
      <c r="AE172" s="113">
        <v>236.64999399999999</v>
      </c>
      <c r="AF172" s="113">
        <v>225.64999399999999</v>
      </c>
      <c r="AG172" s="113">
        <v>233.63000500000001</v>
      </c>
      <c r="AH172" s="113">
        <v>233.63000500000001</v>
      </c>
      <c r="AI172" s="114">
        <v>17807200</v>
      </c>
      <c r="AJ172" s="115">
        <v>136629.1</v>
      </c>
      <c r="AK172" s="145">
        <v>227</v>
      </c>
      <c r="AL172" s="113">
        <v>234</v>
      </c>
      <c r="AM172" s="113">
        <v>225.35000600000001</v>
      </c>
      <c r="AN172" s="113">
        <v>233.41000399999999</v>
      </c>
      <c r="AO172" s="113">
        <v>232.16409300000001</v>
      </c>
      <c r="AP172" s="114">
        <v>4040700</v>
      </c>
      <c r="AQ172" s="115">
        <v>127858.9</v>
      </c>
      <c r="AR172" s="145">
        <v>105.959999</v>
      </c>
      <c r="AS172" s="113">
        <v>106.510002</v>
      </c>
      <c r="AT172" s="113">
        <v>104.849998</v>
      </c>
      <c r="AU172" s="113">
        <v>106.110001</v>
      </c>
      <c r="AV172" s="113">
        <v>103.432343</v>
      </c>
      <c r="AW172" s="114">
        <v>8704300</v>
      </c>
      <c r="AX172" s="115">
        <v>204586.3</v>
      </c>
      <c r="AY172" s="145">
        <v>51.110000999999997</v>
      </c>
      <c r="AZ172" s="113">
        <v>51.23</v>
      </c>
      <c r="BA172" s="113">
        <v>50.299999</v>
      </c>
      <c r="BB172" s="113">
        <v>50.709999000000003</v>
      </c>
      <c r="BC172" s="113">
        <v>50.020980999999999</v>
      </c>
      <c r="BD172" s="114">
        <v>18164800</v>
      </c>
      <c r="BE172" s="115">
        <v>214275.8</v>
      </c>
      <c r="BF172" s="145">
        <v>54.57</v>
      </c>
      <c r="BG172" s="113">
        <v>54.619999</v>
      </c>
      <c r="BH172" s="113">
        <v>53.939999</v>
      </c>
      <c r="BI172" s="113">
        <v>54.139999000000003</v>
      </c>
      <c r="BJ172" s="113">
        <v>53.332591999999998</v>
      </c>
      <c r="BK172" s="114">
        <v>14151000</v>
      </c>
      <c r="BL172" s="115">
        <v>233434.3</v>
      </c>
      <c r="BM172" s="145">
        <v>64.25</v>
      </c>
      <c r="BN172" s="113">
        <v>66.269997000000004</v>
      </c>
      <c r="BO172" s="113">
        <v>63.799999</v>
      </c>
      <c r="BP172" s="113">
        <v>66.220000999999996</v>
      </c>
      <c r="BQ172" s="113">
        <v>64.851851999999994</v>
      </c>
      <c r="BR172" s="114">
        <v>7367200</v>
      </c>
      <c r="BS172" s="115">
        <v>42305.3</v>
      </c>
      <c r="BT172" s="145">
        <v>348.89999399999999</v>
      </c>
      <c r="BU172" s="113">
        <v>351.77999899999998</v>
      </c>
      <c r="BV172" s="113">
        <v>342.57000699999998</v>
      </c>
      <c r="BW172" s="113">
        <v>349.83999599999999</v>
      </c>
      <c r="BX172" s="113">
        <v>346.97644000000003</v>
      </c>
      <c r="BY172" s="114">
        <v>2831400</v>
      </c>
      <c r="BZ172" s="115">
        <v>118862.3</v>
      </c>
      <c r="CA172" s="145">
        <v>222.13999899999999</v>
      </c>
      <c r="CB172" s="113">
        <v>225.60000600000001</v>
      </c>
      <c r="CC172" s="113">
        <v>220.75</v>
      </c>
      <c r="CD172" s="113">
        <v>225.429993</v>
      </c>
      <c r="CE172" s="113">
        <v>223.58575400000001</v>
      </c>
      <c r="CF172" s="114">
        <v>2827000</v>
      </c>
      <c r="CG172" s="115">
        <v>148210</v>
      </c>
      <c r="CH172" s="145">
        <v>329.11999500000002</v>
      </c>
      <c r="CI172" s="113">
        <v>333.23001099999999</v>
      </c>
      <c r="CJ172" s="113">
        <v>328.88000499999998</v>
      </c>
      <c r="CK172" s="113">
        <v>332.76998900000001</v>
      </c>
      <c r="CL172" s="113">
        <v>329.35958900000003</v>
      </c>
      <c r="CM172" s="114">
        <v>3954400</v>
      </c>
      <c r="CN172" s="115">
        <v>357802.6</v>
      </c>
      <c r="CO172" s="145">
        <v>56.880001</v>
      </c>
      <c r="CP172" s="113">
        <v>56.98</v>
      </c>
      <c r="CQ172" s="113">
        <v>55.810001</v>
      </c>
      <c r="CR172" s="113">
        <v>56.900002000000001</v>
      </c>
      <c r="CS172" s="113">
        <v>56.186577</v>
      </c>
      <c r="CT172" s="114">
        <v>35323600</v>
      </c>
      <c r="CU172" s="115">
        <v>229762.1</v>
      </c>
      <c r="CV172" s="145">
        <v>144.41000399999999</v>
      </c>
      <c r="CW172" s="113">
        <v>146.58999600000001</v>
      </c>
      <c r="CX172" s="113">
        <v>144.33000200000001</v>
      </c>
      <c r="CY172" s="113">
        <v>145.75</v>
      </c>
      <c r="CZ172" s="113">
        <v>142.498932</v>
      </c>
      <c r="DA172" s="114">
        <v>6350500</v>
      </c>
      <c r="DB172" s="115">
        <v>130230.9</v>
      </c>
      <c r="DC172" s="145">
        <v>164.83000200000001</v>
      </c>
      <c r="DD172" s="113">
        <v>167.85000600000001</v>
      </c>
      <c r="DE172" s="113">
        <v>164.66999799999999</v>
      </c>
      <c r="DF172" s="113">
        <v>167.770004</v>
      </c>
      <c r="DG172" s="113">
        <v>165.74487300000001</v>
      </c>
      <c r="DH172" s="114">
        <v>10179500</v>
      </c>
      <c r="DI172" s="115">
        <v>441805</v>
      </c>
      <c r="DJ172" s="145">
        <v>152.86999499999999</v>
      </c>
      <c r="DK172" s="113">
        <v>155.63999899999999</v>
      </c>
      <c r="DL172" s="113">
        <v>152.13999899999999</v>
      </c>
      <c r="DM172" s="113">
        <v>155.479996</v>
      </c>
      <c r="DN172" s="113">
        <v>153.663208</v>
      </c>
      <c r="DO172" s="114">
        <v>12977700</v>
      </c>
      <c r="DP172" s="115">
        <v>470657.9</v>
      </c>
      <c r="DQ172" s="145">
        <v>234.63000500000001</v>
      </c>
      <c r="DR172" s="113">
        <v>236.13000500000001</v>
      </c>
      <c r="DS172" s="113">
        <v>233.240005</v>
      </c>
      <c r="DT172" s="113">
        <v>233.86000100000001</v>
      </c>
      <c r="DU172" s="113">
        <v>231.307388</v>
      </c>
      <c r="DV172" s="114">
        <v>2529700</v>
      </c>
      <c r="DW172" s="115">
        <v>174500.3</v>
      </c>
      <c r="DX172" s="145">
        <v>72.595421000000002</v>
      </c>
      <c r="DY172" s="113">
        <v>72.967560000000006</v>
      </c>
      <c r="DZ172" s="113">
        <v>72.070610000000002</v>
      </c>
      <c r="EA172" s="113">
        <v>72.509544000000005</v>
      </c>
      <c r="EB172" s="113">
        <v>71.253035999999994</v>
      </c>
      <c r="EC172" s="114">
        <v>10418587</v>
      </c>
      <c r="ED172" s="115">
        <v>192411.1</v>
      </c>
      <c r="EE172" s="145">
        <v>250.970001</v>
      </c>
      <c r="EF172" s="113">
        <v>251.21000699999999</v>
      </c>
      <c r="EG172" s="113">
        <v>245.759995</v>
      </c>
      <c r="EH172" s="113">
        <v>247.78999300000001</v>
      </c>
      <c r="EI172" s="113">
        <v>246.74676500000001</v>
      </c>
      <c r="EJ172" s="114">
        <v>32756100</v>
      </c>
      <c r="EK172" s="115">
        <v>1866248</v>
      </c>
      <c r="EL172" s="145">
        <v>132.229996</v>
      </c>
      <c r="EM172" s="113">
        <v>132.58999600000001</v>
      </c>
      <c r="EN172" s="113">
        <v>130.479996</v>
      </c>
      <c r="EO172" s="113">
        <v>131.550003</v>
      </c>
      <c r="EP172" s="113">
        <v>131.06880200000001</v>
      </c>
      <c r="EQ172" s="114">
        <v>6129500</v>
      </c>
      <c r="ER172" s="115">
        <v>167720.6</v>
      </c>
      <c r="ES172" s="145">
        <v>134.979996</v>
      </c>
      <c r="ET172" s="113">
        <v>135.83000200000001</v>
      </c>
      <c r="EU172" s="113">
        <v>134.21000699999999</v>
      </c>
      <c r="EV172" s="113">
        <v>134.53999300000001</v>
      </c>
      <c r="EW172" s="113">
        <v>133.69911200000001</v>
      </c>
      <c r="EX172" s="114">
        <v>9624000</v>
      </c>
      <c r="EY172" s="115">
        <v>329385.2</v>
      </c>
      <c r="EZ172" s="145">
        <v>221.66999799999999</v>
      </c>
      <c r="FA172" s="113">
        <v>222</v>
      </c>
      <c r="FB172" s="113">
        <v>214.36000100000001</v>
      </c>
      <c r="FC172" s="113">
        <v>217.179993</v>
      </c>
      <c r="FD172" s="113">
        <v>217.179993</v>
      </c>
      <c r="FE172" s="114">
        <v>6727500</v>
      </c>
      <c r="FF172" s="115">
        <v>204220</v>
      </c>
      <c r="FG172" s="145">
        <v>156.38999899999999</v>
      </c>
      <c r="FH172" s="113">
        <v>158.69000199999999</v>
      </c>
      <c r="FI172" s="113">
        <v>155.970001</v>
      </c>
      <c r="FJ172" s="113">
        <v>158.529999</v>
      </c>
      <c r="FK172" s="113">
        <v>156.77053799999999</v>
      </c>
      <c r="FL172" s="114">
        <v>1389900</v>
      </c>
      <c r="FM172" s="115">
        <v>39864.080000000002</v>
      </c>
      <c r="FN172" s="145">
        <v>405.48001099999999</v>
      </c>
      <c r="FO172" s="113">
        <v>412.47000100000002</v>
      </c>
      <c r="FP172" s="113">
        <v>403.5</v>
      </c>
      <c r="FQ172" s="113">
        <v>411.33999599999999</v>
      </c>
      <c r="FR172" s="113">
        <v>408.40542599999998</v>
      </c>
      <c r="FS172" s="114">
        <v>3237200</v>
      </c>
      <c r="FT172" s="115">
        <v>388182.4</v>
      </c>
      <c r="FU172" s="145">
        <v>57.98</v>
      </c>
      <c r="FV172" s="113">
        <v>58.650002000000001</v>
      </c>
      <c r="FW172" s="113">
        <v>57.950001</v>
      </c>
      <c r="FX172" s="113">
        <v>58.599997999999999</v>
      </c>
      <c r="FY172" s="113">
        <v>57.268875000000001</v>
      </c>
      <c r="FZ172" s="114">
        <v>22067700</v>
      </c>
      <c r="GA172" s="115">
        <v>242607.9</v>
      </c>
      <c r="GB172" s="145">
        <v>231.60000600000001</v>
      </c>
      <c r="GC172" s="113">
        <v>232.38999899999999</v>
      </c>
      <c r="GD172" s="113">
        <v>230.229996</v>
      </c>
      <c r="GE172" s="113">
        <v>232.029999</v>
      </c>
      <c r="GF172" s="113">
        <v>231.37803600000001</v>
      </c>
      <c r="GG172" s="114">
        <v>5884500</v>
      </c>
      <c r="GH172" s="115">
        <v>392549.9</v>
      </c>
      <c r="GI172" s="145">
        <v>54.259998000000003</v>
      </c>
      <c r="GJ172" s="113">
        <v>54.400002000000001</v>
      </c>
      <c r="GK172" s="113">
        <v>52.720001000000003</v>
      </c>
      <c r="GL172" s="113">
        <v>54.119999</v>
      </c>
      <c r="GM172" s="113">
        <v>53.134666000000003</v>
      </c>
      <c r="GN172" s="114">
        <v>6695000</v>
      </c>
      <c r="GO172" s="115">
        <v>34460</v>
      </c>
      <c r="GP172" s="145">
        <v>141.53999300000001</v>
      </c>
      <c r="GQ172" s="113">
        <v>142.029999</v>
      </c>
      <c r="GR172" s="113">
        <v>140.10000600000001</v>
      </c>
      <c r="GS172" s="113">
        <v>140.720001</v>
      </c>
      <c r="GT172" s="113">
        <v>139.65562399999999</v>
      </c>
      <c r="GU172" s="114">
        <v>6361400</v>
      </c>
      <c r="GV172" s="115">
        <v>395913</v>
      </c>
      <c r="GW172" s="145">
        <v>184.86999499999999</v>
      </c>
      <c r="GX172" s="113">
        <v>185.63000500000001</v>
      </c>
      <c r="GY172" s="113">
        <v>182.30999800000001</v>
      </c>
      <c r="GZ172" s="113">
        <v>184.25</v>
      </c>
      <c r="HA172" s="113">
        <v>184.25</v>
      </c>
      <c r="HB172" s="114">
        <v>7069300</v>
      </c>
      <c r="HC172" s="115">
        <v>334462.59999999998</v>
      </c>
      <c r="HD172" s="147">
        <v>34080.199999999997</v>
      </c>
      <c r="HE172" s="148">
        <v>34147.78</v>
      </c>
      <c r="HF172" s="148">
        <v>33765.68</v>
      </c>
      <c r="HG172" s="148">
        <v>34133.03</v>
      </c>
      <c r="HH172" s="148">
        <v>34133.03</v>
      </c>
      <c r="HI172" s="114">
        <v>407860000</v>
      </c>
      <c r="HJ172" s="149">
        <f t="shared" si="2"/>
        <v>10125128.479999999</v>
      </c>
    </row>
    <row r="173" spans="1:218" x14ac:dyDescent="0.2">
      <c r="A173" s="127">
        <v>44321</v>
      </c>
      <c r="B173" s="112">
        <v>200</v>
      </c>
      <c r="C173" s="113">
        <v>201.720001</v>
      </c>
      <c r="D173" s="113">
        <v>197.88000500000001</v>
      </c>
      <c r="E173" s="113">
        <v>201.44000199999999</v>
      </c>
      <c r="F173" s="113">
        <v>198.45356799999999</v>
      </c>
      <c r="G173" s="114">
        <v>2018500</v>
      </c>
      <c r="H173" s="120">
        <v>116769.7</v>
      </c>
      <c r="I173" s="145">
        <v>154.86999499999999</v>
      </c>
      <c r="J173" s="113">
        <v>156.729996</v>
      </c>
      <c r="K173" s="113">
        <v>154.320007</v>
      </c>
      <c r="L173" s="113">
        <v>156.38999899999999</v>
      </c>
      <c r="M173" s="113">
        <v>155.596191</v>
      </c>
      <c r="N173" s="114">
        <v>3001600</v>
      </c>
      <c r="O173" s="115">
        <v>125628.4</v>
      </c>
      <c r="P173" s="146">
        <v>246.28999300000001</v>
      </c>
      <c r="Q173" s="113">
        <v>249.979996</v>
      </c>
      <c r="R173" s="113">
        <v>245.91000399999999</v>
      </c>
      <c r="S173" s="113">
        <v>249.35000600000001</v>
      </c>
      <c r="T173" s="113">
        <v>245.71160900000001</v>
      </c>
      <c r="U173" s="114">
        <v>2765100</v>
      </c>
      <c r="V173" s="120">
        <v>132250</v>
      </c>
      <c r="W173" s="145">
        <v>129.199997</v>
      </c>
      <c r="X173" s="113">
        <v>130.449997</v>
      </c>
      <c r="Y173" s="113">
        <v>127.970001</v>
      </c>
      <c r="Z173" s="113">
        <v>128.10000600000001</v>
      </c>
      <c r="AA173" s="113">
        <v>127.691475</v>
      </c>
      <c r="AB173" s="114">
        <v>84000900</v>
      </c>
      <c r="AC173" s="115">
        <v>2137684</v>
      </c>
      <c r="AD173" s="145">
        <v>232.449997</v>
      </c>
      <c r="AE173" s="113">
        <v>233.490005</v>
      </c>
      <c r="AF173" s="113">
        <v>227.55999800000001</v>
      </c>
      <c r="AG173" s="113">
        <v>228.179993</v>
      </c>
      <c r="AH173" s="113">
        <v>228.179993</v>
      </c>
      <c r="AI173" s="114">
        <v>14913500</v>
      </c>
      <c r="AJ173" s="115">
        <v>133441.9</v>
      </c>
      <c r="AK173" s="145">
        <v>234.61999499999999</v>
      </c>
      <c r="AL173" s="113">
        <v>239.33000200000001</v>
      </c>
      <c r="AM173" s="113">
        <v>231.85000600000001</v>
      </c>
      <c r="AN173" s="113">
        <v>237.88000500000001</v>
      </c>
      <c r="AO173" s="113">
        <v>236.61024499999999</v>
      </c>
      <c r="AP173" s="114">
        <v>3690600</v>
      </c>
      <c r="AQ173" s="115">
        <v>130307.6</v>
      </c>
      <c r="AR173" s="145">
        <v>107.089996</v>
      </c>
      <c r="AS173" s="113">
        <v>109.540001</v>
      </c>
      <c r="AT173" s="113">
        <v>106.82</v>
      </c>
      <c r="AU173" s="113">
        <v>108.959999</v>
      </c>
      <c r="AV173" s="113">
        <v>106.210419</v>
      </c>
      <c r="AW173" s="114">
        <v>12872400</v>
      </c>
      <c r="AX173" s="115">
        <v>210081.3</v>
      </c>
      <c r="AY173" s="145">
        <v>50.990001999999997</v>
      </c>
      <c r="AZ173" s="113">
        <v>51.25</v>
      </c>
      <c r="BA173" s="113">
        <v>50.68</v>
      </c>
      <c r="BB173" s="113">
        <v>51.130001</v>
      </c>
      <c r="BC173" s="113">
        <v>50.435276000000002</v>
      </c>
      <c r="BD173" s="114">
        <v>16205300</v>
      </c>
      <c r="BE173" s="115">
        <v>216050.4</v>
      </c>
      <c r="BF173" s="145">
        <v>54.139999000000003</v>
      </c>
      <c r="BG173" s="113">
        <v>54.240001999999997</v>
      </c>
      <c r="BH173" s="113">
        <v>53.709999000000003</v>
      </c>
      <c r="BI173" s="113">
        <v>54</v>
      </c>
      <c r="BJ173" s="113">
        <v>53.194682999999998</v>
      </c>
      <c r="BK173" s="114">
        <v>9665900</v>
      </c>
      <c r="BL173" s="115">
        <v>232830.7</v>
      </c>
      <c r="BM173" s="145">
        <v>66.489998</v>
      </c>
      <c r="BN173" s="113">
        <v>68.235000999999997</v>
      </c>
      <c r="BO173" s="113">
        <v>66.139999000000003</v>
      </c>
      <c r="BP173" s="113">
        <v>68.069999999999993</v>
      </c>
      <c r="BQ173" s="113">
        <v>66.663628000000003</v>
      </c>
      <c r="BR173" s="114">
        <v>7467100</v>
      </c>
      <c r="BS173" s="115">
        <v>43060.92</v>
      </c>
      <c r="BT173" s="145">
        <v>352</v>
      </c>
      <c r="BU173" s="113">
        <v>359.14001500000001</v>
      </c>
      <c r="BV173" s="113">
        <v>348.54998799999998</v>
      </c>
      <c r="BW173" s="113">
        <v>357.61999500000002</v>
      </c>
      <c r="BX173" s="113">
        <v>354.69278000000003</v>
      </c>
      <c r="BY173" s="114">
        <v>2786800</v>
      </c>
      <c r="BZ173" s="115">
        <v>121505.8</v>
      </c>
      <c r="CA173" s="145">
        <v>226.28999300000001</v>
      </c>
      <c r="CB173" s="113">
        <v>227.270004</v>
      </c>
      <c r="CC173" s="113">
        <v>225.759995</v>
      </c>
      <c r="CD173" s="113">
        <v>226.19000199999999</v>
      </c>
      <c r="CE173" s="113">
        <v>224.339539</v>
      </c>
      <c r="CF173" s="114">
        <v>2713900</v>
      </c>
      <c r="CG173" s="115">
        <v>148020</v>
      </c>
      <c r="CH173" s="145">
        <v>334.25</v>
      </c>
      <c r="CI173" s="113">
        <v>334.25</v>
      </c>
      <c r="CJ173" s="113">
        <v>331.16000400000001</v>
      </c>
      <c r="CK173" s="113">
        <v>332.04998799999998</v>
      </c>
      <c r="CL173" s="113">
        <v>328.64694200000002</v>
      </c>
      <c r="CM173" s="114">
        <v>3227200</v>
      </c>
      <c r="CN173" s="115">
        <v>357028.4</v>
      </c>
      <c r="CO173" s="145">
        <v>56.959999000000003</v>
      </c>
      <c r="CP173" s="113">
        <v>57.299999</v>
      </c>
      <c r="CQ173" s="113">
        <v>56.459999000000003</v>
      </c>
      <c r="CR173" s="113">
        <v>56.849997999999999</v>
      </c>
      <c r="CS173" s="113">
        <v>56.137199000000003</v>
      </c>
      <c r="CT173" s="114">
        <v>21001900</v>
      </c>
      <c r="CU173" s="115">
        <v>229560.3</v>
      </c>
      <c r="CV173" s="145">
        <v>145.94000199999999</v>
      </c>
      <c r="CW173" s="113">
        <v>145.94000199999999</v>
      </c>
      <c r="CX173" s="113">
        <v>144.970001</v>
      </c>
      <c r="CY173" s="113">
        <v>145.220001</v>
      </c>
      <c r="CZ173" s="113">
        <v>141.98075900000001</v>
      </c>
      <c r="DA173" s="114">
        <v>4999900</v>
      </c>
      <c r="DB173" s="115">
        <v>129757.3</v>
      </c>
      <c r="DC173" s="145">
        <v>167.5</v>
      </c>
      <c r="DD173" s="113">
        <v>168.39999399999999</v>
      </c>
      <c r="DE173" s="113">
        <v>166.78999300000001</v>
      </c>
      <c r="DF173" s="113">
        <v>167.070007</v>
      </c>
      <c r="DG173" s="113">
        <v>165.05332899999999</v>
      </c>
      <c r="DH173" s="114">
        <v>7792300</v>
      </c>
      <c r="DI173" s="115">
        <v>439961.59999999998</v>
      </c>
      <c r="DJ173" s="145">
        <v>156</v>
      </c>
      <c r="DK173" s="113">
        <v>158.279999</v>
      </c>
      <c r="DL173" s="113">
        <v>154.63000500000001</v>
      </c>
      <c r="DM173" s="113">
        <v>157.520004</v>
      </c>
      <c r="DN173" s="113">
        <v>155.679382</v>
      </c>
      <c r="DO173" s="114">
        <v>10506700</v>
      </c>
      <c r="DP173" s="115">
        <v>476833.3</v>
      </c>
      <c r="DQ173" s="145">
        <v>234.11999499999999</v>
      </c>
      <c r="DR173" s="113">
        <v>235.35000600000001</v>
      </c>
      <c r="DS173" s="113">
        <v>231.55999800000001</v>
      </c>
      <c r="DT173" s="113">
        <v>235.03999300000001</v>
      </c>
      <c r="DU173" s="113">
        <v>232.474503</v>
      </c>
      <c r="DV173" s="114">
        <v>2070000</v>
      </c>
      <c r="DW173" s="115">
        <v>175380.8</v>
      </c>
      <c r="DX173" s="145">
        <v>72.614502000000002</v>
      </c>
      <c r="DY173" s="113">
        <v>74.169846000000007</v>
      </c>
      <c r="DZ173" s="113">
        <v>72.270988000000003</v>
      </c>
      <c r="EA173" s="113">
        <v>74.141220000000004</v>
      </c>
      <c r="EB173" s="113">
        <v>72.856437999999997</v>
      </c>
      <c r="EC173" s="114">
        <v>16795143</v>
      </c>
      <c r="ED173" s="115">
        <v>196740.9</v>
      </c>
      <c r="EE173" s="145">
        <v>249.05999800000001</v>
      </c>
      <c r="EF173" s="113">
        <v>249.5</v>
      </c>
      <c r="EG173" s="113">
        <v>245.820007</v>
      </c>
      <c r="EH173" s="113">
        <v>246.470001</v>
      </c>
      <c r="EI173" s="113">
        <v>245.43232699999999</v>
      </c>
      <c r="EJ173" s="114">
        <v>21901300</v>
      </c>
      <c r="EK173" s="115">
        <v>1856306</v>
      </c>
      <c r="EL173" s="145">
        <v>132.699997</v>
      </c>
      <c r="EM173" s="113">
        <v>134.220001</v>
      </c>
      <c r="EN173" s="113">
        <v>132.08000200000001</v>
      </c>
      <c r="EO173" s="113">
        <v>132.21000699999999</v>
      </c>
      <c r="EP173" s="113">
        <v>131.726395</v>
      </c>
      <c r="EQ173" s="114">
        <v>6234200</v>
      </c>
      <c r="ER173" s="115">
        <v>168562</v>
      </c>
      <c r="ES173" s="145">
        <v>134.36999499999999</v>
      </c>
      <c r="ET173" s="113">
        <v>134.970001</v>
      </c>
      <c r="EU173" s="113">
        <v>133.36999499999999</v>
      </c>
      <c r="EV173" s="113">
        <v>133.46000699999999</v>
      </c>
      <c r="EW173" s="113">
        <v>132.62588500000001</v>
      </c>
      <c r="EX173" s="114">
        <v>8295900</v>
      </c>
      <c r="EY173" s="115">
        <v>326741.09999999998</v>
      </c>
      <c r="EZ173" s="145">
        <v>218.820007</v>
      </c>
      <c r="FA173" s="113">
        <v>219.570007</v>
      </c>
      <c r="FB173" s="113">
        <v>214.83999600000001</v>
      </c>
      <c r="FC173" s="113">
        <v>215.39999399999999</v>
      </c>
      <c r="FD173" s="113">
        <v>215.39999399999999</v>
      </c>
      <c r="FE173" s="114">
        <v>4205800</v>
      </c>
      <c r="FF173" s="115">
        <v>204100</v>
      </c>
      <c r="FG173" s="145">
        <v>158.11999499999999</v>
      </c>
      <c r="FH173" s="113">
        <v>159.679993</v>
      </c>
      <c r="FI173" s="113">
        <v>156.25</v>
      </c>
      <c r="FJ173" s="113">
        <v>159.28999300000001</v>
      </c>
      <c r="FK173" s="113">
        <v>157.52209500000001</v>
      </c>
      <c r="FL173" s="114">
        <v>1453200</v>
      </c>
      <c r="FM173" s="115">
        <v>40055.19</v>
      </c>
      <c r="FN173" s="145">
        <v>410.5</v>
      </c>
      <c r="FO173" s="113">
        <v>412.75</v>
      </c>
      <c r="FP173" s="113">
        <v>406.79998799999998</v>
      </c>
      <c r="FQ173" s="113">
        <v>412.5</v>
      </c>
      <c r="FR173" s="113">
        <v>409.55715900000001</v>
      </c>
      <c r="FS173" s="114">
        <v>2767600</v>
      </c>
      <c r="FT173" s="115">
        <v>389277.1</v>
      </c>
      <c r="FU173" s="145">
        <v>58.630001</v>
      </c>
      <c r="FV173" s="113">
        <v>59.060001</v>
      </c>
      <c r="FW173" s="113">
        <v>58.549999</v>
      </c>
      <c r="FX173" s="113">
        <v>58.689999</v>
      </c>
      <c r="FY173" s="113">
        <v>57.356831</v>
      </c>
      <c r="FZ173" s="114">
        <v>17882200</v>
      </c>
      <c r="GA173" s="115">
        <v>242980.6</v>
      </c>
      <c r="GB173" s="145">
        <v>233.85000600000001</v>
      </c>
      <c r="GC173" s="113">
        <v>233.85000600000001</v>
      </c>
      <c r="GD173" s="113">
        <v>228.66000399999999</v>
      </c>
      <c r="GE173" s="113">
        <v>229.21000699999999</v>
      </c>
      <c r="GF173" s="113">
        <v>228.565979</v>
      </c>
      <c r="GG173" s="114">
        <v>6523200</v>
      </c>
      <c r="GH173" s="115">
        <v>387779</v>
      </c>
      <c r="GI173" s="145">
        <v>53.48</v>
      </c>
      <c r="GJ173" s="113">
        <v>54.580002</v>
      </c>
      <c r="GK173" s="113">
        <v>53.200001</v>
      </c>
      <c r="GL173" s="113">
        <v>54.470001000000003</v>
      </c>
      <c r="GM173" s="113">
        <v>53.478293999999998</v>
      </c>
      <c r="GN173" s="114">
        <v>4747800</v>
      </c>
      <c r="GO173" s="115">
        <v>33990</v>
      </c>
      <c r="GP173" s="145">
        <v>140.71000699999999</v>
      </c>
      <c r="GQ173" s="113">
        <v>141.199997</v>
      </c>
      <c r="GR173" s="113">
        <v>140.25</v>
      </c>
      <c r="GS173" s="113">
        <v>140.60000600000001</v>
      </c>
      <c r="GT173" s="113">
        <v>139.53653</v>
      </c>
      <c r="GU173" s="114">
        <v>6117000</v>
      </c>
      <c r="GV173" s="115">
        <v>395575.4</v>
      </c>
      <c r="GW173" s="145">
        <v>185.009995</v>
      </c>
      <c r="GX173" s="113">
        <v>185.009995</v>
      </c>
      <c r="GY173" s="113">
        <v>181.36000100000001</v>
      </c>
      <c r="GZ173" s="113">
        <v>181.509995</v>
      </c>
      <c r="HA173" s="113">
        <v>181.509995</v>
      </c>
      <c r="HB173" s="114">
        <v>5901700</v>
      </c>
      <c r="HC173" s="115">
        <v>329791.40000000002</v>
      </c>
      <c r="HD173" s="147">
        <v>34163.99</v>
      </c>
      <c r="HE173" s="148">
        <v>34331.199999999997</v>
      </c>
      <c r="HF173" s="148">
        <v>34039.660000000003</v>
      </c>
      <c r="HG173" s="148">
        <v>34230.339999999997</v>
      </c>
      <c r="HH173" s="148">
        <v>34230.339999999997</v>
      </c>
      <c r="HI173" s="114">
        <v>253180000</v>
      </c>
      <c r="HJ173" s="149">
        <f t="shared" si="2"/>
        <v>10128051.109999999</v>
      </c>
    </row>
    <row r="174" spans="1:218" x14ac:dyDescent="0.2">
      <c r="A174" s="127">
        <v>44322</v>
      </c>
      <c r="B174" s="112">
        <v>201.279999</v>
      </c>
      <c r="C174" s="113">
        <v>202.509995</v>
      </c>
      <c r="D174" s="113">
        <v>200.46000699999999</v>
      </c>
      <c r="E174" s="113">
        <v>202.41000399999999</v>
      </c>
      <c r="F174" s="113">
        <v>199.40919500000001</v>
      </c>
      <c r="G174" s="114">
        <v>1840600</v>
      </c>
      <c r="H174" s="120">
        <v>117332</v>
      </c>
      <c r="I174" s="145">
        <v>156.86000100000001</v>
      </c>
      <c r="J174" s="113">
        <v>157.509995</v>
      </c>
      <c r="K174" s="113">
        <v>154.020004</v>
      </c>
      <c r="L174" s="113">
        <v>156.88000500000001</v>
      </c>
      <c r="M174" s="113">
        <v>156.08372499999999</v>
      </c>
      <c r="N174" s="114">
        <v>2798800</v>
      </c>
      <c r="O174" s="115">
        <v>126022.1</v>
      </c>
      <c r="P174" s="146">
        <v>249.279999</v>
      </c>
      <c r="Q174" s="113">
        <v>251.479996</v>
      </c>
      <c r="R174" s="113">
        <v>246.96000699999999</v>
      </c>
      <c r="S174" s="113">
        <v>251.300003</v>
      </c>
      <c r="T174" s="113">
        <v>247.63314800000001</v>
      </c>
      <c r="U174" s="114">
        <v>2790800</v>
      </c>
      <c r="V174" s="120">
        <v>132080</v>
      </c>
      <c r="W174" s="145">
        <v>127.889999</v>
      </c>
      <c r="X174" s="113">
        <v>129.75</v>
      </c>
      <c r="Y174" s="113">
        <v>127.129997</v>
      </c>
      <c r="Z174" s="113">
        <v>129.740005</v>
      </c>
      <c r="AA174" s="113">
        <v>129.326233</v>
      </c>
      <c r="AB174" s="114">
        <v>78128300</v>
      </c>
      <c r="AC174" s="115">
        <v>2165052</v>
      </c>
      <c r="AD174" s="145">
        <v>229.300003</v>
      </c>
      <c r="AE174" s="113">
        <v>231.16999799999999</v>
      </c>
      <c r="AF174" s="113">
        <v>226.550003</v>
      </c>
      <c r="AG174" s="113">
        <v>229.80999800000001</v>
      </c>
      <c r="AH174" s="113">
        <v>229.80999800000001</v>
      </c>
      <c r="AI174" s="114">
        <v>11857100</v>
      </c>
      <c r="AJ174" s="115">
        <v>134395.1</v>
      </c>
      <c r="AK174" s="145">
        <v>238</v>
      </c>
      <c r="AL174" s="113">
        <v>240.979996</v>
      </c>
      <c r="AM174" s="113">
        <v>236</v>
      </c>
      <c r="AN174" s="113">
        <v>237.070007</v>
      </c>
      <c r="AO174" s="113">
        <v>235.804565</v>
      </c>
      <c r="AP174" s="114">
        <v>4527000</v>
      </c>
      <c r="AQ174" s="115">
        <v>129863.8</v>
      </c>
      <c r="AR174" s="145">
        <v>108.949997</v>
      </c>
      <c r="AS174" s="113">
        <v>109.129997</v>
      </c>
      <c r="AT174" s="113">
        <v>107.41999800000001</v>
      </c>
      <c r="AU174" s="113">
        <v>109.019997</v>
      </c>
      <c r="AV174" s="113">
        <v>106.26889799999999</v>
      </c>
      <c r="AW174" s="114">
        <v>9654900</v>
      </c>
      <c r="AX174" s="115">
        <v>210196.9</v>
      </c>
      <c r="AY174" s="145">
        <v>51.07</v>
      </c>
      <c r="AZ174" s="113">
        <v>52.709999000000003</v>
      </c>
      <c r="BA174" s="113">
        <v>50.950001</v>
      </c>
      <c r="BB174" s="113">
        <v>52.439999</v>
      </c>
      <c r="BC174" s="113">
        <v>51.727474000000001</v>
      </c>
      <c r="BD174" s="114">
        <v>27106800</v>
      </c>
      <c r="BE174" s="115">
        <v>221585.9</v>
      </c>
      <c r="BF174" s="145">
        <v>54.119999</v>
      </c>
      <c r="BG174" s="113">
        <v>54.610000999999997</v>
      </c>
      <c r="BH174" s="113">
        <v>54.049999</v>
      </c>
      <c r="BI174" s="113">
        <v>54.540000999999997</v>
      </c>
      <c r="BJ174" s="113">
        <v>53.726630999999998</v>
      </c>
      <c r="BK174" s="114">
        <v>11572700</v>
      </c>
      <c r="BL174" s="115">
        <v>235158.9</v>
      </c>
      <c r="BM174" s="145">
        <v>68.019997000000004</v>
      </c>
      <c r="BN174" s="113">
        <v>69.089995999999999</v>
      </c>
      <c r="BO174" s="113">
        <v>67.169998000000007</v>
      </c>
      <c r="BP174" s="113">
        <v>69.040001000000004</v>
      </c>
      <c r="BQ174" s="113">
        <v>67.613585999999998</v>
      </c>
      <c r="BR174" s="114">
        <v>4670600</v>
      </c>
      <c r="BS174" s="115">
        <v>43316.34</v>
      </c>
      <c r="BT174" s="145">
        <v>359.76998900000001</v>
      </c>
      <c r="BU174" s="113">
        <v>366.29998799999998</v>
      </c>
      <c r="BV174" s="113">
        <v>356.5</v>
      </c>
      <c r="BW174" s="113">
        <v>365.97000100000002</v>
      </c>
      <c r="BX174" s="113">
        <v>362.97442599999999</v>
      </c>
      <c r="BY174" s="114">
        <v>3048700</v>
      </c>
      <c r="BZ174" s="115">
        <v>124342.6</v>
      </c>
      <c r="CA174" s="145">
        <v>227.25</v>
      </c>
      <c r="CB174" s="113">
        <v>228.820007</v>
      </c>
      <c r="CC174" s="113">
        <v>225.449997</v>
      </c>
      <c r="CD174" s="113">
        <v>228.66000399999999</v>
      </c>
      <c r="CE174" s="113">
        <v>226.78933699999999</v>
      </c>
      <c r="CF174" s="114">
        <v>2052900</v>
      </c>
      <c r="CG174" s="115">
        <v>146740</v>
      </c>
      <c r="CH174" s="145">
        <v>333.67001299999998</v>
      </c>
      <c r="CI174" s="113">
        <v>337.80999800000001</v>
      </c>
      <c r="CJ174" s="113">
        <v>333.23001099999999</v>
      </c>
      <c r="CK174" s="113">
        <v>337.57998700000002</v>
      </c>
      <c r="CL174" s="113">
        <v>334.12027</v>
      </c>
      <c r="CM174" s="114">
        <v>3539600</v>
      </c>
      <c r="CN174" s="115">
        <v>362974.4</v>
      </c>
      <c r="CO174" s="145">
        <v>56.619999</v>
      </c>
      <c r="CP174" s="113">
        <v>57.25</v>
      </c>
      <c r="CQ174" s="113">
        <v>56.25</v>
      </c>
      <c r="CR174" s="113">
        <v>57.189999</v>
      </c>
      <c r="CS174" s="113">
        <v>56.820759000000002</v>
      </c>
      <c r="CT174" s="114">
        <v>25529300</v>
      </c>
      <c r="CU174" s="115">
        <v>230933.3</v>
      </c>
      <c r="CV174" s="145">
        <v>145.259995</v>
      </c>
      <c r="CW174" s="113">
        <v>148.509995</v>
      </c>
      <c r="CX174" s="113">
        <v>145.179993</v>
      </c>
      <c r="CY174" s="113">
        <v>148.41999799999999</v>
      </c>
      <c r="CZ174" s="113">
        <v>145.10938999999999</v>
      </c>
      <c r="DA174" s="114">
        <v>7503500</v>
      </c>
      <c r="DB174" s="115">
        <v>132616.6</v>
      </c>
      <c r="DC174" s="145">
        <v>166.78999300000001</v>
      </c>
      <c r="DD174" s="113">
        <v>167.88999899999999</v>
      </c>
      <c r="DE174" s="113">
        <v>166.240005</v>
      </c>
      <c r="DF174" s="113">
        <v>167.740005</v>
      </c>
      <c r="DG174" s="113">
        <v>165.71523999999999</v>
      </c>
      <c r="DH174" s="114">
        <v>5529900</v>
      </c>
      <c r="DI174" s="115">
        <v>441725.9</v>
      </c>
      <c r="DJ174" s="145">
        <v>158.070007</v>
      </c>
      <c r="DK174" s="113">
        <v>160.820007</v>
      </c>
      <c r="DL174" s="113">
        <v>157.16000399999999</v>
      </c>
      <c r="DM174" s="113">
        <v>160.69000199999999</v>
      </c>
      <c r="DN174" s="113">
        <v>158.81234699999999</v>
      </c>
      <c r="DO174" s="114">
        <v>13542400</v>
      </c>
      <c r="DP174" s="115">
        <v>486429.2</v>
      </c>
      <c r="DQ174" s="145">
        <v>235.53999300000001</v>
      </c>
      <c r="DR174" s="113">
        <v>235.64999399999999</v>
      </c>
      <c r="DS174" s="113">
        <v>233.16999799999999</v>
      </c>
      <c r="DT174" s="113">
        <v>234.86000100000001</v>
      </c>
      <c r="DU174" s="113">
        <v>232.29647800000001</v>
      </c>
      <c r="DV174" s="114">
        <v>1832600</v>
      </c>
      <c r="DW174" s="115">
        <v>175246.4</v>
      </c>
      <c r="DX174" s="145">
        <v>73.893127000000007</v>
      </c>
      <c r="DY174" s="113">
        <v>74.293892</v>
      </c>
      <c r="DZ174" s="113">
        <v>73.177482999999995</v>
      </c>
      <c r="EA174" s="113">
        <v>74.217560000000006</v>
      </c>
      <c r="EB174" s="113">
        <v>72.931449999999998</v>
      </c>
      <c r="EC174" s="114">
        <v>12871641</v>
      </c>
      <c r="ED174" s="115">
        <v>196943.5</v>
      </c>
      <c r="EE174" s="145">
        <v>246.449997</v>
      </c>
      <c r="EF174" s="113">
        <v>249.86000100000001</v>
      </c>
      <c r="EG174" s="113">
        <v>244.69000199999999</v>
      </c>
      <c r="EH174" s="113">
        <v>249.729996</v>
      </c>
      <c r="EI174" s="113">
        <v>248.67860400000001</v>
      </c>
      <c r="EJ174" s="114">
        <v>26491100</v>
      </c>
      <c r="EK174" s="115">
        <v>1880859</v>
      </c>
      <c r="EL174" s="145">
        <v>132.60000600000001</v>
      </c>
      <c r="EM174" s="113">
        <v>133.83999600000001</v>
      </c>
      <c r="EN174" s="113">
        <v>131.94000199999999</v>
      </c>
      <c r="EO174" s="113">
        <v>133.490005</v>
      </c>
      <c r="EP174" s="113">
        <v>133.00170900000001</v>
      </c>
      <c r="EQ174" s="114">
        <v>5201000</v>
      </c>
      <c r="ER174" s="115">
        <v>170194</v>
      </c>
      <c r="ES174" s="145">
        <v>134.009995</v>
      </c>
      <c r="ET174" s="113">
        <v>135.36999499999999</v>
      </c>
      <c r="EU174" s="113">
        <v>133.91999799999999</v>
      </c>
      <c r="EV174" s="113">
        <v>135.13999899999999</v>
      </c>
      <c r="EW174" s="113">
        <v>134.29536400000001</v>
      </c>
      <c r="EX174" s="114">
        <v>9771100</v>
      </c>
      <c r="EY174" s="115">
        <v>330854.2</v>
      </c>
      <c r="EZ174" s="145">
        <v>215.80999800000001</v>
      </c>
      <c r="FA174" s="113">
        <v>218.279999</v>
      </c>
      <c r="FB174" s="113">
        <v>213.5</v>
      </c>
      <c r="FC174" s="113">
        <v>218.050003</v>
      </c>
      <c r="FD174" s="113">
        <v>218.050003</v>
      </c>
      <c r="FE174" s="114">
        <v>5200000</v>
      </c>
      <c r="FF174" s="115">
        <v>204160</v>
      </c>
      <c r="FG174" s="145">
        <v>160</v>
      </c>
      <c r="FH174" s="113">
        <v>160.85000600000001</v>
      </c>
      <c r="FI174" s="113">
        <v>159.16000399999999</v>
      </c>
      <c r="FJ174" s="113">
        <v>160.5</v>
      </c>
      <c r="FK174" s="113">
        <v>158.71867399999999</v>
      </c>
      <c r="FL174" s="114">
        <v>1007600</v>
      </c>
      <c r="FM174" s="115">
        <v>40359.46</v>
      </c>
      <c r="FN174" s="145">
        <v>413</v>
      </c>
      <c r="FO174" s="113">
        <v>416.85000600000001</v>
      </c>
      <c r="FP174" s="113">
        <v>412.55999800000001</v>
      </c>
      <c r="FQ174" s="113">
        <v>414.97000100000002</v>
      </c>
      <c r="FR174" s="113">
        <v>412.00952100000001</v>
      </c>
      <c r="FS174" s="114">
        <v>3058700</v>
      </c>
      <c r="FT174" s="115">
        <v>391607.9</v>
      </c>
      <c r="FU174" s="145">
        <v>58.91</v>
      </c>
      <c r="FV174" s="113">
        <v>59.369999</v>
      </c>
      <c r="FW174" s="113">
        <v>58.689999</v>
      </c>
      <c r="FX174" s="113">
        <v>59.290000999999997</v>
      </c>
      <c r="FY174" s="113">
        <v>57.943202999999997</v>
      </c>
      <c r="FZ174" s="114">
        <v>14593100</v>
      </c>
      <c r="GA174" s="115">
        <v>245464.5</v>
      </c>
      <c r="GB174" s="145">
        <v>229.63000500000001</v>
      </c>
      <c r="GC174" s="113">
        <v>231.58000200000001</v>
      </c>
      <c r="GD174" s="113">
        <v>228.66000399999999</v>
      </c>
      <c r="GE174" s="113">
        <v>231.320007</v>
      </c>
      <c r="GF174" s="113">
        <v>230.67004399999999</v>
      </c>
      <c r="GG174" s="114">
        <v>6124100</v>
      </c>
      <c r="GH174" s="115">
        <v>391348.8</v>
      </c>
      <c r="GI174" s="145">
        <v>54.470001000000003</v>
      </c>
      <c r="GJ174" s="113">
        <v>54.560001</v>
      </c>
      <c r="GK174" s="113">
        <v>53.369999</v>
      </c>
      <c r="GL174" s="113">
        <v>54.459999000000003</v>
      </c>
      <c r="GM174" s="113">
        <v>53.468474999999998</v>
      </c>
      <c r="GN174" s="114">
        <v>3966100</v>
      </c>
      <c r="GO174" s="115">
        <v>34050</v>
      </c>
      <c r="GP174" s="145">
        <v>140</v>
      </c>
      <c r="GQ174" s="113">
        <v>141.36000100000001</v>
      </c>
      <c r="GR174" s="113">
        <v>139.449997</v>
      </c>
      <c r="GS174" s="113">
        <v>141.050003</v>
      </c>
      <c r="GT174" s="113">
        <v>140.53285199999999</v>
      </c>
      <c r="GU174" s="114">
        <v>5434000</v>
      </c>
      <c r="GV174" s="115">
        <v>396841.4</v>
      </c>
      <c r="GW174" s="145">
        <v>182.779999</v>
      </c>
      <c r="GX174" s="113">
        <v>182.990005</v>
      </c>
      <c r="GY174" s="113">
        <v>179.80999800000001</v>
      </c>
      <c r="GZ174" s="113">
        <v>181.78999300000001</v>
      </c>
      <c r="HA174" s="113">
        <v>181.78999300000001</v>
      </c>
      <c r="HB174" s="114">
        <v>6944900</v>
      </c>
      <c r="HC174" s="115">
        <v>330300.2</v>
      </c>
      <c r="HD174" s="147">
        <v>34245.11</v>
      </c>
      <c r="HE174" s="148">
        <v>34561.29</v>
      </c>
      <c r="HF174" s="148">
        <v>34185.06</v>
      </c>
      <c r="HG174" s="148">
        <v>34548.53</v>
      </c>
      <c r="HH174" s="148">
        <v>34548.53</v>
      </c>
      <c r="HI174" s="114">
        <v>315430000</v>
      </c>
      <c r="HJ174" s="149">
        <f t="shared" si="2"/>
        <v>10228994.4</v>
      </c>
    </row>
    <row r="175" spans="1:218" x14ac:dyDescent="0.2">
      <c r="A175" s="127">
        <v>44323</v>
      </c>
      <c r="B175" s="112">
        <v>202.30999800000001</v>
      </c>
      <c r="C175" s="113">
        <v>203.86999499999999</v>
      </c>
      <c r="D175" s="113">
        <v>201.240005</v>
      </c>
      <c r="E175" s="113">
        <v>203.070007</v>
      </c>
      <c r="F175" s="113">
        <v>200.05940200000001</v>
      </c>
      <c r="G175" s="114">
        <v>1843600</v>
      </c>
      <c r="H175" s="120">
        <v>117714.6</v>
      </c>
      <c r="I175" s="145">
        <v>155.61000100000001</v>
      </c>
      <c r="J175" s="113">
        <v>159.259995</v>
      </c>
      <c r="K175" s="113">
        <v>155.33999600000001</v>
      </c>
      <c r="L175" s="113">
        <v>158.979996</v>
      </c>
      <c r="M175" s="113">
        <v>158.173035</v>
      </c>
      <c r="N175" s="114">
        <v>2617800</v>
      </c>
      <c r="O175" s="115">
        <v>127709</v>
      </c>
      <c r="P175" s="146">
        <v>251.779999</v>
      </c>
      <c r="Q175" s="113">
        <v>255.729996</v>
      </c>
      <c r="R175" s="113">
        <v>251.779999</v>
      </c>
      <c r="S175" s="113">
        <v>254.21000699999999</v>
      </c>
      <c r="T175" s="113">
        <v>250.500687</v>
      </c>
      <c r="U175" s="114">
        <v>2512700</v>
      </c>
      <c r="V175" s="120">
        <v>130199.99999999999</v>
      </c>
      <c r="W175" s="145">
        <v>130.85000600000001</v>
      </c>
      <c r="X175" s="113">
        <v>131.259995</v>
      </c>
      <c r="Y175" s="113">
        <v>129.479996</v>
      </c>
      <c r="Z175" s="113">
        <v>130.21000699999999</v>
      </c>
      <c r="AA175" s="113">
        <v>130.01521299999999</v>
      </c>
      <c r="AB175" s="114">
        <v>78973300</v>
      </c>
      <c r="AC175" s="115">
        <v>2172895</v>
      </c>
      <c r="AD175" s="145">
        <v>229.800003</v>
      </c>
      <c r="AE175" s="113">
        <v>235.91000399999999</v>
      </c>
      <c r="AF175" s="113">
        <v>227.990005</v>
      </c>
      <c r="AG175" s="113">
        <v>235.470001</v>
      </c>
      <c r="AH175" s="113">
        <v>235.470001</v>
      </c>
      <c r="AI175" s="114">
        <v>12823000</v>
      </c>
      <c r="AJ175" s="115">
        <v>137705.1</v>
      </c>
      <c r="AK175" s="145">
        <v>235.63999899999999</v>
      </c>
      <c r="AL175" s="113">
        <v>241.88999899999999</v>
      </c>
      <c r="AM175" s="113">
        <v>233.16000399999999</v>
      </c>
      <c r="AN175" s="113">
        <v>240.990005</v>
      </c>
      <c r="AO175" s="113">
        <v>239.703644</v>
      </c>
      <c r="AP175" s="114">
        <v>3327900</v>
      </c>
      <c r="AQ175" s="115">
        <v>132011.1</v>
      </c>
      <c r="AR175" s="145">
        <v>108.089996</v>
      </c>
      <c r="AS175" s="113">
        <v>110.66999800000001</v>
      </c>
      <c r="AT175" s="113">
        <v>107.699997</v>
      </c>
      <c r="AU175" s="113">
        <v>110.019997</v>
      </c>
      <c r="AV175" s="113">
        <v>107.243675</v>
      </c>
      <c r="AW175" s="114">
        <v>10273000</v>
      </c>
      <c r="AX175" s="115">
        <v>212125</v>
      </c>
      <c r="AY175" s="145">
        <v>52.48</v>
      </c>
      <c r="AZ175" s="113">
        <v>53.68</v>
      </c>
      <c r="BA175" s="113">
        <v>52.220001000000003</v>
      </c>
      <c r="BB175" s="113">
        <v>53.43</v>
      </c>
      <c r="BC175" s="113">
        <v>52.704028999999998</v>
      </c>
      <c r="BD175" s="114">
        <v>24146000</v>
      </c>
      <c r="BE175" s="115">
        <v>225769.1</v>
      </c>
      <c r="BF175" s="145">
        <v>54.439999</v>
      </c>
      <c r="BG175" s="113">
        <v>54.77</v>
      </c>
      <c r="BH175" s="113">
        <v>54.16</v>
      </c>
      <c r="BI175" s="113">
        <v>54.509998000000003</v>
      </c>
      <c r="BJ175" s="113">
        <v>53.697074999999998</v>
      </c>
      <c r="BK175" s="114">
        <v>10637500</v>
      </c>
      <c r="BL175" s="115">
        <v>235029.6</v>
      </c>
      <c r="BM175" s="145">
        <v>68.349997999999999</v>
      </c>
      <c r="BN175" s="113">
        <v>69.319999999999993</v>
      </c>
      <c r="BO175" s="113">
        <v>67.779999000000004</v>
      </c>
      <c r="BP175" s="113">
        <v>69.040001000000004</v>
      </c>
      <c r="BQ175" s="113">
        <v>67.613585999999998</v>
      </c>
      <c r="BR175" s="114">
        <v>5174900</v>
      </c>
      <c r="BS175" s="115">
        <v>44087.95</v>
      </c>
      <c r="BT175" s="145">
        <v>362.29998799999998</v>
      </c>
      <c r="BU175" s="113">
        <v>371.64999399999999</v>
      </c>
      <c r="BV175" s="113">
        <v>360.92999300000002</v>
      </c>
      <c r="BW175" s="113">
        <v>370.89001500000001</v>
      </c>
      <c r="BX175" s="113">
        <v>367.85418700000002</v>
      </c>
      <c r="BY175" s="114">
        <v>3378100</v>
      </c>
      <c r="BZ175" s="115">
        <v>126014.3</v>
      </c>
      <c r="CA175" s="145">
        <v>228.13000500000001</v>
      </c>
      <c r="CB175" s="113">
        <v>229.699997</v>
      </c>
      <c r="CC175" s="113">
        <v>226.36999499999999</v>
      </c>
      <c r="CD175" s="113">
        <v>228.78999300000001</v>
      </c>
      <c r="CE175" s="113">
        <v>226.918274</v>
      </c>
      <c r="CF175" s="114">
        <v>1957100</v>
      </c>
      <c r="CG175" s="115">
        <v>147310</v>
      </c>
      <c r="CH175" s="145">
        <v>336.67999300000002</v>
      </c>
      <c r="CI175" s="113">
        <v>339.80999800000001</v>
      </c>
      <c r="CJ175" s="113">
        <v>335.52999899999998</v>
      </c>
      <c r="CK175" s="113">
        <v>339.25</v>
      </c>
      <c r="CL175" s="113">
        <v>335.77316300000001</v>
      </c>
      <c r="CM175" s="114">
        <v>2998100</v>
      </c>
      <c r="CN175" s="115">
        <v>364770</v>
      </c>
      <c r="CO175" s="145">
        <v>57.700001</v>
      </c>
      <c r="CP175" s="113">
        <v>58.009998000000003</v>
      </c>
      <c r="CQ175" s="113">
        <v>57.240001999999997</v>
      </c>
      <c r="CR175" s="113">
        <v>57.669998</v>
      </c>
      <c r="CS175" s="113">
        <v>57.297660999999998</v>
      </c>
      <c r="CT175" s="114">
        <v>19959000</v>
      </c>
      <c r="CU175" s="115">
        <v>232871.4</v>
      </c>
      <c r="CV175" s="145">
        <v>145.91999799999999</v>
      </c>
      <c r="CW175" s="113">
        <v>146.13999899999999</v>
      </c>
      <c r="CX175" s="113">
        <v>144.570007</v>
      </c>
      <c r="CY175" s="113">
        <v>145.46000699999999</v>
      </c>
      <c r="CZ175" s="113">
        <v>143.80441300000001</v>
      </c>
      <c r="DA175" s="114">
        <v>7003500</v>
      </c>
      <c r="DB175" s="115">
        <v>129971.8</v>
      </c>
      <c r="DC175" s="145">
        <v>168.300003</v>
      </c>
      <c r="DD175" s="113">
        <v>169.179993</v>
      </c>
      <c r="DE175" s="113">
        <v>167.83000200000001</v>
      </c>
      <c r="DF175" s="113">
        <v>168.5</v>
      </c>
      <c r="DG175" s="113">
        <v>166.46606399999999</v>
      </c>
      <c r="DH175" s="114">
        <v>5316200</v>
      </c>
      <c r="DI175" s="115">
        <v>443727.4</v>
      </c>
      <c r="DJ175" s="145">
        <v>157.220001</v>
      </c>
      <c r="DK175" s="113">
        <v>161.5</v>
      </c>
      <c r="DL175" s="113">
        <v>157.020004</v>
      </c>
      <c r="DM175" s="113">
        <v>161.240005</v>
      </c>
      <c r="DN175" s="113">
        <v>159.35591099999999</v>
      </c>
      <c r="DO175" s="114">
        <v>14257800</v>
      </c>
      <c r="DP175" s="115">
        <v>488094.1</v>
      </c>
      <c r="DQ175" s="145">
        <v>235</v>
      </c>
      <c r="DR175" s="113">
        <v>235.720001</v>
      </c>
      <c r="DS175" s="113">
        <v>233.990005</v>
      </c>
      <c r="DT175" s="113">
        <v>234.83999600000001</v>
      </c>
      <c r="DU175" s="113">
        <v>232.27668800000001</v>
      </c>
      <c r="DV175" s="114">
        <v>1406800</v>
      </c>
      <c r="DW175" s="115">
        <v>175231.5</v>
      </c>
      <c r="DX175" s="145">
        <v>74.437019000000006</v>
      </c>
      <c r="DY175" s="113">
        <v>75.057250999999994</v>
      </c>
      <c r="DZ175" s="113">
        <v>74.322517000000005</v>
      </c>
      <c r="EA175" s="113">
        <v>74.818702999999999</v>
      </c>
      <c r="EB175" s="113">
        <v>73.522186000000005</v>
      </c>
      <c r="EC175" s="114">
        <v>12237496</v>
      </c>
      <c r="ED175" s="115">
        <v>198538.7</v>
      </c>
      <c r="EE175" s="145">
        <v>252.14999399999999</v>
      </c>
      <c r="EF175" s="113">
        <v>254.300003</v>
      </c>
      <c r="EG175" s="113">
        <v>251.16999799999999</v>
      </c>
      <c r="EH175" s="113">
        <v>252.46000699999999</v>
      </c>
      <c r="EI175" s="113">
        <v>251.39711</v>
      </c>
      <c r="EJ175" s="114">
        <v>27032900</v>
      </c>
      <c r="EK175" s="115">
        <v>1901420</v>
      </c>
      <c r="EL175" s="145">
        <v>135</v>
      </c>
      <c r="EM175" s="113">
        <v>139.36000100000001</v>
      </c>
      <c r="EN175" s="113">
        <v>134.720001</v>
      </c>
      <c r="EO175" s="113">
        <v>137.80999800000001</v>
      </c>
      <c r="EP175" s="113">
        <v>137.30590799999999</v>
      </c>
      <c r="EQ175" s="114">
        <v>10566700</v>
      </c>
      <c r="ER175" s="115">
        <v>175701.8</v>
      </c>
      <c r="ES175" s="145">
        <v>135.08000200000001</v>
      </c>
      <c r="ET175" s="113">
        <v>136.029999</v>
      </c>
      <c r="EU175" s="113">
        <v>134.759995</v>
      </c>
      <c r="EV175" s="113">
        <v>135.14999399999999</v>
      </c>
      <c r="EW175" s="113">
        <v>134.30529799999999</v>
      </c>
      <c r="EX175" s="114">
        <v>6299100</v>
      </c>
      <c r="EY175" s="115">
        <v>330878.59999999998</v>
      </c>
      <c r="EZ175" s="145">
        <v>220.509995</v>
      </c>
      <c r="FA175" s="113">
        <v>221.25</v>
      </c>
      <c r="FB175" s="113">
        <v>215.08999600000001</v>
      </c>
      <c r="FC175" s="113">
        <v>216.5</v>
      </c>
      <c r="FD175" s="113">
        <v>216.5</v>
      </c>
      <c r="FE175" s="114">
        <v>5774700</v>
      </c>
      <c r="FF175" s="115">
        <v>206160</v>
      </c>
      <c r="FG175" s="145">
        <v>158.300003</v>
      </c>
      <c r="FH175" s="113">
        <v>161.10000600000001</v>
      </c>
      <c r="FI175" s="113">
        <v>158.13999899999999</v>
      </c>
      <c r="FJ175" s="113">
        <v>160.80999800000001</v>
      </c>
      <c r="FK175" s="113">
        <v>159.025238</v>
      </c>
      <c r="FL175" s="114">
        <v>1057300</v>
      </c>
      <c r="FM175" s="115">
        <v>40437.410000000003</v>
      </c>
      <c r="FN175" s="145">
        <v>415</v>
      </c>
      <c r="FO175" s="113">
        <v>419.01998900000001</v>
      </c>
      <c r="FP175" s="113">
        <v>414.07000699999998</v>
      </c>
      <c r="FQ175" s="113">
        <v>417.64999399999999</v>
      </c>
      <c r="FR175" s="113">
        <v>414.67041</v>
      </c>
      <c r="FS175" s="114">
        <v>1851000</v>
      </c>
      <c r="FT175" s="115">
        <v>394137.1</v>
      </c>
      <c r="FU175" s="145">
        <v>58.799999</v>
      </c>
      <c r="FV175" s="113">
        <v>59.07</v>
      </c>
      <c r="FW175" s="113">
        <v>58.599997999999999</v>
      </c>
      <c r="FX175" s="113">
        <v>58.720001000000003</v>
      </c>
      <c r="FY175" s="113">
        <v>57.386150000000001</v>
      </c>
      <c r="FZ175" s="114">
        <v>15678600</v>
      </c>
      <c r="GA175" s="115">
        <v>243104.8</v>
      </c>
      <c r="GB175" s="145">
        <v>232.33999600000001</v>
      </c>
      <c r="GC175" s="113">
        <v>233.220001</v>
      </c>
      <c r="GD175" s="113">
        <v>230.71000699999999</v>
      </c>
      <c r="GE175" s="113">
        <v>232.11999499999999</v>
      </c>
      <c r="GF175" s="113">
        <v>231.46778900000001</v>
      </c>
      <c r="GG175" s="114">
        <v>4528700</v>
      </c>
      <c r="GH175" s="115">
        <v>392702.2</v>
      </c>
      <c r="GI175" s="145">
        <v>54.5</v>
      </c>
      <c r="GJ175" s="113">
        <v>55.189999</v>
      </c>
      <c r="GK175" s="113">
        <v>54.389999000000003</v>
      </c>
      <c r="GL175" s="113">
        <v>54.529998999999997</v>
      </c>
      <c r="GM175" s="113">
        <v>53.537196999999999</v>
      </c>
      <c r="GN175" s="114">
        <v>4119700</v>
      </c>
      <c r="GO175" s="115">
        <v>34260</v>
      </c>
      <c r="GP175" s="145">
        <v>141.63000500000001</v>
      </c>
      <c r="GQ175" s="113">
        <v>141.720001</v>
      </c>
      <c r="GR175" s="113">
        <v>139.320007</v>
      </c>
      <c r="GS175" s="113">
        <v>140.199997</v>
      </c>
      <c r="GT175" s="113">
        <v>139.68597399999999</v>
      </c>
      <c r="GU175" s="114">
        <v>7802800</v>
      </c>
      <c r="GV175" s="115">
        <v>394450</v>
      </c>
      <c r="GW175" s="145">
        <v>182</v>
      </c>
      <c r="GX175" s="113">
        <v>185.11999499999999</v>
      </c>
      <c r="GY175" s="113">
        <v>181.509995</v>
      </c>
      <c r="GZ175" s="113">
        <v>184.83999600000001</v>
      </c>
      <c r="HA175" s="113">
        <v>184.83999600000001</v>
      </c>
      <c r="HB175" s="114">
        <v>6888400</v>
      </c>
      <c r="HC175" s="115">
        <v>335841.8</v>
      </c>
      <c r="HD175" s="147">
        <v>34578.269999999997</v>
      </c>
      <c r="HE175" s="148">
        <v>34811.39</v>
      </c>
      <c r="HF175" s="148">
        <v>34464.31</v>
      </c>
      <c r="HG175" s="148">
        <v>34777.760000000002</v>
      </c>
      <c r="HH175" s="148">
        <v>34777.760000000002</v>
      </c>
      <c r="HI175" s="114">
        <v>303400000</v>
      </c>
      <c r="HJ175" s="149">
        <f t="shared" si="2"/>
        <v>10290869.359999998</v>
      </c>
    </row>
    <row r="176" spans="1:218" x14ac:dyDescent="0.2">
      <c r="A176" s="127">
        <v>44326</v>
      </c>
      <c r="B176" s="112">
        <v>205</v>
      </c>
      <c r="C176" s="113">
        <v>208.949997</v>
      </c>
      <c r="D176" s="113">
        <v>204.05999800000001</v>
      </c>
      <c r="E176" s="113">
        <v>207.33000200000001</v>
      </c>
      <c r="F176" s="113">
        <v>204.25624099999999</v>
      </c>
      <c r="G176" s="114">
        <v>3212700</v>
      </c>
      <c r="H176" s="120">
        <v>120184</v>
      </c>
      <c r="I176" s="145">
        <v>159.75</v>
      </c>
      <c r="J176" s="113">
        <v>160.69000199999999</v>
      </c>
      <c r="K176" s="113">
        <v>158.5</v>
      </c>
      <c r="L176" s="113">
        <v>158.679993</v>
      </c>
      <c r="M176" s="113">
        <v>157.87455700000001</v>
      </c>
      <c r="N176" s="114">
        <v>2987600</v>
      </c>
      <c r="O176" s="115">
        <v>127468.1</v>
      </c>
      <c r="P176" s="146">
        <v>256</v>
      </c>
      <c r="Q176" s="113">
        <v>258.80999800000001</v>
      </c>
      <c r="R176" s="113">
        <v>252.05999800000001</v>
      </c>
      <c r="S176" s="113">
        <v>252.61999499999999</v>
      </c>
      <c r="T176" s="113">
        <v>248.93386799999999</v>
      </c>
      <c r="U176" s="114">
        <v>4079900</v>
      </c>
      <c r="V176" s="120">
        <v>129780</v>
      </c>
      <c r="W176" s="145">
        <v>129.41000399999999</v>
      </c>
      <c r="X176" s="113">
        <v>129.53999300000001</v>
      </c>
      <c r="Y176" s="113">
        <v>126.80999799999999</v>
      </c>
      <c r="Z176" s="113">
        <v>126.849998</v>
      </c>
      <c r="AA176" s="113">
        <v>126.660225</v>
      </c>
      <c r="AB176" s="114">
        <v>88071200</v>
      </c>
      <c r="AC176" s="115">
        <v>2116825</v>
      </c>
      <c r="AD176" s="145">
        <v>236.83999600000001</v>
      </c>
      <c r="AE176" s="113">
        <v>241.10000600000001</v>
      </c>
      <c r="AF176" s="113">
        <v>232.5</v>
      </c>
      <c r="AG176" s="113">
        <v>232.929993</v>
      </c>
      <c r="AH176" s="113">
        <v>232.929993</v>
      </c>
      <c r="AI176" s="114">
        <v>14813900</v>
      </c>
      <c r="AJ176" s="115">
        <v>136219.70000000001</v>
      </c>
      <c r="AK176" s="145">
        <v>243.5</v>
      </c>
      <c r="AL176" s="113">
        <v>245.779999</v>
      </c>
      <c r="AM176" s="113">
        <v>242.58999600000001</v>
      </c>
      <c r="AN176" s="113">
        <v>242.61000100000001</v>
      </c>
      <c r="AO176" s="113">
        <v>241.314987</v>
      </c>
      <c r="AP176" s="114">
        <v>3752900</v>
      </c>
      <c r="AQ176" s="115">
        <v>132898.6</v>
      </c>
      <c r="AR176" s="145">
        <v>111.44000200000001</v>
      </c>
      <c r="AS176" s="113">
        <v>113.110001</v>
      </c>
      <c r="AT176" s="113">
        <v>109.519997</v>
      </c>
      <c r="AU176" s="113">
        <v>109.57</v>
      </c>
      <c r="AV176" s="113">
        <v>106.80502300000001</v>
      </c>
      <c r="AW176" s="114">
        <v>13586500</v>
      </c>
      <c r="AX176" s="115">
        <v>211257.4</v>
      </c>
      <c r="AY176" s="145">
        <v>53.970001000000003</v>
      </c>
      <c r="AZ176" s="113">
        <v>54.139999000000003</v>
      </c>
      <c r="BA176" s="113">
        <v>53.16</v>
      </c>
      <c r="BB176" s="113">
        <v>53.16</v>
      </c>
      <c r="BC176" s="113">
        <v>52.437694999999998</v>
      </c>
      <c r="BD176" s="114">
        <v>23845600</v>
      </c>
      <c r="BE176" s="115">
        <v>224628.2</v>
      </c>
      <c r="BF176" s="145">
        <v>54.880001</v>
      </c>
      <c r="BG176" s="113">
        <v>55.5</v>
      </c>
      <c r="BH176" s="113">
        <v>54.830002</v>
      </c>
      <c r="BI176" s="113">
        <v>54.91</v>
      </c>
      <c r="BJ176" s="113">
        <v>54.091113999999997</v>
      </c>
      <c r="BK176" s="114">
        <v>15545800</v>
      </c>
      <c r="BL176" s="115">
        <v>236754.3</v>
      </c>
      <c r="BM176" s="145">
        <v>69.75</v>
      </c>
      <c r="BN176" s="113">
        <v>70.599997999999999</v>
      </c>
      <c r="BO176" s="113">
        <v>68.660004000000001</v>
      </c>
      <c r="BP176" s="113">
        <v>68.730002999999996</v>
      </c>
      <c r="BQ176" s="113">
        <v>67.309989999999999</v>
      </c>
      <c r="BR176" s="114">
        <v>5039000</v>
      </c>
      <c r="BS176" s="115">
        <v>43465.36</v>
      </c>
      <c r="BT176" s="145">
        <v>373.5</v>
      </c>
      <c r="BU176" s="113">
        <v>376.98001099999999</v>
      </c>
      <c r="BV176" s="113">
        <v>368.5</v>
      </c>
      <c r="BW176" s="113">
        <v>368.67999300000002</v>
      </c>
      <c r="BX176" s="113">
        <v>365.66223100000002</v>
      </c>
      <c r="BY176" s="114">
        <v>3396300</v>
      </c>
      <c r="BZ176" s="115">
        <v>125263.4</v>
      </c>
      <c r="CA176" s="145">
        <v>229</v>
      </c>
      <c r="CB176" s="113">
        <v>232.64999399999999</v>
      </c>
      <c r="CC176" s="113">
        <v>229</v>
      </c>
      <c r="CD176" s="113">
        <v>230.94000199999999</v>
      </c>
      <c r="CE176" s="113">
        <v>229.05067399999999</v>
      </c>
      <c r="CF176" s="114">
        <v>2391600</v>
      </c>
      <c r="CG176" s="115">
        <v>147020</v>
      </c>
      <c r="CH176" s="145">
        <v>340.45001200000002</v>
      </c>
      <c r="CI176" s="113">
        <v>345.69000199999999</v>
      </c>
      <c r="CJ176" s="113">
        <v>339.540009</v>
      </c>
      <c r="CK176" s="113">
        <v>341.11999500000002</v>
      </c>
      <c r="CL176" s="113">
        <v>337.62402300000002</v>
      </c>
      <c r="CM176" s="114">
        <v>4840600</v>
      </c>
      <c r="CN176" s="115">
        <v>366780.8</v>
      </c>
      <c r="CO176" s="145">
        <v>57.150002000000001</v>
      </c>
      <c r="CP176" s="113">
        <v>57.23</v>
      </c>
      <c r="CQ176" s="113">
        <v>55.880001</v>
      </c>
      <c r="CR176" s="113">
        <v>55.970001000000003</v>
      </c>
      <c r="CS176" s="113">
        <v>55.608638999999997</v>
      </c>
      <c r="CT176" s="114">
        <v>35046500</v>
      </c>
      <c r="CU176" s="115">
        <v>226006.9</v>
      </c>
      <c r="CV176" s="145">
        <v>145.800003</v>
      </c>
      <c r="CW176" s="113">
        <v>148.38000500000001</v>
      </c>
      <c r="CX176" s="113">
        <v>145.800003</v>
      </c>
      <c r="CY176" s="113">
        <v>146.16999799999999</v>
      </c>
      <c r="CZ176" s="113">
        <v>144.50633199999999</v>
      </c>
      <c r="DA176" s="114">
        <v>6983400</v>
      </c>
      <c r="DB176" s="115">
        <v>130606.2</v>
      </c>
      <c r="DC176" s="145">
        <v>169.89999399999999</v>
      </c>
      <c r="DD176" s="113">
        <v>171.529999</v>
      </c>
      <c r="DE176" s="113">
        <v>169.229996</v>
      </c>
      <c r="DF176" s="113">
        <v>170.270004</v>
      </c>
      <c r="DG176" s="113">
        <v>168.21470600000001</v>
      </c>
      <c r="DH176" s="114">
        <v>8357500</v>
      </c>
      <c r="DI176" s="115">
        <v>448388.5</v>
      </c>
      <c r="DJ176" s="145">
        <v>161.5</v>
      </c>
      <c r="DK176" s="113">
        <v>163.729996</v>
      </c>
      <c r="DL176" s="113">
        <v>161.11999499999999</v>
      </c>
      <c r="DM176" s="113">
        <v>161.220001</v>
      </c>
      <c r="DN176" s="113">
        <v>159.336151</v>
      </c>
      <c r="DO176" s="114">
        <v>14014300</v>
      </c>
      <c r="DP176" s="115">
        <v>488033.6</v>
      </c>
      <c r="DQ176" s="145">
        <v>235.10000600000001</v>
      </c>
      <c r="DR176" s="113">
        <v>237.91999799999999</v>
      </c>
      <c r="DS176" s="113">
        <v>235.10000600000001</v>
      </c>
      <c r="DT176" s="113">
        <v>237.11000100000001</v>
      </c>
      <c r="DU176" s="113">
        <v>234.52191199999999</v>
      </c>
      <c r="DV176" s="114">
        <v>2031500</v>
      </c>
      <c r="DW176" s="115">
        <v>176925.3</v>
      </c>
      <c r="DX176" s="145">
        <v>75.209923000000003</v>
      </c>
      <c r="DY176" s="113">
        <v>75.553436000000005</v>
      </c>
      <c r="DZ176" s="113">
        <v>74.580153999999993</v>
      </c>
      <c r="EA176" s="113">
        <v>74.589698999999996</v>
      </c>
      <c r="EB176" s="113">
        <v>73.297141999999994</v>
      </c>
      <c r="EC176" s="114">
        <v>10939758</v>
      </c>
      <c r="ED176" s="115">
        <v>197931</v>
      </c>
      <c r="EE176" s="145">
        <v>250.86999499999999</v>
      </c>
      <c r="EF176" s="113">
        <v>251.729996</v>
      </c>
      <c r="EG176" s="113">
        <v>247.11999499999999</v>
      </c>
      <c r="EH176" s="113">
        <v>247.179993</v>
      </c>
      <c r="EI176" s="113">
        <v>246.13932800000001</v>
      </c>
      <c r="EJ176" s="114">
        <v>29299900</v>
      </c>
      <c r="EK176" s="115">
        <v>1861654</v>
      </c>
      <c r="EL176" s="145">
        <v>138</v>
      </c>
      <c r="EM176" s="113">
        <v>138.89999399999999</v>
      </c>
      <c r="EN176" s="113">
        <v>136.300003</v>
      </c>
      <c r="EO176" s="113">
        <v>136.39999399999999</v>
      </c>
      <c r="EP176" s="113">
        <v>135.901062</v>
      </c>
      <c r="EQ176" s="114">
        <v>5669300</v>
      </c>
      <c r="ER176" s="115">
        <v>173904.1</v>
      </c>
      <c r="ES176" s="145">
        <v>135.88999899999999</v>
      </c>
      <c r="ET176" s="113">
        <v>138.41999799999999</v>
      </c>
      <c r="EU176" s="113">
        <v>135.69000199999999</v>
      </c>
      <c r="EV176" s="113">
        <v>137.66999799999999</v>
      </c>
      <c r="EW176" s="113">
        <v>136.80955499999999</v>
      </c>
      <c r="EX176" s="114">
        <v>8852700</v>
      </c>
      <c r="EY176" s="115">
        <v>337048.2</v>
      </c>
      <c r="EZ176" s="145">
        <v>215.5</v>
      </c>
      <c r="FA176" s="113">
        <v>215.96000699999999</v>
      </c>
      <c r="FB176" s="113">
        <v>213.229996</v>
      </c>
      <c r="FC176" s="113">
        <v>213.88999899999999</v>
      </c>
      <c r="FD176" s="113">
        <v>213.88999899999999</v>
      </c>
      <c r="FE176" s="114">
        <v>5263700</v>
      </c>
      <c r="FF176" s="115">
        <v>207210</v>
      </c>
      <c r="FG176" s="145">
        <v>161.58999600000001</v>
      </c>
      <c r="FH176" s="113">
        <v>162.71000699999999</v>
      </c>
      <c r="FI176" s="113">
        <v>161.08999600000001</v>
      </c>
      <c r="FJ176" s="113">
        <v>161.66999799999999</v>
      </c>
      <c r="FK176" s="113">
        <v>159.875687</v>
      </c>
      <c r="FL176" s="114">
        <v>1214500</v>
      </c>
      <c r="FM176" s="115">
        <v>40653.660000000003</v>
      </c>
      <c r="FN176" s="145">
        <v>419.26998900000001</v>
      </c>
      <c r="FO176" s="113">
        <v>425.98001099999999</v>
      </c>
      <c r="FP176" s="113">
        <v>418.22000100000002</v>
      </c>
      <c r="FQ176" s="113">
        <v>420.89001500000001</v>
      </c>
      <c r="FR176" s="113">
        <v>417.88732900000002</v>
      </c>
      <c r="FS176" s="114">
        <v>2489300</v>
      </c>
      <c r="FT176" s="115">
        <v>397194.6</v>
      </c>
      <c r="FU176" s="145">
        <v>59.080002</v>
      </c>
      <c r="FV176" s="113">
        <v>59.849997999999999</v>
      </c>
      <c r="FW176" s="113">
        <v>59.02</v>
      </c>
      <c r="FX176" s="113">
        <v>59.52</v>
      </c>
      <c r="FY176" s="113">
        <v>58.16798</v>
      </c>
      <c r="FZ176" s="114">
        <v>22563000</v>
      </c>
      <c r="GA176" s="115">
        <v>246416.8</v>
      </c>
      <c r="GB176" s="145">
        <v>231.60000600000001</v>
      </c>
      <c r="GC176" s="113">
        <v>232</v>
      </c>
      <c r="GD176" s="113">
        <v>225.16000399999999</v>
      </c>
      <c r="GE176" s="113">
        <v>225.970001</v>
      </c>
      <c r="GF176" s="113">
        <v>225.33505199999999</v>
      </c>
      <c r="GG176" s="114">
        <v>9627400</v>
      </c>
      <c r="GH176" s="115">
        <v>382297.59999999998</v>
      </c>
      <c r="GI176" s="145">
        <v>55.240001999999997</v>
      </c>
      <c r="GJ176" s="113">
        <v>55.93</v>
      </c>
      <c r="GK176" s="113">
        <v>55.060001</v>
      </c>
      <c r="GL176" s="113">
        <v>55.110000999999997</v>
      </c>
      <c r="GM176" s="113">
        <v>54.106639999999999</v>
      </c>
      <c r="GN176" s="114">
        <v>6248200</v>
      </c>
      <c r="GO176" s="115">
        <v>34230</v>
      </c>
      <c r="GP176" s="145">
        <v>140.449997</v>
      </c>
      <c r="GQ176" s="113">
        <v>142.08000200000001</v>
      </c>
      <c r="GR176" s="113">
        <v>140.30999800000001</v>
      </c>
      <c r="GS176" s="113">
        <v>140.820007</v>
      </c>
      <c r="GT176" s="113">
        <v>140.30371099999999</v>
      </c>
      <c r="GU176" s="114">
        <v>8769200</v>
      </c>
      <c r="GV176" s="115">
        <v>396194.4</v>
      </c>
      <c r="GW176" s="145">
        <v>185.699997</v>
      </c>
      <c r="GX176" s="113">
        <v>186.970001</v>
      </c>
      <c r="GY176" s="113">
        <v>184.029999</v>
      </c>
      <c r="GZ176" s="113">
        <v>184.300003</v>
      </c>
      <c r="HA176" s="113">
        <v>184.300003</v>
      </c>
      <c r="HB176" s="114">
        <v>8260300</v>
      </c>
      <c r="HC176" s="115">
        <v>334860.7</v>
      </c>
      <c r="HD176" s="147">
        <v>34785.269999999997</v>
      </c>
      <c r="HE176" s="148">
        <v>35091.56</v>
      </c>
      <c r="HF176" s="148">
        <v>34741.57</v>
      </c>
      <c r="HG176" s="148">
        <v>34742.82</v>
      </c>
      <c r="HH176" s="148">
        <v>34742.82</v>
      </c>
      <c r="HI176" s="114">
        <v>361620000</v>
      </c>
      <c r="HJ176" s="149">
        <f t="shared" si="2"/>
        <v>10198100.42</v>
      </c>
    </row>
    <row r="177" spans="1:218" x14ac:dyDescent="0.2">
      <c r="A177" s="127">
        <v>44327</v>
      </c>
      <c r="B177" s="112">
        <v>206.60000600000001</v>
      </c>
      <c r="C177" s="113">
        <v>206.91000399999999</v>
      </c>
      <c r="D177" s="113">
        <v>202.39999399999999</v>
      </c>
      <c r="E177" s="113">
        <v>203.720001</v>
      </c>
      <c r="F177" s="113">
        <v>200.69976800000001</v>
      </c>
      <c r="G177" s="114">
        <v>2552500</v>
      </c>
      <c r="H177" s="120">
        <v>118091.3</v>
      </c>
      <c r="I177" s="145">
        <v>156.46000699999999</v>
      </c>
      <c r="J177" s="113">
        <v>157.78999300000001</v>
      </c>
      <c r="K177" s="113">
        <v>153.64999399999999</v>
      </c>
      <c r="L177" s="113">
        <v>154.429993</v>
      </c>
      <c r="M177" s="113">
        <v>153.64614900000001</v>
      </c>
      <c r="N177" s="114">
        <v>3900100</v>
      </c>
      <c r="O177" s="115">
        <v>124054</v>
      </c>
      <c r="P177" s="146">
        <v>253.16000399999999</v>
      </c>
      <c r="Q177" s="113">
        <v>255.96000699999999</v>
      </c>
      <c r="R177" s="113">
        <v>251.61999499999999</v>
      </c>
      <c r="S177" s="113">
        <v>252.300003</v>
      </c>
      <c r="T177" s="113">
        <v>248.618561</v>
      </c>
      <c r="U177" s="114">
        <v>2307100</v>
      </c>
      <c r="V177" s="120">
        <v>129789.99999999999</v>
      </c>
      <c r="W177" s="145">
        <v>123.5</v>
      </c>
      <c r="X177" s="113">
        <v>126.269997</v>
      </c>
      <c r="Y177" s="113">
        <v>122.769997</v>
      </c>
      <c r="Z177" s="113">
        <v>125.910004</v>
      </c>
      <c r="AA177" s="113">
        <v>125.721642</v>
      </c>
      <c r="AB177" s="114">
        <v>126142800</v>
      </c>
      <c r="AC177" s="115">
        <v>2101139</v>
      </c>
      <c r="AD177" s="145">
        <v>226.55999800000001</v>
      </c>
      <c r="AE177" s="113">
        <v>230.13000500000001</v>
      </c>
      <c r="AF177" s="113">
        <v>223.85000600000001</v>
      </c>
      <c r="AG177" s="113">
        <v>228.88000500000001</v>
      </c>
      <c r="AH177" s="113">
        <v>228.88000500000001</v>
      </c>
      <c r="AI177" s="114">
        <v>16273200</v>
      </c>
      <c r="AJ177" s="115">
        <v>133851.29999999999</v>
      </c>
      <c r="AK177" s="145">
        <v>238.779999</v>
      </c>
      <c r="AL177" s="113">
        <v>242.990005</v>
      </c>
      <c r="AM177" s="113">
        <v>236.53999300000001</v>
      </c>
      <c r="AN177" s="113">
        <v>239.300003</v>
      </c>
      <c r="AO177" s="113">
        <v>238.022659</v>
      </c>
      <c r="AP177" s="114">
        <v>3163100</v>
      </c>
      <c r="AQ177" s="115">
        <v>131085.4</v>
      </c>
      <c r="AR177" s="145">
        <v>109.05999799999999</v>
      </c>
      <c r="AS177" s="113">
        <v>109.58000199999999</v>
      </c>
      <c r="AT177" s="113">
        <v>106.209999</v>
      </c>
      <c r="AU177" s="113">
        <v>106.699997</v>
      </c>
      <c r="AV177" s="113">
        <v>104.007446</v>
      </c>
      <c r="AW177" s="114">
        <v>12754800</v>
      </c>
      <c r="AX177" s="115">
        <v>205723.8</v>
      </c>
      <c r="AY177" s="145">
        <v>53.099997999999999</v>
      </c>
      <c r="AZ177" s="113">
        <v>53.110000999999997</v>
      </c>
      <c r="BA177" s="113">
        <v>52.110000999999997</v>
      </c>
      <c r="BB177" s="113">
        <v>52.830002</v>
      </c>
      <c r="BC177" s="113">
        <v>52.112183000000002</v>
      </c>
      <c r="BD177" s="114">
        <v>20220900</v>
      </c>
      <c r="BE177" s="115">
        <v>223233.8</v>
      </c>
      <c r="BF177" s="145">
        <v>55.029998999999997</v>
      </c>
      <c r="BG177" s="113">
        <v>55.139999000000003</v>
      </c>
      <c r="BH177" s="113">
        <v>54.049999</v>
      </c>
      <c r="BI177" s="113">
        <v>54.32</v>
      </c>
      <c r="BJ177" s="113">
        <v>53.509911000000002</v>
      </c>
      <c r="BK177" s="114">
        <v>12986700</v>
      </c>
      <c r="BL177" s="115">
        <v>234210.4</v>
      </c>
      <c r="BM177" s="145">
        <v>67.839995999999999</v>
      </c>
      <c r="BN177" s="113">
        <v>68.900002000000001</v>
      </c>
      <c r="BO177" s="113">
        <v>67.199996999999996</v>
      </c>
      <c r="BP177" s="113">
        <v>68.569999999999993</v>
      </c>
      <c r="BQ177" s="113">
        <v>67.153289999999998</v>
      </c>
      <c r="BR177" s="114">
        <v>5693400</v>
      </c>
      <c r="BS177" s="115">
        <v>44077.3</v>
      </c>
      <c r="BT177" s="145">
        <v>363</v>
      </c>
      <c r="BU177" s="113">
        <v>368.63000499999998</v>
      </c>
      <c r="BV177" s="113">
        <v>358.61999500000002</v>
      </c>
      <c r="BW177" s="113">
        <v>359.92001299999998</v>
      </c>
      <c r="BX177" s="113">
        <v>356.97399899999999</v>
      </c>
      <c r="BY177" s="114">
        <v>3734300</v>
      </c>
      <c r="BZ177" s="115">
        <v>122287.1</v>
      </c>
      <c r="CA177" s="145">
        <v>228.05999800000001</v>
      </c>
      <c r="CB177" s="113">
        <v>229.259995</v>
      </c>
      <c r="CC177" s="113">
        <v>224.25</v>
      </c>
      <c r="CD177" s="113">
        <v>229.16000399999999</v>
      </c>
      <c r="CE177" s="113">
        <v>227.28523300000001</v>
      </c>
      <c r="CF177" s="114">
        <v>3380200</v>
      </c>
      <c r="CG177" s="115">
        <v>147350</v>
      </c>
      <c r="CH177" s="145">
        <v>337.54998799999998</v>
      </c>
      <c r="CI177" s="113">
        <v>338</v>
      </c>
      <c r="CJ177" s="113">
        <v>328.209991</v>
      </c>
      <c r="CK177" s="113">
        <v>330.66000400000001</v>
      </c>
      <c r="CL177" s="113">
        <v>327.27121</v>
      </c>
      <c r="CM177" s="114">
        <v>5500900</v>
      </c>
      <c r="CN177" s="115">
        <v>355533.8</v>
      </c>
      <c r="CO177" s="145">
        <v>55.049999</v>
      </c>
      <c r="CP177" s="113">
        <v>55.630001</v>
      </c>
      <c r="CQ177" s="113">
        <v>54.299999</v>
      </c>
      <c r="CR177" s="113">
        <v>55.040000999999997</v>
      </c>
      <c r="CS177" s="113">
        <v>54.684643000000001</v>
      </c>
      <c r="CT177" s="114">
        <v>35968100</v>
      </c>
      <c r="CU177" s="115">
        <v>222251.4</v>
      </c>
      <c r="CV177" s="145">
        <v>144.990005</v>
      </c>
      <c r="CW177" s="113">
        <v>145.19000199999999</v>
      </c>
      <c r="CX177" s="113">
        <v>142.89999399999999</v>
      </c>
      <c r="CY177" s="113">
        <v>144.220001</v>
      </c>
      <c r="CZ177" s="113">
        <v>142.57852199999999</v>
      </c>
      <c r="DA177" s="114">
        <v>7126400</v>
      </c>
      <c r="DB177" s="115">
        <v>128863.8</v>
      </c>
      <c r="DC177" s="145">
        <v>170.64999399999999</v>
      </c>
      <c r="DD177" s="113">
        <v>170.86999499999999</v>
      </c>
      <c r="DE177" s="113">
        <v>168.279999</v>
      </c>
      <c r="DF177" s="113">
        <v>168.88000500000001</v>
      </c>
      <c r="DG177" s="113">
        <v>166.841476</v>
      </c>
      <c r="DH177" s="114">
        <v>8217900</v>
      </c>
      <c r="DI177" s="115">
        <v>444728.1</v>
      </c>
      <c r="DJ177" s="145">
        <v>161.08000200000001</v>
      </c>
      <c r="DK177" s="113">
        <v>162.38999899999999</v>
      </c>
      <c r="DL177" s="113">
        <v>158.03999300000001</v>
      </c>
      <c r="DM177" s="113">
        <v>158.53999300000001</v>
      </c>
      <c r="DN177" s="113">
        <v>156.687454</v>
      </c>
      <c r="DO177" s="114">
        <v>15451700</v>
      </c>
      <c r="DP177" s="115">
        <v>479920.8</v>
      </c>
      <c r="DQ177" s="145">
        <v>237.740005</v>
      </c>
      <c r="DR177" s="113">
        <v>237.800003</v>
      </c>
      <c r="DS177" s="113">
        <v>232.199997</v>
      </c>
      <c r="DT177" s="113">
        <v>233.86000100000001</v>
      </c>
      <c r="DU177" s="113">
        <v>231.307388</v>
      </c>
      <c r="DV177" s="114">
        <v>3028500</v>
      </c>
      <c r="DW177" s="115">
        <v>174500.3</v>
      </c>
      <c r="DX177" s="145">
        <v>74.265265999999997</v>
      </c>
      <c r="DY177" s="113">
        <v>75.057250999999994</v>
      </c>
      <c r="DZ177" s="113">
        <v>73.616409000000004</v>
      </c>
      <c r="EA177" s="113">
        <v>73.912216000000001</v>
      </c>
      <c r="EB177" s="113">
        <v>72.631400999999997</v>
      </c>
      <c r="EC177" s="114">
        <v>12148102</v>
      </c>
      <c r="ED177" s="115">
        <v>196133.3</v>
      </c>
      <c r="EE177" s="145">
        <v>244.550003</v>
      </c>
      <c r="EF177" s="113">
        <v>246.60000600000001</v>
      </c>
      <c r="EG177" s="113">
        <v>242.570007</v>
      </c>
      <c r="EH177" s="113">
        <v>246.229996</v>
      </c>
      <c r="EI177" s="113">
        <v>245.19332900000001</v>
      </c>
      <c r="EJ177" s="114">
        <v>33641600</v>
      </c>
      <c r="EK177" s="115">
        <v>1854499</v>
      </c>
      <c r="EL177" s="145">
        <v>138.38000500000001</v>
      </c>
      <c r="EM177" s="113">
        <v>138.38000500000001</v>
      </c>
      <c r="EN177" s="113">
        <v>135.009995</v>
      </c>
      <c r="EO177" s="113">
        <v>137.11999499999999</v>
      </c>
      <c r="EP177" s="113">
        <v>136.61842300000001</v>
      </c>
      <c r="EQ177" s="114">
        <v>8045400</v>
      </c>
      <c r="ER177" s="115">
        <v>174822.1</v>
      </c>
      <c r="ES177" s="145">
        <v>138.490005</v>
      </c>
      <c r="ET177" s="113">
        <v>138.78999300000001</v>
      </c>
      <c r="EU177" s="113">
        <v>136.470001</v>
      </c>
      <c r="EV177" s="113">
        <v>136.990005</v>
      </c>
      <c r="EW177" s="113">
        <v>136.13381999999999</v>
      </c>
      <c r="EX177" s="114">
        <v>10973700</v>
      </c>
      <c r="EY177" s="115">
        <v>335383.40000000002</v>
      </c>
      <c r="EZ177" s="145">
        <v>209</v>
      </c>
      <c r="FA177" s="113">
        <v>216.570007</v>
      </c>
      <c r="FB177" s="113">
        <v>208.91000399999999</v>
      </c>
      <c r="FC177" s="113">
        <v>215.55999800000001</v>
      </c>
      <c r="FD177" s="113">
        <v>215.55999800000001</v>
      </c>
      <c r="FE177" s="114">
        <v>6097900</v>
      </c>
      <c r="FF177" s="115">
        <v>208720</v>
      </c>
      <c r="FG177" s="145">
        <v>161.86999499999999</v>
      </c>
      <c r="FH177" s="113">
        <v>161.91000399999999</v>
      </c>
      <c r="FI177" s="113">
        <v>156.320007</v>
      </c>
      <c r="FJ177" s="113">
        <v>156.69000199999999</v>
      </c>
      <c r="FK177" s="113">
        <v>154.95095800000001</v>
      </c>
      <c r="FL177" s="114">
        <v>1180100</v>
      </c>
      <c r="FM177" s="115">
        <v>39401.39</v>
      </c>
      <c r="FN177" s="145">
        <v>421</v>
      </c>
      <c r="FO177" s="113">
        <v>422.290009</v>
      </c>
      <c r="FP177" s="113">
        <v>410.60998499999999</v>
      </c>
      <c r="FQ177" s="113">
        <v>411.70001200000002</v>
      </c>
      <c r="FR177" s="113">
        <v>408.76284800000002</v>
      </c>
      <c r="FS177" s="114">
        <v>3024000</v>
      </c>
      <c r="FT177" s="115">
        <v>388522.1</v>
      </c>
      <c r="FU177" s="145">
        <v>59.790000999999997</v>
      </c>
      <c r="FV177" s="113">
        <v>59.790000999999997</v>
      </c>
      <c r="FW177" s="113">
        <v>58.290000999999997</v>
      </c>
      <c r="FX177" s="113">
        <v>58.540000999999997</v>
      </c>
      <c r="FY177" s="113">
        <v>57.210242999999998</v>
      </c>
      <c r="FZ177" s="114">
        <v>17971900</v>
      </c>
      <c r="GA177" s="115">
        <v>242359.5</v>
      </c>
      <c r="GB177" s="145">
        <v>223.740005</v>
      </c>
      <c r="GC177" s="113">
        <v>226.41999799999999</v>
      </c>
      <c r="GD177" s="113">
        <v>222.03999300000001</v>
      </c>
      <c r="GE177" s="113">
        <v>225.479996</v>
      </c>
      <c r="GF177" s="113">
        <v>224.84643600000001</v>
      </c>
      <c r="GG177" s="114">
        <v>7633300</v>
      </c>
      <c r="GH177" s="115">
        <v>381468.6</v>
      </c>
      <c r="GI177" s="145">
        <v>55.25</v>
      </c>
      <c r="GJ177" s="113">
        <v>55.450001</v>
      </c>
      <c r="GK177" s="113">
        <v>53.91</v>
      </c>
      <c r="GL177" s="113">
        <v>54.240001999999997</v>
      </c>
      <c r="GM177" s="113">
        <v>53.252479999999998</v>
      </c>
      <c r="GN177" s="114">
        <v>5204200</v>
      </c>
      <c r="GO177" s="115">
        <v>34440</v>
      </c>
      <c r="GP177" s="145">
        <v>140.86999499999999</v>
      </c>
      <c r="GQ177" s="113">
        <v>140.86999499999999</v>
      </c>
      <c r="GR177" s="113">
        <v>138.320007</v>
      </c>
      <c r="GS177" s="113">
        <v>139.550003</v>
      </c>
      <c r="GT177" s="113">
        <v>139.03836100000001</v>
      </c>
      <c r="GU177" s="114">
        <v>8821400</v>
      </c>
      <c r="GV177" s="115">
        <v>392621.3</v>
      </c>
      <c r="GW177" s="145">
        <v>181.800003</v>
      </c>
      <c r="GX177" s="113">
        <v>182.25</v>
      </c>
      <c r="GY177" s="113">
        <v>178.429993</v>
      </c>
      <c r="GZ177" s="113">
        <v>181.66999799999999</v>
      </c>
      <c r="HA177" s="113">
        <v>181.66999799999999</v>
      </c>
      <c r="HB177" s="114">
        <v>10865600</v>
      </c>
      <c r="HC177" s="115">
        <v>330082.09999999998</v>
      </c>
      <c r="HD177" s="147">
        <v>34572.74</v>
      </c>
      <c r="HE177" s="148">
        <v>34572.74</v>
      </c>
      <c r="HF177" s="148">
        <v>34075.31</v>
      </c>
      <c r="HG177" s="148">
        <v>34269.160000000003</v>
      </c>
      <c r="HH177" s="148">
        <v>34269.160000000003</v>
      </c>
      <c r="HI177" s="114">
        <v>413180000</v>
      </c>
      <c r="HJ177" s="149">
        <f t="shared" si="2"/>
        <v>10099144.390000001</v>
      </c>
    </row>
    <row r="178" spans="1:218" x14ac:dyDescent="0.2">
      <c r="A178" s="127">
        <v>44328</v>
      </c>
      <c r="B178" s="112">
        <v>203.58999600000001</v>
      </c>
      <c r="C178" s="113">
        <v>203.699997</v>
      </c>
      <c r="D178" s="113">
        <v>198.770004</v>
      </c>
      <c r="E178" s="113">
        <v>198.86999499999999</v>
      </c>
      <c r="F178" s="113">
        <v>195.921661</v>
      </c>
      <c r="G178" s="114">
        <v>2230600</v>
      </c>
      <c r="H178" s="120">
        <v>115279.9</v>
      </c>
      <c r="I178" s="145">
        <v>154.720001</v>
      </c>
      <c r="J178" s="113">
        <v>155.89999399999999</v>
      </c>
      <c r="K178" s="113">
        <v>152.070007</v>
      </c>
      <c r="L178" s="113">
        <v>152.300003</v>
      </c>
      <c r="M178" s="113">
        <v>151.526962</v>
      </c>
      <c r="N178" s="114">
        <v>3487400</v>
      </c>
      <c r="O178" s="115">
        <v>122343</v>
      </c>
      <c r="P178" s="146">
        <v>251.41000399999999</v>
      </c>
      <c r="Q178" s="113">
        <v>253.720001</v>
      </c>
      <c r="R178" s="113">
        <v>249.679993</v>
      </c>
      <c r="S178" s="113">
        <v>250.83000200000001</v>
      </c>
      <c r="T178" s="113">
        <v>247.16999799999999</v>
      </c>
      <c r="U178" s="114">
        <v>2431900</v>
      </c>
      <c r="V178" s="120">
        <v>128650</v>
      </c>
      <c r="W178" s="145">
        <v>123.400002</v>
      </c>
      <c r="X178" s="113">
        <v>124.639999</v>
      </c>
      <c r="Y178" s="113">
        <v>122.25</v>
      </c>
      <c r="Z178" s="113">
        <v>122.769997</v>
      </c>
      <c r="AA178" s="113">
        <v>122.58633399999999</v>
      </c>
      <c r="AB178" s="114">
        <v>112172300</v>
      </c>
      <c r="AC178" s="115">
        <v>2048739</v>
      </c>
      <c r="AD178" s="145">
        <v>227.25</v>
      </c>
      <c r="AE178" s="113">
        <v>229.740005</v>
      </c>
      <c r="AF178" s="113">
        <v>220.63000500000001</v>
      </c>
      <c r="AG178" s="113">
        <v>220.779999</v>
      </c>
      <c r="AH178" s="113">
        <v>220.779999</v>
      </c>
      <c r="AI178" s="114">
        <v>14931200</v>
      </c>
      <c r="AJ178" s="115">
        <v>129114.3</v>
      </c>
      <c r="AK178" s="145">
        <v>241.270004</v>
      </c>
      <c r="AL178" s="113">
        <v>243.229996</v>
      </c>
      <c r="AM178" s="113">
        <v>236.44000199999999</v>
      </c>
      <c r="AN178" s="113">
        <v>237.320007</v>
      </c>
      <c r="AO178" s="113">
        <v>236.05323799999999</v>
      </c>
      <c r="AP178" s="114">
        <v>3668500</v>
      </c>
      <c r="AQ178" s="115">
        <v>130000.8</v>
      </c>
      <c r="AR178" s="145">
        <v>107</v>
      </c>
      <c r="AS178" s="113">
        <v>110.150002</v>
      </c>
      <c r="AT178" s="113">
        <v>106.720001</v>
      </c>
      <c r="AU178" s="113">
        <v>107.370003</v>
      </c>
      <c r="AV178" s="113">
        <v>104.660545</v>
      </c>
      <c r="AW178" s="114">
        <v>11661900</v>
      </c>
      <c r="AX178" s="115">
        <v>207015.6</v>
      </c>
      <c r="AY178" s="145">
        <v>52.18</v>
      </c>
      <c r="AZ178" s="113">
        <v>52.43</v>
      </c>
      <c r="BA178" s="113">
        <v>51.470001000000003</v>
      </c>
      <c r="BB178" s="113">
        <v>51.599997999999999</v>
      </c>
      <c r="BC178" s="113">
        <v>50.898887999999999</v>
      </c>
      <c r="BD178" s="114">
        <v>22123300</v>
      </c>
      <c r="BE178" s="115">
        <v>218036.4</v>
      </c>
      <c r="BF178" s="145">
        <v>54.360000999999997</v>
      </c>
      <c r="BG178" s="113">
        <v>54.560001</v>
      </c>
      <c r="BH178" s="113">
        <v>53.880001</v>
      </c>
      <c r="BI178" s="113">
        <v>54.040000999999997</v>
      </c>
      <c r="BJ178" s="113">
        <v>53.234085</v>
      </c>
      <c r="BK178" s="114">
        <v>15836500</v>
      </c>
      <c r="BL178" s="115">
        <v>233003.1</v>
      </c>
      <c r="BM178" s="145">
        <v>68.75</v>
      </c>
      <c r="BN178" s="113">
        <v>69.099997999999999</v>
      </c>
      <c r="BO178" s="113">
        <v>67.400002000000001</v>
      </c>
      <c r="BP178" s="113">
        <v>67.599997999999999</v>
      </c>
      <c r="BQ178" s="113">
        <v>66.203331000000006</v>
      </c>
      <c r="BR178" s="114">
        <v>4886200</v>
      </c>
      <c r="BS178" s="115">
        <v>42736.34</v>
      </c>
      <c r="BT178" s="145">
        <v>363.07000699999998</v>
      </c>
      <c r="BU178" s="113">
        <v>368.13000499999998</v>
      </c>
      <c r="BV178" s="113">
        <v>353.26998900000001</v>
      </c>
      <c r="BW178" s="113">
        <v>354.39999399999999</v>
      </c>
      <c r="BX178" s="113">
        <v>351.49911500000002</v>
      </c>
      <c r="BY178" s="114">
        <v>3309800</v>
      </c>
      <c r="BZ178" s="115">
        <v>120411.6</v>
      </c>
      <c r="CA178" s="145">
        <v>226.63999899999999</v>
      </c>
      <c r="CB178" s="113">
        <v>227.259995</v>
      </c>
      <c r="CC178" s="113">
        <v>219.88999899999999</v>
      </c>
      <c r="CD178" s="113">
        <v>220.03999300000001</v>
      </c>
      <c r="CE178" s="113">
        <v>218.23985300000001</v>
      </c>
      <c r="CF178" s="114">
        <v>4197100</v>
      </c>
      <c r="CG178" s="115">
        <v>145910</v>
      </c>
      <c r="CH178" s="145">
        <v>326.51998900000001</v>
      </c>
      <c r="CI178" s="113">
        <v>328.79998799999998</v>
      </c>
      <c r="CJ178" s="113">
        <v>316.26998900000001</v>
      </c>
      <c r="CK178" s="113">
        <v>317</v>
      </c>
      <c r="CL178" s="113">
        <v>313.75122099999999</v>
      </c>
      <c r="CM178" s="114">
        <v>5822000</v>
      </c>
      <c r="CN178" s="115">
        <v>340846.3</v>
      </c>
      <c r="CO178" s="145">
        <v>54.389999000000003</v>
      </c>
      <c r="CP178" s="113">
        <v>54.650002000000001</v>
      </c>
      <c r="CQ178" s="113">
        <v>53.419998</v>
      </c>
      <c r="CR178" s="113">
        <v>53.619999</v>
      </c>
      <c r="CS178" s="113">
        <v>53.273808000000002</v>
      </c>
      <c r="CT178" s="114">
        <v>30232300</v>
      </c>
      <c r="CU178" s="115">
        <v>216517.5</v>
      </c>
      <c r="CV178" s="145">
        <v>143.83999600000001</v>
      </c>
      <c r="CW178" s="113">
        <v>144.14999399999999</v>
      </c>
      <c r="CX178" s="113">
        <v>141.13999899999999</v>
      </c>
      <c r="CY178" s="113">
        <v>141.300003</v>
      </c>
      <c r="CZ178" s="113">
        <v>139.691757</v>
      </c>
      <c r="DA178" s="114">
        <v>5959600</v>
      </c>
      <c r="DB178" s="115">
        <v>126254.7</v>
      </c>
      <c r="DC178" s="145">
        <v>168.53999300000001</v>
      </c>
      <c r="DD178" s="113">
        <v>169.800003</v>
      </c>
      <c r="DE178" s="113">
        <v>167.949997</v>
      </c>
      <c r="DF178" s="113">
        <v>168.199997</v>
      </c>
      <c r="DG178" s="113">
        <v>166.169678</v>
      </c>
      <c r="DH178" s="114">
        <v>6758300</v>
      </c>
      <c r="DI178" s="115">
        <v>442937.3</v>
      </c>
      <c r="DJ178" s="145">
        <v>159.61000100000001</v>
      </c>
      <c r="DK178" s="113">
        <v>160.779999</v>
      </c>
      <c r="DL178" s="113">
        <v>157.029999</v>
      </c>
      <c r="DM178" s="113">
        <v>157.449997</v>
      </c>
      <c r="DN178" s="113">
        <v>155.610184</v>
      </c>
      <c r="DO178" s="114">
        <v>14381700</v>
      </c>
      <c r="DP178" s="115">
        <v>476621.3</v>
      </c>
      <c r="DQ178" s="145">
        <v>232.11000100000001</v>
      </c>
      <c r="DR178" s="113">
        <v>233.570007</v>
      </c>
      <c r="DS178" s="113">
        <v>227.570007</v>
      </c>
      <c r="DT178" s="113">
        <v>227.94000199999999</v>
      </c>
      <c r="DU178" s="113">
        <v>225.452011</v>
      </c>
      <c r="DV178" s="114">
        <v>3198200</v>
      </c>
      <c r="DW178" s="115">
        <v>170082.9</v>
      </c>
      <c r="DX178" s="145">
        <v>74.150763999999995</v>
      </c>
      <c r="DY178" s="113">
        <v>74.933205000000001</v>
      </c>
      <c r="DZ178" s="113">
        <v>73.759544000000005</v>
      </c>
      <c r="EA178" s="113">
        <v>74.427482999999995</v>
      </c>
      <c r="EB178" s="113">
        <v>73.137741000000005</v>
      </c>
      <c r="EC178" s="114">
        <v>13379711</v>
      </c>
      <c r="ED178" s="115">
        <v>197500.5</v>
      </c>
      <c r="EE178" s="145">
        <v>242.16999799999999</v>
      </c>
      <c r="EF178" s="113">
        <v>244.38000500000001</v>
      </c>
      <c r="EG178" s="113">
        <v>238.070007</v>
      </c>
      <c r="EH178" s="113">
        <v>239</v>
      </c>
      <c r="EI178" s="113">
        <v>237.99378999999999</v>
      </c>
      <c r="EJ178" s="114">
        <v>36684400</v>
      </c>
      <c r="EK178" s="115">
        <v>1800045</v>
      </c>
      <c r="EL178" s="145">
        <v>135.41999799999999</v>
      </c>
      <c r="EM178" s="113">
        <v>136.820007</v>
      </c>
      <c r="EN178" s="113">
        <v>133.33999600000001</v>
      </c>
      <c r="EO178" s="113">
        <v>133.38999899999999</v>
      </c>
      <c r="EP178" s="113">
        <v>132.90206900000001</v>
      </c>
      <c r="EQ178" s="114">
        <v>5865100</v>
      </c>
      <c r="ER178" s="115">
        <v>170066.4</v>
      </c>
      <c r="ES178" s="145">
        <v>136.490005</v>
      </c>
      <c r="ET178" s="113">
        <v>137</v>
      </c>
      <c r="EU178" s="113">
        <v>135.490005</v>
      </c>
      <c r="EV178" s="113">
        <v>135.53999300000001</v>
      </c>
      <c r="EW178" s="113">
        <v>134.692871</v>
      </c>
      <c r="EX178" s="114">
        <v>8853700</v>
      </c>
      <c r="EY178" s="115">
        <v>331833.40000000002</v>
      </c>
      <c r="EZ178" s="145">
        <v>213.33999600000001</v>
      </c>
      <c r="FA178" s="113">
        <v>213.36999499999999</v>
      </c>
      <c r="FB178" s="113">
        <v>209</v>
      </c>
      <c r="FC178" s="113">
        <v>210.53999300000001</v>
      </c>
      <c r="FD178" s="113">
        <v>210.53999300000001</v>
      </c>
      <c r="FE178" s="114">
        <v>5482500</v>
      </c>
      <c r="FF178" s="115">
        <v>212150</v>
      </c>
      <c r="FG178" s="145">
        <v>157.66000399999999</v>
      </c>
      <c r="FH178" s="113">
        <v>157.66999799999999</v>
      </c>
      <c r="FI178" s="113">
        <v>153.66000399999999</v>
      </c>
      <c r="FJ178" s="113">
        <v>153.75</v>
      </c>
      <c r="FK178" s="113">
        <v>152.04357899999999</v>
      </c>
      <c r="FL178" s="114">
        <v>1343300</v>
      </c>
      <c r="FM178" s="115">
        <v>38662.1</v>
      </c>
      <c r="FN178" s="145">
        <v>409.290009</v>
      </c>
      <c r="FO178" s="113">
        <v>410.85000600000001</v>
      </c>
      <c r="FP178" s="113">
        <v>404.67999300000002</v>
      </c>
      <c r="FQ178" s="113">
        <v>405.36999500000002</v>
      </c>
      <c r="FR178" s="113">
        <v>402.47799700000002</v>
      </c>
      <c r="FS178" s="114">
        <v>2888100</v>
      </c>
      <c r="FT178" s="115">
        <v>382548.6</v>
      </c>
      <c r="FU178" s="145">
        <v>58.25</v>
      </c>
      <c r="FV178" s="113">
        <v>58.900002000000001</v>
      </c>
      <c r="FW178" s="113">
        <v>58.150002000000001</v>
      </c>
      <c r="FX178" s="113">
        <v>58.41</v>
      </c>
      <c r="FY178" s="113">
        <v>57.083190999999999</v>
      </c>
      <c r="FZ178" s="114">
        <v>14718600</v>
      </c>
      <c r="GA178" s="115">
        <v>241821.3</v>
      </c>
      <c r="GB178" s="145">
        <v>223.63000500000001</v>
      </c>
      <c r="GC178" s="113">
        <v>225</v>
      </c>
      <c r="GD178" s="113">
        <v>220.30999800000001</v>
      </c>
      <c r="GE178" s="113">
        <v>220.63000500000001</v>
      </c>
      <c r="GF178" s="113">
        <v>220.01007100000001</v>
      </c>
      <c r="GG178" s="114">
        <v>7721300</v>
      </c>
      <c r="GH178" s="115">
        <v>373263.3</v>
      </c>
      <c r="GI178" s="145">
        <v>54.139999000000003</v>
      </c>
      <c r="GJ178" s="113">
        <v>54.330002</v>
      </c>
      <c r="GK178" s="113">
        <v>52.939999</v>
      </c>
      <c r="GL178" s="113">
        <v>53.040000999999997</v>
      </c>
      <c r="GM178" s="113">
        <v>52.074328999999999</v>
      </c>
      <c r="GN178" s="114">
        <v>5481600</v>
      </c>
      <c r="GO178" s="115">
        <v>33930</v>
      </c>
      <c r="GP178" s="145">
        <v>138.86999499999999</v>
      </c>
      <c r="GQ178" s="113">
        <v>138.979996</v>
      </c>
      <c r="GR178" s="113">
        <v>135.91000399999999</v>
      </c>
      <c r="GS178" s="113">
        <v>135.94000199999999</v>
      </c>
      <c r="GT178" s="113">
        <v>135.44158899999999</v>
      </c>
      <c r="GU178" s="114">
        <v>8666100</v>
      </c>
      <c r="GV178" s="115">
        <v>382464.6</v>
      </c>
      <c r="GW178" s="145">
        <v>180.699997</v>
      </c>
      <c r="GX178" s="113">
        <v>182.46000699999999</v>
      </c>
      <c r="GY178" s="113">
        <v>177.58000200000001</v>
      </c>
      <c r="GZ178" s="113">
        <v>177.85000600000001</v>
      </c>
      <c r="HA178" s="113">
        <v>177.85000600000001</v>
      </c>
      <c r="HB178" s="114">
        <v>8988100</v>
      </c>
      <c r="HC178" s="115">
        <v>323141.5</v>
      </c>
      <c r="HD178" s="147">
        <v>34206.400000000001</v>
      </c>
      <c r="HE178" s="148">
        <v>34207.870000000003</v>
      </c>
      <c r="HF178" s="148">
        <v>33555.22</v>
      </c>
      <c r="HG178" s="148">
        <v>33587.660000000003</v>
      </c>
      <c r="HH178" s="148">
        <v>33587.660000000003</v>
      </c>
      <c r="HI178" s="114">
        <v>381350000</v>
      </c>
      <c r="HJ178" s="149">
        <f t="shared" si="2"/>
        <v>9901926.7399999984</v>
      </c>
    </row>
    <row r="179" spans="1:218" x14ac:dyDescent="0.2">
      <c r="A179" s="127">
        <v>44329</v>
      </c>
      <c r="B179" s="112">
        <v>198.63999899999999</v>
      </c>
      <c r="C179" s="113">
        <v>204.03999300000001</v>
      </c>
      <c r="D179" s="113">
        <v>198.38999899999999</v>
      </c>
      <c r="E179" s="113">
        <v>203.41000399999999</v>
      </c>
      <c r="F179" s="113">
        <v>200.394363</v>
      </c>
      <c r="G179" s="114">
        <v>1684300</v>
      </c>
      <c r="H179" s="120">
        <v>117911.6</v>
      </c>
      <c r="I179" s="145">
        <v>152.41000399999999</v>
      </c>
      <c r="J179" s="113">
        <v>154.80999800000001</v>
      </c>
      <c r="K179" s="113">
        <v>151.80999800000001</v>
      </c>
      <c r="L179" s="113">
        <v>154.08000200000001</v>
      </c>
      <c r="M179" s="113">
        <v>153.29792800000001</v>
      </c>
      <c r="N179" s="114">
        <v>2269700</v>
      </c>
      <c r="O179" s="115">
        <v>123772.9</v>
      </c>
      <c r="P179" s="146">
        <v>250.16999799999999</v>
      </c>
      <c r="Q179" s="113">
        <v>254.08999600000001</v>
      </c>
      <c r="R179" s="113">
        <v>249.78999300000001</v>
      </c>
      <c r="S179" s="113">
        <v>252.070007</v>
      </c>
      <c r="T179" s="113">
        <v>248.39192199999999</v>
      </c>
      <c r="U179" s="114">
        <v>3275300</v>
      </c>
      <c r="V179" s="120">
        <v>132330</v>
      </c>
      <c r="W179" s="145">
        <v>124.58000199999999</v>
      </c>
      <c r="X179" s="113">
        <v>126.150002</v>
      </c>
      <c r="Y179" s="113">
        <v>124.260002</v>
      </c>
      <c r="Z179" s="113">
        <v>124.970001</v>
      </c>
      <c r="AA179" s="113">
        <v>124.78304300000001</v>
      </c>
      <c r="AB179" s="114">
        <v>105861300</v>
      </c>
      <c r="AC179" s="115">
        <v>2085452</v>
      </c>
      <c r="AD179" s="145">
        <v>223</v>
      </c>
      <c r="AE179" s="113">
        <v>229.270004</v>
      </c>
      <c r="AF179" s="113">
        <v>219.070007</v>
      </c>
      <c r="AG179" s="113">
        <v>222.63999899999999</v>
      </c>
      <c r="AH179" s="113">
        <v>222.63999899999999</v>
      </c>
      <c r="AI179" s="114">
        <v>16503400</v>
      </c>
      <c r="AJ179" s="115">
        <v>130202</v>
      </c>
      <c r="AK179" s="145">
        <v>236.03999300000001</v>
      </c>
      <c r="AL179" s="113">
        <v>240.990005</v>
      </c>
      <c r="AM179" s="113">
        <v>234.570007</v>
      </c>
      <c r="AN179" s="113">
        <v>240.070007</v>
      </c>
      <c r="AO179" s="113">
        <v>238.78855899999999</v>
      </c>
      <c r="AP179" s="114">
        <v>2228100</v>
      </c>
      <c r="AQ179" s="115">
        <v>131507.20000000001</v>
      </c>
      <c r="AR179" s="145">
        <v>106.07</v>
      </c>
      <c r="AS179" s="113">
        <v>107.870003</v>
      </c>
      <c r="AT179" s="113">
        <v>105.44000200000001</v>
      </c>
      <c r="AU179" s="113">
        <v>106.68</v>
      </c>
      <c r="AV179" s="113">
        <v>103.987953</v>
      </c>
      <c r="AW179" s="114">
        <v>9706300</v>
      </c>
      <c r="AX179" s="115">
        <v>205685.3</v>
      </c>
      <c r="AY179" s="145">
        <v>52.110000999999997</v>
      </c>
      <c r="AZ179" s="113">
        <v>52.810001</v>
      </c>
      <c r="BA179" s="113">
        <v>51.880001</v>
      </c>
      <c r="BB179" s="113">
        <v>52.490001999999997</v>
      </c>
      <c r="BC179" s="113">
        <v>51.776802000000004</v>
      </c>
      <c r="BD179" s="114">
        <v>15864000</v>
      </c>
      <c r="BE179" s="115">
        <v>221797.1</v>
      </c>
      <c r="BF179" s="145">
        <v>53.970001000000003</v>
      </c>
      <c r="BG179" s="113">
        <v>54.779998999999997</v>
      </c>
      <c r="BH179" s="113">
        <v>53.830002</v>
      </c>
      <c r="BI179" s="113">
        <v>54.509998000000003</v>
      </c>
      <c r="BJ179" s="113">
        <v>53.697074999999998</v>
      </c>
      <c r="BK179" s="114">
        <v>15475800</v>
      </c>
      <c r="BL179" s="115">
        <v>235029.6</v>
      </c>
      <c r="BM179" s="145">
        <v>67.459998999999996</v>
      </c>
      <c r="BN179" s="113">
        <v>68.599997999999999</v>
      </c>
      <c r="BO179" s="113">
        <v>67.319999999999993</v>
      </c>
      <c r="BP179" s="113">
        <v>68.080001999999993</v>
      </c>
      <c r="BQ179" s="113">
        <v>66.673423999999997</v>
      </c>
      <c r="BR179" s="114">
        <v>3068400</v>
      </c>
      <c r="BS179" s="115">
        <v>43433.41</v>
      </c>
      <c r="BT179" s="145">
        <v>353.25</v>
      </c>
      <c r="BU179" s="113">
        <v>360.89001500000001</v>
      </c>
      <c r="BV179" s="113">
        <v>353.25</v>
      </c>
      <c r="BW179" s="113">
        <v>358.80999800000001</v>
      </c>
      <c r="BX179" s="113">
        <v>355.87304699999999</v>
      </c>
      <c r="BY179" s="114">
        <v>2673900</v>
      </c>
      <c r="BZ179" s="115">
        <v>121910</v>
      </c>
      <c r="CA179" s="145">
        <v>218.83000200000001</v>
      </c>
      <c r="CB179" s="113">
        <v>224.86999499999999</v>
      </c>
      <c r="CC179" s="113">
        <v>218.740005</v>
      </c>
      <c r="CD179" s="113">
        <v>223.679993</v>
      </c>
      <c r="CE179" s="113">
        <v>222.79170199999999</v>
      </c>
      <c r="CF179" s="114">
        <v>2904700</v>
      </c>
      <c r="CG179" s="115">
        <v>147820</v>
      </c>
      <c r="CH179" s="145">
        <v>319</v>
      </c>
      <c r="CI179" s="113">
        <v>327.42001299999998</v>
      </c>
      <c r="CJ179" s="113">
        <v>318.69000199999999</v>
      </c>
      <c r="CK179" s="113">
        <v>325.42001299999998</v>
      </c>
      <c r="CL179" s="113">
        <v>322.0849</v>
      </c>
      <c r="CM179" s="114">
        <v>5159800</v>
      </c>
      <c r="CN179" s="115">
        <v>349899.6</v>
      </c>
      <c r="CO179" s="145">
        <v>54.040000999999997</v>
      </c>
      <c r="CP179" s="113">
        <v>54.389999000000003</v>
      </c>
      <c r="CQ179" s="113">
        <v>53.459999000000003</v>
      </c>
      <c r="CR179" s="113">
        <v>54.009998000000003</v>
      </c>
      <c r="CS179" s="113">
        <v>53.661288999999996</v>
      </c>
      <c r="CT179" s="114">
        <v>29192500</v>
      </c>
      <c r="CU179" s="115">
        <v>218092.4</v>
      </c>
      <c r="CV179" s="145">
        <v>141.449997</v>
      </c>
      <c r="CW179" s="113">
        <v>144.89999399999999</v>
      </c>
      <c r="CX179" s="113">
        <v>141.279999</v>
      </c>
      <c r="CY179" s="113">
        <v>144.16999799999999</v>
      </c>
      <c r="CZ179" s="113">
        <v>142.529099</v>
      </c>
      <c r="DA179" s="114">
        <v>4595800</v>
      </c>
      <c r="DB179" s="115">
        <v>128819.1</v>
      </c>
      <c r="DC179" s="145">
        <v>166.970001</v>
      </c>
      <c r="DD179" s="113">
        <v>170.699997</v>
      </c>
      <c r="DE179" s="113">
        <v>166.970001</v>
      </c>
      <c r="DF179" s="113">
        <v>169.96000699999999</v>
      </c>
      <c r="DG179" s="113">
        <v>167.908432</v>
      </c>
      <c r="DH179" s="114">
        <v>8018600</v>
      </c>
      <c r="DI179" s="115">
        <v>447572.1</v>
      </c>
      <c r="DJ179" s="145">
        <v>158.179993</v>
      </c>
      <c r="DK179" s="113">
        <v>162.449997</v>
      </c>
      <c r="DL179" s="113">
        <v>157.679993</v>
      </c>
      <c r="DM179" s="113">
        <v>161.5</v>
      </c>
      <c r="DN179" s="113">
        <v>159.61286899999999</v>
      </c>
      <c r="DO179" s="114">
        <v>15395000</v>
      </c>
      <c r="DP179" s="115">
        <v>488881.2</v>
      </c>
      <c r="DQ179" s="145">
        <v>228</v>
      </c>
      <c r="DR179" s="113">
        <v>231.08000200000001</v>
      </c>
      <c r="DS179" s="113">
        <v>227.88000500000001</v>
      </c>
      <c r="DT179" s="113">
        <v>229.770004</v>
      </c>
      <c r="DU179" s="113">
        <v>227.26203899999999</v>
      </c>
      <c r="DV179" s="114">
        <v>2819200</v>
      </c>
      <c r="DW179" s="115">
        <v>171448.4</v>
      </c>
      <c r="DX179" s="145">
        <v>74.322517000000005</v>
      </c>
      <c r="DY179" s="113">
        <v>75.372139000000004</v>
      </c>
      <c r="DZ179" s="113">
        <v>74.083968999999996</v>
      </c>
      <c r="EA179" s="113">
        <v>75.085875999999999</v>
      </c>
      <c r="EB179" s="113">
        <v>73.784721000000005</v>
      </c>
      <c r="EC179" s="114">
        <v>10830451</v>
      </c>
      <c r="ED179" s="115">
        <v>199247.7</v>
      </c>
      <c r="EE179" s="145">
        <v>241.800003</v>
      </c>
      <c r="EF179" s="113">
        <v>245.60000600000001</v>
      </c>
      <c r="EG179" s="113">
        <v>241.41999799999999</v>
      </c>
      <c r="EH179" s="113">
        <v>243.029999</v>
      </c>
      <c r="EI179" s="113">
        <v>242.00680500000001</v>
      </c>
      <c r="EJ179" s="114">
        <v>29624300</v>
      </c>
      <c r="EK179" s="115">
        <v>1830398</v>
      </c>
      <c r="EL179" s="145">
        <v>133.699997</v>
      </c>
      <c r="EM179" s="113">
        <v>135.029999</v>
      </c>
      <c r="EN179" s="113">
        <v>132.490005</v>
      </c>
      <c r="EO179" s="113">
        <v>133.61000100000001</v>
      </c>
      <c r="EP179" s="113">
        <v>133.121262</v>
      </c>
      <c r="EQ179" s="114">
        <v>6284300</v>
      </c>
      <c r="ER179" s="115">
        <v>170346.9</v>
      </c>
      <c r="ES179" s="145">
        <v>135.88999899999999</v>
      </c>
      <c r="ET179" s="113">
        <v>138.529999</v>
      </c>
      <c r="EU179" s="113">
        <v>135.38999899999999</v>
      </c>
      <c r="EV179" s="113">
        <v>137.720001</v>
      </c>
      <c r="EW179" s="113">
        <v>136.859253</v>
      </c>
      <c r="EX179" s="114">
        <v>8753600</v>
      </c>
      <c r="EY179" s="115">
        <v>337170.6</v>
      </c>
      <c r="EZ179" s="145">
        <v>212.970001</v>
      </c>
      <c r="FA179" s="113">
        <v>215.63999899999999</v>
      </c>
      <c r="FB179" s="113">
        <v>210.470001</v>
      </c>
      <c r="FC179" s="113">
        <v>211.86000100000001</v>
      </c>
      <c r="FD179" s="113">
        <v>211.86000100000001</v>
      </c>
      <c r="FE179" s="114">
        <v>5337000</v>
      </c>
      <c r="FF179" s="115">
        <v>207840</v>
      </c>
      <c r="FG179" s="145">
        <v>152.80999800000001</v>
      </c>
      <c r="FH179" s="113">
        <v>158.740005</v>
      </c>
      <c r="FI179" s="113">
        <v>152.75</v>
      </c>
      <c r="FJ179" s="113">
        <v>157.759995</v>
      </c>
      <c r="FK179" s="113">
        <v>156.009094</v>
      </c>
      <c r="FL179" s="114">
        <v>1315400</v>
      </c>
      <c r="FM179" s="115">
        <v>39670.449999999997</v>
      </c>
      <c r="FN179" s="145">
        <v>406.27999899999998</v>
      </c>
      <c r="FO179" s="113">
        <v>413.17999300000002</v>
      </c>
      <c r="FP179" s="113">
        <v>404.32000699999998</v>
      </c>
      <c r="FQ179" s="113">
        <v>408.55999800000001</v>
      </c>
      <c r="FR179" s="113">
        <v>405.645264</v>
      </c>
      <c r="FS179" s="114">
        <v>2637500</v>
      </c>
      <c r="FT179" s="115">
        <v>385558.9</v>
      </c>
      <c r="FU179" s="145">
        <v>58</v>
      </c>
      <c r="FV179" s="113">
        <v>59.189999</v>
      </c>
      <c r="FW179" s="113">
        <v>57.959999000000003</v>
      </c>
      <c r="FX179" s="113">
        <v>58.810001</v>
      </c>
      <c r="FY179" s="113">
        <v>57.474105999999999</v>
      </c>
      <c r="FZ179" s="114">
        <v>13305100</v>
      </c>
      <c r="GA179" s="115">
        <v>243477.3</v>
      </c>
      <c r="GB179" s="145">
        <v>221.509995</v>
      </c>
      <c r="GC179" s="113">
        <v>224.89999399999999</v>
      </c>
      <c r="GD179" s="113">
        <v>220.88999899999999</v>
      </c>
      <c r="GE179" s="113">
        <v>223.740005</v>
      </c>
      <c r="GF179" s="113">
        <v>223.43540999999999</v>
      </c>
      <c r="GG179" s="114">
        <v>6650100</v>
      </c>
      <c r="GH179" s="115">
        <v>378524.9</v>
      </c>
      <c r="GI179" s="145">
        <v>52.830002</v>
      </c>
      <c r="GJ179" s="113">
        <v>54.529998999999997</v>
      </c>
      <c r="GK179" s="113">
        <v>52.419998</v>
      </c>
      <c r="GL179" s="113">
        <v>54.139999000000003</v>
      </c>
      <c r="GM179" s="113">
        <v>53.154300999999997</v>
      </c>
      <c r="GN179" s="114">
        <v>3445300</v>
      </c>
      <c r="GO179" s="115">
        <v>35130</v>
      </c>
      <c r="GP179" s="145">
        <v>136.229996</v>
      </c>
      <c r="GQ179" s="113">
        <v>138.979996</v>
      </c>
      <c r="GR179" s="113">
        <v>135.759995</v>
      </c>
      <c r="GS179" s="113">
        <v>138.240005</v>
      </c>
      <c r="GT179" s="113">
        <v>137.73317</v>
      </c>
      <c r="GU179" s="114">
        <v>7158400</v>
      </c>
      <c r="GV179" s="115">
        <v>388935.6</v>
      </c>
      <c r="GW179" s="145">
        <v>178.36999499999999</v>
      </c>
      <c r="GX179" s="113">
        <v>180.75</v>
      </c>
      <c r="GY179" s="113">
        <v>175.800003</v>
      </c>
      <c r="GZ179" s="113">
        <v>178.33999600000001</v>
      </c>
      <c r="HA179" s="113">
        <v>178.33999600000001</v>
      </c>
      <c r="HB179" s="114">
        <v>12332200</v>
      </c>
      <c r="HC179" s="115">
        <v>324031.8</v>
      </c>
      <c r="HD179" s="147">
        <v>33624.74</v>
      </c>
      <c r="HE179" s="148">
        <v>34181.769999999997</v>
      </c>
      <c r="HF179" s="148">
        <v>33623.49</v>
      </c>
      <c r="HG179" s="148">
        <v>34021.449999999997</v>
      </c>
      <c r="HH179" s="148">
        <v>34021.449999999997</v>
      </c>
      <c r="HI179" s="114">
        <v>350820000</v>
      </c>
      <c r="HJ179" s="149">
        <f t="shared" si="2"/>
        <v>10041896.059999999</v>
      </c>
    </row>
    <row r="180" spans="1:218" x14ac:dyDescent="0.2">
      <c r="A180" s="127">
        <v>44330</v>
      </c>
      <c r="B180" s="112">
        <v>204</v>
      </c>
      <c r="C180" s="113">
        <v>205.11999499999999</v>
      </c>
      <c r="D180" s="113">
        <v>203.009995</v>
      </c>
      <c r="E180" s="113">
        <v>204.38000500000001</v>
      </c>
      <c r="F180" s="113">
        <v>201.34999099999999</v>
      </c>
      <c r="G180" s="114">
        <v>1475400</v>
      </c>
      <c r="H180" s="120">
        <v>118473.9</v>
      </c>
      <c r="I180" s="145">
        <v>155.38999899999999</v>
      </c>
      <c r="J180" s="113">
        <v>157.94000199999999</v>
      </c>
      <c r="K180" s="113">
        <v>154.529999</v>
      </c>
      <c r="L180" s="113">
        <v>157.14999399999999</v>
      </c>
      <c r="M180" s="113">
        <v>156.352341</v>
      </c>
      <c r="N180" s="114">
        <v>1892700</v>
      </c>
      <c r="O180" s="115">
        <v>126239</v>
      </c>
      <c r="P180" s="146">
        <v>252.88999899999999</v>
      </c>
      <c r="Q180" s="113">
        <v>254.58999600000001</v>
      </c>
      <c r="R180" s="113">
        <v>251.14999399999999</v>
      </c>
      <c r="S180" s="113">
        <v>251.38000500000001</v>
      </c>
      <c r="T180" s="113">
        <v>249.45372</v>
      </c>
      <c r="U180" s="114">
        <v>2286800</v>
      </c>
      <c r="V180" s="120">
        <v>133020</v>
      </c>
      <c r="W180" s="145">
        <v>126.25</v>
      </c>
      <c r="X180" s="113">
        <v>127.889999</v>
      </c>
      <c r="Y180" s="113">
        <v>125.849998</v>
      </c>
      <c r="Z180" s="113">
        <v>127.449997</v>
      </c>
      <c r="AA180" s="113">
        <v>127.259331</v>
      </c>
      <c r="AB180" s="114">
        <v>81918000</v>
      </c>
      <c r="AC180" s="115">
        <v>2126837</v>
      </c>
      <c r="AD180" s="145">
        <v>225.990005</v>
      </c>
      <c r="AE180" s="113">
        <v>228.80999800000001</v>
      </c>
      <c r="AF180" s="113">
        <v>224.35000600000001</v>
      </c>
      <c r="AG180" s="113">
        <v>228.470001</v>
      </c>
      <c r="AH180" s="113">
        <v>228.470001</v>
      </c>
      <c r="AI180" s="114">
        <v>10162400</v>
      </c>
      <c r="AJ180" s="115">
        <v>133611.5</v>
      </c>
      <c r="AK180" s="145">
        <v>242</v>
      </c>
      <c r="AL180" s="113">
        <v>243.35000600000001</v>
      </c>
      <c r="AM180" s="113">
        <v>240.08000200000001</v>
      </c>
      <c r="AN180" s="113">
        <v>242.229996</v>
      </c>
      <c r="AO180" s="113">
        <v>240.93701200000001</v>
      </c>
      <c r="AP180" s="114">
        <v>2041600</v>
      </c>
      <c r="AQ180" s="115">
        <v>132690.4</v>
      </c>
      <c r="AR180" s="145">
        <v>107.800003</v>
      </c>
      <c r="AS180" s="113">
        <v>109.82</v>
      </c>
      <c r="AT180" s="113">
        <v>107.800003</v>
      </c>
      <c r="AU180" s="113">
        <v>109.470001</v>
      </c>
      <c r="AV180" s="113">
        <v>106.70755800000001</v>
      </c>
      <c r="AW180" s="114">
        <v>9124100</v>
      </c>
      <c r="AX180" s="115">
        <v>211064.6</v>
      </c>
      <c r="AY180" s="145">
        <v>52.93</v>
      </c>
      <c r="AZ180" s="113">
        <v>53.220001000000003</v>
      </c>
      <c r="BA180" s="113">
        <v>52.599997999999999</v>
      </c>
      <c r="BB180" s="113">
        <v>52.900002000000001</v>
      </c>
      <c r="BC180" s="113">
        <v>52.181229000000002</v>
      </c>
      <c r="BD180" s="114">
        <v>14789400</v>
      </c>
      <c r="BE180" s="115">
        <v>223529.60000000001</v>
      </c>
      <c r="BF180" s="145">
        <v>54.900002000000001</v>
      </c>
      <c r="BG180" s="113">
        <v>55.099997999999999</v>
      </c>
      <c r="BH180" s="113">
        <v>54.689999</v>
      </c>
      <c r="BI180" s="113">
        <v>54.73</v>
      </c>
      <c r="BJ180" s="113">
        <v>53.913798999999997</v>
      </c>
      <c r="BK180" s="114">
        <v>11725300</v>
      </c>
      <c r="BL180" s="115">
        <v>235978.2</v>
      </c>
      <c r="BM180" s="145">
        <v>68.5</v>
      </c>
      <c r="BN180" s="113">
        <v>70.040001000000004</v>
      </c>
      <c r="BO180" s="113">
        <v>68.370002999999997</v>
      </c>
      <c r="BP180" s="113">
        <v>69.830001999999993</v>
      </c>
      <c r="BQ180" s="113">
        <v>68.387268000000006</v>
      </c>
      <c r="BR180" s="114">
        <v>4817200</v>
      </c>
      <c r="BS180" s="115">
        <v>44295.49</v>
      </c>
      <c r="BT180" s="145">
        <v>362</v>
      </c>
      <c r="BU180" s="113">
        <v>369.51001000000002</v>
      </c>
      <c r="BV180" s="113">
        <v>361.70001200000002</v>
      </c>
      <c r="BW180" s="113">
        <v>368.76998900000001</v>
      </c>
      <c r="BX180" s="113">
        <v>365.75152600000001</v>
      </c>
      <c r="BY180" s="114">
        <v>2732300</v>
      </c>
      <c r="BZ180" s="115">
        <v>125294</v>
      </c>
      <c r="CA180" s="145">
        <v>225.740005</v>
      </c>
      <c r="CB180" s="113">
        <v>228.229996</v>
      </c>
      <c r="CC180" s="113">
        <v>224.86000100000001</v>
      </c>
      <c r="CD180" s="113">
        <v>227.36000100000001</v>
      </c>
      <c r="CE180" s="113">
        <v>226.45709199999999</v>
      </c>
      <c r="CF180" s="114">
        <v>2081300</v>
      </c>
      <c r="CG180" s="115">
        <v>147380</v>
      </c>
      <c r="CH180" s="145">
        <v>326.290009</v>
      </c>
      <c r="CI180" s="113">
        <v>327.32000699999998</v>
      </c>
      <c r="CJ180" s="113">
        <v>321.85998499999999</v>
      </c>
      <c r="CK180" s="113">
        <v>323.63000499999998</v>
      </c>
      <c r="CL180" s="113">
        <v>320.31326300000001</v>
      </c>
      <c r="CM180" s="114">
        <v>3998000</v>
      </c>
      <c r="CN180" s="115">
        <v>347974.9</v>
      </c>
      <c r="CO180" s="145">
        <v>54.599997999999999</v>
      </c>
      <c r="CP180" s="113">
        <v>55.849997999999999</v>
      </c>
      <c r="CQ180" s="113">
        <v>54.259998000000003</v>
      </c>
      <c r="CR180" s="113">
        <v>55.349997999999999</v>
      </c>
      <c r="CS180" s="113">
        <v>54.992637999999999</v>
      </c>
      <c r="CT180" s="114">
        <v>28158300</v>
      </c>
      <c r="CU180" s="115">
        <v>223503.3</v>
      </c>
      <c r="CV180" s="145">
        <v>145.11000100000001</v>
      </c>
      <c r="CW180" s="113">
        <v>145.69000199999999</v>
      </c>
      <c r="CX180" s="113">
        <v>143.96000699999999</v>
      </c>
      <c r="CY180" s="113">
        <v>144.679993</v>
      </c>
      <c r="CZ180" s="113">
        <v>143.03327899999999</v>
      </c>
      <c r="DA180" s="114">
        <v>2747400</v>
      </c>
      <c r="DB180" s="115">
        <v>129274.8</v>
      </c>
      <c r="DC180" s="145">
        <v>171.479996</v>
      </c>
      <c r="DD180" s="113">
        <v>171.61000100000001</v>
      </c>
      <c r="DE180" s="113">
        <v>170.16999799999999</v>
      </c>
      <c r="DF180" s="113">
        <v>170.220001</v>
      </c>
      <c r="DG180" s="113">
        <v>168.16529800000001</v>
      </c>
      <c r="DH180" s="114">
        <v>5797700</v>
      </c>
      <c r="DI180" s="115">
        <v>448256.8</v>
      </c>
      <c r="DJ180" s="145">
        <v>162.38999899999999</v>
      </c>
      <c r="DK180" s="113">
        <v>164.449997</v>
      </c>
      <c r="DL180" s="113">
        <v>161.990005</v>
      </c>
      <c r="DM180" s="113">
        <v>164.009995</v>
      </c>
      <c r="DN180" s="113">
        <v>162.09352100000001</v>
      </c>
      <c r="DO180" s="114">
        <v>10584000</v>
      </c>
      <c r="DP180" s="115">
        <v>496479.3</v>
      </c>
      <c r="DQ180" s="145">
        <v>230.71000699999999</v>
      </c>
      <c r="DR180" s="113">
        <v>232.63999899999999</v>
      </c>
      <c r="DS180" s="113">
        <v>230.470001</v>
      </c>
      <c r="DT180" s="113">
        <v>231.720001</v>
      </c>
      <c r="DU180" s="113">
        <v>229.19075000000001</v>
      </c>
      <c r="DV180" s="114">
        <v>1943100</v>
      </c>
      <c r="DW180" s="115">
        <v>172903.4</v>
      </c>
      <c r="DX180" s="145">
        <v>75.438934000000003</v>
      </c>
      <c r="DY180" s="113">
        <v>75.524811</v>
      </c>
      <c r="DZ180" s="113">
        <v>74.637405000000001</v>
      </c>
      <c r="EA180" s="113">
        <v>74.704200999999998</v>
      </c>
      <c r="EB180" s="113">
        <v>73.409660000000002</v>
      </c>
      <c r="EC180" s="114">
        <v>8273122</v>
      </c>
      <c r="ED180" s="115">
        <v>198234.8</v>
      </c>
      <c r="EE180" s="145">
        <v>245.58000200000001</v>
      </c>
      <c r="EF180" s="113">
        <v>249.179993</v>
      </c>
      <c r="EG180" s="113">
        <v>245.490005</v>
      </c>
      <c r="EH180" s="113">
        <v>248.14999399999999</v>
      </c>
      <c r="EI180" s="113">
        <v>247.105255</v>
      </c>
      <c r="EJ180" s="114">
        <v>23901100</v>
      </c>
      <c r="EK180" s="115">
        <v>1868959</v>
      </c>
      <c r="EL180" s="145">
        <v>134.33999600000001</v>
      </c>
      <c r="EM180" s="113">
        <v>136.679993</v>
      </c>
      <c r="EN180" s="113">
        <v>134.050003</v>
      </c>
      <c r="EO180" s="113">
        <v>135.929993</v>
      </c>
      <c r="EP180" s="113">
        <v>135.43277</v>
      </c>
      <c r="EQ180" s="114">
        <v>4367900</v>
      </c>
      <c r="ER180" s="115">
        <v>173304.8</v>
      </c>
      <c r="ES180" s="145">
        <v>137.66999799999999</v>
      </c>
      <c r="ET180" s="113">
        <v>139.10000600000001</v>
      </c>
      <c r="EU180" s="113">
        <v>137.66999799999999</v>
      </c>
      <c r="EV180" s="113">
        <v>138.009995</v>
      </c>
      <c r="EW180" s="113">
        <v>137.14743000000001</v>
      </c>
      <c r="EX180" s="114">
        <v>5989500</v>
      </c>
      <c r="EY180" s="115">
        <v>337880.6</v>
      </c>
      <c r="EZ180" s="145">
        <v>214.19000199999999</v>
      </c>
      <c r="FA180" s="113">
        <v>218.270004</v>
      </c>
      <c r="FB180" s="113">
        <v>214.14999399999999</v>
      </c>
      <c r="FC180" s="113">
        <v>217.66000399999999</v>
      </c>
      <c r="FD180" s="113">
        <v>217.66000399999999</v>
      </c>
      <c r="FE180" s="114">
        <v>4429000</v>
      </c>
      <c r="FF180" s="115">
        <v>208200</v>
      </c>
      <c r="FG180" s="145">
        <v>157.759995</v>
      </c>
      <c r="FH180" s="113">
        <v>160.86000100000001</v>
      </c>
      <c r="FI180" s="113">
        <v>157.429993</v>
      </c>
      <c r="FJ180" s="113">
        <v>160.509995</v>
      </c>
      <c r="FK180" s="113">
        <v>158.72856100000001</v>
      </c>
      <c r="FL180" s="114">
        <v>1001200</v>
      </c>
      <c r="FM180" s="115">
        <v>40361.97</v>
      </c>
      <c r="FN180" s="145">
        <v>410.98998999999998</v>
      </c>
      <c r="FO180" s="113">
        <v>412.58999599999999</v>
      </c>
      <c r="FP180" s="113">
        <v>408.5</v>
      </c>
      <c r="FQ180" s="113">
        <v>409.79998799999998</v>
      </c>
      <c r="FR180" s="113">
        <v>406.87640399999998</v>
      </c>
      <c r="FS180" s="114">
        <v>2072900</v>
      </c>
      <c r="FT180" s="115">
        <v>386729.1</v>
      </c>
      <c r="FU180" s="145">
        <v>59.009998000000003</v>
      </c>
      <c r="FV180" s="113">
        <v>59.259998000000003</v>
      </c>
      <c r="FW180" s="113">
        <v>58.669998</v>
      </c>
      <c r="FX180" s="113">
        <v>58.689999</v>
      </c>
      <c r="FY180" s="113">
        <v>57.356831</v>
      </c>
      <c r="FZ180" s="114">
        <v>13770000</v>
      </c>
      <c r="GA180" s="115">
        <v>242980.6</v>
      </c>
      <c r="GB180" s="145">
        <v>225.820007</v>
      </c>
      <c r="GC180" s="113">
        <v>227.509995</v>
      </c>
      <c r="GD180" s="113">
        <v>224.91999799999999</v>
      </c>
      <c r="GE180" s="113">
        <v>226.94000199999999</v>
      </c>
      <c r="GF180" s="113">
        <v>226.631058</v>
      </c>
      <c r="GG180" s="114">
        <v>4777200</v>
      </c>
      <c r="GH180" s="115">
        <v>383938.6</v>
      </c>
      <c r="GI180" s="145">
        <v>54.560001</v>
      </c>
      <c r="GJ180" s="113">
        <v>54.91</v>
      </c>
      <c r="GK180" s="113">
        <v>54.25</v>
      </c>
      <c r="GL180" s="113">
        <v>54.709999000000003</v>
      </c>
      <c r="GM180" s="113">
        <v>53.713920999999999</v>
      </c>
      <c r="GN180" s="114">
        <v>2944100</v>
      </c>
      <c r="GO180" s="115">
        <v>35150</v>
      </c>
      <c r="GP180" s="145">
        <v>138.80999800000001</v>
      </c>
      <c r="GQ180" s="113">
        <v>140.240005</v>
      </c>
      <c r="GR180" s="113">
        <v>138.429993</v>
      </c>
      <c r="GS180" s="113">
        <v>139.520004</v>
      </c>
      <c r="GT180" s="113">
        <v>139.00846899999999</v>
      </c>
      <c r="GU180" s="114">
        <v>5363900</v>
      </c>
      <c r="GV180" s="115">
        <v>392536.8</v>
      </c>
      <c r="GW180" s="145">
        <v>172.929993</v>
      </c>
      <c r="GX180" s="113">
        <v>174.91000399999999</v>
      </c>
      <c r="GY180" s="113">
        <v>168.779999</v>
      </c>
      <c r="GZ180" s="113">
        <v>173.699997</v>
      </c>
      <c r="HA180" s="113">
        <v>173.699997</v>
      </c>
      <c r="HB180" s="114">
        <v>33149400</v>
      </c>
      <c r="HC180" s="115">
        <v>315601.2</v>
      </c>
      <c r="HD180" s="147">
        <v>34050.86</v>
      </c>
      <c r="HE180" s="148">
        <v>34454.050000000003</v>
      </c>
      <c r="HF180" s="148">
        <v>34050.86</v>
      </c>
      <c r="HG180" s="148">
        <v>34382.129999999997</v>
      </c>
      <c r="HH180" s="148">
        <v>34382.129999999997</v>
      </c>
      <c r="HI180" s="114">
        <v>303230000</v>
      </c>
      <c r="HJ180" s="149">
        <f t="shared" si="2"/>
        <v>10160683.66</v>
      </c>
    </row>
    <row r="181" spans="1:218" x14ac:dyDescent="0.2">
      <c r="A181" s="127">
        <v>44333</v>
      </c>
      <c r="B181" s="112">
        <v>204.60000600000001</v>
      </c>
      <c r="C181" s="113">
        <v>205.35000600000001</v>
      </c>
      <c r="D181" s="113">
        <v>203.69000199999999</v>
      </c>
      <c r="E181" s="113">
        <v>205.11000100000001</v>
      </c>
      <c r="F181" s="113">
        <v>202.069153</v>
      </c>
      <c r="G181" s="114">
        <v>1532700</v>
      </c>
      <c r="H181" s="120">
        <v>118897.1</v>
      </c>
      <c r="I181" s="145">
        <v>157.050003</v>
      </c>
      <c r="J181" s="113">
        <v>157.38000500000001</v>
      </c>
      <c r="K181" s="113">
        <v>155.88000500000001</v>
      </c>
      <c r="L181" s="113">
        <v>156.86000100000001</v>
      </c>
      <c r="M181" s="113">
        <v>156.06381200000001</v>
      </c>
      <c r="N181" s="114">
        <v>1541400</v>
      </c>
      <c r="O181" s="115">
        <v>126006.1</v>
      </c>
      <c r="P181" s="146">
        <v>252.28999300000001</v>
      </c>
      <c r="Q181" s="113">
        <v>254.66000399999999</v>
      </c>
      <c r="R181" s="113">
        <v>250.63999899999999</v>
      </c>
      <c r="S181" s="113">
        <v>252.38000500000001</v>
      </c>
      <c r="T181" s="113">
        <v>250.44605999999999</v>
      </c>
      <c r="U181" s="114">
        <v>1922200</v>
      </c>
      <c r="V181" s="120">
        <v>134620</v>
      </c>
      <c r="W181" s="145">
        <v>126.82</v>
      </c>
      <c r="X181" s="113">
        <v>126.93</v>
      </c>
      <c r="Y181" s="113">
        <v>125.16999800000001</v>
      </c>
      <c r="Z181" s="113">
        <v>126.269997</v>
      </c>
      <c r="AA181" s="113">
        <v>126.081093</v>
      </c>
      <c r="AB181" s="114">
        <v>74244600</v>
      </c>
      <c r="AC181" s="115">
        <v>2107146</v>
      </c>
      <c r="AD181" s="145">
        <v>226.240005</v>
      </c>
      <c r="AE181" s="113">
        <v>228.259995</v>
      </c>
      <c r="AF181" s="113">
        <v>223.58000200000001</v>
      </c>
      <c r="AG181" s="113">
        <v>227.979996</v>
      </c>
      <c r="AH181" s="113">
        <v>227.979996</v>
      </c>
      <c r="AI181" s="114">
        <v>9559300</v>
      </c>
      <c r="AJ181" s="115">
        <v>133324.9</v>
      </c>
      <c r="AK181" s="145">
        <v>242.740005</v>
      </c>
      <c r="AL181" s="113">
        <v>245.449997</v>
      </c>
      <c r="AM181" s="113">
        <v>241.11999499999999</v>
      </c>
      <c r="AN181" s="113">
        <v>244.78999300000001</v>
      </c>
      <c r="AO181" s="113">
        <v>243.48333700000001</v>
      </c>
      <c r="AP181" s="114">
        <v>1998400</v>
      </c>
      <c r="AQ181" s="115">
        <v>134092.79999999999</v>
      </c>
      <c r="AR181" s="145">
        <v>109.089996</v>
      </c>
      <c r="AS181" s="113">
        <v>110.879997</v>
      </c>
      <c r="AT181" s="113">
        <v>108.970001</v>
      </c>
      <c r="AU181" s="113">
        <v>110.80999799999999</v>
      </c>
      <c r="AV181" s="113">
        <v>108.013733</v>
      </c>
      <c r="AW181" s="114">
        <v>12692900</v>
      </c>
      <c r="AX181" s="115">
        <v>213648.1</v>
      </c>
      <c r="AY181" s="145">
        <v>52.759998000000003</v>
      </c>
      <c r="AZ181" s="113">
        <v>53.150002000000001</v>
      </c>
      <c r="BA181" s="113">
        <v>52.68</v>
      </c>
      <c r="BB181" s="113">
        <v>52.939999</v>
      </c>
      <c r="BC181" s="113">
        <v>52.220683999999999</v>
      </c>
      <c r="BD181" s="114">
        <v>15731000</v>
      </c>
      <c r="BE181" s="115">
        <v>223698.6</v>
      </c>
      <c r="BF181" s="145">
        <v>54.84</v>
      </c>
      <c r="BG181" s="113">
        <v>55.02</v>
      </c>
      <c r="BH181" s="113">
        <v>54.5</v>
      </c>
      <c r="BI181" s="113">
        <v>54.639999000000003</v>
      </c>
      <c r="BJ181" s="113">
        <v>53.825138000000003</v>
      </c>
      <c r="BK181" s="114">
        <v>12119800</v>
      </c>
      <c r="BL181" s="115">
        <v>235590.1</v>
      </c>
      <c r="BM181" s="145">
        <v>69.580001999999993</v>
      </c>
      <c r="BN181" s="113">
        <v>71.080001999999993</v>
      </c>
      <c r="BO181" s="113">
        <v>69.470000999999996</v>
      </c>
      <c r="BP181" s="113">
        <v>70.910004000000001</v>
      </c>
      <c r="BQ181" s="113">
        <v>69.444946000000002</v>
      </c>
      <c r="BR181" s="114">
        <v>3607500</v>
      </c>
      <c r="BS181" s="115">
        <v>45391.71</v>
      </c>
      <c r="BT181" s="145">
        <v>367.77999899999998</v>
      </c>
      <c r="BU181" s="113">
        <v>370.70001200000002</v>
      </c>
      <c r="BV181" s="113">
        <v>364.5</v>
      </c>
      <c r="BW181" s="113">
        <v>369.25</v>
      </c>
      <c r="BX181" s="113">
        <v>366.2276</v>
      </c>
      <c r="BY181" s="114">
        <v>1826100</v>
      </c>
      <c r="BZ181" s="115">
        <v>125457.1</v>
      </c>
      <c r="CA181" s="145">
        <v>227.86000100000001</v>
      </c>
      <c r="CB181" s="113">
        <v>227.86000100000001</v>
      </c>
      <c r="CC181" s="113">
        <v>224.740005</v>
      </c>
      <c r="CD181" s="113">
        <v>226.470001</v>
      </c>
      <c r="CE181" s="113">
        <v>225.57063299999999</v>
      </c>
      <c r="CF181" s="114">
        <v>2058100</v>
      </c>
      <c r="CG181" s="115">
        <v>148720</v>
      </c>
      <c r="CH181" s="145">
        <v>321</v>
      </c>
      <c r="CI181" s="113">
        <v>322.82998700000002</v>
      </c>
      <c r="CJ181" s="113">
        <v>315.30999800000001</v>
      </c>
      <c r="CK181" s="113">
        <v>320.01001000000002</v>
      </c>
      <c r="CL181" s="113">
        <v>316.73037699999998</v>
      </c>
      <c r="CM181" s="114">
        <v>4388000</v>
      </c>
      <c r="CN181" s="115">
        <v>344082.7</v>
      </c>
      <c r="CO181" s="145">
        <v>55.290000999999997</v>
      </c>
      <c r="CP181" s="113">
        <v>55.889999000000003</v>
      </c>
      <c r="CQ181" s="113">
        <v>54.759998000000003</v>
      </c>
      <c r="CR181" s="113">
        <v>55.330002</v>
      </c>
      <c r="CS181" s="113">
        <v>54.972771000000002</v>
      </c>
      <c r="CT181" s="114">
        <v>20010200</v>
      </c>
      <c r="CU181" s="115">
        <v>223422.5</v>
      </c>
      <c r="CV181" s="145">
        <v>144.44000199999999</v>
      </c>
      <c r="CW181" s="113">
        <v>145.800003</v>
      </c>
      <c r="CX181" s="113">
        <v>144.33000200000001</v>
      </c>
      <c r="CY181" s="113">
        <v>145.11000100000001</v>
      </c>
      <c r="CZ181" s="113">
        <v>143.45838900000001</v>
      </c>
      <c r="DA181" s="114">
        <v>4275100</v>
      </c>
      <c r="DB181" s="115">
        <v>129659</v>
      </c>
      <c r="DC181" s="145">
        <v>170.39999399999999</v>
      </c>
      <c r="DD181" s="113">
        <v>171.88999899999999</v>
      </c>
      <c r="DE181" s="113">
        <v>170.30999800000001</v>
      </c>
      <c r="DF181" s="113">
        <v>170.38999899999999</v>
      </c>
      <c r="DG181" s="113">
        <v>168.33325199999999</v>
      </c>
      <c r="DH181" s="114">
        <v>5722600</v>
      </c>
      <c r="DI181" s="115">
        <v>448704.4</v>
      </c>
      <c r="DJ181" s="145">
        <v>163.36999499999999</v>
      </c>
      <c r="DK181" s="113">
        <v>164.85000600000001</v>
      </c>
      <c r="DL181" s="113">
        <v>163.029999</v>
      </c>
      <c r="DM181" s="113">
        <v>164.66999799999999</v>
      </c>
      <c r="DN181" s="113">
        <v>162.74581900000001</v>
      </c>
      <c r="DO181" s="114">
        <v>9886800</v>
      </c>
      <c r="DP181" s="115">
        <v>498477.1</v>
      </c>
      <c r="DQ181" s="145">
        <v>230.80999800000001</v>
      </c>
      <c r="DR181" s="113">
        <v>232.300003</v>
      </c>
      <c r="DS181" s="113">
        <v>230.25</v>
      </c>
      <c r="DT181" s="113">
        <v>231.679993</v>
      </c>
      <c r="DU181" s="113">
        <v>229.15116900000001</v>
      </c>
      <c r="DV181" s="114">
        <v>1630900</v>
      </c>
      <c r="DW181" s="115">
        <v>172873.60000000001</v>
      </c>
      <c r="DX181" s="145">
        <v>75.066794999999999</v>
      </c>
      <c r="DY181" s="113">
        <v>76.498092999999997</v>
      </c>
      <c r="DZ181" s="113">
        <v>74.990455999999995</v>
      </c>
      <c r="EA181" s="113">
        <v>76.211830000000006</v>
      </c>
      <c r="EB181" s="113">
        <v>74.891166999999996</v>
      </c>
      <c r="EC181" s="114">
        <v>12532508</v>
      </c>
      <c r="ED181" s="115">
        <v>202235.4</v>
      </c>
      <c r="EE181" s="145">
        <v>246.550003</v>
      </c>
      <c r="EF181" s="113">
        <v>246.58999600000001</v>
      </c>
      <c r="EG181" s="113">
        <v>243.520004</v>
      </c>
      <c r="EH181" s="113">
        <v>245.179993</v>
      </c>
      <c r="EI181" s="113">
        <v>244.147751</v>
      </c>
      <c r="EJ181" s="114">
        <v>24970200</v>
      </c>
      <c r="EK181" s="115">
        <v>1846590</v>
      </c>
      <c r="EL181" s="145">
        <v>136.33000200000001</v>
      </c>
      <c r="EM181" s="113">
        <v>137.070007</v>
      </c>
      <c r="EN181" s="113">
        <v>135.5</v>
      </c>
      <c r="EO181" s="113">
        <v>136.41000399999999</v>
      </c>
      <c r="EP181" s="113">
        <v>135.91104100000001</v>
      </c>
      <c r="EQ181" s="114">
        <v>3934200</v>
      </c>
      <c r="ER181" s="115">
        <v>173916.79999999999</v>
      </c>
      <c r="ES181" s="145">
        <v>137.970001</v>
      </c>
      <c r="ET181" s="113">
        <v>139.070007</v>
      </c>
      <c r="EU181" s="113">
        <v>137.61000100000001</v>
      </c>
      <c r="EV181" s="113">
        <v>137.729996</v>
      </c>
      <c r="EW181" s="113">
        <v>136.86918600000001</v>
      </c>
      <c r="EX181" s="114">
        <v>7690700</v>
      </c>
      <c r="EY181" s="115">
        <v>337195.1</v>
      </c>
      <c r="EZ181" s="145">
        <v>216.58999600000001</v>
      </c>
      <c r="FA181" s="113">
        <v>217.720001</v>
      </c>
      <c r="FB181" s="113">
        <v>212.820007</v>
      </c>
      <c r="FC181" s="113">
        <v>215.05999800000001</v>
      </c>
      <c r="FD181" s="113">
        <v>215.05999800000001</v>
      </c>
      <c r="FE181" s="114">
        <v>3816100</v>
      </c>
      <c r="FF181" s="115">
        <v>206820</v>
      </c>
      <c r="FG181" s="145">
        <v>159.36000100000001</v>
      </c>
      <c r="FH181" s="113">
        <v>160.69000199999999</v>
      </c>
      <c r="FI181" s="113">
        <v>158.96000699999999</v>
      </c>
      <c r="FJ181" s="113">
        <v>160.25</v>
      </c>
      <c r="FK181" s="113">
        <v>158.471451</v>
      </c>
      <c r="FL181" s="114">
        <v>938000</v>
      </c>
      <c r="FM181" s="115">
        <v>40296.589999999997</v>
      </c>
      <c r="FN181" s="145">
        <v>409.30999800000001</v>
      </c>
      <c r="FO181" s="113">
        <v>412.51001000000002</v>
      </c>
      <c r="FP181" s="113">
        <v>408.57000699999998</v>
      </c>
      <c r="FQ181" s="113">
        <v>408.63000499999998</v>
      </c>
      <c r="FR181" s="113">
        <v>405.71478300000001</v>
      </c>
      <c r="FS181" s="114">
        <v>1583900</v>
      </c>
      <c r="FT181" s="115">
        <v>385624.8</v>
      </c>
      <c r="FU181" s="145">
        <v>58.889999000000003</v>
      </c>
      <c r="FV181" s="113">
        <v>59.07</v>
      </c>
      <c r="FW181" s="113">
        <v>57.869999</v>
      </c>
      <c r="FX181" s="113">
        <v>57.939999</v>
      </c>
      <c r="FY181" s="113">
        <v>56.623866999999997</v>
      </c>
      <c r="FZ181" s="114">
        <v>22387000</v>
      </c>
      <c r="GA181" s="115">
        <v>239875.5</v>
      </c>
      <c r="GB181" s="145">
        <v>226.179993</v>
      </c>
      <c r="GC181" s="113">
        <v>227.16000399999999</v>
      </c>
      <c r="GD181" s="113">
        <v>225.320007</v>
      </c>
      <c r="GE181" s="113">
        <v>226.44000199999999</v>
      </c>
      <c r="GF181" s="113">
        <v>226.13172900000001</v>
      </c>
      <c r="GG181" s="114">
        <v>5534200</v>
      </c>
      <c r="GH181" s="115">
        <v>383092.7</v>
      </c>
      <c r="GI181" s="145">
        <v>54.849997999999999</v>
      </c>
      <c r="GJ181" s="113">
        <v>55.599997999999999</v>
      </c>
      <c r="GK181" s="113">
        <v>54.740001999999997</v>
      </c>
      <c r="GL181" s="113">
        <v>55.299999</v>
      </c>
      <c r="GM181" s="113">
        <v>54.293182000000002</v>
      </c>
      <c r="GN181" s="114">
        <v>3507100</v>
      </c>
      <c r="GO181" s="115">
        <v>35320</v>
      </c>
      <c r="GP181" s="145">
        <v>140</v>
      </c>
      <c r="GQ181" s="113">
        <v>140.39999399999999</v>
      </c>
      <c r="GR181" s="113">
        <v>138.770004</v>
      </c>
      <c r="GS181" s="113">
        <v>138.88999899999999</v>
      </c>
      <c r="GT181" s="113">
        <v>138.38076799999999</v>
      </c>
      <c r="GU181" s="114">
        <v>6558600</v>
      </c>
      <c r="GV181" s="115">
        <v>390764.3</v>
      </c>
      <c r="GW181" s="145">
        <v>172.699997</v>
      </c>
      <c r="GX181" s="113">
        <v>172.990005</v>
      </c>
      <c r="GY181" s="113">
        <v>168.570007</v>
      </c>
      <c r="GZ181" s="113">
        <v>170.08000200000001</v>
      </c>
      <c r="HA181" s="113">
        <v>170.08000200000001</v>
      </c>
      <c r="HB181" s="114">
        <v>17771600</v>
      </c>
      <c r="HC181" s="115">
        <v>309023.90000000002</v>
      </c>
      <c r="HD181" s="147">
        <v>34375.29</v>
      </c>
      <c r="HE181" s="148">
        <v>34383.839999999997</v>
      </c>
      <c r="HF181" s="148">
        <v>34176.65</v>
      </c>
      <c r="HG181" s="148">
        <v>34327.79</v>
      </c>
      <c r="HH181" s="148">
        <v>34327.79</v>
      </c>
      <c r="HI181" s="114">
        <v>291910000</v>
      </c>
      <c r="HJ181" s="149">
        <f t="shared" si="2"/>
        <v>10114566.899999999</v>
      </c>
    </row>
    <row r="182" spans="1:218" x14ac:dyDescent="0.2">
      <c r="A182" s="127">
        <v>44334</v>
      </c>
      <c r="B182" s="112">
        <v>204.990005</v>
      </c>
      <c r="C182" s="113">
        <v>205.179993</v>
      </c>
      <c r="D182" s="113">
        <v>202.80999800000001</v>
      </c>
      <c r="E182" s="113">
        <v>203.029999</v>
      </c>
      <c r="F182" s="113">
        <v>200.01998900000001</v>
      </c>
      <c r="G182" s="114">
        <v>1771800</v>
      </c>
      <c r="H182" s="120">
        <v>117691.4</v>
      </c>
      <c r="I182" s="145">
        <v>157.36000100000001</v>
      </c>
      <c r="J182" s="113">
        <v>158.300003</v>
      </c>
      <c r="K182" s="113">
        <v>154.86000100000001</v>
      </c>
      <c r="L182" s="113">
        <v>154.990005</v>
      </c>
      <c r="M182" s="113">
        <v>154.20330799999999</v>
      </c>
      <c r="N182" s="114">
        <v>2417800</v>
      </c>
      <c r="O182" s="115">
        <v>124503.9</v>
      </c>
      <c r="P182" s="146">
        <v>252.08000200000001</v>
      </c>
      <c r="Q182" s="113">
        <v>253.10000600000001</v>
      </c>
      <c r="R182" s="113">
        <v>250.320007</v>
      </c>
      <c r="S182" s="113">
        <v>250.86000100000001</v>
      </c>
      <c r="T182" s="113">
        <v>248.93769800000001</v>
      </c>
      <c r="U182" s="114">
        <v>1729400</v>
      </c>
      <c r="V182" s="120">
        <v>132990</v>
      </c>
      <c r="W182" s="145">
        <v>126.55999799999999</v>
      </c>
      <c r="X182" s="113">
        <v>126.989998</v>
      </c>
      <c r="Y182" s="113">
        <v>124.779999</v>
      </c>
      <c r="Z182" s="113">
        <v>124.849998</v>
      </c>
      <c r="AA182" s="113">
        <v>124.663223</v>
      </c>
      <c r="AB182" s="114">
        <v>63342900</v>
      </c>
      <c r="AC182" s="115">
        <v>2083450</v>
      </c>
      <c r="AD182" s="145">
        <v>227.25</v>
      </c>
      <c r="AE182" s="113">
        <v>232.270004</v>
      </c>
      <c r="AF182" s="113">
        <v>226.429993</v>
      </c>
      <c r="AG182" s="113">
        <v>227.550003</v>
      </c>
      <c r="AH182" s="113">
        <v>227.550003</v>
      </c>
      <c r="AI182" s="114">
        <v>10081100</v>
      </c>
      <c r="AJ182" s="115">
        <v>133073.4</v>
      </c>
      <c r="AK182" s="145">
        <v>244.78999300000001</v>
      </c>
      <c r="AL182" s="113">
        <v>245.53999300000001</v>
      </c>
      <c r="AM182" s="113">
        <v>239.41000399999999</v>
      </c>
      <c r="AN182" s="113">
        <v>239.470001</v>
      </c>
      <c r="AO182" s="113">
        <v>238.191757</v>
      </c>
      <c r="AP182" s="114">
        <v>2436200</v>
      </c>
      <c r="AQ182" s="115">
        <v>131178.5</v>
      </c>
      <c r="AR182" s="145">
        <v>108.94000200000001</v>
      </c>
      <c r="AS182" s="113">
        <v>109.05999799999999</v>
      </c>
      <c r="AT182" s="113">
        <v>105.970001</v>
      </c>
      <c r="AU182" s="113">
        <v>106.18</v>
      </c>
      <c r="AV182" s="113">
        <v>104.76750199999999</v>
      </c>
      <c r="AW182" s="114">
        <v>12759900</v>
      </c>
      <c r="AX182" s="115">
        <v>204721.3</v>
      </c>
      <c r="AY182" s="145">
        <v>52.799999</v>
      </c>
      <c r="AZ182" s="113">
        <v>53.34</v>
      </c>
      <c r="BA182" s="113">
        <v>52.740001999999997</v>
      </c>
      <c r="BB182" s="113">
        <v>52.93</v>
      </c>
      <c r="BC182" s="113">
        <v>52.210819000000001</v>
      </c>
      <c r="BD182" s="114">
        <v>20177200</v>
      </c>
      <c r="BE182" s="115">
        <v>223656.3</v>
      </c>
      <c r="BF182" s="145">
        <v>54.389999000000003</v>
      </c>
      <c r="BG182" s="113">
        <v>54.560001</v>
      </c>
      <c r="BH182" s="113">
        <v>54.099997999999999</v>
      </c>
      <c r="BI182" s="113">
        <v>54.34</v>
      </c>
      <c r="BJ182" s="113">
        <v>53.529612999999998</v>
      </c>
      <c r="BK182" s="114">
        <v>13232500</v>
      </c>
      <c r="BL182" s="115">
        <v>234296.6</v>
      </c>
      <c r="BM182" s="145">
        <v>71</v>
      </c>
      <c r="BN182" s="113">
        <v>71.379997000000003</v>
      </c>
      <c r="BO182" s="113">
        <v>69.510002</v>
      </c>
      <c r="BP182" s="113">
        <v>69.529999000000004</v>
      </c>
      <c r="BQ182" s="113">
        <v>68.093451999999999</v>
      </c>
      <c r="BR182" s="114">
        <v>3523800</v>
      </c>
      <c r="BS182" s="115">
        <v>45290.62</v>
      </c>
      <c r="BT182" s="145">
        <v>371.38000499999998</v>
      </c>
      <c r="BU182" s="113">
        <v>373.07998700000002</v>
      </c>
      <c r="BV182" s="113">
        <v>364</v>
      </c>
      <c r="BW182" s="113">
        <v>364.55999800000001</v>
      </c>
      <c r="BX182" s="113">
        <v>361.57598899999999</v>
      </c>
      <c r="BY182" s="114">
        <v>2018600</v>
      </c>
      <c r="BZ182" s="115">
        <v>123863.6</v>
      </c>
      <c r="CA182" s="145">
        <v>225.36999499999999</v>
      </c>
      <c r="CB182" s="113">
        <v>225.990005</v>
      </c>
      <c r="CC182" s="113">
        <v>222.229996</v>
      </c>
      <c r="CD182" s="113">
        <v>222.320007</v>
      </c>
      <c r="CE182" s="113">
        <v>221.437119</v>
      </c>
      <c r="CF182" s="114">
        <v>2400400</v>
      </c>
      <c r="CG182" s="115">
        <v>147570</v>
      </c>
      <c r="CH182" s="145">
        <v>320</v>
      </c>
      <c r="CI182" s="113">
        <v>324.55999800000001</v>
      </c>
      <c r="CJ182" s="113">
        <v>314.77999899999998</v>
      </c>
      <c r="CK182" s="113">
        <v>316.75</v>
      </c>
      <c r="CL182" s="113">
        <v>313.50375400000001</v>
      </c>
      <c r="CM182" s="114">
        <v>7010300</v>
      </c>
      <c r="CN182" s="115">
        <v>336787.20000000001</v>
      </c>
      <c r="CO182" s="145">
        <v>55.950001</v>
      </c>
      <c r="CP182" s="113">
        <v>56.139999000000003</v>
      </c>
      <c r="CQ182" s="113">
        <v>54.799999</v>
      </c>
      <c r="CR182" s="113">
        <v>54.84</v>
      </c>
      <c r="CS182" s="113">
        <v>54.485931000000001</v>
      </c>
      <c r="CT182" s="114">
        <v>18703400</v>
      </c>
      <c r="CU182" s="115">
        <v>221443.9</v>
      </c>
      <c r="CV182" s="145">
        <v>144.779999</v>
      </c>
      <c r="CW182" s="113">
        <v>145.300003</v>
      </c>
      <c r="CX182" s="113">
        <v>143.229996</v>
      </c>
      <c r="CY182" s="113">
        <v>143.91000399999999</v>
      </c>
      <c r="CZ182" s="113">
        <v>142.272064</v>
      </c>
      <c r="DA182" s="114">
        <v>3824100</v>
      </c>
      <c r="DB182" s="115">
        <v>128586.8</v>
      </c>
      <c r="DC182" s="145">
        <v>169.979996</v>
      </c>
      <c r="DD182" s="113">
        <v>171.36999499999999</v>
      </c>
      <c r="DE182" s="113">
        <v>169.529999</v>
      </c>
      <c r="DF182" s="113">
        <v>170.449997</v>
      </c>
      <c r="DG182" s="113">
        <v>168.392517</v>
      </c>
      <c r="DH182" s="114">
        <v>5846000</v>
      </c>
      <c r="DI182" s="115">
        <v>448862.4</v>
      </c>
      <c r="DJ182" s="145">
        <v>164.679993</v>
      </c>
      <c r="DK182" s="113">
        <v>165.5</v>
      </c>
      <c r="DL182" s="113">
        <v>162.240005</v>
      </c>
      <c r="DM182" s="113">
        <v>162.35000600000001</v>
      </c>
      <c r="DN182" s="113">
        <v>160.45294200000001</v>
      </c>
      <c r="DO182" s="114">
        <v>11098100</v>
      </c>
      <c r="DP182" s="115">
        <v>491454.3</v>
      </c>
      <c r="DQ182" s="145">
        <v>231.88999899999999</v>
      </c>
      <c r="DR182" s="113">
        <v>233.25</v>
      </c>
      <c r="DS182" s="113">
        <v>231.64999399999999</v>
      </c>
      <c r="DT182" s="113">
        <v>231.929993</v>
      </c>
      <c r="DU182" s="113">
        <v>229.39845299999999</v>
      </c>
      <c r="DV182" s="114">
        <v>2913000</v>
      </c>
      <c r="DW182" s="115">
        <v>173060.1</v>
      </c>
      <c r="DX182" s="145">
        <v>75.706108</v>
      </c>
      <c r="DY182" s="113">
        <v>76.145034999999993</v>
      </c>
      <c r="DZ182" s="113">
        <v>75.276718000000002</v>
      </c>
      <c r="EA182" s="113">
        <v>75.744277999999994</v>
      </c>
      <c r="EB182" s="113">
        <v>74.431717000000006</v>
      </c>
      <c r="EC182" s="114">
        <v>7943106</v>
      </c>
      <c r="ED182" s="115">
        <v>200994.8</v>
      </c>
      <c r="EE182" s="145">
        <v>246.270004</v>
      </c>
      <c r="EF182" s="113">
        <v>246.41000399999999</v>
      </c>
      <c r="EG182" s="113">
        <v>242.89999399999999</v>
      </c>
      <c r="EH182" s="113">
        <v>243.08000200000001</v>
      </c>
      <c r="EI182" s="113">
        <v>242.05661000000001</v>
      </c>
      <c r="EJ182" s="114">
        <v>20168000</v>
      </c>
      <c r="EK182" s="115">
        <v>1830774</v>
      </c>
      <c r="EL182" s="145">
        <v>136.44000199999999</v>
      </c>
      <c r="EM182" s="113">
        <v>137.470001</v>
      </c>
      <c r="EN182" s="113">
        <v>135.449997</v>
      </c>
      <c r="EO182" s="113">
        <v>135.55999800000001</v>
      </c>
      <c r="EP182" s="113">
        <v>135.064133</v>
      </c>
      <c r="EQ182" s="114">
        <v>5664700</v>
      </c>
      <c r="ER182" s="115">
        <v>172833.1</v>
      </c>
      <c r="ES182" s="145">
        <v>136.46000699999999</v>
      </c>
      <c r="ET182" s="113">
        <v>137.83000200000001</v>
      </c>
      <c r="EU182" s="113">
        <v>136.14999399999999</v>
      </c>
      <c r="EV182" s="113">
        <v>136.320007</v>
      </c>
      <c r="EW182" s="113">
        <v>135.46800200000001</v>
      </c>
      <c r="EX182" s="114">
        <v>9239100</v>
      </c>
      <c r="EY182" s="115">
        <v>333743.09999999998</v>
      </c>
      <c r="EZ182" s="145">
        <v>215.44000199999999</v>
      </c>
      <c r="FA182" s="113">
        <v>217.35000600000001</v>
      </c>
      <c r="FB182" s="113">
        <v>213.78999300000001</v>
      </c>
      <c r="FC182" s="113">
        <v>214.33000200000001</v>
      </c>
      <c r="FD182" s="113">
        <v>214.33000200000001</v>
      </c>
      <c r="FE182" s="114">
        <v>3540600</v>
      </c>
      <c r="FF182" s="115">
        <v>204710</v>
      </c>
      <c r="FG182" s="145">
        <v>159.60000600000001</v>
      </c>
      <c r="FH182" s="113">
        <v>159.63999899999999</v>
      </c>
      <c r="FI182" s="113">
        <v>157.199997</v>
      </c>
      <c r="FJ182" s="113">
        <v>157.28999300000001</v>
      </c>
      <c r="FK182" s="113">
        <v>155.544296</v>
      </c>
      <c r="FL182" s="114">
        <v>1377500</v>
      </c>
      <c r="FM182" s="115">
        <v>39552.269999999997</v>
      </c>
      <c r="FN182" s="145">
        <v>409.69000199999999</v>
      </c>
      <c r="FO182" s="113">
        <v>412.959991</v>
      </c>
      <c r="FP182" s="113">
        <v>406.26998900000001</v>
      </c>
      <c r="FQ182" s="113">
        <v>410.38000499999998</v>
      </c>
      <c r="FR182" s="113">
        <v>407.452271</v>
      </c>
      <c r="FS182" s="114">
        <v>2694800</v>
      </c>
      <c r="FT182" s="115">
        <v>387276.3</v>
      </c>
      <c r="FU182" s="145">
        <v>57.5</v>
      </c>
      <c r="FV182" s="113">
        <v>57.5</v>
      </c>
      <c r="FW182" s="113">
        <v>56.639999000000003</v>
      </c>
      <c r="FX182" s="113">
        <v>57.18</v>
      </c>
      <c r="FY182" s="113">
        <v>55.881129999999999</v>
      </c>
      <c r="FZ182" s="114">
        <v>26579000</v>
      </c>
      <c r="GA182" s="115">
        <v>236729</v>
      </c>
      <c r="GB182" s="145">
        <v>228.38999899999999</v>
      </c>
      <c r="GC182" s="113">
        <v>229.179993</v>
      </c>
      <c r="GD182" s="113">
        <v>225.429993</v>
      </c>
      <c r="GE182" s="113">
        <v>225.570007</v>
      </c>
      <c r="GF182" s="113">
        <v>225.262924</v>
      </c>
      <c r="GG182" s="114">
        <v>6900000</v>
      </c>
      <c r="GH182" s="115">
        <v>381620.9</v>
      </c>
      <c r="GI182" s="145">
        <v>55.360000999999997</v>
      </c>
      <c r="GJ182" s="113">
        <v>55.959999000000003</v>
      </c>
      <c r="GK182" s="113">
        <v>55.189999</v>
      </c>
      <c r="GL182" s="113">
        <v>55.259998000000003</v>
      </c>
      <c r="GM182" s="113">
        <v>54.253906000000001</v>
      </c>
      <c r="GN182" s="114">
        <v>3634100</v>
      </c>
      <c r="GO182" s="115">
        <v>34940</v>
      </c>
      <c r="GP182" s="145">
        <v>143.509995</v>
      </c>
      <c r="GQ182" s="113">
        <v>144.58000200000001</v>
      </c>
      <c r="GR182" s="113">
        <v>141.21000699999999</v>
      </c>
      <c r="GS182" s="113">
        <v>141.91000399999999</v>
      </c>
      <c r="GT182" s="113">
        <v>141.38970900000001</v>
      </c>
      <c r="GU182" s="114">
        <v>19394600</v>
      </c>
      <c r="GV182" s="115">
        <v>399261.1</v>
      </c>
      <c r="GW182" s="145">
        <v>170.259995</v>
      </c>
      <c r="GX182" s="113">
        <v>171.259995</v>
      </c>
      <c r="GY182" s="113">
        <v>169.449997</v>
      </c>
      <c r="GZ182" s="113">
        <v>169.679993</v>
      </c>
      <c r="HA182" s="113">
        <v>169.679993</v>
      </c>
      <c r="HB182" s="114">
        <v>10401000</v>
      </c>
      <c r="HC182" s="115">
        <v>308297.09999999998</v>
      </c>
      <c r="HD182" s="147">
        <v>34351.18</v>
      </c>
      <c r="HE182" s="148">
        <v>34408.99</v>
      </c>
      <c r="HF182" s="148">
        <v>34044.1</v>
      </c>
      <c r="HG182" s="148">
        <v>34060.660000000003</v>
      </c>
      <c r="HH182" s="148">
        <v>34060.660000000003</v>
      </c>
      <c r="HI182" s="114">
        <v>289590000</v>
      </c>
      <c r="HJ182" s="149">
        <f t="shared" si="2"/>
        <v>10033211.99</v>
      </c>
    </row>
    <row r="183" spans="1:218" x14ac:dyDescent="0.2">
      <c r="A183" s="127">
        <v>44335</v>
      </c>
      <c r="B183" s="112">
        <v>201.91000399999999</v>
      </c>
      <c r="C183" s="113">
        <v>202.699997</v>
      </c>
      <c r="D183" s="113">
        <v>199.33000200000001</v>
      </c>
      <c r="E183" s="113">
        <v>202.60000600000001</v>
      </c>
      <c r="F183" s="113">
        <v>199.59637499999999</v>
      </c>
      <c r="G183" s="114">
        <v>2220200</v>
      </c>
      <c r="H183" s="120">
        <v>117442.1</v>
      </c>
      <c r="I183" s="145">
        <v>152.070007</v>
      </c>
      <c r="J183" s="113">
        <v>154.779999</v>
      </c>
      <c r="K183" s="113">
        <v>151.720001</v>
      </c>
      <c r="L183" s="113">
        <v>154.729996</v>
      </c>
      <c r="M183" s="113">
        <v>153.944626</v>
      </c>
      <c r="N183" s="114">
        <v>3526800</v>
      </c>
      <c r="O183" s="115">
        <v>124295</v>
      </c>
      <c r="P183" s="146">
        <v>248.38999899999999</v>
      </c>
      <c r="Q183" s="113">
        <v>249.08999600000001</v>
      </c>
      <c r="R183" s="113">
        <v>246.75</v>
      </c>
      <c r="S183" s="113">
        <v>248.63000500000001</v>
      </c>
      <c r="T183" s="113">
        <v>246.72479200000001</v>
      </c>
      <c r="U183" s="114">
        <v>2652500</v>
      </c>
      <c r="V183" s="120">
        <v>134210</v>
      </c>
      <c r="W183" s="145">
        <v>123.160004</v>
      </c>
      <c r="X183" s="113">
        <v>124.91999800000001</v>
      </c>
      <c r="Y183" s="113">
        <v>122.860001</v>
      </c>
      <c r="Z183" s="113">
        <v>124.69000200000001</v>
      </c>
      <c r="AA183" s="113">
        <v>124.50346399999999</v>
      </c>
      <c r="AB183" s="114">
        <v>92612000</v>
      </c>
      <c r="AC183" s="115">
        <v>2080780</v>
      </c>
      <c r="AD183" s="145">
        <v>223.179993</v>
      </c>
      <c r="AE183" s="113">
        <v>225.11999499999999</v>
      </c>
      <c r="AF183" s="113">
        <v>220.279999</v>
      </c>
      <c r="AG183" s="113">
        <v>224.41999799999999</v>
      </c>
      <c r="AH183" s="113">
        <v>224.41999799999999</v>
      </c>
      <c r="AI183" s="114">
        <v>13162700</v>
      </c>
      <c r="AJ183" s="115">
        <v>131243</v>
      </c>
      <c r="AK183" s="145">
        <v>236.10000600000001</v>
      </c>
      <c r="AL183" s="113">
        <v>237.08000200000001</v>
      </c>
      <c r="AM183" s="113">
        <v>231.94000199999999</v>
      </c>
      <c r="AN183" s="113">
        <v>236.86999499999999</v>
      </c>
      <c r="AO183" s="113">
        <v>235.60562100000001</v>
      </c>
      <c r="AP183" s="114">
        <v>3143100</v>
      </c>
      <c r="AQ183" s="115">
        <v>129754.3</v>
      </c>
      <c r="AR183" s="145">
        <v>103.82</v>
      </c>
      <c r="AS183" s="113">
        <v>104.290001</v>
      </c>
      <c r="AT183" s="113">
        <v>101.970001</v>
      </c>
      <c r="AU183" s="113">
        <v>103.199997</v>
      </c>
      <c r="AV183" s="113">
        <v>101.827141</v>
      </c>
      <c r="AW183" s="114">
        <v>14762700</v>
      </c>
      <c r="AX183" s="115">
        <v>198975.6</v>
      </c>
      <c r="AY183" s="145">
        <v>51.880001</v>
      </c>
      <c r="AZ183" s="113">
        <v>52.66</v>
      </c>
      <c r="BA183" s="113">
        <v>51.860000999999997</v>
      </c>
      <c r="BB183" s="113">
        <v>52.470001000000003</v>
      </c>
      <c r="BC183" s="113">
        <v>51.757072000000001</v>
      </c>
      <c r="BD183" s="114">
        <v>29187900</v>
      </c>
      <c r="BE183" s="115">
        <v>221712.6</v>
      </c>
      <c r="BF183" s="145">
        <v>54.119999</v>
      </c>
      <c r="BG183" s="113">
        <v>54.18</v>
      </c>
      <c r="BH183" s="113">
        <v>53.610000999999997</v>
      </c>
      <c r="BI183" s="113">
        <v>54.169998</v>
      </c>
      <c r="BJ183" s="113">
        <v>53.362147999999998</v>
      </c>
      <c r="BK183" s="114">
        <v>15126100</v>
      </c>
      <c r="BL183" s="115">
        <v>233563.6</v>
      </c>
      <c r="BM183" s="145">
        <v>68.5</v>
      </c>
      <c r="BN183" s="113">
        <v>68.910004000000001</v>
      </c>
      <c r="BO183" s="113">
        <v>67.269997000000004</v>
      </c>
      <c r="BP183" s="113">
        <v>68.550003000000004</v>
      </c>
      <c r="BQ183" s="113">
        <v>67.133713</v>
      </c>
      <c r="BR183" s="114">
        <v>4398500</v>
      </c>
      <c r="BS183" s="115">
        <v>44827.64</v>
      </c>
      <c r="BT183" s="145">
        <v>360</v>
      </c>
      <c r="BU183" s="113">
        <v>360</v>
      </c>
      <c r="BV183" s="113">
        <v>353.92999300000002</v>
      </c>
      <c r="BW183" s="113">
        <v>358.38000499999998</v>
      </c>
      <c r="BX183" s="113">
        <v>355.446594</v>
      </c>
      <c r="BY183" s="114">
        <v>3696000</v>
      </c>
      <c r="BZ183" s="115">
        <v>121763.9</v>
      </c>
      <c r="CA183" s="145">
        <v>220.66999799999999</v>
      </c>
      <c r="CB183" s="113">
        <v>221.470001</v>
      </c>
      <c r="CC183" s="113">
        <v>216.779999</v>
      </c>
      <c r="CD183" s="113">
        <v>221.320007</v>
      </c>
      <c r="CE183" s="113">
        <v>220.44108600000001</v>
      </c>
      <c r="CF183" s="114">
        <v>3050200</v>
      </c>
      <c r="CG183" s="115">
        <v>150280</v>
      </c>
      <c r="CH183" s="145">
        <v>312</v>
      </c>
      <c r="CI183" s="113">
        <v>314.75</v>
      </c>
      <c r="CJ183" s="113">
        <v>309.07000699999998</v>
      </c>
      <c r="CK183" s="113">
        <v>314.45001200000002</v>
      </c>
      <c r="CL183" s="113">
        <v>311.22735599999999</v>
      </c>
      <c r="CM183" s="114">
        <v>5242100</v>
      </c>
      <c r="CN183" s="115">
        <v>334341.7</v>
      </c>
      <c r="CO183" s="145">
        <v>54.07</v>
      </c>
      <c r="CP183" s="113">
        <v>55.43</v>
      </c>
      <c r="CQ183" s="113">
        <v>53.84</v>
      </c>
      <c r="CR183" s="113">
        <v>55.360000999999997</v>
      </c>
      <c r="CS183" s="113">
        <v>55.002575</v>
      </c>
      <c r="CT183" s="114">
        <v>23769700</v>
      </c>
      <c r="CU183" s="115">
        <v>223543.7</v>
      </c>
      <c r="CV183" s="145">
        <v>142.320007</v>
      </c>
      <c r="CW183" s="113">
        <v>143.199997</v>
      </c>
      <c r="CX183" s="113">
        <v>140.91999799999999</v>
      </c>
      <c r="CY183" s="113">
        <v>143.19000199999999</v>
      </c>
      <c r="CZ183" s="113">
        <v>141.56025700000001</v>
      </c>
      <c r="DA183" s="114">
        <v>4300700</v>
      </c>
      <c r="DB183" s="115">
        <v>127943.5</v>
      </c>
      <c r="DC183" s="145">
        <v>169.91000399999999</v>
      </c>
      <c r="DD183" s="113">
        <v>170.16000399999999</v>
      </c>
      <c r="DE183" s="113">
        <v>168.03999300000001</v>
      </c>
      <c r="DF183" s="113">
        <v>170.08000200000001</v>
      </c>
      <c r="DG183" s="113">
        <v>168.026993</v>
      </c>
      <c r="DH183" s="114">
        <v>5533800</v>
      </c>
      <c r="DI183" s="115">
        <v>447888.1</v>
      </c>
      <c r="DJ183" s="145">
        <v>161</v>
      </c>
      <c r="DK183" s="113">
        <v>161.179993</v>
      </c>
      <c r="DL183" s="113">
        <v>158.63999899999999</v>
      </c>
      <c r="DM183" s="113">
        <v>161.11000100000001</v>
      </c>
      <c r="DN183" s="113">
        <v>159.22743199999999</v>
      </c>
      <c r="DO183" s="114">
        <v>13278900</v>
      </c>
      <c r="DP183" s="115">
        <v>487700.6</v>
      </c>
      <c r="DQ183" s="145">
        <v>230.229996</v>
      </c>
      <c r="DR183" s="113">
        <v>230.61999499999999</v>
      </c>
      <c r="DS183" s="113">
        <v>228.179993</v>
      </c>
      <c r="DT183" s="113">
        <v>230.14999399999999</v>
      </c>
      <c r="DU183" s="113">
        <v>227.637878</v>
      </c>
      <c r="DV183" s="114">
        <v>2967000</v>
      </c>
      <c r="DW183" s="115">
        <v>171731.9</v>
      </c>
      <c r="DX183" s="145">
        <v>75.314887999999996</v>
      </c>
      <c r="DY183" s="113">
        <v>75.763358999999994</v>
      </c>
      <c r="DZ183" s="113">
        <v>74.379767999999999</v>
      </c>
      <c r="EA183" s="113">
        <v>75.725189</v>
      </c>
      <c r="EB183" s="113">
        <v>74.412955999999994</v>
      </c>
      <c r="EC183" s="114">
        <v>9132796</v>
      </c>
      <c r="ED183" s="115">
        <v>200944.2</v>
      </c>
      <c r="EE183" s="145">
        <v>239.30999800000001</v>
      </c>
      <c r="EF183" s="113">
        <v>243.229996</v>
      </c>
      <c r="EG183" s="113">
        <v>238.60000600000001</v>
      </c>
      <c r="EH183" s="113">
        <v>243.11999499999999</v>
      </c>
      <c r="EI183" s="113">
        <v>242.65545700000001</v>
      </c>
      <c r="EJ183" s="114">
        <v>25739800</v>
      </c>
      <c r="EK183" s="115">
        <v>1831075</v>
      </c>
      <c r="EL183" s="145">
        <v>133.479996</v>
      </c>
      <c r="EM183" s="113">
        <v>133.970001</v>
      </c>
      <c r="EN183" s="113">
        <v>131.96000699999999</v>
      </c>
      <c r="EO183" s="113">
        <v>132.96000699999999</v>
      </c>
      <c r="EP183" s="113">
        <v>132.473648</v>
      </c>
      <c r="EQ183" s="114">
        <v>5582300</v>
      </c>
      <c r="ER183" s="115">
        <v>169518.3</v>
      </c>
      <c r="ES183" s="145">
        <v>136.05999800000001</v>
      </c>
      <c r="ET183" s="113">
        <v>136.83000200000001</v>
      </c>
      <c r="EU183" s="113">
        <v>135.58999600000001</v>
      </c>
      <c r="EV183" s="113">
        <v>136.60000600000001</v>
      </c>
      <c r="EW183" s="113">
        <v>135.74624600000001</v>
      </c>
      <c r="EX183" s="114">
        <v>9806800</v>
      </c>
      <c r="EY183" s="115">
        <v>334428.59999999998</v>
      </c>
      <c r="EZ183" s="145">
        <v>215.85000600000001</v>
      </c>
      <c r="FA183" s="113">
        <v>221.60000600000001</v>
      </c>
      <c r="FB183" s="113">
        <v>214.509995</v>
      </c>
      <c r="FC183" s="113">
        <v>221.33999600000001</v>
      </c>
      <c r="FD183" s="113">
        <v>221.33999600000001</v>
      </c>
      <c r="FE183" s="114">
        <v>8092100</v>
      </c>
      <c r="FF183" s="115">
        <v>201540</v>
      </c>
      <c r="FG183" s="145">
        <v>156.770004</v>
      </c>
      <c r="FH183" s="113">
        <v>157.36000100000001</v>
      </c>
      <c r="FI183" s="113">
        <v>154.11000100000001</v>
      </c>
      <c r="FJ183" s="113">
        <v>157</v>
      </c>
      <c r="FK183" s="113">
        <v>155.25752299999999</v>
      </c>
      <c r="FL183" s="114">
        <v>1332700</v>
      </c>
      <c r="FM183" s="115">
        <v>39479.339999999997</v>
      </c>
      <c r="FN183" s="145">
        <v>409.48998999999998</v>
      </c>
      <c r="FO183" s="113">
        <v>410.72000100000002</v>
      </c>
      <c r="FP183" s="113">
        <v>404.25</v>
      </c>
      <c r="FQ183" s="113">
        <v>409.5</v>
      </c>
      <c r="FR183" s="113">
        <v>406.578552</v>
      </c>
      <c r="FS183" s="114">
        <v>2783100</v>
      </c>
      <c r="FT183" s="115">
        <v>386445.9</v>
      </c>
      <c r="FU183" s="145">
        <v>56.52</v>
      </c>
      <c r="FV183" s="113">
        <v>56.939999</v>
      </c>
      <c r="FW183" s="113">
        <v>56.349997999999999</v>
      </c>
      <c r="FX183" s="113">
        <v>56.919998</v>
      </c>
      <c r="FY183" s="113">
        <v>55.627032999999997</v>
      </c>
      <c r="FZ183" s="114">
        <v>20213500</v>
      </c>
      <c r="GA183" s="115">
        <v>235652.6</v>
      </c>
      <c r="GB183" s="145">
        <v>222.759995</v>
      </c>
      <c r="GC183" s="113">
        <v>224.85000600000001</v>
      </c>
      <c r="GD183" s="113">
        <v>221.78999300000001</v>
      </c>
      <c r="GE183" s="113">
        <v>224.58999600000001</v>
      </c>
      <c r="GF183" s="113">
        <v>224.28424100000001</v>
      </c>
      <c r="GG183" s="114">
        <v>9311900</v>
      </c>
      <c r="GH183" s="115">
        <v>379962.9</v>
      </c>
      <c r="GI183" s="145">
        <v>54.77</v>
      </c>
      <c r="GJ183" s="113">
        <v>55.139999000000003</v>
      </c>
      <c r="GK183" s="113">
        <v>53.860000999999997</v>
      </c>
      <c r="GL183" s="113">
        <v>54.810001</v>
      </c>
      <c r="GM183" s="113">
        <v>53.812103</v>
      </c>
      <c r="GN183" s="114">
        <v>4147800</v>
      </c>
      <c r="GO183" s="115">
        <v>35710</v>
      </c>
      <c r="GP183" s="145">
        <v>140.71000699999999</v>
      </c>
      <c r="GQ183" s="113">
        <v>143.720001</v>
      </c>
      <c r="GR183" s="113">
        <v>140.5</v>
      </c>
      <c r="GS183" s="113">
        <v>141.91999799999999</v>
      </c>
      <c r="GT183" s="113">
        <v>141.39965799999999</v>
      </c>
      <c r="GU183" s="114">
        <v>11624900</v>
      </c>
      <c r="GV183" s="115">
        <v>399289.1</v>
      </c>
      <c r="GW183" s="145">
        <v>167.71000699999999</v>
      </c>
      <c r="GX183" s="113">
        <v>169.39999399999999</v>
      </c>
      <c r="GY183" s="113">
        <v>167.10000600000001</v>
      </c>
      <c r="GZ183" s="113">
        <v>169.270004</v>
      </c>
      <c r="HA183" s="113">
        <v>169.270004</v>
      </c>
      <c r="HB183" s="114">
        <v>9251000</v>
      </c>
      <c r="HC183" s="115">
        <v>307552.2</v>
      </c>
      <c r="HD183" s="147">
        <v>33945.81</v>
      </c>
      <c r="HE183" s="148">
        <v>33945.81</v>
      </c>
      <c r="HF183" s="148">
        <v>33473.800000000003</v>
      </c>
      <c r="HG183" s="148">
        <v>33896.04</v>
      </c>
      <c r="HH183" s="148">
        <v>33896.04</v>
      </c>
      <c r="HI183" s="114">
        <v>348480000</v>
      </c>
      <c r="HJ183" s="149">
        <f t="shared" si="2"/>
        <v>10003595.379999997</v>
      </c>
    </row>
    <row r="184" spans="1:218" x14ac:dyDescent="0.2">
      <c r="A184" s="127">
        <v>44336</v>
      </c>
      <c r="B184" s="112">
        <v>201.08999600000001</v>
      </c>
      <c r="C184" s="113">
        <v>202.19000199999999</v>
      </c>
      <c r="D184" s="113">
        <v>200.5</v>
      </c>
      <c r="E184" s="113">
        <v>201.64999399999999</v>
      </c>
      <c r="F184" s="113">
        <v>200.122345</v>
      </c>
      <c r="G184" s="114">
        <v>1412500</v>
      </c>
      <c r="H184" s="120">
        <v>116891.4</v>
      </c>
      <c r="I184" s="145">
        <v>155.470001</v>
      </c>
      <c r="J184" s="113">
        <v>156.25</v>
      </c>
      <c r="K184" s="113">
        <v>153.929993</v>
      </c>
      <c r="L184" s="113">
        <v>155.529999</v>
      </c>
      <c r="M184" s="113">
        <v>154.740555</v>
      </c>
      <c r="N184" s="114">
        <v>3031100</v>
      </c>
      <c r="O184" s="115">
        <v>124937.60000000001</v>
      </c>
      <c r="P184" s="146">
        <v>248.009995</v>
      </c>
      <c r="Q184" s="113">
        <v>254.38999899999999</v>
      </c>
      <c r="R184" s="113">
        <v>247.91000399999999</v>
      </c>
      <c r="S184" s="113">
        <v>251.929993</v>
      </c>
      <c r="T184" s="113">
        <v>249.99949599999999</v>
      </c>
      <c r="U184" s="114">
        <v>2227400</v>
      </c>
      <c r="V184" s="120">
        <v>133580</v>
      </c>
      <c r="W184" s="145">
        <v>125.230003</v>
      </c>
      <c r="X184" s="113">
        <v>127.720001</v>
      </c>
      <c r="Y184" s="113">
        <v>125.099998</v>
      </c>
      <c r="Z184" s="113">
        <v>127.30999799999999</v>
      </c>
      <c r="AA184" s="113">
        <v>127.11953699999999</v>
      </c>
      <c r="AB184" s="114">
        <v>76857100</v>
      </c>
      <c r="AC184" s="115">
        <v>2124501</v>
      </c>
      <c r="AD184" s="145">
        <v>225.13000500000001</v>
      </c>
      <c r="AE184" s="113">
        <v>228.44000199999999</v>
      </c>
      <c r="AF184" s="113">
        <v>223.770004</v>
      </c>
      <c r="AG184" s="113">
        <v>227.64999399999999</v>
      </c>
      <c r="AH184" s="113">
        <v>227.64999399999999</v>
      </c>
      <c r="AI184" s="114">
        <v>9218900</v>
      </c>
      <c r="AJ184" s="115">
        <v>133131.9</v>
      </c>
      <c r="AK184" s="145">
        <v>237.479996</v>
      </c>
      <c r="AL184" s="113">
        <v>237.60000600000001</v>
      </c>
      <c r="AM184" s="113">
        <v>232.58999600000001</v>
      </c>
      <c r="AN184" s="113">
        <v>234.990005</v>
      </c>
      <c r="AO184" s="113">
        <v>233.73567199999999</v>
      </c>
      <c r="AP184" s="114">
        <v>3339200</v>
      </c>
      <c r="AQ184" s="115">
        <v>128724.4</v>
      </c>
      <c r="AR184" s="145">
        <v>103.07</v>
      </c>
      <c r="AS184" s="113">
        <v>104.07</v>
      </c>
      <c r="AT184" s="113">
        <v>101.970001</v>
      </c>
      <c r="AU184" s="113">
        <v>103.55999799999999</v>
      </c>
      <c r="AV184" s="113">
        <v>102.18235</v>
      </c>
      <c r="AW184" s="114">
        <v>9706300</v>
      </c>
      <c r="AX184" s="115">
        <v>199669.8</v>
      </c>
      <c r="AY184" s="145">
        <v>50.41</v>
      </c>
      <c r="AZ184" s="113">
        <v>52.970001000000003</v>
      </c>
      <c r="BA184" s="113">
        <v>50.099997999999999</v>
      </c>
      <c r="BB184" s="113">
        <v>52.849997999999999</v>
      </c>
      <c r="BC184" s="113">
        <v>52.131905000000003</v>
      </c>
      <c r="BD184" s="114">
        <v>48830800</v>
      </c>
      <c r="BE184" s="115">
        <v>222720.6</v>
      </c>
      <c r="BF184" s="145">
        <v>54.119999</v>
      </c>
      <c r="BG184" s="113">
        <v>54.799999</v>
      </c>
      <c r="BH184" s="113">
        <v>54.119999</v>
      </c>
      <c r="BI184" s="113">
        <v>54.650002000000001</v>
      </c>
      <c r="BJ184" s="113">
        <v>53.834991000000002</v>
      </c>
      <c r="BK184" s="114">
        <v>10948400</v>
      </c>
      <c r="BL184" s="115">
        <v>235633.3</v>
      </c>
      <c r="BM184" s="145">
        <v>68.459998999999996</v>
      </c>
      <c r="BN184" s="113">
        <v>68.720000999999996</v>
      </c>
      <c r="BO184" s="113">
        <v>67.860000999999997</v>
      </c>
      <c r="BP184" s="113">
        <v>68.260002</v>
      </c>
      <c r="BQ184" s="113">
        <v>66.849700999999996</v>
      </c>
      <c r="BR184" s="114">
        <v>3126500</v>
      </c>
      <c r="BS184" s="115">
        <v>44742.49</v>
      </c>
      <c r="BT184" s="145">
        <v>358.98001099999999</v>
      </c>
      <c r="BU184" s="113">
        <v>361.95001200000002</v>
      </c>
      <c r="BV184" s="113">
        <v>353.35000600000001</v>
      </c>
      <c r="BW184" s="113">
        <v>359.77999899999998</v>
      </c>
      <c r="BX184" s="113">
        <v>356.83511399999998</v>
      </c>
      <c r="BY184" s="114">
        <v>1919600</v>
      </c>
      <c r="BZ184" s="115">
        <v>122239.6</v>
      </c>
      <c r="CA184" s="145">
        <v>220.490005</v>
      </c>
      <c r="CB184" s="113">
        <v>222.88999899999999</v>
      </c>
      <c r="CC184" s="113">
        <v>220.470001</v>
      </c>
      <c r="CD184" s="113">
        <v>222.13000500000001</v>
      </c>
      <c r="CE184" s="113">
        <v>221.24786399999999</v>
      </c>
      <c r="CF184" s="114">
        <v>2207800</v>
      </c>
      <c r="CG184" s="115">
        <v>148650</v>
      </c>
      <c r="CH184" s="145">
        <v>314.89001500000001</v>
      </c>
      <c r="CI184" s="113">
        <v>319.709991</v>
      </c>
      <c r="CJ184" s="113">
        <v>314.89001500000001</v>
      </c>
      <c r="CK184" s="113">
        <v>315.89999399999999</v>
      </c>
      <c r="CL184" s="113">
        <v>312.66247600000003</v>
      </c>
      <c r="CM184" s="114">
        <v>3854700</v>
      </c>
      <c r="CN184" s="115">
        <v>335883.3</v>
      </c>
      <c r="CO184" s="145">
        <v>55.57</v>
      </c>
      <c r="CP184" s="113">
        <v>56.240001999999997</v>
      </c>
      <c r="CQ184" s="113">
        <v>55.360000999999997</v>
      </c>
      <c r="CR184" s="113">
        <v>55.950001</v>
      </c>
      <c r="CS184" s="113">
        <v>55.588768000000002</v>
      </c>
      <c r="CT184" s="114">
        <v>23145200</v>
      </c>
      <c r="CU184" s="115">
        <v>225926.1</v>
      </c>
      <c r="CV184" s="145">
        <v>143.11999499999999</v>
      </c>
      <c r="CW184" s="113">
        <v>144.91000399999999</v>
      </c>
      <c r="CX184" s="113">
        <v>142.16000399999999</v>
      </c>
      <c r="CY184" s="113">
        <v>143.88000500000001</v>
      </c>
      <c r="CZ184" s="113">
        <v>142.242401</v>
      </c>
      <c r="DA184" s="114">
        <v>4112500</v>
      </c>
      <c r="DB184" s="115">
        <v>128560</v>
      </c>
      <c r="DC184" s="145">
        <v>169.94000199999999</v>
      </c>
      <c r="DD184" s="113">
        <v>171.58999600000001</v>
      </c>
      <c r="DE184" s="113">
        <v>169.69000199999999</v>
      </c>
      <c r="DF184" s="113">
        <v>171.070007</v>
      </c>
      <c r="DG184" s="113">
        <v>169.00503499999999</v>
      </c>
      <c r="DH184" s="114">
        <v>4853200</v>
      </c>
      <c r="DI184" s="115">
        <v>450495.2</v>
      </c>
      <c r="DJ184" s="145">
        <v>160.83000200000001</v>
      </c>
      <c r="DK184" s="113">
        <v>161.86000100000001</v>
      </c>
      <c r="DL184" s="113">
        <v>159.520004</v>
      </c>
      <c r="DM184" s="113">
        <v>160.83000200000001</v>
      </c>
      <c r="DN184" s="113">
        <v>158.95069899999999</v>
      </c>
      <c r="DO184" s="114">
        <v>10426000</v>
      </c>
      <c r="DP184" s="115">
        <v>486853</v>
      </c>
      <c r="DQ184" s="145">
        <v>230.720001</v>
      </c>
      <c r="DR184" s="113">
        <v>234.020004</v>
      </c>
      <c r="DS184" s="113">
        <v>230.55999800000001</v>
      </c>
      <c r="DT184" s="113">
        <v>232.179993</v>
      </c>
      <c r="DU184" s="113">
        <v>229.64572100000001</v>
      </c>
      <c r="DV184" s="114">
        <v>1890200</v>
      </c>
      <c r="DW184" s="115">
        <v>173246.7</v>
      </c>
      <c r="DX184" s="145">
        <v>75.314887999999996</v>
      </c>
      <c r="DY184" s="113">
        <v>76.326340000000002</v>
      </c>
      <c r="DZ184" s="113">
        <v>75.286263000000005</v>
      </c>
      <c r="EA184" s="113">
        <v>76.011452000000006</v>
      </c>
      <c r="EB184" s="113">
        <v>74.69426</v>
      </c>
      <c r="EC184" s="114">
        <v>7345222</v>
      </c>
      <c r="ED184" s="115">
        <v>201703.8</v>
      </c>
      <c r="EE184" s="145">
        <v>243.96000699999999</v>
      </c>
      <c r="EF184" s="113">
        <v>247.949997</v>
      </c>
      <c r="EG184" s="113">
        <v>243.86000100000001</v>
      </c>
      <c r="EH184" s="113">
        <v>246.479996</v>
      </c>
      <c r="EI184" s="113">
        <v>246.00903299999999</v>
      </c>
      <c r="EJ184" s="114">
        <v>21800700</v>
      </c>
      <c r="EK184" s="115">
        <v>1856381</v>
      </c>
      <c r="EL184" s="145">
        <v>133.779999</v>
      </c>
      <c r="EM184" s="113">
        <v>134.21000699999999</v>
      </c>
      <c r="EN184" s="113">
        <v>132.19000199999999</v>
      </c>
      <c r="EO184" s="113">
        <v>133.270004</v>
      </c>
      <c r="EP184" s="113">
        <v>132.78251599999999</v>
      </c>
      <c r="EQ184" s="114">
        <v>4934800</v>
      </c>
      <c r="ER184" s="115">
        <v>169913.5</v>
      </c>
      <c r="ES184" s="145">
        <v>136.78999300000001</v>
      </c>
      <c r="ET184" s="113">
        <v>138.71000699999999</v>
      </c>
      <c r="EU184" s="113">
        <v>136.720001</v>
      </c>
      <c r="EV184" s="113">
        <v>138</v>
      </c>
      <c r="EW184" s="113">
        <v>137.137497</v>
      </c>
      <c r="EX184" s="114">
        <v>8768200</v>
      </c>
      <c r="EY184" s="115">
        <v>337856.1</v>
      </c>
      <c r="EZ184" s="145">
        <v>222.979996</v>
      </c>
      <c r="FA184" s="113">
        <v>226.83000200000001</v>
      </c>
      <c r="FB184" s="113">
        <v>222.36000100000001</v>
      </c>
      <c r="FC184" s="113">
        <v>223.779999</v>
      </c>
      <c r="FD184" s="113">
        <v>223.779999</v>
      </c>
      <c r="FE184" s="114">
        <v>6705500</v>
      </c>
      <c r="FF184" s="115">
        <v>202560</v>
      </c>
      <c r="FG184" s="145">
        <v>157.21000699999999</v>
      </c>
      <c r="FH184" s="113">
        <v>159.63999899999999</v>
      </c>
      <c r="FI184" s="113">
        <v>156.509995</v>
      </c>
      <c r="FJ184" s="113">
        <v>158.80999800000001</v>
      </c>
      <c r="FK184" s="113">
        <v>157.04742400000001</v>
      </c>
      <c r="FL184" s="114">
        <v>1067100</v>
      </c>
      <c r="FM184" s="115">
        <v>39934.480000000003</v>
      </c>
      <c r="FN184" s="145">
        <v>409.52999899999998</v>
      </c>
      <c r="FO184" s="113">
        <v>413.82998700000002</v>
      </c>
      <c r="FP184" s="113">
        <v>408.32000699999998</v>
      </c>
      <c r="FQ184" s="113">
        <v>408.64001500000001</v>
      </c>
      <c r="FR184" s="113">
        <v>405.72470099999998</v>
      </c>
      <c r="FS184" s="114">
        <v>2105800</v>
      </c>
      <c r="FT184" s="115">
        <v>385634.3</v>
      </c>
      <c r="FU184" s="145">
        <v>56.91</v>
      </c>
      <c r="FV184" s="113">
        <v>57.25</v>
      </c>
      <c r="FW184" s="113">
        <v>56.75</v>
      </c>
      <c r="FX184" s="113">
        <v>56.790000999999997</v>
      </c>
      <c r="FY184" s="113">
        <v>55.499991999999999</v>
      </c>
      <c r="FZ184" s="114">
        <v>20768900</v>
      </c>
      <c r="GA184" s="115">
        <v>235114.4</v>
      </c>
      <c r="GB184" s="145">
        <v>225.44000199999999</v>
      </c>
      <c r="GC184" s="113">
        <v>227.60000600000001</v>
      </c>
      <c r="GD184" s="113">
        <v>225.240005</v>
      </c>
      <c r="GE184" s="113">
        <v>226.44000199999999</v>
      </c>
      <c r="GF184" s="113">
        <v>226.13172900000001</v>
      </c>
      <c r="GG184" s="114">
        <v>7478600</v>
      </c>
      <c r="GH184" s="115">
        <v>383092.7</v>
      </c>
      <c r="GI184" s="145">
        <v>54.279998999999997</v>
      </c>
      <c r="GJ184" s="113">
        <v>54.759998000000003</v>
      </c>
      <c r="GK184" s="113">
        <v>53.459999000000003</v>
      </c>
      <c r="GL184" s="113">
        <v>54.599997999999999</v>
      </c>
      <c r="GM184" s="113">
        <v>54.067585000000001</v>
      </c>
      <c r="GN184" s="114">
        <v>5475300</v>
      </c>
      <c r="GO184" s="115">
        <v>35830</v>
      </c>
      <c r="GP184" s="145">
        <v>141.5</v>
      </c>
      <c r="GQ184" s="113">
        <v>142.86999499999999</v>
      </c>
      <c r="GR184" s="113">
        <v>140.699997</v>
      </c>
      <c r="GS184" s="113">
        <v>142.41999799999999</v>
      </c>
      <c r="GT184" s="113">
        <v>141.89782700000001</v>
      </c>
      <c r="GU184" s="114">
        <v>10180300</v>
      </c>
      <c r="GV184" s="115">
        <v>400695.9</v>
      </c>
      <c r="GW184" s="145">
        <v>169.21000699999999</v>
      </c>
      <c r="GX184" s="113">
        <v>171.89999399999999</v>
      </c>
      <c r="GY184" s="113">
        <v>168.979996</v>
      </c>
      <c r="GZ184" s="113">
        <v>171.36000100000001</v>
      </c>
      <c r="HA184" s="113">
        <v>171.36000100000001</v>
      </c>
      <c r="HB184" s="114">
        <v>7400700</v>
      </c>
      <c r="HC184" s="115">
        <v>311349.59999999998</v>
      </c>
      <c r="HD184" s="147">
        <v>33906.300000000003</v>
      </c>
      <c r="HE184" s="148">
        <v>34233.4</v>
      </c>
      <c r="HF184" s="148">
        <v>33872.410000000003</v>
      </c>
      <c r="HG184" s="148">
        <v>34084.15</v>
      </c>
      <c r="HH184" s="148">
        <v>34084.15</v>
      </c>
      <c r="HI184" s="114">
        <v>320150000</v>
      </c>
      <c r="HJ184" s="149">
        <f t="shared" si="2"/>
        <v>10096452.17</v>
      </c>
    </row>
    <row r="185" spans="1:218" x14ac:dyDescent="0.2">
      <c r="A185" s="127">
        <v>44337</v>
      </c>
      <c r="B185" s="112">
        <v>201.71000699999999</v>
      </c>
      <c r="C185" s="113">
        <v>203.759995</v>
      </c>
      <c r="D185" s="113">
        <v>201.08000200000001</v>
      </c>
      <c r="E185" s="113">
        <v>201.86000100000001</v>
      </c>
      <c r="F185" s="113">
        <v>200.33076500000001</v>
      </c>
      <c r="G185" s="114">
        <v>1537200</v>
      </c>
      <c r="H185" s="120">
        <v>117013.1</v>
      </c>
      <c r="I185" s="145">
        <v>156.699997</v>
      </c>
      <c r="J185" s="113">
        <v>158.80999800000001</v>
      </c>
      <c r="K185" s="113">
        <v>156.35000600000001</v>
      </c>
      <c r="L185" s="113">
        <v>156.86999499999999</v>
      </c>
      <c r="M185" s="113">
        <v>156.073746</v>
      </c>
      <c r="N185" s="114">
        <v>3424100</v>
      </c>
      <c r="O185" s="115">
        <v>126014.1</v>
      </c>
      <c r="P185" s="146">
        <v>253.71000699999999</v>
      </c>
      <c r="Q185" s="113">
        <v>254.05999800000001</v>
      </c>
      <c r="R185" s="113">
        <v>250.740005</v>
      </c>
      <c r="S185" s="113">
        <v>251.009995</v>
      </c>
      <c r="T185" s="113">
        <v>249.08654799999999</v>
      </c>
      <c r="U185" s="114">
        <v>2177900</v>
      </c>
      <c r="V185" s="120">
        <v>132390</v>
      </c>
      <c r="W185" s="145">
        <v>127.82</v>
      </c>
      <c r="X185" s="113">
        <v>128</v>
      </c>
      <c r="Y185" s="113">
        <v>125.209999</v>
      </c>
      <c r="Z185" s="113">
        <v>125.43</v>
      </c>
      <c r="AA185" s="113">
        <v>125.242355</v>
      </c>
      <c r="AB185" s="114">
        <v>79295400</v>
      </c>
      <c r="AC185" s="115">
        <v>2093128</v>
      </c>
      <c r="AD185" s="145">
        <v>232.89999399999999</v>
      </c>
      <c r="AE185" s="113">
        <v>236.300003</v>
      </c>
      <c r="AF185" s="113">
        <v>231.38999899999999</v>
      </c>
      <c r="AG185" s="113">
        <v>234.820007</v>
      </c>
      <c r="AH185" s="113">
        <v>234.820007</v>
      </c>
      <c r="AI185" s="114">
        <v>16579000</v>
      </c>
      <c r="AJ185" s="115">
        <v>137325</v>
      </c>
      <c r="AK185" s="145">
        <v>236.60000600000001</v>
      </c>
      <c r="AL185" s="113">
        <v>239.39999399999999</v>
      </c>
      <c r="AM185" s="113">
        <v>235.009995</v>
      </c>
      <c r="AN185" s="113">
        <v>237.240005</v>
      </c>
      <c r="AO185" s="113">
        <v>235.97366299999999</v>
      </c>
      <c r="AP185" s="114">
        <v>2479100</v>
      </c>
      <c r="AQ185" s="115">
        <v>129956.9</v>
      </c>
      <c r="AR185" s="145">
        <v>104.099998</v>
      </c>
      <c r="AS185" s="113">
        <v>105.199997</v>
      </c>
      <c r="AT185" s="113">
        <v>103.68</v>
      </c>
      <c r="AU185" s="113">
        <v>104.120003</v>
      </c>
      <c r="AV185" s="113">
        <v>102.734909</v>
      </c>
      <c r="AW185" s="114">
        <v>10352800</v>
      </c>
      <c r="AX185" s="115">
        <v>200749.4</v>
      </c>
      <c r="AY185" s="145">
        <v>52.77</v>
      </c>
      <c r="AZ185" s="113">
        <v>52.93</v>
      </c>
      <c r="BA185" s="113">
        <v>52.240001999999997</v>
      </c>
      <c r="BB185" s="113">
        <v>52.43</v>
      </c>
      <c r="BC185" s="113">
        <v>51.717616999999997</v>
      </c>
      <c r="BD185" s="114">
        <v>24468400</v>
      </c>
      <c r="BE185" s="115">
        <v>220950.6</v>
      </c>
      <c r="BF185" s="145">
        <v>54.799999</v>
      </c>
      <c r="BG185" s="113">
        <v>55.119999</v>
      </c>
      <c r="BH185" s="113">
        <v>54.220001000000003</v>
      </c>
      <c r="BI185" s="113">
        <v>54.619999</v>
      </c>
      <c r="BJ185" s="113">
        <v>53.805435000000003</v>
      </c>
      <c r="BK185" s="114">
        <v>16033200</v>
      </c>
      <c r="BL185" s="115">
        <v>235503.9</v>
      </c>
      <c r="BM185" s="145">
        <v>68.680000000000007</v>
      </c>
      <c r="BN185" s="113">
        <v>69.599997999999999</v>
      </c>
      <c r="BO185" s="113">
        <v>68.550003000000004</v>
      </c>
      <c r="BP185" s="113">
        <v>68.830001999999993</v>
      </c>
      <c r="BQ185" s="113">
        <v>67.407927999999998</v>
      </c>
      <c r="BR185" s="114">
        <v>3855700</v>
      </c>
      <c r="BS185" s="115">
        <v>44763.79</v>
      </c>
      <c r="BT185" s="145">
        <v>361.48998999999998</v>
      </c>
      <c r="BU185" s="113">
        <v>367.14001500000001</v>
      </c>
      <c r="BV185" s="113">
        <v>360.51001000000002</v>
      </c>
      <c r="BW185" s="113">
        <v>366.26001000000002</v>
      </c>
      <c r="BX185" s="113">
        <v>363.26205399999998</v>
      </c>
      <c r="BY185" s="114">
        <v>2657500</v>
      </c>
      <c r="BZ185" s="115">
        <v>124441.2</v>
      </c>
      <c r="CA185" s="145">
        <v>223</v>
      </c>
      <c r="CB185" s="113">
        <v>225.63000500000001</v>
      </c>
      <c r="CC185" s="113">
        <v>222.66000399999999</v>
      </c>
      <c r="CD185" s="113">
        <v>223.199997</v>
      </c>
      <c r="CE185" s="113">
        <v>222.313614</v>
      </c>
      <c r="CF185" s="114">
        <v>2274600</v>
      </c>
      <c r="CG185" s="115">
        <v>150600</v>
      </c>
      <c r="CH185" s="145">
        <v>317</v>
      </c>
      <c r="CI185" s="113">
        <v>319.27999899999998</v>
      </c>
      <c r="CJ185" s="113">
        <v>314.45001200000002</v>
      </c>
      <c r="CK185" s="113">
        <v>315.76998900000001</v>
      </c>
      <c r="CL185" s="113">
        <v>312.53381300000001</v>
      </c>
      <c r="CM185" s="114">
        <v>3920600</v>
      </c>
      <c r="CN185" s="115">
        <v>335745.3</v>
      </c>
      <c r="CO185" s="145">
        <v>56.419998</v>
      </c>
      <c r="CP185" s="113">
        <v>56.709999000000003</v>
      </c>
      <c r="CQ185" s="113">
        <v>55.98</v>
      </c>
      <c r="CR185" s="113">
        <v>56.080002</v>
      </c>
      <c r="CS185" s="113">
        <v>55.717930000000003</v>
      </c>
      <c r="CT185" s="114">
        <v>17723100</v>
      </c>
      <c r="CU185" s="115">
        <v>226451</v>
      </c>
      <c r="CV185" s="145">
        <v>144.279999</v>
      </c>
      <c r="CW185" s="113">
        <v>145.699997</v>
      </c>
      <c r="CX185" s="113">
        <v>144.279999</v>
      </c>
      <c r="CY185" s="113">
        <v>144.740005</v>
      </c>
      <c r="CZ185" s="113">
        <v>143.09260599999999</v>
      </c>
      <c r="DA185" s="114">
        <v>4033500</v>
      </c>
      <c r="DB185" s="115">
        <v>129328.4</v>
      </c>
      <c r="DC185" s="145">
        <v>171.33000200000001</v>
      </c>
      <c r="DD185" s="113">
        <v>172.740005</v>
      </c>
      <c r="DE185" s="113">
        <v>170.86999499999999</v>
      </c>
      <c r="DF185" s="113">
        <v>170.96000699999999</v>
      </c>
      <c r="DG185" s="113">
        <v>168.89636200000001</v>
      </c>
      <c r="DH185" s="114">
        <v>6501800</v>
      </c>
      <c r="DI185" s="115">
        <v>450205.5</v>
      </c>
      <c r="DJ185" s="145">
        <v>161.33999600000001</v>
      </c>
      <c r="DK185" s="113">
        <v>163.220001</v>
      </c>
      <c r="DL185" s="113">
        <v>160.94000199999999</v>
      </c>
      <c r="DM185" s="113">
        <v>162.66000399999999</v>
      </c>
      <c r="DN185" s="113">
        <v>160.759308</v>
      </c>
      <c r="DO185" s="114">
        <v>10249000</v>
      </c>
      <c r="DP185" s="115">
        <v>492392.7</v>
      </c>
      <c r="DQ185" s="145">
        <v>232.41999799999999</v>
      </c>
      <c r="DR185" s="113">
        <v>233.39999399999999</v>
      </c>
      <c r="DS185" s="113">
        <v>230.30999800000001</v>
      </c>
      <c r="DT185" s="113">
        <v>231.240005</v>
      </c>
      <c r="DU185" s="113">
        <v>228.716003</v>
      </c>
      <c r="DV185" s="114">
        <v>2601100</v>
      </c>
      <c r="DW185" s="115">
        <v>172545.3</v>
      </c>
      <c r="DX185" s="145">
        <v>76.269081</v>
      </c>
      <c r="DY185" s="113">
        <v>76.660301000000004</v>
      </c>
      <c r="DZ185" s="113">
        <v>75.458015000000003</v>
      </c>
      <c r="EA185" s="113">
        <v>75.553436000000005</v>
      </c>
      <c r="EB185" s="113">
        <v>74.244179000000003</v>
      </c>
      <c r="EC185" s="114">
        <v>10863987</v>
      </c>
      <c r="ED185" s="115">
        <v>200488.4</v>
      </c>
      <c r="EE185" s="145">
        <v>247.570007</v>
      </c>
      <c r="EF185" s="113">
        <v>248.33000200000001</v>
      </c>
      <c r="EG185" s="113">
        <v>244.740005</v>
      </c>
      <c r="EH185" s="113">
        <v>245.16999799999999</v>
      </c>
      <c r="EI185" s="113">
        <v>244.701538</v>
      </c>
      <c r="EJ185" s="114">
        <v>21863100</v>
      </c>
      <c r="EK185" s="115">
        <v>1846515</v>
      </c>
      <c r="EL185" s="145">
        <v>133.83000200000001</v>
      </c>
      <c r="EM185" s="113">
        <v>134.16999799999999</v>
      </c>
      <c r="EN185" s="113">
        <v>132.41000399999999</v>
      </c>
      <c r="EO185" s="113">
        <v>132.66000399999999</v>
      </c>
      <c r="EP185" s="113">
        <v>132.17475899999999</v>
      </c>
      <c r="EQ185" s="114">
        <v>5329700</v>
      </c>
      <c r="ER185" s="115">
        <v>169135.8</v>
      </c>
      <c r="ES185" s="145">
        <v>138.199997</v>
      </c>
      <c r="ET185" s="113">
        <v>138.94000199999999</v>
      </c>
      <c r="EU185" s="113">
        <v>137.779999</v>
      </c>
      <c r="EV185" s="113">
        <v>138</v>
      </c>
      <c r="EW185" s="113">
        <v>137.137497</v>
      </c>
      <c r="EX185" s="114">
        <v>10161000</v>
      </c>
      <c r="EY185" s="115">
        <v>337856.1</v>
      </c>
      <c r="EZ185" s="145">
        <v>225.21000699999999</v>
      </c>
      <c r="FA185" s="113">
        <v>225.779999</v>
      </c>
      <c r="FB185" s="113">
        <v>222.44000199999999</v>
      </c>
      <c r="FC185" s="113">
        <v>222.58000200000001</v>
      </c>
      <c r="FD185" s="113">
        <v>222.58000200000001</v>
      </c>
      <c r="FE185" s="114">
        <v>4913600</v>
      </c>
      <c r="FF185" s="115">
        <v>203610</v>
      </c>
      <c r="FG185" s="145">
        <v>159.08999600000001</v>
      </c>
      <c r="FH185" s="113">
        <v>160.949997</v>
      </c>
      <c r="FI185" s="113">
        <v>158.33000200000001</v>
      </c>
      <c r="FJ185" s="113">
        <v>159.08000200000001</v>
      </c>
      <c r="FK185" s="113">
        <v>157.314438</v>
      </c>
      <c r="FL185" s="114">
        <v>907000</v>
      </c>
      <c r="FM185" s="115">
        <v>40002.379999999997</v>
      </c>
      <c r="FN185" s="145">
        <v>410.76001000000002</v>
      </c>
      <c r="FO185" s="113">
        <v>418.63000499999998</v>
      </c>
      <c r="FP185" s="113">
        <v>409.459991</v>
      </c>
      <c r="FQ185" s="113">
        <v>411.63000499999998</v>
      </c>
      <c r="FR185" s="113">
        <v>408.69335899999999</v>
      </c>
      <c r="FS185" s="114">
        <v>4295400</v>
      </c>
      <c r="FT185" s="115">
        <v>388455.9</v>
      </c>
      <c r="FU185" s="145">
        <v>57.060001</v>
      </c>
      <c r="FV185" s="113">
        <v>57.299999</v>
      </c>
      <c r="FW185" s="113">
        <v>56.740001999999997</v>
      </c>
      <c r="FX185" s="113">
        <v>56.91</v>
      </c>
      <c r="FY185" s="113">
        <v>55.617268000000003</v>
      </c>
      <c r="FZ185" s="114">
        <v>15474400</v>
      </c>
      <c r="GA185" s="115">
        <v>235611.3</v>
      </c>
      <c r="GB185" s="145">
        <v>226.88000500000001</v>
      </c>
      <c r="GC185" s="113">
        <v>229.30999800000001</v>
      </c>
      <c r="GD185" s="113">
        <v>226.550003</v>
      </c>
      <c r="GE185" s="113">
        <v>226.770004</v>
      </c>
      <c r="GF185" s="113">
        <v>226.461288</v>
      </c>
      <c r="GG185" s="114">
        <v>5603900</v>
      </c>
      <c r="GH185" s="115">
        <v>383651</v>
      </c>
      <c r="GI185" s="145">
        <v>54.650002000000001</v>
      </c>
      <c r="GJ185" s="113">
        <v>55.529998999999997</v>
      </c>
      <c r="GK185" s="113">
        <v>54.57</v>
      </c>
      <c r="GL185" s="113">
        <v>54.880001</v>
      </c>
      <c r="GM185" s="113">
        <v>54.344859999999997</v>
      </c>
      <c r="GN185" s="114">
        <v>4873700</v>
      </c>
      <c r="GO185" s="115">
        <v>35880</v>
      </c>
      <c r="GP185" s="145">
        <v>142.520004</v>
      </c>
      <c r="GQ185" s="113">
        <v>143.08000200000001</v>
      </c>
      <c r="GR185" s="113">
        <v>141.60000600000001</v>
      </c>
      <c r="GS185" s="113">
        <v>141.75</v>
      </c>
      <c r="GT185" s="113">
        <v>141.23028600000001</v>
      </c>
      <c r="GU185" s="114">
        <v>7642500</v>
      </c>
      <c r="GV185" s="115">
        <v>398810.9</v>
      </c>
      <c r="GW185" s="145">
        <v>172.220001</v>
      </c>
      <c r="GX185" s="113">
        <v>173.11999499999999</v>
      </c>
      <c r="GY185" s="113">
        <v>171.520004</v>
      </c>
      <c r="GZ185" s="113">
        <v>172.39999399999999</v>
      </c>
      <c r="HA185" s="113">
        <v>172.39999399999999</v>
      </c>
      <c r="HB185" s="114">
        <v>8105700</v>
      </c>
      <c r="HC185" s="115">
        <v>313239.2</v>
      </c>
      <c r="HD185" s="147">
        <v>34121.910000000003</v>
      </c>
      <c r="HE185" s="148">
        <v>34415.480000000003</v>
      </c>
      <c r="HF185" s="148">
        <v>34121.910000000003</v>
      </c>
      <c r="HG185" s="148">
        <v>34207.839999999997</v>
      </c>
      <c r="HH185" s="148">
        <v>34207.839999999997</v>
      </c>
      <c r="HI185" s="114">
        <v>306360000</v>
      </c>
      <c r="HJ185" s="149">
        <f t="shared" si="2"/>
        <v>10072760.170000002</v>
      </c>
    </row>
    <row r="186" spans="1:218" x14ac:dyDescent="0.2">
      <c r="A186" s="127">
        <v>44340</v>
      </c>
      <c r="B186" s="112">
        <v>202.800003</v>
      </c>
      <c r="C186" s="113">
        <v>203.520004</v>
      </c>
      <c r="D186" s="113">
        <v>201.91999799999999</v>
      </c>
      <c r="E186" s="113">
        <v>202.61000100000001</v>
      </c>
      <c r="F186" s="113">
        <v>201.075073</v>
      </c>
      <c r="G186" s="114">
        <v>1529200</v>
      </c>
      <c r="H186" s="120">
        <v>117447.9</v>
      </c>
      <c r="I186" s="145">
        <v>157.699997</v>
      </c>
      <c r="J186" s="113">
        <v>158.91000399999999</v>
      </c>
      <c r="K186" s="113">
        <v>156.949997</v>
      </c>
      <c r="L186" s="113">
        <v>158.63999899999999</v>
      </c>
      <c r="M186" s="113">
        <v>157.834778</v>
      </c>
      <c r="N186" s="114">
        <v>1956900</v>
      </c>
      <c r="O186" s="115">
        <v>127435.9</v>
      </c>
      <c r="P186" s="146">
        <v>250.55999800000001</v>
      </c>
      <c r="Q186" s="113">
        <v>253.479996</v>
      </c>
      <c r="R186" s="113">
        <v>247.570007</v>
      </c>
      <c r="S186" s="113">
        <v>247.75</v>
      </c>
      <c r="T186" s="113">
        <v>245.85153199999999</v>
      </c>
      <c r="U186" s="114">
        <v>2552000</v>
      </c>
      <c r="V186" s="120">
        <v>132830</v>
      </c>
      <c r="W186" s="145">
        <v>126.010002</v>
      </c>
      <c r="X186" s="113">
        <v>127.94000200000001</v>
      </c>
      <c r="Y186" s="113">
        <v>125.94000200000001</v>
      </c>
      <c r="Z186" s="113">
        <v>127.099998</v>
      </c>
      <c r="AA186" s="113">
        <v>126.909851</v>
      </c>
      <c r="AB186" s="114">
        <v>63092900</v>
      </c>
      <c r="AC186" s="115">
        <v>2120997</v>
      </c>
      <c r="AD186" s="145">
        <v>235.13999899999999</v>
      </c>
      <c r="AE186" s="113">
        <v>238.5</v>
      </c>
      <c r="AF186" s="113">
        <v>232.60000600000001</v>
      </c>
      <c r="AG186" s="113">
        <v>237.44000199999999</v>
      </c>
      <c r="AH186" s="113">
        <v>237.44000199999999</v>
      </c>
      <c r="AI186" s="114">
        <v>10106000</v>
      </c>
      <c r="AJ186" s="115">
        <v>138857.29999999999</v>
      </c>
      <c r="AK186" s="145">
        <v>237.69000199999999</v>
      </c>
      <c r="AL186" s="113">
        <v>239.71000699999999</v>
      </c>
      <c r="AM186" s="113">
        <v>236.220001</v>
      </c>
      <c r="AN186" s="113">
        <v>239.050003</v>
      </c>
      <c r="AO186" s="113">
        <v>237.77398700000001</v>
      </c>
      <c r="AP186" s="114">
        <v>2372700</v>
      </c>
      <c r="AQ186" s="115">
        <v>130948.4</v>
      </c>
      <c r="AR186" s="145">
        <v>104.949997</v>
      </c>
      <c r="AS186" s="113">
        <v>105.839996</v>
      </c>
      <c r="AT186" s="113">
        <v>104</v>
      </c>
      <c r="AU186" s="113">
        <v>105.599998</v>
      </c>
      <c r="AV186" s="113">
        <v>104.195213</v>
      </c>
      <c r="AW186" s="114">
        <v>6785600</v>
      </c>
      <c r="AX186" s="115">
        <v>203603</v>
      </c>
      <c r="AY186" s="145">
        <v>52.959999000000003</v>
      </c>
      <c r="AZ186" s="113">
        <v>53.77</v>
      </c>
      <c r="BA186" s="113">
        <v>52.790000999999997</v>
      </c>
      <c r="BB186" s="113">
        <v>53.389999000000003</v>
      </c>
      <c r="BC186" s="113">
        <v>52.664569999999998</v>
      </c>
      <c r="BD186" s="114">
        <v>21128900</v>
      </c>
      <c r="BE186" s="115">
        <v>224996.3</v>
      </c>
      <c r="BF186" s="145">
        <v>54.630001</v>
      </c>
      <c r="BG186" s="113">
        <v>54.93</v>
      </c>
      <c r="BH186" s="113">
        <v>54.490001999999997</v>
      </c>
      <c r="BI186" s="113">
        <v>54.799999</v>
      </c>
      <c r="BJ186" s="113">
        <v>53.982750000000003</v>
      </c>
      <c r="BK186" s="114">
        <v>10326100</v>
      </c>
      <c r="BL186" s="115">
        <v>236280</v>
      </c>
      <c r="BM186" s="145">
        <v>69.589995999999999</v>
      </c>
      <c r="BN186" s="113">
        <v>70.010002</v>
      </c>
      <c r="BO186" s="113">
        <v>69.095000999999996</v>
      </c>
      <c r="BP186" s="113">
        <v>69.550003000000004</v>
      </c>
      <c r="BQ186" s="113">
        <v>68.113045</v>
      </c>
      <c r="BR186" s="114">
        <v>3420100</v>
      </c>
      <c r="BS186" s="115">
        <v>45370.41</v>
      </c>
      <c r="BT186" s="145">
        <v>367.32000699999998</v>
      </c>
      <c r="BU186" s="113">
        <v>369.72000100000002</v>
      </c>
      <c r="BV186" s="113">
        <v>365.51001000000002</v>
      </c>
      <c r="BW186" s="113">
        <v>368.290009</v>
      </c>
      <c r="BX186" s="113">
        <v>365.27545199999997</v>
      </c>
      <c r="BY186" s="114">
        <v>1834300</v>
      </c>
      <c r="BZ186" s="115">
        <v>125130.9</v>
      </c>
      <c r="CA186" s="145">
        <v>224.5</v>
      </c>
      <c r="CB186" s="113">
        <v>225.520004</v>
      </c>
      <c r="CC186" s="113">
        <v>223.16999799999999</v>
      </c>
      <c r="CD186" s="113">
        <v>225</v>
      </c>
      <c r="CE186" s="113">
        <v>224.106461</v>
      </c>
      <c r="CF186" s="114">
        <v>1813500</v>
      </c>
      <c r="CG186" s="115">
        <v>148740</v>
      </c>
      <c r="CH186" s="145">
        <v>316.83999599999999</v>
      </c>
      <c r="CI186" s="113">
        <v>318.73998999999998</v>
      </c>
      <c r="CJ186" s="113">
        <v>314.58999599999999</v>
      </c>
      <c r="CK186" s="113">
        <v>314.83999599999999</v>
      </c>
      <c r="CL186" s="113">
        <v>311.61334199999999</v>
      </c>
      <c r="CM186" s="114">
        <v>2930600</v>
      </c>
      <c r="CN186" s="115">
        <v>334756.40000000002</v>
      </c>
      <c r="CO186" s="145">
        <v>56.650002000000001</v>
      </c>
      <c r="CP186" s="113">
        <v>57.389999000000003</v>
      </c>
      <c r="CQ186" s="113">
        <v>56.400002000000001</v>
      </c>
      <c r="CR186" s="113">
        <v>56.959999000000003</v>
      </c>
      <c r="CS186" s="113">
        <v>56.592243000000003</v>
      </c>
      <c r="CT186" s="114">
        <v>19164400</v>
      </c>
      <c r="CU186" s="115">
        <v>230004.5</v>
      </c>
      <c r="CV186" s="145">
        <v>145.05999800000001</v>
      </c>
      <c r="CW186" s="113">
        <v>145.38999899999999</v>
      </c>
      <c r="CX186" s="113">
        <v>144.179993</v>
      </c>
      <c r="CY186" s="113">
        <v>144.720001</v>
      </c>
      <c r="CZ186" s="113">
        <v>143.07283000000001</v>
      </c>
      <c r="DA186" s="114">
        <v>3297600</v>
      </c>
      <c r="DB186" s="115">
        <v>129310.6</v>
      </c>
      <c r="DC186" s="145">
        <v>170.89999399999999</v>
      </c>
      <c r="DD186" s="113">
        <v>171.35000600000001</v>
      </c>
      <c r="DE186" s="113">
        <v>169.770004</v>
      </c>
      <c r="DF186" s="113">
        <v>170.550003</v>
      </c>
      <c r="DG186" s="113">
        <v>169.54252600000001</v>
      </c>
      <c r="DH186" s="114">
        <v>5195100</v>
      </c>
      <c r="DI186" s="115">
        <v>449125.8</v>
      </c>
      <c r="DJ186" s="145">
        <v>163.36000100000001</v>
      </c>
      <c r="DK186" s="113">
        <v>164.229996</v>
      </c>
      <c r="DL186" s="113">
        <v>162.11999499999999</v>
      </c>
      <c r="DM186" s="113">
        <v>163.53999300000001</v>
      </c>
      <c r="DN186" s="113">
        <v>161.62902800000001</v>
      </c>
      <c r="DO186" s="114">
        <v>9440300</v>
      </c>
      <c r="DP186" s="115">
        <v>495056.5</v>
      </c>
      <c r="DQ186" s="145">
        <v>231.520004</v>
      </c>
      <c r="DR186" s="113">
        <v>232.64999399999999</v>
      </c>
      <c r="DS186" s="113">
        <v>231.020004</v>
      </c>
      <c r="DT186" s="113">
        <v>231.91000399999999</v>
      </c>
      <c r="DU186" s="113">
        <v>229.37867700000001</v>
      </c>
      <c r="DV186" s="114">
        <v>1823300</v>
      </c>
      <c r="DW186" s="115">
        <v>173045.3</v>
      </c>
      <c r="DX186" s="145">
        <v>75.887405000000001</v>
      </c>
      <c r="DY186" s="113">
        <v>76.001907000000003</v>
      </c>
      <c r="DZ186" s="113">
        <v>75.343513000000002</v>
      </c>
      <c r="EA186" s="113">
        <v>75.410301000000004</v>
      </c>
      <c r="EB186" s="113">
        <v>74.103531000000004</v>
      </c>
      <c r="EC186" s="114">
        <v>8737910</v>
      </c>
      <c r="ED186" s="115">
        <v>200108.6</v>
      </c>
      <c r="EE186" s="145">
        <v>247.78999300000001</v>
      </c>
      <c r="EF186" s="113">
        <v>251.16000399999999</v>
      </c>
      <c r="EG186" s="113">
        <v>247.509995</v>
      </c>
      <c r="EH186" s="113">
        <v>250.779999</v>
      </c>
      <c r="EI186" s="113">
        <v>250.300827</v>
      </c>
      <c r="EJ186" s="114">
        <v>21411500</v>
      </c>
      <c r="EK186" s="115">
        <v>1888767</v>
      </c>
      <c r="EL186" s="145">
        <v>133.10000600000001</v>
      </c>
      <c r="EM186" s="113">
        <v>134.35000600000001</v>
      </c>
      <c r="EN186" s="113">
        <v>132.80999800000001</v>
      </c>
      <c r="EO186" s="113">
        <v>134.05999800000001</v>
      </c>
      <c r="EP186" s="113">
        <v>133.569626</v>
      </c>
      <c r="EQ186" s="114">
        <v>4313200</v>
      </c>
      <c r="ER186" s="115">
        <v>170920.7</v>
      </c>
      <c r="ES186" s="145">
        <v>138</v>
      </c>
      <c r="ET186" s="113">
        <v>138.800003</v>
      </c>
      <c r="EU186" s="113">
        <v>137.729996</v>
      </c>
      <c r="EV186" s="113">
        <v>137.96000699999999</v>
      </c>
      <c r="EW186" s="113">
        <v>137.097748</v>
      </c>
      <c r="EX186" s="114">
        <v>6981300</v>
      </c>
      <c r="EY186" s="115">
        <v>337758.2</v>
      </c>
      <c r="EZ186" s="145">
        <v>225</v>
      </c>
      <c r="FA186" s="113">
        <v>227.60000600000001</v>
      </c>
      <c r="FB186" s="113">
        <v>224.21000699999999</v>
      </c>
      <c r="FC186" s="113">
        <v>226.990005</v>
      </c>
      <c r="FD186" s="113">
        <v>226.990005</v>
      </c>
      <c r="FE186" s="114">
        <v>5288300</v>
      </c>
      <c r="FF186" s="115">
        <v>204070</v>
      </c>
      <c r="FG186" s="145">
        <v>159.39999399999999</v>
      </c>
      <c r="FH186" s="113">
        <v>160.199997</v>
      </c>
      <c r="FI186" s="113">
        <v>158.28999300000001</v>
      </c>
      <c r="FJ186" s="113">
        <v>158.729996</v>
      </c>
      <c r="FK186" s="113">
        <v>156.96830700000001</v>
      </c>
      <c r="FL186" s="114">
        <v>890800</v>
      </c>
      <c r="FM186" s="115">
        <v>39914.370000000003</v>
      </c>
      <c r="FN186" s="145">
        <v>412.36999500000002</v>
      </c>
      <c r="FO186" s="113">
        <v>413.89999399999999</v>
      </c>
      <c r="FP186" s="113">
        <v>409.92001299999998</v>
      </c>
      <c r="FQ186" s="113">
        <v>410.95001200000002</v>
      </c>
      <c r="FR186" s="113">
        <v>408.01821899999999</v>
      </c>
      <c r="FS186" s="114">
        <v>1883600</v>
      </c>
      <c r="FT186" s="115">
        <v>387814.3</v>
      </c>
      <c r="FU186" s="145">
        <v>57.09</v>
      </c>
      <c r="FV186" s="113">
        <v>57.299999</v>
      </c>
      <c r="FW186" s="113">
        <v>56.779998999999997</v>
      </c>
      <c r="FX186" s="113">
        <v>56.98</v>
      </c>
      <c r="FY186" s="113">
        <v>55.685676999999998</v>
      </c>
      <c r="FZ186" s="114">
        <v>12970700</v>
      </c>
      <c r="GA186" s="115">
        <v>235901</v>
      </c>
      <c r="GB186" s="145">
        <v>227.949997</v>
      </c>
      <c r="GC186" s="113">
        <v>230.11000100000001</v>
      </c>
      <c r="GD186" s="113">
        <v>227.63000500000001</v>
      </c>
      <c r="GE186" s="113">
        <v>229.320007</v>
      </c>
      <c r="GF186" s="113">
        <v>229.007813</v>
      </c>
      <c r="GG186" s="114">
        <v>4040100</v>
      </c>
      <c r="GH186" s="115">
        <v>387965.1</v>
      </c>
      <c r="GI186" s="145">
        <v>54.970001000000003</v>
      </c>
      <c r="GJ186" s="113">
        <v>55.32</v>
      </c>
      <c r="GK186" s="113">
        <v>54.759998000000003</v>
      </c>
      <c r="GL186" s="113">
        <v>54.830002</v>
      </c>
      <c r="GM186" s="113">
        <v>54.295344999999998</v>
      </c>
      <c r="GN186" s="114">
        <v>3806300</v>
      </c>
      <c r="GO186" s="115">
        <v>35980</v>
      </c>
      <c r="GP186" s="145">
        <v>141.759995</v>
      </c>
      <c r="GQ186" s="113">
        <v>142.41999799999999</v>
      </c>
      <c r="GR186" s="113">
        <v>141.36000100000001</v>
      </c>
      <c r="GS186" s="113">
        <v>141.759995</v>
      </c>
      <c r="GT186" s="113">
        <v>141.24025</v>
      </c>
      <c r="GU186" s="114">
        <v>6315300</v>
      </c>
      <c r="GV186" s="115">
        <v>398839</v>
      </c>
      <c r="GW186" s="145">
        <v>172.449997</v>
      </c>
      <c r="GX186" s="113">
        <v>175.11000100000001</v>
      </c>
      <c r="GY186" s="113">
        <v>171.75</v>
      </c>
      <c r="GZ186" s="113">
        <v>174.30999800000001</v>
      </c>
      <c r="HA186" s="113">
        <v>174.30999800000001</v>
      </c>
      <c r="HB186" s="114">
        <v>7346700</v>
      </c>
      <c r="HC186" s="115">
        <v>316709.5</v>
      </c>
      <c r="HD186" s="147">
        <v>34253.870000000003</v>
      </c>
      <c r="HE186" s="148">
        <v>34472.51</v>
      </c>
      <c r="HF186" s="148">
        <v>34253.870000000003</v>
      </c>
      <c r="HG186" s="148">
        <v>34393.980000000003</v>
      </c>
      <c r="HH186" s="148">
        <v>34393.980000000003</v>
      </c>
      <c r="HI186" s="114">
        <v>251010000</v>
      </c>
      <c r="HJ186" s="149">
        <f t="shared" si="2"/>
        <v>10168683.98</v>
      </c>
    </row>
    <row r="187" spans="1:218" x14ac:dyDescent="0.2">
      <c r="A187" s="127">
        <v>44341</v>
      </c>
      <c r="B187" s="112">
        <v>202.85000600000001</v>
      </c>
      <c r="C187" s="113">
        <v>203</v>
      </c>
      <c r="D187" s="113">
        <v>201.36999499999999</v>
      </c>
      <c r="E187" s="113">
        <v>201.71000699999999</v>
      </c>
      <c r="F187" s="113">
        <v>200.18190000000001</v>
      </c>
      <c r="G187" s="114">
        <v>1519400</v>
      </c>
      <c r="H187" s="120">
        <v>116926.2</v>
      </c>
      <c r="I187" s="145">
        <v>159.070007</v>
      </c>
      <c r="J187" s="113">
        <v>160.08000200000001</v>
      </c>
      <c r="K187" s="113">
        <v>157.740005</v>
      </c>
      <c r="L187" s="113">
        <v>158.009995</v>
      </c>
      <c r="M187" s="113">
        <v>157.20796200000001</v>
      </c>
      <c r="N187" s="114">
        <v>2484200</v>
      </c>
      <c r="O187" s="115">
        <v>126929.9</v>
      </c>
      <c r="P187" s="146">
        <v>246.66000399999999</v>
      </c>
      <c r="Q187" s="113">
        <v>247.75</v>
      </c>
      <c r="R187" s="113">
        <v>241.779999</v>
      </c>
      <c r="S187" s="113">
        <v>242</v>
      </c>
      <c r="T187" s="113">
        <v>240.145599</v>
      </c>
      <c r="U187" s="114">
        <v>3210600</v>
      </c>
      <c r="V187" s="120">
        <v>133810</v>
      </c>
      <c r="W187" s="145">
        <v>127.82</v>
      </c>
      <c r="X187" s="113">
        <v>128.320007</v>
      </c>
      <c r="Y187" s="113">
        <v>126.32</v>
      </c>
      <c r="Z187" s="113">
        <v>126.900002</v>
      </c>
      <c r="AA187" s="113">
        <v>126.710159</v>
      </c>
      <c r="AB187" s="114">
        <v>72009500</v>
      </c>
      <c r="AC187" s="115">
        <v>2117659</v>
      </c>
      <c r="AD187" s="145">
        <v>240</v>
      </c>
      <c r="AE187" s="113">
        <v>243.779999</v>
      </c>
      <c r="AF187" s="113">
        <v>239.229996</v>
      </c>
      <c r="AG187" s="113">
        <v>240.740005</v>
      </c>
      <c r="AH187" s="113">
        <v>240.740005</v>
      </c>
      <c r="AI187" s="114">
        <v>12908000</v>
      </c>
      <c r="AJ187" s="115">
        <v>140787.1</v>
      </c>
      <c r="AK187" s="145">
        <v>239.509995</v>
      </c>
      <c r="AL187" s="113">
        <v>241.88999899999999</v>
      </c>
      <c r="AM187" s="113">
        <v>236.740005</v>
      </c>
      <c r="AN187" s="113">
        <v>237.16999799999999</v>
      </c>
      <c r="AO187" s="113">
        <v>235.904022</v>
      </c>
      <c r="AP187" s="114">
        <v>2265700</v>
      </c>
      <c r="AQ187" s="115">
        <v>129918.6</v>
      </c>
      <c r="AR187" s="145">
        <v>105.43</v>
      </c>
      <c r="AS187" s="113">
        <v>105.620003</v>
      </c>
      <c r="AT187" s="113">
        <v>103.610001</v>
      </c>
      <c r="AU187" s="113">
        <v>103.870003</v>
      </c>
      <c r="AV187" s="113">
        <v>102.488235</v>
      </c>
      <c r="AW187" s="114">
        <v>7884000</v>
      </c>
      <c r="AX187" s="115">
        <v>200267.4</v>
      </c>
      <c r="AY187" s="145">
        <v>53.369999</v>
      </c>
      <c r="AZ187" s="113">
        <v>53.580002</v>
      </c>
      <c r="BA187" s="113">
        <v>53.139999000000003</v>
      </c>
      <c r="BB187" s="113">
        <v>53.310001</v>
      </c>
      <c r="BC187" s="113">
        <v>52.585655000000003</v>
      </c>
      <c r="BD187" s="114">
        <v>20657200</v>
      </c>
      <c r="BE187" s="115">
        <v>224659.1</v>
      </c>
      <c r="BF187" s="145">
        <v>54.82</v>
      </c>
      <c r="BG187" s="113">
        <v>54.82</v>
      </c>
      <c r="BH187" s="113">
        <v>54.349997999999999</v>
      </c>
      <c r="BI187" s="113">
        <v>54.790000999999997</v>
      </c>
      <c r="BJ187" s="113">
        <v>53.972904</v>
      </c>
      <c r="BK187" s="114">
        <v>11916500</v>
      </c>
      <c r="BL187" s="115">
        <v>236236.9</v>
      </c>
      <c r="BM187" s="145">
        <v>69.459998999999996</v>
      </c>
      <c r="BN187" s="113">
        <v>70.449996999999996</v>
      </c>
      <c r="BO187" s="113">
        <v>68.959998999999996</v>
      </c>
      <c r="BP187" s="113">
        <v>69.040001000000004</v>
      </c>
      <c r="BQ187" s="113">
        <v>67.613585999999998</v>
      </c>
      <c r="BR187" s="114">
        <v>4419400</v>
      </c>
      <c r="BS187" s="115">
        <v>44380.65</v>
      </c>
      <c r="BT187" s="145">
        <v>369.91000400000001</v>
      </c>
      <c r="BU187" s="113">
        <v>373.76998900000001</v>
      </c>
      <c r="BV187" s="113">
        <v>364.08999599999999</v>
      </c>
      <c r="BW187" s="113">
        <v>364.51001000000002</v>
      </c>
      <c r="BX187" s="113">
        <v>361.52639799999997</v>
      </c>
      <c r="BY187" s="114">
        <v>2631000</v>
      </c>
      <c r="BZ187" s="115">
        <v>123846.6</v>
      </c>
      <c r="CA187" s="145">
        <v>225</v>
      </c>
      <c r="CB187" s="113">
        <v>225.71000699999999</v>
      </c>
      <c r="CC187" s="113">
        <v>223.38999899999999</v>
      </c>
      <c r="CD187" s="113">
        <v>224.03999300000001</v>
      </c>
      <c r="CE187" s="113">
        <v>223.15026900000001</v>
      </c>
      <c r="CF187" s="114">
        <v>1804600</v>
      </c>
      <c r="CG187" s="115">
        <v>148930</v>
      </c>
      <c r="CH187" s="145">
        <v>315.52999899999998</v>
      </c>
      <c r="CI187" s="113">
        <v>317.10000600000001</v>
      </c>
      <c r="CJ187" s="113">
        <v>314.25</v>
      </c>
      <c r="CK187" s="113">
        <v>316.75</v>
      </c>
      <c r="CL187" s="113">
        <v>313.50375400000001</v>
      </c>
      <c r="CM187" s="114">
        <v>3523300</v>
      </c>
      <c r="CN187" s="115">
        <v>336787.20000000001</v>
      </c>
      <c r="CO187" s="145">
        <v>57.560001</v>
      </c>
      <c r="CP187" s="113">
        <v>57.560001</v>
      </c>
      <c r="CQ187" s="113">
        <v>56.419998</v>
      </c>
      <c r="CR187" s="113">
        <v>56.869999</v>
      </c>
      <c r="CS187" s="113">
        <v>56.502827000000003</v>
      </c>
      <c r="CT187" s="114">
        <v>22309900</v>
      </c>
      <c r="CU187" s="115">
        <v>229641</v>
      </c>
      <c r="CV187" s="145">
        <v>144.91999799999999</v>
      </c>
      <c r="CW187" s="113">
        <v>145</v>
      </c>
      <c r="CX187" s="113">
        <v>143.199997</v>
      </c>
      <c r="CY187" s="113">
        <v>143.78999300000001</v>
      </c>
      <c r="CZ187" s="113">
        <v>142.153412</v>
      </c>
      <c r="DA187" s="114">
        <v>3937200</v>
      </c>
      <c r="DB187" s="115">
        <v>128479.6</v>
      </c>
      <c r="DC187" s="145">
        <v>170.66999799999999</v>
      </c>
      <c r="DD187" s="113">
        <v>171.029999</v>
      </c>
      <c r="DE187" s="113">
        <v>169.740005</v>
      </c>
      <c r="DF187" s="113">
        <v>170.08000200000001</v>
      </c>
      <c r="DG187" s="113">
        <v>169.07530199999999</v>
      </c>
      <c r="DH187" s="114">
        <v>7444700</v>
      </c>
      <c r="DI187" s="115">
        <v>447888.1</v>
      </c>
      <c r="DJ187" s="145">
        <v>163.85000600000001</v>
      </c>
      <c r="DK187" s="113">
        <v>165.699997</v>
      </c>
      <c r="DL187" s="113">
        <v>161.55999800000001</v>
      </c>
      <c r="DM187" s="113">
        <v>161.85000600000001</v>
      </c>
      <c r="DN187" s="113">
        <v>159.958786</v>
      </c>
      <c r="DO187" s="114">
        <v>12609100</v>
      </c>
      <c r="DP187" s="115">
        <v>489940.7</v>
      </c>
      <c r="DQ187" s="145">
        <v>232.16999799999999</v>
      </c>
      <c r="DR187" s="113">
        <v>232.770004</v>
      </c>
      <c r="DS187" s="113">
        <v>230.71000699999999</v>
      </c>
      <c r="DT187" s="113">
        <v>232.13999899999999</v>
      </c>
      <c r="DU187" s="113">
        <v>229.606155</v>
      </c>
      <c r="DV187" s="114">
        <v>2681900</v>
      </c>
      <c r="DW187" s="115">
        <v>173216.8</v>
      </c>
      <c r="DX187" s="145">
        <v>75.381675999999999</v>
      </c>
      <c r="DY187" s="113">
        <v>75.620232000000001</v>
      </c>
      <c r="DZ187" s="113">
        <v>73.912216000000001</v>
      </c>
      <c r="EA187" s="113">
        <v>73.950378000000001</v>
      </c>
      <c r="EB187" s="113">
        <v>72.668907000000004</v>
      </c>
      <c r="EC187" s="114">
        <v>14331714</v>
      </c>
      <c r="ED187" s="115">
        <v>196234.5</v>
      </c>
      <c r="EE187" s="145">
        <v>251.770004</v>
      </c>
      <c r="EF187" s="113">
        <v>252.75</v>
      </c>
      <c r="EG187" s="113">
        <v>250.820007</v>
      </c>
      <c r="EH187" s="113">
        <v>251.720001</v>
      </c>
      <c r="EI187" s="113">
        <v>251.23902899999999</v>
      </c>
      <c r="EJ187" s="114">
        <v>17704300</v>
      </c>
      <c r="EK187" s="115">
        <v>1895847</v>
      </c>
      <c r="EL187" s="145">
        <v>134.94000199999999</v>
      </c>
      <c r="EM187" s="113">
        <v>135.16999799999999</v>
      </c>
      <c r="EN187" s="113">
        <v>133.85000600000001</v>
      </c>
      <c r="EO187" s="113">
        <v>134.320007</v>
      </c>
      <c r="EP187" s="113">
        <v>133.82867400000001</v>
      </c>
      <c r="EQ187" s="114">
        <v>4885800</v>
      </c>
      <c r="ER187" s="115">
        <v>171252.2</v>
      </c>
      <c r="ES187" s="145">
        <v>138.050003</v>
      </c>
      <c r="ET187" s="113">
        <v>138.479996</v>
      </c>
      <c r="EU187" s="113">
        <v>136.75</v>
      </c>
      <c r="EV187" s="113">
        <v>138.429993</v>
      </c>
      <c r="EW187" s="113">
        <v>137.56480400000001</v>
      </c>
      <c r="EX187" s="114">
        <v>8142400</v>
      </c>
      <c r="EY187" s="115">
        <v>338908.8</v>
      </c>
      <c r="EZ187" s="145">
        <v>228</v>
      </c>
      <c r="FA187" s="113">
        <v>229.720001</v>
      </c>
      <c r="FB187" s="113">
        <v>226.279999</v>
      </c>
      <c r="FC187" s="113">
        <v>227.71000699999999</v>
      </c>
      <c r="FD187" s="113">
        <v>227.71000699999999</v>
      </c>
      <c r="FE187" s="114">
        <v>6256300</v>
      </c>
      <c r="FF187" s="115">
        <v>201920</v>
      </c>
      <c r="FG187" s="145">
        <v>158.83999600000001</v>
      </c>
      <c r="FH187" s="113">
        <v>159.5</v>
      </c>
      <c r="FI187" s="113">
        <v>156.08000200000001</v>
      </c>
      <c r="FJ187" s="113">
        <v>156.550003</v>
      </c>
      <c r="FK187" s="113">
        <v>154.81251499999999</v>
      </c>
      <c r="FL187" s="114">
        <v>1238600</v>
      </c>
      <c r="FM187" s="115">
        <v>39366.19</v>
      </c>
      <c r="FN187" s="145">
        <v>411.85000600000001</v>
      </c>
      <c r="FO187" s="113">
        <v>413.85998499999999</v>
      </c>
      <c r="FP187" s="113">
        <v>408.89001500000001</v>
      </c>
      <c r="FQ187" s="113">
        <v>413.04998799999998</v>
      </c>
      <c r="FR187" s="113">
        <v>410.10320999999999</v>
      </c>
      <c r="FS187" s="114">
        <v>2285600</v>
      </c>
      <c r="FT187" s="115">
        <v>389796.1</v>
      </c>
      <c r="FU187" s="145">
        <v>57</v>
      </c>
      <c r="FV187" s="113">
        <v>57.029998999999997</v>
      </c>
      <c r="FW187" s="113">
        <v>56.290000999999997</v>
      </c>
      <c r="FX187" s="113">
        <v>56.48</v>
      </c>
      <c r="FY187" s="113">
        <v>55.197032999999998</v>
      </c>
      <c r="FZ187" s="114">
        <v>15935100</v>
      </c>
      <c r="GA187" s="115">
        <v>233830.9</v>
      </c>
      <c r="GB187" s="145">
        <v>229.89999399999999</v>
      </c>
      <c r="GC187" s="113">
        <v>230.19000199999999</v>
      </c>
      <c r="GD187" s="113">
        <v>228.41999799999999</v>
      </c>
      <c r="GE187" s="113">
        <v>229.020004</v>
      </c>
      <c r="GF187" s="113">
        <v>228.70822100000001</v>
      </c>
      <c r="GG187" s="114">
        <v>4689100</v>
      </c>
      <c r="GH187" s="115">
        <v>387457.6</v>
      </c>
      <c r="GI187" s="145">
        <v>55.16</v>
      </c>
      <c r="GJ187" s="113">
        <v>55.310001</v>
      </c>
      <c r="GK187" s="113">
        <v>54.060001</v>
      </c>
      <c r="GL187" s="113">
        <v>54.189999</v>
      </c>
      <c r="GM187" s="113">
        <v>53.661583</v>
      </c>
      <c r="GN187" s="114">
        <v>4998700</v>
      </c>
      <c r="GO187" s="115">
        <v>36090</v>
      </c>
      <c r="GP187" s="145">
        <v>141.800003</v>
      </c>
      <c r="GQ187" s="113">
        <v>142.63999899999999</v>
      </c>
      <c r="GR187" s="113">
        <v>141.070007</v>
      </c>
      <c r="GS187" s="113">
        <v>142.33999600000001</v>
      </c>
      <c r="GT187" s="113">
        <v>141.81811500000001</v>
      </c>
      <c r="GU187" s="114">
        <v>7168400</v>
      </c>
      <c r="GV187" s="115">
        <v>400470.8</v>
      </c>
      <c r="GW187" s="145">
        <v>175.60000600000001</v>
      </c>
      <c r="GX187" s="113">
        <v>177.449997</v>
      </c>
      <c r="GY187" s="113">
        <v>175.39999399999999</v>
      </c>
      <c r="GZ187" s="113">
        <v>176.16999799999999</v>
      </c>
      <c r="HA187" s="113">
        <v>176.16999799999999</v>
      </c>
      <c r="HB187" s="114">
        <v>8089700</v>
      </c>
      <c r="HC187" s="115">
        <v>320089</v>
      </c>
      <c r="HD187" s="147">
        <v>34428.660000000003</v>
      </c>
      <c r="HE187" s="148">
        <v>34511.35</v>
      </c>
      <c r="HF187" s="148">
        <v>34266.03</v>
      </c>
      <c r="HG187" s="148">
        <v>34312.46</v>
      </c>
      <c r="HH187" s="148">
        <v>34312.46</v>
      </c>
      <c r="HI187" s="114">
        <v>285760000</v>
      </c>
      <c r="HJ187" s="149">
        <f t="shared" si="2"/>
        <v>10161567.939999999</v>
      </c>
    </row>
    <row r="188" spans="1:218" x14ac:dyDescent="0.2">
      <c r="A188" s="127">
        <v>44342</v>
      </c>
      <c r="B188" s="112">
        <v>201.199997</v>
      </c>
      <c r="C188" s="113">
        <v>201.78999300000001</v>
      </c>
      <c r="D188" s="113">
        <v>200.300003</v>
      </c>
      <c r="E188" s="113">
        <v>201.58000200000001</v>
      </c>
      <c r="F188" s="113">
        <v>200.052887</v>
      </c>
      <c r="G188" s="114">
        <v>1847300</v>
      </c>
      <c r="H188" s="120">
        <v>116850.9</v>
      </c>
      <c r="I188" s="145">
        <v>158.16000399999999</v>
      </c>
      <c r="J188" s="113">
        <v>159.38000500000001</v>
      </c>
      <c r="K188" s="113">
        <v>157.36999499999999</v>
      </c>
      <c r="L188" s="113">
        <v>158.58000200000001</v>
      </c>
      <c r="M188" s="113">
        <v>157.77508499999999</v>
      </c>
      <c r="N188" s="114">
        <v>3731600</v>
      </c>
      <c r="O188" s="115">
        <v>127387.8</v>
      </c>
      <c r="P188" s="146">
        <v>241.83999600000001</v>
      </c>
      <c r="Q188" s="113">
        <v>242.479996</v>
      </c>
      <c r="R188" s="113">
        <v>238.33000200000001</v>
      </c>
      <c r="S188" s="113">
        <v>238.550003</v>
      </c>
      <c r="T188" s="113">
        <v>236.72203099999999</v>
      </c>
      <c r="U188" s="114">
        <v>3812100</v>
      </c>
      <c r="V188" s="120">
        <v>133280</v>
      </c>
      <c r="W188" s="145">
        <v>126.959999</v>
      </c>
      <c r="X188" s="113">
        <v>127.389999</v>
      </c>
      <c r="Y188" s="113">
        <v>126.41999800000001</v>
      </c>
      <c r="Z188" s="113">
        <v>126.849998</v>
      </c>
      <c r="AA188" s="113">
        <v>126.660225</v>
      </c>
      <c r="AB188" s="114">
        <v>56575900</v>
      </c>
      <c r="AC188" s="115">
        <v>2116825</v>
      </c>
      <c r="AD188" s="145">
        <v>241.699997</v>
      </c>
      <c r="AE188" s="113">
        <v>242.490005</v>
      </c>
      <c r="AF188" s="113">
        <v>239.86999499999999</v>
      </c>
      <c r="AG188" s="113">
        <v>241.36999499999999</v>
      </c>
      <c r="AH188" s="113">
        <v>241.36999499999999</v>
      </c>
      <c r="AI188" s="114">
        <v>7240200</v>
      </c>
      <c r="AJ188" s="115">
        <v>141155.5</v>
      </c>
      <c r="AK188" s="145">
        <v>237.41000399999999</v>
      </c>
      <c r="AL188" s="113">
        <v>239.5</v>
      </c>
      <c r="AM188" s="113">
        <v>236.61999499999999</v>
      </c>
      <c r="AN188" s="113">
        <v>237.71000699999999</v>
      </c>
      <c r="AO188" s="113">
        <v>236.441147</v>
      </c>
      <c r="AP188" s="114">
        <v>2070000</v>
      </c>
      <c r="AQ188" s="115">
        <v>130214.39999999999</v>
      </c>
      <c r="AR188" s="145">
        <v>104.519997</v>
      </c>
      <c r="AS188" s="113">
        <v>104.910004</v>
      </c>
      <c r="AT188" s="113">
        <v>103.660004</v>
      </c>
      <c r="AU188" s="113">
        <v>104.120003</v>
      </c>
      <c r="AV188" s="113">
        <v>102.734909</v>
      </c>
      <c r="AW188" s="114">
        <v>9232400</v>
      </c>
      <c r="AX188" s="115">
        <v>200749.4</v>
      </c>
      <c r="AY188" s="145">
        <v>53.349997999999999</v>
      </c>
      <c r="AZ188" s="113">
        <v>53.610000999999997</v>
      </c>
      <c r="BA188" s="113">
        <v>52.82</v>
      </c>
      <c r="BB188" s="113">
        <v>52.91</v>
      </c>
      <c r="BC188" s="113">
        <v>52.191090000000003</v>
      </c>
      <c r="BD188" s="114">
        <v>18671200</v>
      </c>
      <c r="BE188" s="115">
        <v>222973.4</v>
      </c>
      <c r="BF188" s="145">
        <v>54.98</v>
      </c>
      <c r="BG188" s="113">
        <v>55.049999</v>
      </c>
      <c r="BH188" s="113">
        <v>54.59</v>
      </c>
      <c r="BI188" s="113">
        <v>55.029998999999997</v>
      </c>
      <c r="BJ188" s="113">
        <v>54.209324000000002</v>
      </c>
      <c r="BK188" s="114">
        <v>16064300</v>
      </c>
      <c r="BL188" s="115">
        <v>237271.7</v>
      </c>
      <c r="BM188" s="145">
        <v>68.830001999999993</v>
      </c>
      <c r="BN188" s="113">
        <v>69.639999000000003</v>
      </c>
      <c r="BO188" s="113">
        <v>68.209998999999996</v>
      </c>
      <c r="BP188" s="113">
        <v>69.569999999999993</v>
      </c>
      <c r="BQ188" s="113">
        <v>68.132637000000003</v>
      </c>
      <c r="BR188" s="114">
        <v>6059200</v>
      </c>
      <c r="BS188" s="115">
        <v>44460.480000000003</v>
      </c>
      <c r="BT188" s="145">
        <v>365</v>
      </c>
      <c r="BU188" s="113">
        <v>368.790009</v>
      </c>
      <c r="BV188" s="113">
        <v>361.91000400000001</v>
      </c>
      <c r="BW188" s="113">
        <v>367.39999399999999</v>
      </c>
      <c r="BX188" s="113">
        <v>364.39273100000003</v>
      </c>
      <c r="BY188" s="114">
        <v>2121200</v>
      </c>
      <c r="BZ188" s="115">
        <v>124828.5</v>
      </c>
      <c r="CA188" s="145">
        <v>224.96000699999999</v>
      </c>
      <c r="CB188" s="113">
        <v>224.990005</v>
      </c>
      <c r="CC188" s="113">
        <v>223.30999800000001</v>
      </c>
      <c r="CD188" s="113">
        <v>224.270004</v>
      </c>
      <c r="CE188" s="113">
        <v>223.37936400000001</v>
      </c>
      <c r="CF188" s="114">
        <v>1747800</v>
      </c>
      <c r="CG188" s="115">
        <v>148810</v>
      </c>
      <c r="CH188" s="145">
        <v>317.80999800000001</v>
      </c>
      <c r="CI188" s="113">
        <v>321.38000499999998</v>
      </c>
      <c r="CJ188" s="113">
        <v>316.67999300000002</v>
      </c>
      <c r="CK188" s="113">
        <v>317.32998700000002</v>
      </c>
      <c r="CL188" s="113">
        <v>314.077789</v>
      </c>
      <c r="CM188" s="114">
        <v>2881600</v>
      </c>
      <c r="CN188" s="115">
        <v>337403.9</v>
      </c>
      <c r="CO188" s="145">
        <v>57.049999</v>
      </c>
      <c r="CP188" s="113">
        <v>57.23</v>
      </c>
      <c r="CQ188" s="113">
        <v>56.59</v>
      </c>
      <c r="CR188" s="113">
        <v>56.919998</v>
      </c>
      <c r="CS188" s="113">
        <v>56.552501999999997</v>
      </c>
      <c r="CT188" s="114">
        <v>15173600</v>
      </c>
      <c r="CU188" s="115">
        <v>229842.9</v>
      </c>
      <c r="CV188" s="145">
        <v>143.5</v>
      </c>
      <c r="CW188" s="113">
        <v>143.990005</v>
      </c>
      <c r="CX188" s="113">
        <v>143.03999300000001</v>
      </c>
      <c r="CY188" s="113">
        <v>143.38000500000001</v>
      </c>
      <c r="CZ188" s="113">
        <v>141.74809300000001</v>
      </c>
      <c r="DA188" s="114">
        <v>3083800</v>
      </c>
      <c r="DB188" s="115">
        <v>128113.3</v>
      </c>
      <c r="DC188" s="145">
        <v>170</v>
      </c>
      <c r="DD188" s="113">
        <v>170.08000200000001</v>
      </c>
      <c r="DE188" s="113">
        <v>168.279999</v>
      </c>
      <c r="DF188" s="113">
        <v>169.070007</v>
      </c>
      <c r="DG188" s="113">
        <v>168.07127399999999</v>
      </c>
      <c r="DH188" s="114">
        <v>5726400</v>
      </c>
      <c r="DI188" s="115">
        <v>445228.4</v>
      </c>
      <c r="DJ188" s="145">
        <v>163.570007</v>
      </c>
      <c r="DK188" s="113">
        <v>163.740005</v>
      </c>
      <c r="DL188" s="113">
        <v>161.30999800000001</v>
      </c>
      <c r="DM188" s="113">
        <v>161.83000200000001</v>
      </c>
      <c r="DN188" s="113">
        <v>159.93901099999999</v>
      </c>
      <c r="DO188" s="114">
        <v>13058300</v>
      </c>
      <c r="DP188" s="115">
        <v>489880.1</v>
      </c>
      <c r="DQ188" s="145">
        <v>233.78999300000001</v>
      </c>
      <c r="DR188" s="113">
        <v>233.78999300000001</v>
      </c>
      <c r="DS188" s="113">
        <v>232.16000399999999</v>
      </c>
      <c r="DT188" s="113">
        <v>232.35000600000001</v>
      </c>
      <c r="DU188" s="113">
        <v>229.813873</v>
      </c>
      <c r="DV188" s="114">
        <v>1564200</v>
      </c>
      <c r="DW188" s="115">
        <v>173373.6</v>
      </c>
      <c r="DX188" s="145">
        <v>73.998092999999997</v>
      </c>
      <c r="DY188" s="113">
        <v>74.208015000000003</v>
      </c>
      <c r="DZ188" s="113">
        <v>73.444655999999995</v>
      </c>
      <c r="EA188" s="113">
        <v>73.692749000000006</v>
      </c>
      <c r="EB188" s="113">
        <v>72.415733000000003</v>
      </c>
      <c r="EC188" s="114">
        <v>9686454</v>
      </c>
      <c r="ED188" s="115">
        <v>195550.8</v>
      </c>
      <c r="EE188" s="145">
        <v>251.429993</v>
      </c>
      <c r="EF188" s="113">
        <v>252.94000199999999</v>
      </c>
      <c r="EG188" s="113">
        <v>250.75</v>
      </c>
      <c r="EH188" s="113">
        <v>251.490005</v>
      </c>
      <c r="EI188" s="113">
        <v>251.00947600000001</v>
      </c>
      <c r="EJ188" s="114">
        <v>17771600</v>
      </c>
      <c r="EK188" s="115">
        <v>1894114</v>
      </c>
      <c r="EL188" s="145">
        <v>135.199997</v>
      </c>
      <c r="EM188" s="113">
        <v>137.91999799999999</v>
      </c>
      <c r="EN188" s="113">
        <v>135</v>
      </c>
      <c r="EO188" s="113">
        <v>136.88999899999999</v>
      </c>
      <c r="EP188" s="113">
        <v>136.38926699999999</v>
      </c>
      <c r="EQ188" s="114">
        <v>6781500</v>
      </c>
      <c r="ER188" s="115">
        <v>174528.8</v>
      </c>
      <c r="ES188" s="145">
        <v>138.78999300000001</v>
      </c>
      <c r="ET188" s="113">
        <v>138.86000100000001</v>
      </c>
      <c r="EU188" s="113">
        <v>137.86999499999999</v>
      </c>
      <c r="EV188" s="113">
        <v>138.11999499999999</v>
      </c>
      <c r="EW188" s="113">
        <v>137.256744</v>
      </c>
      <c r="EX188" s="114">
        <v>8122900</v>
      </c>
      <c r="EY188" s="115">
        <v>338149.9</v>
      </c>
      <c r="EZ188" s="145">
        <v>228.479996</v>
      </c>
      <c r="FA188" s="113">
        <v>230.240005</v>
      </c>
      <c r="FB188" s="113">
        <v>228.28999300000001</v>
      </c>
      <c r="FC188" s="113">
        <v>229.679993</v>
      </c>
      <c r="FD188" s="113">
        <v>229.679993</v>
      </c>
      <c r="FE188" s="114">
        <v>5807100</v>
      </c>
      <c r="FF188" s="115">
        <v>208590</v>
      </c>
      <c r="FG188" s="145">
        <v>157</v>
      </c>
      <c r="FH188" s="113">
        <v>157.83999600000001</v>
      </c>
      <c r="FI188" s="113">
        <v>156.58000200000001</v>
      </c>
      <c r="FJ188" s="113">
        <v>157.13999899999999</v>
      </c>
      <c r="FK188" s="113">
        <v>155.39596599999999</v>
      </c>
      <c r="FL188" s="114">
        <v>1014000</v>
      </c>
      <c r="FM188" s="115">
        <v>39514.550000000003</v>
      </c>
      <c r="FN188" s="145">
        <v>412.10000600000001</v>
      </c>
      <c r="FO188" s="113">
        <v>415.29998799999998</v>
      </c>
      <c r="FP188" s="113">
        <v>411.01001000000002</v>
      </c>
      <c r="FQ188" s="113">
        <v>413.209991</v>
      </c>
      <c r="FR188" s="113">
        <v>410.26208500000001</v>
      </c>
      <c r="FS188" s="114">
        <v>1903900</v>
      </c>
      <c r="FT188" s="115">
        <v>389947.1</v>
      </c>
      <c r="FU188" s="145">
        <v>56.470001000000003</v>
      </c>
      <c r="FV188" s="113">
        <v>56.560001</v>
      </c>
      <c r="FW188" s="113">
        <v>56.27</v>
      </c>
      <c r="FX188" s="113">
        <v>56.360000999999997</v>
      </c>
      <c r="FY188" s="113">
        <v>55.079757999999998</v>
      </c>
      <c r="FZ188" s="114">
        <v>14045200</v>
      </c>
      <c r="GA188" s="115">
        <v>233334.2</v>
      </c>
      <c r="GB188" s="145">
        <v>228.050003</v>
      </c>
      <c r="GC188" s="113">
        <v>229.35000600000001</v>
      </c>
      <c r="GD188" s="113">
        <v>226.38000500000001</v>
      </c>
      <c r="GE188" s="113">
        <v>227.070007</v>
      </c>
      <c r="GF188" s="113">
        <v>226.76087999999999</v>
      </c>
      <c r="GG188" s="114">
        <v>4295600</v>
      </c>
      <c r="GH188" s="115">
        <v>384158.6</v>
      </c>
      <c r="GI188" s="145">
        <v>54.349997999999999</v>
      </c>
      <c r="GJ188" s="113">
        <v>54.41</v>
      </c>
      <c r="GK188" s="113">
        <v>51.119999</v>
      </c>
      <c r="GL188" s="113">
        <v>52.009998000000003</v>
      </c>
      <c r="GM188" s="113">
        <v>51.502842000000001</v>
      </c>
      <c r="GN188" s="114">
        <v>12868700</v>
      </c>
      <c r="GO188" s="115">
        <v>36280</v>
      </c>
      <c r="GP188" s="145">
        <v>142.38999899999999</v>
      </c>
      <c r="GQ188" s="113">
        <v>142.88000500000001</v>
      </c>
      <c r="GR188" s="113">
        <v>141.759995</v>
      </c>
      <c r="GS188" s="113">
        <v>142.16999799999999</v>
      </c>
      <c r="GT188" s="113">
        <v>141.648743</v>
      </c>
      <c r="GU188" s="114">
        <v>6431400</v>
      </c>
      <c r="GV188" s="115">
        <v>399992.5</v>
      </c>
      <c r="GW188" s="145">
        <v>176.61999499999999</v>
      </c>
      <c r="GX188" s="113">
        <v>177.89999399999999</v>
      </c>
      <c r="GY188" s="113">
        <v>176.199997</v>
      </c>
      <c r="GZ188" s="113">
        <v>176.470001</v>
      </c>
      <c r="HA188" s="113">
        <v>176.470001</v>
      </c>
      <c r="HB188" s="114">
        <v>8086200</v>
      </c>
      <c r="HC188" s="115">
        <v>320634.09999999998</v>
      </c>
      <c r="HD188" s="147">
        <v>34336.339999999997</v>
      </c>
      <c r="HE188" s="148">
        <v>34409.589999999997</v>
      </c>
      <c r="HF188" s="148">
        <v>34271.440000000002</v>
      </c>
      <c r="HG188" s="148">
        <v>34323.050000000003</v>
      </c>
      <c r="HH188" s="148">
        <v>34323.050000000003</v>
      </c>
      <c r="HI188" s="114">
        <v>258780000</v>
      </c>
      <c r="HJ188" s="149">
        <f t="shared" si="2"/>
        <v>10163443.830000004</v>
      </c>
    </row>
    <row r="189" spans="1:218" x14ac:dyDescent="0.2">
      <c r="A189" s="127">
        <v>44343</v>
      </c>
      <c r="B189" s="112">
        <v>203</v>
      </c>
      <c r="C189" s="113">
        <v>203.979996</v>
      </c>
      <c r="D189" s="113">
        <v>202.61999499999999</v>
      </c>
      <c r="E189" s="113">
        <v>203.240005</v>
      </c>
      <c r="F189" s="113">
        <v>201.70031700000001</v>
      </c>
      <c r="G189" s="114">
        <v>2457600</v>
      </c>
      <c r="H189" s="120">
        <v>117813.1</v>
      </c>
      <c r="I189" s="145">
        <v>159.979996</v>
      </c>
      <c r="J189" s="113">
        <v>160.28999300000001</v>
      </c>
      <c r="K189" s="113">
        <v>158.85000600000001</v>
      </c>
      <c r="L189" s="113">
        <v>159.740005</v>
      </c>
      <c r="M189" s="113">
        <v>158.92919900000001</v>
      </c>
      <c r="N189" s="114">
        <v>2828400</v>
      </c>
      <c r="O189" s="115">
        <v>128319.6</v>
      </c>
      <c r="P189" s="146">
        <v>238.91000399999999</v>
      </c>
      <c r="Q189" s="113">
        <v>239.46000699999999</v>
      </c>
      <c r="R189" s="113">
        <v>234.58000200000001</v>
      </c>
      <c r="S189" s="113">
        <v>235.30999800000001</v>
      </c>
      <c r="T189" s="113">
        <v>233.50685100000001</v>
      </c>
      <c r="U189" s="114">
        <v>3701100</v>
      </c>
      <c r="V189" s="120">
        <v>131830</v>
      </c>
      <c r="W189" s="145">
        <v>126.44000200000001</v>
      </c>
      <c r="X189" s="113">
        <v>127.639999</v>
      </c>
      <c r="Y189" s="113">
        <v>125.08000199999999</v>
      </c>
      <c r="Z189" s="113">
        <v>125.279999</v>
      </c>
      <c r="AA189" s="113">
        <v>125.092575</v>
      </c>
      <c r="AB189" s="114">
        <v>94625600</v>
      </c>
      <c r="AC189" s="115">
        <v>2090625</v>
      </c>
      <c r="AD189" s="145">
        <v>248.11000100000001</v>
      </c>
      <c r="AE189" s="113">
        <v>252.60000600000001</v>
      </c>
      <c r="AF189" s="113">
        <v>247.19000199999999</v>
      </c>
      <c r="AG189" s="113">
        <v>250.699997</v>
      </c>
      <c r="AH189" s="113">
        <v>250.699997</v>
      </c>
      <c r="AI189" s="114">
        <v>18404400</v>
      </c>
      <c r="AJ189" s="115">
        <v>146611.79999999999</v>
      </c>
      <c r="AK189" s="145">
        <v>241.5</v>
      </c>
      <c r="AL189" s="113">
        <v>243.36999499999999</v>
      </c>
      <c r="AM189" s="113">
        <v>238.929993</v>
      </c>
      <c r="AN189" s="113">
        <v>241.279999</v>
      </c>
      <c r="AO189" s="113">
        <v>239.99208100000001</v>
      </c>
      <c r="AP189" s="114">
        <v>3594700</v>
      </c>
      <c r="AQ189" s="115">
        <v>132170</v>
      </c>
      <c r="AR189" s="145">
        <v>104.120003</v>
      </c>
      <c r="AS189" s="113">
        <v>104.910004</v>
      </c>
      <c r="AT189" s="113">
        <v>102.57</v>
      </c>
      <c r="AU189" s="113">
        <v>103.010002</v>
      </c>
      <c r="AV189" s="113">
        <v>101.63967100000001</v>
      </c>
      <c r="AW189" s="114">
        <v>11703400</v>
      </c>
      <c r="AX189" s="115">
        <v>198609.3</v>
      </c>
      <c r="AY189" s="145">
        <v>52.93</v>
      </c>
      <c r="AZ189" s="113">
        <v>53.349997999999999</v>
      </c>
      <c r="BA189" s="113">
        <v>52.580002</v>
      </c>
      <c r="BB189" s="113">
        <v>52.919998</v>
      </c>
      <c r="BC189" s="113">
        <v>52.200954000000003</v>
      </c>
      <c r="BD189" s="114">
        <v>56216100</v>
      </c>
      <c r="BE189" s="115">
        <v>223015.6</v>
      </c>
      <c r="BF189" s="145">
        <v>55.209999000000003</v>
      </c>
      <c r="BG189" s="113">
        <v>55.57</v>
      </c>
      <c r="BH189" s="113">
        <v>54.779998999999997</v>
      </c>
      <c r="BI189" s="113">
        <v>55.490001999999997</v>
      </c>
      <c r="BJ189" s="113">
        <v>54.662464</v>
      </c>
      <c r="BK189" s="114">
        <v>59109600</v>
      </c>
      <c r="BL189" s="115">
        <v>239255.1</v>
      </c>
      <c r="BM189" s="145">
        <v>69.319999999999993</v>
      </c>
      <c r="BN189" s="113">
        <v>69.959998999999996</v>
      </c>
      <c r="BO189" s="113">
        <v>68.239998</v>
      </c>
      <c r="BP189" s="113">
        <v>68.660004000000001</v>
      </c>
      <c r="BQ189" s="113">
        <v>67.924880999999999</v>
      </c>
      <c r="BR189" s="114">
        <v>6256600</v>
      </c>
      <c r="BS189" s="115">
        <v>45083.07</v>
      </c>
      <c r="BT189" s="145">
        <v>371.32998700000002</v>
      </c>
      <c r="BU189" s="113">
        <v>373.54998799999998</v>
      </c>
      <c r="BV189" s="113">
        <v>367.29998799999998</v>
      </c>
      <c r="BW189" s="113">
        <v>371.36999500000002</v>
      </c>
      <c r="BX189" s="113">
        <v>368.33023100000003</v>
      </c>
      <c r="BY189" s="114">
        <v>3897000</v>
      </c>
      <c r="BZ189" s="115">
        <v>126177.4</v>
      </c>
      <c r="CA189" s="145">
        <v>226.69000199999999</v>
      </c>
      <c r="CB189" s="113">
        <v>231.740005</v>
      </c>
      <c r="CC189" s="113">
        <v>226.58999600000001</v>
      </c>
      <c r="CD189" s="113">
        <v>231.270004</v>
      </c>
      <c r="CE189" s="113">
        <v>230.351563</v>
      </c>
      <c r="CF189" s="114">
        <v>6646900</v>
      </c>
      <c r="CG189" s="115">
        <v>148130</v>
      </c>
      <c r="CH189" s="145">
        <v>317.29998799999998</v>
      </c>
      <c r="CI189" s="113">
        <v>320.41000400000001</v>
      </c>
      <c r="CJ189" s="113">
        <v>317.29998799999998</v>
      </c>
      <c r="CK189" s="113">
        <v>318.76998900000001</v>
      </c>
      <c r="CL189" s="113">
        <v>315.50305200000003</v>
      </c>
      <c r="CM189" s="114">
        <v>3734800</v>
      </c>
      <c r="CN189" s="115">
        <v>338935</v>
      </c>
      <c r="CO189" s="145">
        <v>57.110000999999997</v>
      </c>
      <c r="CP189" s="113">
        <v>57.880001</v>
      </c>
      <c r="CQ189" s="113">
        <v>57</v>
      </c>
      <c r="CR189" s="113">
        <v>57.73</v>
      </c>
      <c r="CS189" s="113">
        <v>57.357272999999999</v>
      </c>
      <c r="CT189" s="114">
        <v>32387600</v>
      </c>
      <c r="CU189" s="115">
        <v>233113.7</v>
      </c>
      <c r="CV189" s="145">
        <v>143.820007</v>
      </c>
      <c r="CW189" s="113">
        <v>144.770004</v>
      </c>
      <c r="CX189" s="113">
        <v>143.63000500000001</v>
      </c>
      <c r="CY189" s="113">
        <v>143.820007</v>
      </c>
      <c r="CZ189" s="113">
        <v>142.18308999999999</v>
      </c>
      <c r="DA189" s="114">
        <v>5630300</v>
      </c>
      <c r="DB189" s="115">
        <v>128506.4</v>
      </c>
      <c r="DC189" s="145">
        <v>169.259995</v>
      </c>
      <c r="DD189" s="113">
        <v>170.16999799999999</v>
      </c>
      <c r="DE189" s="113">
        <v>168.38000500000001</v>
      </c>
      <c r="DF189" s="113">
        <v>168.80999800000001</v>
      </c>
      <c r="DG189" s="113">
        <v>167.81279000000001</v>
      </c>
      <c r="DH189" s="114">
        <v>8114700</v>
      </c>
      <c r="DI189" s="115">
        <v>444543.7</v>
      </c>
      <c r="DJ189" s="145">
        <v>163.949997</v>
      </c>
      <c r="DK189" s="113">
        <v>164.75</v>
      </c>
      <c r="DL189" s="113">
        <v>162.570007</v>
      </c>
      <c r="DM189" s="113">
        <v>164.35000600000001</v>
      </c>
      <c r="DN189" s="113">
        <v>162.429565</v>
      </c>
      <c r="DO189" s="114">
        <v>15707500</v>
      </c>
      <c r="DP189" s="115">
        <v>497508.5</v>
      </c>
      <c r="DQ189" s="145">
        <v>233.009995</v>
      </c>
      <c r="DR189" s="113">
        <v>235.08000200000001</v>
      </c>
      <c r="DS189" s="113">
        <v>232.39999399999999</v>
      </c>
      <c r="DT189" s="113">
        <v>234.86000100000001</v>
      </c>
      <c r="DU189" s="113">
        <v>232.29647800000001</v>
      </c>
      <c r="DV189" s="114">
        <v>5242900</v>
      </c>
      <c r="DW189" s="115">
        <v>175246.4</v>
      </c>
      <c r="DX189" s="145">
        <v>73.950378000000001</v>
      </c>
      <c r="DY189" s="113">
        <v>74.045799000000002</v>
      </c>
      <c r="DZ189" s="113">
        <v>72.404578999999998</v>
      </c>
      <c r="EA189" s="113">
        <v>72.442749000000006</v>
      </c>
      <c r="EB189" s="113">
        <v>71.187400999999994</v>
      </c>
      <c r="EC189" s="114">
        <v>17675149</v>
      </c>
      <c r="ED189" s="115">
        <v>192233.9</v>
      </c>
      <c r="EE189" s="145">
        <v>251.16999799999999</v>
      </c>
      <c r="EF189" s="113">
        <v>251.479996</v>
      </c>
      <c r="EG189" s="113">
        <v>249.25</v>
      </c>
      <c r="EH189" s="113">
        <v>249.30999800000001</v>
      </c>
      <c r="EI189" s="113">
        <v>248.83363299999999</v>
      </c>
      <c r="EJ189" s="114">
        <v>24426200</v>
      </c>
      <c r="EK189" s="115">
        <v>1877696</v>
      </c>
      <c r="EL189" s="145">
        <v>137.550003</v>
      </c>
      <c r="EM189" s="113">
        <v>138.30999800000001</v>
      </c>
      <c r="EN189" s="113">
        <v>136.46000699999999</v>
      </c>
      <c r="EO189" s="113">
        <v>136.55999800000001</v>
      </c>
      <c r="EP189" s="113">
        <v>136.06047100000001</v>
      </c>
      <c r="EQ189" s="114">
        <v>12882300</v>
      </c>
      <c r="ER189" s="115">
        <v>174108.1</v>
      </c>
      <c r="ES189" s="145">
        <v>138.11999499999999</v>
      </c>
      <c r="ET189" s="113">
        <v>138.279999</v>
      </c>
      <c r="EU189" s="113">
        <v>134.66000399999999</v>
      </c>
      <c r="EV189" s="113">
        <v>134.979996</v>
      </c>
      <c r="EW189" s="113">
        <v>134.136368</v>
      </c>
      <c r="EX189" s="114">
        <v>33095700</v>
      </c>
      <c r="EY189" s="115">
        <v>330462.40000000002</v>
      </c>
      <c r="EZ189" s="145">
        <v>229.520004</v>
      </c>
      <c r="FA189" s="113">
        <v>229.520004</v>
      </c>
      <c r="FB189" s="113">
        <v>225.38999899999999</v>
      </c>
      <c r="FC189" s="113">
        <v>225.83000200000001</v>
      </c>
      <c r="FD189" s="113">
        <v>225.83000200000001</v>
      </c>
      <c r="FE189" s="114">
        <v>15344100</v>
      </c>
      <c r="FF189" s="115">
        <v>208450</v>
      </c>
      <c r="FG189" s="145">
        <v>158.279999</v>
      </c>
      <c r="FH189" s="113">
        <v>159.479996</v>
      </c>
      <c r="FI189" s="113">
        <v>157.729996</v>
      </c>
      <c r="FJ189" s="113">
        <v>159.35000600000001</v>
      </c>
      <c r="FK189" s="113">
        <v>157.581436</v>
      </c>
      <c r="FL189" s="114">
        <v>2438800</v>
      </c>
      <c r="FM189" s="115">
        <v>40070.28</v>
      </c>
      <c r="FN189" s="145">
        <v>414.92001299999998</v>
      </c>
      <c r="FO189" s="113">
        <v>415.10998499999999</v>
      </c>
      <c r="FP189" s="113">
        <v>410.38000499999998</v>
      </c>
      <c r="FQ189" s="113">
        <v>412.70001200000002</v>
      </c>
      <c r="FR189" s="113">
        <v>409.75573700000001</v>
      </c>
      <c r="FS189" s="114">
        <v>2041800</v>
      </c>
      <c r="FT189" s="115">
        <v>389465.8</v>
      </c>
      <c r="FU189" s="145">
        <v>56.32</v>
      </c>
      <c r="FV189" s="113">
        <v>56.549999</v>
      </c>
      <c r="FW189" s="113">
        <v>56.02</v>
      </c>
      <c r="FX189" s="113">
        <v>56.290000999999997</v>
      </c>
      <c r="FY189" s="113">
        <v>55.011349000000003</v>
      </c>
      <c r="FZ189" s="114">
        <v>30754300</v>
      </c>
      <c r="GA189" s="115">
        <v>233044.4</v>
      </c>
      <c r="GB189" s="145">
        <v>227.759995</v>
      </c>
      <c r="GC189" s="113">
        <v>228.41999799999999</v>
      </c>
      <c r="GD189" s="113">
        <v>226.36999499999999</v>
      </c>
      <c r="GE189" s="113">
        <v>226.86000100000001</v>
      </c>
      <c r="GF189" s="113">
        <v>226.551163</v>
      </c>
      <c r="GG189" s="114">
        <v>5969600</v>
      </c>
      <c r="GH189" s="115">
        <v>383803.3</v>
      </c>
      <c r="GI189" s="145">
        <v>52.27</v>
      </c>
      <c r="GJ189" s="113">
        <v>53.279998999999997</v>
      </c>
      <c r="GK189" s="113">
        <v>52.119999</v>
      </c>
      <c r="GL189" s="113">
        <v>53.040000999999997</v>
      </c>
      <c r="GM189" s="113">
        <v>52.522799999999997</v>
      </c>
      <c r="GN189" s="114">
        <v>9045900</v>
      </c>
      <c r="GO189" s="115">
        <v>36660</v>
      </c>
      <c r="GP189" s="145">
        <v>143.35000600000001</v>
      </c>
      <c r="GQ189" s="113">
        <v>143.679993</v>
      </c>
      <c r="GR189" s="113">
        <v>141.69000199999999</v>
      </c>
      <c r="GS189" s="113">
        <v>141.69000199999999</v>
      </c>
      <c r="GT189" s="113">
        <v>141.17051699999999</v>
      </c>
      <c r="GU189" s="114">
        <v>18859000</v>
      </c>
      <c r="GV189" s="115">
        <v>398642.1</v>
      </c>
      <c r="GW189" s="145">
        <v>177.199997</v>
      </c>
      <c r="GX189" s="113">
        <v>179.58999600000001</v>
      </c>
      <c r="GY189" s="113">
        <v>176.78999300000001</v>
      </c>
      <c r="GZ189" s="113">
        <v>179.03999300000001</v>
      </c>
      <c r="HA189" s="113">
        <v>179.03999300000001</v>
      </c>
      <c r="HB189" s="114">
        <v>13567800</v>
      </c>
      <c r="HC189" s="115">
        <v>325303.59999999998</v>
      </c>
      <c r="HD189" s="147">
        <v>34432.47</v>
      </c>
      <c r="HE189" s="148">
        <v>34608.82</v>
      </c>
      <c r="HF189" s="148">
        <v>34389.24</v>
      </c>
      <c r="HG189" s="148">
        <v>34464.639999999999</v>
      </c>
      <c r="HH189" s="148">
        <v>34464.639999999999</v>
      </c>
      <c r="HI189" s="114">
        <v>520630000</v>
      </c>
      <c r="HJ189" s="149">
        <f t="shared" si="2"/>
        <v>10135433.550000001</v>
      </c>
    </row>
    <row r="190" spans="1:218" x14ac:dyDescent="0.2">
      <c r="A190" s="127">
        <v>44344</v>
      </c>
      <c r="B190" s="112">
        <v>203.88000500000001</v>
      </c>
      <c r="C190" s="113">
        <v>204.38999899999999</v>
      </c>
      <c r="D190" s="113">
        <v>202.800003</v>
      </c>
      <c r="E190" s="113">
        <v>203.03999300000001</v>
      </c>
      <c r="F190" s="113">
        <v>201.50181599999999</v>
      </c>
      <c r="G190" s="114">
        <v>1741200</v>
      </c>
      <c r="H190" s="120">
        <v>117697.2</v>
      </c>
      <c r="I190" s="145">
        <v>160.259995</v>
      </c>
      <c r="J190" s="113">
        <v>160.63999899999999</v>
      </c>
      <c r="K190" s="113">
        <v>158.86000100000001</v>
      </c>
      <c r="L190" s="113">
        <v>160.13000500000001</v>
      </c>
      <c r="M190" s="113">
        <v>159.317215</v>
      </c>
      <c r="N190" s="114">
        <v>2436400</v>
      </c>
      <c r="O190" s="115">
        <v>128632.8</v>
      </c>
      <c r="P190" s="146">
        <v>236.21000699999999</v>
      </c>
      <c r="Q190" s="113">
        <v>240.86999499999999</v>
      </c>
      <c r="R190" s="113">
        <v>236.13000500000001</v>
      </c>
      <c r="S190" s="113">
        <v>237.94000199999999</v>
      </c>
      <c r="T190" s="113">
        <v>236.116714</v>
      </c>
      <c r="U190" s="114">
        <v>3239300</v>
      </c>
      <c r="V190" s="120">
        <v>133440</v>
      </c>
      <c r="W190" s="145">
        <v>125.57</v>
      </c>
      <c r="X190" s="113">
        <v>125.800003</v>
      </c>
      <c r="Y190" s="113">
        <v>124.550003</v>
      </c>
      <c r="Z190" s="113">
        <v>124.610001</v>
      </c>
      <c r="AA190" s="113">
        <v>124.42358400000001</v>
      </c>
      <c r="AB190" s="114">
        <v>71311100</v>
      </c>
      <c r="AC190" s="115">
        <v>2079444</v>
      </c>
      <c r="AD190" s="145">
        <v>247.479996</v>
      </c>
      <c r="AE190" s="113">
        <v>248.979996</v>
      </c>
      <c r="AF190" s="113">
        <v>245.36999499999999</v>
      </c>
      <c r="AG190" s="113">
        <v>247.020004</v>
      </c>
      <c r="AH190" s="113">
        <v>247.020004</v>
      </c>
      <c r="AI190" s="114">
        <v>11197400</v>
      </c>
      <c r="AJ190" s="115">
        <v>144459.70000000001</v>
      </c>
      <c r="AK190" s="145">
        <v>241.91000399999999</v>
      </c>
      <c r="AL190" s="113">
        <v>242.259995</v>
      </c>
      <c r="AM190" s="113">
        <v>238.78999300000001</v>
      </c>
      <c r="AN190" s="113">
        <v>241.08000200000001</v>
      </c>
      <c r="AO190" s="113">
        <v>239.79315199999999</v>
      </c>
      <c r="AP190" s="114">
        <v>2290700</v>
      </c>
      <c r="AQ190" s="115">
        <v>132060.4</v>
      </c>
      <c r="AR190" s="145">
        <v>103.620003</v>
      </c>
      <c r="AS190" s="113">
        <v>104.120003</v>
      </c>
      <c r="AT190" s="113">
        <v>102.949997</v>
      </c>
      <c r="AU190" s="113">
        <v>103.790001</v>
      </c>
      <c r="AV190" s="113">
        <v>102.409294</v>
      </c>
      <c r="AW190" s="114">
        <v>7278200</v>
      </c>
      <c r="AX190" s="115">
        <v>200113.2</v>
      </c>
      <c r="AY190" s="145">
        <v>53.18</v>
      </c>
      <c r="AZ190" s="113">
        <v>53.220001000000003</v>
      </c>
      <c r="BA190" s="113">
        <v>52.84</v>
      </c>
      <c r="BB190" s="113">
        <v>52.900002000000001</v>
      </c>
      <c r="BC190" s="113">
        <v>52.181229000000002</v>
      </c>
      <c r="BD190" s="114">
        <v>14863500</v>
      </c>
      <c r="BE190" s="115">
        <v>222931.3</v>
      </c>
      <c r="BF190" s="145">
        <v>55.349997999999999</v>
      </c>
      <c r="BG190" s="113">
        <v>55.709999000000003</v>
      </c>
      <c r="BH190" s="113">
        <v>55.200001</v>
      </c>
      <c r="BI190" s="113">
        <v>55.290000999999997</v>
      </c>
      <c r="BJ190" s="113">
        <v>54.465446</v>
      </c>
      <c r="BK190" s="114">
        <v>17011600</v>
      </c>
      <c r="BL190" s="115">
        <v>238392.7</v>
      </c>
      <c r="BM190" s="145">
        <v>69.080001999999993</v>
      </c>
      <c r="BN190" s="113">
        <v>69.169998000000007</v>
      </c>
      <c r="BO190" s="113">
        <v>67.709998999999996</v>
      </c>
      <c r="BP190" s="113">
        <v>68.419998000000007</v>
      </c>
      <c r="BQ190" s="113">
        <v>67.687447000000006</v>
      </c>
      <c r="BR190" s="114">
        <v>3815200</v>
      </c>
      <c r="BS190" s="115">
        <v>45013.89</v>
      </c>
      <c r="BT190" s="145">
        <v>372</v>
      </c>
      <c r="BU190" s="113">
        <v>373.07000699999998</v>
      </c>
      <c r="BV190" s="113">
        <v>368.26001000000002</v>
      </c>
      <c r="BW190" s="113">
        <v>372.01998900000001</v>
      </c>
      <c r="BX190" s="113">
        <v>370.22103900000002</v>
      </c>
      <c r="BY190" s="114">
        <v>2169700</v>
      </c>
      <c r="BZ190" s="115">
        <v>126398.3</v>
      </c>
      <c r="CA190" s="145">
        <v>232</v>
      </c>
      <c r="CB190" s="113">
        <v>232.240005</v>
      </c>
      <c r="CC190" s="113">
        <v>230.30999800000001</v>
      </c>
      <c r="CD190" s="113">
        <v>230.91000399999999</v>
      </c>
      <c r="CE190" s="113">
        <v>229.99299600000001</v>
      </c>
      <c r="CF190" s="114">
        <v>2529300</v>
      </c>
      <c r="CG190" s="115">
        <v>149230</v>
      </c>
      <c r="CH190" s="145">
        <v>320.36999500000002</v>
      </c>
      <c r="CI190" s="113">
        <v>321.51001000000002</v>
      </c>
      <c r="CJ190" s="113">
        <v>318.85000600000001</v>
      </c>
      <c r="CK190" s="113">
        <v>318.91000400000001</v>
      </c>
      <c r="CL190" s="113">
        <v>315.64163200000002</v>
      </c>
      <c r="CM190" s="114">
        <v>3194000</v>
      </c>
      <c r="CN190" s="115">
        <v>339083.8</v>
      </c>
      <c r="CO190" s="145">
        <v>57.549999</v>
      </c>
      <c r="CP190" s="113">
        <v>57.650002000000001</v>
      </c>
      <c r="CQ190" s="113">
        <v>56.939999</v>
      </c>
      <c r="CR190" s="113">
        <v>57.119999</v>
      </c>
      <c r="CS190" s="113">
        <v>56.751209000000003</v>
      </c>
      <c r="CT190" s="114">
        <v>20303900</v>
      </c>
      <c r="CU190" s="115">
        <v>230650.5</v>
      </c>
      <c r="CV190" s="145">
        <v>144.21000699999999</v>
      </c>
      <c r="CW190" s="113">
        <v>144.33000200000001</v>
      </c>
      <c r="CX190" s="113">
        <v>143.490005</v>
      </c>
      <c r="CY190" s="113">
        <v>143.740005</v>
      </c>
      <c r="CZ190" s="113">
        <v>142.10398900000001</v>
      </c>
      <c r="DA190" s="114">
        <v>2534600</v>
      </c>
      <c r="DB190" s="115">
        <v>128434.9</v>
      </c>
      <c r="DC190" s="145">
        <v>169.520004</v>
      </c>
      <c r="DD190" s="113">
        <v>171.009995</v>
      </c>
      <c r="DE190" s="113">
        <v>169.16999799999999</v>
      </c>
      <c r="DF190" s="113">
        <v>169.25</v>
      </c>
      <c r="DG190" s="113">
        <v>168.25019800000001</v>
      </c>
      <c r="DH190" s="114">
        <v>6400800</v>
      </c>
      <c r="DI190" s="115">
        <v>445702.40000000002</v>
      </c>
      <c r="DJ190" s="145">
        <v>164.679993</v>
      </c>
      <c r="DK190" s="113">
        <v>164.94000199999999</v>
      </c>
      <c r="DL190" s="113">
        <v>163.259995</v>
      </c>
      <c r="DM190" s="113">
        <v>164.240005</v>
      </c>
      <c r="DN190" s="113">
        <v>162.32086200000001</v>
      </c>
      <c r="DO190" s="114">
        <v>10291300</v>
      </c>
      <c r="DP190" s="115">
        <v>497175.5</v>
      </c>
      <c r="DQ190" s="145">
        <v>234.13000500000001</v>
      </c>
      <c r="DR190" s="113">
        <v>234.41000399999999</v>
      </c>
      <c r="DS190" s="113">
        <v>232.449997</v>
      </c>
      <c r="DT190" s="113">
        <v>233.88999899999999</v>
      </c>
      <c r="DU190" s="113">
        <v>232.61473100000001</v>
      </c>
      <c r="DV190" s="114">
        <v>2853600</v>
      </c>
      <c r="DW190" s="115">
        <v>174522.6</v>
      </c>
      <c r="DX190" s="145">
        <v>72.538169999999994</v>
      </c>
      <c r="DY190" s="113">
        <v>72.900763999999995</v>
      </c>
      <c r="DZ190" s="113">
        <v>72.328247000000005</v>
      </c>
      <c r="EA190" s="113">
        <v>72.414124000000001</v>
      </c>
      <c r="EB190" s="113">
        <v>71.159271000000004</v>
      </c>
      <c r="EC190" s="114">
        <v>13969735</v>
      </c>
      <c r="ED190" s="115">
        <v>192157.9</v>
      </c>
      <c r="EE190" s="145">
        <v>251</v>
      </c>
      <c r="EF190" s="113">
        <v>252.08000200000001</v>
      </c>
      <c r="EG190" s="113">
        <v>249.55999800000001</v>
      </c>
      <c r="EH190" s="113">
        <v>249.679993</v>
      </c>
      <c r="EI190" s="113">
        <v>249.202911</v>
      </c>
      <c r="EJ190" s="114">
        <v>18270200</v>
      </c>
      <c r="EK190" s="115">
        <v>1880482</v>
      </c>
      <c r="EL190" s="145">
        <v>136.240005</v>
      </c>
      <c r="EM190" s="113">
        <v>137.35000600000001</v>
      </c>
      <c r="EN190" s="113">
        <v>136.08999600000001</v>
      </c>
      <c r="EO190" s="113">
        <v>136.46000699999999</v>
      </c>
      <c r="EP190" s="113">
        <v>136.23519899999999</v>
      </c>
      <c r="EQ190" s="114">
        <v>4153500</v>
      </c>
      <c r="ER190" s="115">
        <v>173980.6</v>
      </c>
      <c r="ES190" s="145">
        <v>135.14999399999999</v>
      </c>
      <c r="ET190" s="113">
        <v>136.13000500000001</v>
      </c>
      <c r="EU190" s="113">
        <v>134.63999899999999</v>
      </c>
      <c r="EV190" s="113">
        <v>134.85000600000001</v>
      </c>
      <c r="EW190" s="113">
        <v>134.00718699999999</v>
      </c>
      <c r="EX190" s="114">
        <v>10477100</v>
      </c>
      <c r="EY190" s="115">
        <v>330144.2</v>
      </c>
      <c r="EZ190" s="145">
        <v>239.220001</v>
      </c>
      <c r="FA190" s="113">
        <v>243.5</v>
      </c>
      <c r="FB190" s="113">
        <v>237.83000200000001</v>
      </c>
      <c r="FC190" s="113">
        <v>238.10000600000001</v>
      </c>
      <c r="FD190" s="113">
        <v>238.10000600000001</v>
      </c>
      <c r="FE190" s="114">
        <v>17810800</v>
      </c>
      <c r="FF190" s="115">
        <v>206760</v>
      </c>
      <c r="FG190" s="145">
        <v>160.39999399999999</v>
      </c>
      <c r="FH190" s="113">
        <v>160.39999399999999</v>
      </c>
      <c r="FI190" s="113">
        <v>158.96000699999999</v>
      </c>
      <c r="FJ190" s="113">
        <v>159.699997</v>
      </c>
      <c r="FK190" s="113">
        <v>157.92755099999999</v>
      </c>
      <c r="FL190" s="114">
        <v>963300</v>
      </c>
      <c r="FM190" s="115">
        <v>40158.29</v>
      </c>
      <c r="FN190" s="145">
        <v>412.70001200000002</v>
      </c>
      <c r="FO190" s="113">
        <v>415.47000100000002</v>
      </c>
      <c r="FP190" s="113">
        <v>410.01998900000001</v>
      </c>
      <c r="FQ190" s="113">
        <v>411.92001299999998</v>
      </c>
      <c r="FR190" s="113">
        <v>408.98129299999999</v>
      </c>
      <c r="FS190" s="114">
        <v>2367900</v>
      </c>
      <c r="FT190" s="115">
        <v>388729.59999999998</v>
      </c>
      <c r="FU190" s="145">
        <v>56.349997999999999</v>
      </c>
      <c r="FV190" s="113">
        <v>56.639999000000003</v>
      </c>
      <c r="FW190" s="113">
        <v>56.290000999999997</v>
      </c>
      <c r="FX190" s="113">
        <v>56.490001999999997</v>
      </c>
      <c r="FY190" s="113">
        <v>55.206809999999997</v>
      </c>
      <c r="FZ190" s="114">
        <v>14027800</v>
      </c>
      <c r="GA190" s="115">
        <v>233872.4</v>
      </c>
      <c r="GB190" s="145">
        <v>227.58999600000001</v>
      </c>
      <c r="GC190" s="113">
        <v>229.429993</v>
      </c>
      <c r="GD190" s="113">
        <v>227.14999399999999</v>
      </c>
      <c r="GE190" s="113">
        <v>227.300003</v>
      </c>
      <c r="GF190" s="113">
        <v>226.99056999999999</v>
      </c>
      <c r="GG190" s="114">
        <v>5779700</v>
      </c>
      <c r="GH190" s="115">
        <v>384547.6</v>
      </c>
      <c r="GI190" s="145">
        <v>53.310001</v>
      </c>
      <c r="GJ190" s="113">
        <v>53.709999000000003</v>
      </c>
      <c r="GK190" s="113">
        <v>52.580002</v>
      </c>
      <c r="GL190" s="113">
        <v>52.66</v>
      </c>
      <c r="GM190" s="113">
        <v>52.146503000000003</v>
      </c>
      <c r="GN190" s="114">
        <v>4551900</v>
      </c>
      <c r="GO190" s="115">
        <v>37500</v>
      </c>
      <c r="GP190" s="145">
        <v>141.929993</v>
      </c>
      <c r="GQ190" s="113">
        <v>142.449997</v>
      </c>
      <c r="GR190" s="113">
        <v>141.63999899999999</v>
      </c>
      <c r="GS190" s="113">
        <v>142.029999</v>
      </c>
      <c r="GT190" s="113">
        <v>141.50926200000001</v>
      </c>
      <c r="GU190" s="114">
        <v>7062100</v>
      </c>
      <c r="GV190" s="115">
        <v>399598.6</v>
      </c>
      <c r="GW190" s="145">
        <v>179.509995</v>
      </c>
      <c r="GX190" s="113">
        <v>180.13999899999999</v>
      </c>
      <c r="GY190" s="113">
        <v>178.08000200000001</v>
      </c>
      <c r="GZ190" s="113">
        <v>178.64999399999999</v>
      </c>
      <c r="HA190" s="113">
        <v>178.64999399999999</v>
      </c>
      <c r="HB190" s="114">
        <v>7124800</v>
      </c>
      <c r="HC190" s="115">
        <v>324595</v>
      </c>
      <c r="HD190" s="147">
        <v>34558.5</v>
      </c>
      <c r="HE190" s="148">
        <v>34631.11</v>
      </c>
      <c r="HF190" s="148">
        <v>34520.089999999997</v>
      </c>
      <c r="HG190" s="148">
        <v>34529.449999999997</v>
      </c>
      <c r="HH190" s="148">
        <v>34529.449999999997</v>
      </c>
      <c r="HI190" s="114">
        <v>290850000</v>
      </c>
      <c r="HJ190" s="149">
        <f t="shared" si="2"/>
        <v>10125909.380000001</v>
      </c>
    </row>
    <row r="191" spans="1:218" x14ac:dyDescent="0.2">
      <c r="A191" s="127">
        <v>44348</v>
      </c>
      <c r="B191" s="112">
        <v>204.979996</v>
      </c>
      <c r="C191" s="113">
        <v>205.08999600000001</v>
      </c>
      <c r="D191" s="113">
        <v>202.550003</v>
      </c>
      <c r="E191" s="113">
        <v>203.199997</v>
      </c>
      <c r="F191" s="113">
        <v>201.66059899999999</v>
      </c>
      <c r="G191" s="114">
        <v>1567300</v>
      </c>
      <c r="H191" s="120">
        <v>117789.9</v>
      </c>
      <c r="I191" s="145">
        <v>162.509995</v>
      </c>
      <c r="J191" s="113">
        <v>164.11000100000001</v>
      </c>
      <c r="K191" s="113">
        <v>161.550003</v>
      </c>
      <c r="L191" s="113">
        <v>163.759995</v>
      </c>
      <c r="M191" s="113">
        <v>162.92877200000001</v>
      </c>
      <c r="N191" s="114">
        <v>3827800</v>
      </c>
      <c r="O191" s="115">
        <v>131548.79999999999</v>
      </c>
      <c r="P191" s="146">
        <v>242.199997</v>
      </c>
      <c r="Q191" s="113">
        <v>242.279999</v>
      </c>
      <c r="R191" s="113">
        <v>232.94000199999999</v>
      </c>
      <c r="S191" s="113">
        <v>233.58000200000001</v>
      </c>
      <c r="T191" s="113">
        <v>231.79011499999999</v>
      </c>
      <c r="U191" s="114">
        <v>3799600</v>
      </c>
      <c r="V191" s="120">
        <v>132100</v>
      </c>
      <c r="W191" s="145">
        <v>125.08000199999999</v>
      </c>
      <c r="X191" s="113">
        <v>125.349998</v>
      </c>
      <c r="Y191" s="113">
        <v>123.94000200000001</v>
      </c>
      <c r="Z191" s="113">
        <v>124.279999</v>
      </c>
      <c r="AA191" s="113">
        <v>124.09407</v>
      </c>
      <c r="AB191" s="114">
        <v>67637100</v>
      </c>
      <c r="AC191" s="115">
        <v>2073937</v>
      </c>
      <c r="AD191" s="145">
        <v>253</v>
      </c>
      <c r="AE191" s="113">
        <v>255.63999899999999</v>
      </c>
      <c r="AF191" s="113">
        <v>251.520004</v>
      </c>
      <c r="AG191" s="113">
        <v>254.729996</v>
      </c>
      <c r="AH191" s="113">
        <v>254.729996</v>
      </c>
      <c r="AI191" s="114">
        <v>13562800</v>
      </c>
      <c r="AJ191" s="115">
        <v>148968.6</v>
      </c>
      <c r="AK191" s="145">
        <v>244.009995</v>
      </c>
      <c r="AL191" s="113">
        <v>244.929993</v>
      </c>
      <c r="AM191" s="113">
        <v>241.80999800000001</v>
      </c>
      <c r="AN191" s="113">
        <v>242.759995</v>
      </c>
      <c r="AO191" s="113">
        <v>241.46418800000001</v>
      </c>
      <c r="AP191" s="114">
        <v>2476000</v>
      </c>
      <c r="AQ191" s="115">
        <v>132980.79999999999</v>
      </c>
      <c r="AR191" s="145">
        <v>105.300003</v>
      </c>
      <c r="AS191" s="113">
        <v>107.43</v>
      </c>
      <c r="AT191" s="113">
        <v>105.300003</v>
      </c>
      <c r="AU191" s="113">
        <v>106.650002</v>
      </c>
      <c r="AV191" s="113">
        <v>105.231255</v>
      </c>
      <c r="AW191" s="114">
        <v>10260600</v>
      </c>
      <c r="AX191" s="115">
        <v>205627.4</v>
      </c>
      <c r="AY191" s="145">
        <v>52.959999000000003</v>
      </c>
      <c r="AZ191" s="113">
        <v>53.32</v>
      </c>
      <c r="BA191" s="113">
        <v>52.43</v>
      </c>
      <c r="BB191" s="113">
        <v>52.619999</v>
      </c>
      <c r="BC191" s="113">
        <v>51.905033000000003</v>
      </c>
      <c r="BD191" s="114">
        <v>15741700</v>
      </c>
      <c r="BE191" s="115">
        <v>221751.3</v>
      </c>
      <c r="BF191" s="145">
        <v>55.34</v>
      </c>
      <c r="BG191" s="113">
        <v>55.650002000000001</v>
      </c>
      <c r="BH191" s="113">
        <v>55.099997999999999</v>
      </c>
      <c r="BI191" s="113">
        <v>55.279998999999997</v>
      </c>
      <c r="BJ191" s="113">
        <v>54.455593</v>
      </c>
      <c r="BK191" s="114">
        <v>13304000</v>
      </c>
      <c r="BL191" s="115">
        <v>238349.6</v>
      </c>
      <c r="BM191" s="145">
        <v>69.169998000000007</v>
      </c>
      <c r="BN191" s="113">
        <v>70.529999000000004</v>
      </c>
      <c r="BO191" s="113">
        <v>68.849997999999999</v>
      </c>
      <c r="BP191" s="113">
        <v>70.410004000000001</v>
      </c>
      <c r="BQ191" s="113">
        <v>69.656150999999994</v>
      </c>
      <c r="BR191" s="114">
        <v>4139100</v>
      </c>
      <c r="BS191" s="115">
        <v>45460.89</v>
      </c>
      <c r="BT191" s="145">
        <v>377.70001200000002</v>
      </c>
      <c r="BU191" s="113">
        <v>383.35998499999999</v>
      </c>
      <c r="BV191" s="113">
        <v>376.30999800000001</v>
      </c>
      <c r="BW191" s="113">
        <v>382.44000199999999</v>
      </c>
      <c r="BX191" s="113">
        <v>380.59066799999999</v>
      </c>
      <c r="BY191" s="114">
        <v>3644000</v>
      </c>
      <c r="BZ191" s="115">
        <v>129938.5</v>
      </c>
      <c r="CA191" s="145">
        <v>232.88999899999999</v>
      </c>
      <c r="CB191" s="113">
        <v>233.69000199999999</v>
      </c>
      <c r="CC191" s="113">
        <v>231.509995</v>
      </c>
      <c r="CD191" s="113">
        <v>232.949997</v>
      </c>
      <c r="CE191" s="113">
        <v>232.02488700000001</v>
      </c>
      <c r="CF191" s="114">
        <v>2234000</v>
      </c>
      <c r="CG191" s="115">
        <v>146110</v>
      </c>
      <c r="CH191" s="145">
        <v>320.66000400000001</v>
      </c>
      <c r="CI191" s="113">
        <v>321.26001000000002</v>
      </c>
      <c r="CJ191" s="113">
        <v>315.17001299999998</v>
      </c>
      <c r="CK191" s="113">
        <v>316.30999800000001</v>
      </c>
      <c r="CL191" s="113">
        <v>313.06829800000003</v>
      </c>
      <c r="CM191" s="114">
        <v>3549800</v>
      </c>
      <c r="CN191" s="115">
        <v>336319.4</v>
      </c>
      <c r="CO191" s="145">
        <v>57.610000999999997</v>
      </c>
      <c r="CP191" s="113">
        <v>57.82</v>
      </c>
      <c r="CQ191" s="113">
        <v>56.59</v>
      </c>
      <c r="CR191" s="113">
        <v>56.889999000000003</v>
      </c>
      <c r="CS191" s="113">
        <v>56.522697000000001</v>
      </c>
      <c r="CT191" s="114">
        <v>20326400</v>
      </c>
      <c r="CU191" s="115">
        <v>229721.8</v>
      </c>
      <c r="CV191" s="145">
        <v>145</v>
      </c>
      <c r="CW191" s="113">
        <v>145.83000200000001</v>
      </c>
      <c r="CX191" s="113">
        <v>143.75</v>
      </c>
      <c r="CY191" s="113">
        <v>144.19000199999999</v>
      </c>
      <c r="CZ191" s="113">
        <v>142.54887400000001</v>
      </c>
      <c r="DA191" s="114">
        <v>2417500</v>
      </c>
      <c r="DB191" s="115">
        <v>128837</v>
      </c>
      <c r="DC191" s="145">
        <v>170.14999399999999</v>
      </c>
      <c r="DD191" s="113">
        <v>170.199997</v>
      </c>
      <c r="DE191" s="113">
        <v>165.38000500000001</v>
      </c>
      <c r="DF191" s="113">
        <v>165.529999</v>
      </c>
      <c r="DG191" s="113">
        <v>164.55216999999999</v>
      </c>
      <c r="DH191" s="114">
        <v>10448400</v>
      </c>
      <c r="DI191" s="115">
        <v>435906.2</v>
      </c>
      <c r="DJ191" s="145">
        <v>165.86999499999999</v>
      </c>
      <c r="DK191" s="113">
        <v>166.91000399999999</v>
      </c>
      <c r="DL191" s="113">
        <v>165.479996</v>
      </c>
      <c r="DM191" s="113">
        <v>166.050003</v>
      </c>
      <c r="DN191" s="113">
        <v>164.109711</v>
      </c>
      <c r="DO191" s="114">
        <v>9445400</v>
      </c>
      <c r="DP191" s="115">
        <v>502654.6</v>
      </c>
      <c r="DQ191" s="145">
        <v>235.979996</v>
      </c>
      <c r="DR191" s="113">
        <v>235.990005</v>
      </c>
      <c r="DS191" s="113">
        <v>232.740005</v>
      </c>
      <c r="DT191" s="113">
        <v>233.240005</v>
      </c>
      <c r="DU191" s="113">
        <v>231.968277</v>
      </c>
      <c r="DV191" s="114">
        <v>2574300</v>
      </c>
      <c r="DW191" s="115">
        <v>174037.6</v>
      </c>
      <c r="DX191" s="145">
        <v>72.576340000000002</v>
      </c>
      <c r="DY191" s="113">
        <v>72.652671999999995</v>
      </c>
      <c r="DZ191" s="113">
        <v>71.593513000000002</v>
      </c>
      <c r="EA191" s="113">
        <v>71.736641000000006</v>
      </c>
      <c r="EB191" s="113">
        <v>70.493522999999996</v>
      </c>
      <c r="EC191" s="114">
        <v>15798914</v>
      </c>
      <c r="ED191" s="115">
        <v>190360.1</v>
      </c>
      <c r="EE191" s="145">
        <v>251.229996</v>
      </c>
      <c r="EF191" s="113">
        <v>251.28999300000001</v>
      </c>
      <c r="EG191" s="113">
        <v>246.96000699999999</v>
      </c>
      <c r="EH191" s="113">
        <v>247.39999399999999</v>
      </c>
      <c r="EI191" s="113">
        <v>246.927277</v>
      </c>
      <c r="EJ191" s="114">
        <v>23213300</v>
      </c>
      <c r="EK191" s="115">
        <v>1863311</v>
      </c>
      <c r="EL191" s="145">
        <v>137.85000600000001</v>
      </c>
      <c r="EM191" s="113">
        <v>138.050003</v>
      </c>
      <c r="EN191" s="113">
        <v>134.21000699999999</v>
      </c>
      <c r="EO191" s="113">
        <v>134.509995</v>
      </c>
      <c r="EP191" s="113">
        <v>134.28839099999999</v>
      </c>
      <c r="EQ191" s="114">
        <v>5577900</v>
      </c>
      <c r="ER191" s="115">
        <v>171494.39999999999</v>
      </c>
      <c r="ES191" s="145">
        <v>135.78999300000001</v>
      </c>
      <c r="ET191" s="113">
        <v>136</v>
      </c>
      <c r="EU191" s="113">
        <v>132.479996</v>
      </c>
      <c r="EV191" s="113">
        <v>132.88000500000001</v>
      </c>
      <c r="EW191" s="113">
        <v>132.04949999999999</v>
      </c>
      <c r="EX191" s="114">
        <v>9993900</v>
      </c>
      <c r="EY191" s="115">
        <v>325321.2</v>
      </c>
      <c r="EZ191" s="145">
        <v>238</v>
      </c>
      <c r="FA191" s="113">
        <v>238.39999399999999</v>
      </c>
      <c r="FB191" s="113">
        <v>232.46000699999999</v>
      </c>
      <c r="FC191" s="113">
        <v>236.199997</v>
      </c>
      <c r="FD191" s="113">
        <v>236.199997</v>
      </c>
      <c r="FE191" s="114">
        <v>8103900</v>
      </c>
      <c r="FF191" s="115">
        <v>202290</v>
      </c>
      <c r="FG191" s="145">
        <v>161.11999499999999</v>
      </c>
      <c r="FH191" s="113">
        <v>161.990005</v>
      </c>
      <c r="FI191" s="113">
        <v>160.259995</v>
      </c>
      <c r="FJ191" s="113">
        <v>160.88999899999999</v>
      </c>
      <c r="FK191" s="113">
        <v>159.104355</v>
      </c>
      <c r="FL191" s="114">
        <v>901300</v>
      </c>
      <c r="FM191" s="115">
        <v>40457.519999999997</v>
      </c>
      <c r="FN191" s="145">
        <v>413.73001099999999</v>
      </c>
      <c r="FO191" s="113">
        <v>413.73001099999999</v>
      </c>
      <c r="FP191" s="113">
        <v>406.16000400000001</v>
      </c>
      <c r="FQ191" s="113">
        <v>406.72000100000002</v>
      </c>
      <c r="FR191" s="113">
        <v>403.81839000000002</v>
      </c>
      <c r="FS191" s="114">
        <v>2199600</v>
      </c>
      <c r="FT191" s="115">
        <v>383822.4</v>
      </c>
      <c r="FU191" s="145">
        <v>56.75</v>
      </c>
      <c r="FV191" s="113">
        <v>56.860000999999997</v>
      </c>
      <c r="FW191" s="113">
        <v>56.240001999999997</v>
      </c>
      <c r="FX191" s="113">
        <v>56.380001</v>
      </c>
      <c r="FY191" s="113">
        <v>55.099303999999997</v>
      </c>
      <c r="FZ191" s="114">
        <v>14922800</v>
      </c>
      <c r="GA191" s="115">
        <v>233417</v>
      </c>
      <c r="GB191" s="145">
        <v>229.44000199999999</v>
      </c>
      <c r="GC191" s="113">
        <v>230.08000200000001</v>
      </c>
      <c r="GD191" s="113">
        <v>226.279999</v>
      </c>
      <c r="GE191" s="113">
        <v>226.63000500000001</v>
      </c>
      <c r="GF191" s="113">
        <v>226.321472</v>
      </c>
      <c r="GG191" s="114">
        <v>5091500</v>
      </c>
      <c r="GH191" s="115">
        <v>383414.2</v>
      </c>
      <c r="GI191" s="145">
        <v>52.990001999999997</v>
      </c>
      <c r="GJ191" s="113">
        <v>53.23</v>
      </c>
      <c r="GK191" s="113">
        <v>52.509998000000003</v>
      </c>
      <c r="GL191" s="113">
        <v>52.84</v>
      </c>
      <c r="GM191" s="113">
        <v>52.324748999999997</v>
      </c>
      <c r="GN191" s="114">
        <v>4579800</v>
      </c>
      <c r="GO191" s="115">
        <v>36990</v>
      </c>
      <c r="GP191" s="145">
        <v>142.21000699999999</v>
      </c>
      <c r="GQ191" s="113">
        <v>142.800003</v>
      </c>
      <c r="GR191" s="113">
        <v>141.270004</v>
      </c>
      <c r="GS191" s="113">
        <v>141.66000399999999</v>
      </c>
      <c r="GT191" s="113">
        <v>141.140625</v>
      </c>
      <c r="GU191" s="114">
        <v>6922500</v>
      </c>
      <c r="GV191" s="115">
        <v>398557.7</v>
      </c>
      <c r="GW191" s="145">
        <v>180.179993</v>
      </c>
      <c r="GX191" s="113">
        <v>181.009995</v>
      </c>
      <c r="GY191" s="113">
        <v>178.740005</v>
      </c>
      <c r="GZ191" s="113">
        <v>178.83999600000001</v>
      </c>
      <c r="HA191" s="113">
        <v>178.83999600000001</v>
      </c>
      <c r="HB191" s="114">
        <v>7475600</v>
      </c>
      <c r="HC191" s="115">
        <v>324940.3</v>
      </c>
      <c r="HD191" s="147">
        <v>34584.19</v>
      </c>
      <c r="HE191" s="148">
        <v>34849.32</v>
      </c>
      <c r="HF191" s="148">
        <v>34542.870000000003</v>
      </c>
      <c r="HG191" s="148">
        <v>34575.31</v>
      </c>
      <c r="HH191" s="148">
        <v>34575.31</v>
      </c>
      <c r="HI191" s="114">
        <v>287700000</v>
      </c>
      <c r="HJ191" s="149">
        <f t="shared" si="2"/>
        <v>10086415.209999999</v>
      </c>
    </row>
    <row r="192" spans="1:218" x14ac:dyDescent="0.2">
      <c r="A192" s="127">
        <v>44349</v>
      </c>
      <c r="B192" s="112">
        <v>203.729996</v>
      </c>
      <c r="C192" s="113">
        <v>203.970001</v>
      </c>
      <c r="D192" s="113">
        <v>202.36000100000001</v>
      </c>
      <c r="E192" s="113">
        <v>203.28999300000001</v>
      </c>
      <c r="F192" s="113">
        <v>201.74992399999999</v>
      </c>
      <c r="G192" s="114">
        <v>1877400</v>
      </c>
      <c r="H192" s="120">
        <v>117842.1</v>
      </c>
      <c r="I192" s="145">
        <v>164.61000100000001</v>
      </c>
      <c r="J192" s="113">
        <v>165.69000199999999</v>
      </c>
      <c r="K192" s="113">
        <v>163.320007</v>
      </c>
      <c r="L192" s="113">
        <v>164.11999499999999</v>
      </c>
      <c r="M192" s="113">
        <v>163.286957</v>
      </c>
      <c r="N192" s="114">
        <v>3384600</v>
      </c>
      <c r="O192" s="115">
        <v>131838</v>
      </c>
      <c r="P192" s="146">
        <v>234.89999399999999</v>
      </c>
      <c r="Q192" s="113">
        <v>236.69000199999999</v>
      </c>
      <c r="R192" s="113">
        <v>233.88999899999999</v>
      </c>
      <c r="S192" s="113">
        <v>235.16000399999999</v>
      </c>
      <c r="T192" s="113">
        <v>233.35801699999999</v>
      </c>
      <c r="U192" s="114">
        <v>2266800</v>
      </c>
      <c r="V192" s="120">
        <v>131900</v>
      </c>
      <c r="W192" s="145">
        <v>124.279999</v>
      </c>
      <c r="X192" s="113">
        <v>125.239998</v>
      </c>
      <c r="Y192" s="113">
        <v>124.050003</v>
      </c>
      <c r="Z192" s="113">
        <v>125.05999799999999</v>
      </c>
      <c r="AA192" s="113">
        <v>124.872902</v>
      </c>
      <c r="AB192" s="114">
        <v>59278900</v>
      </c>
      <c r="AC192" s="115">
        <v>2086954</v>
      </c>
      <c r="AD192" s="145">
        <v>255.60000600000001</v>
      </c>
      <c r="AE192" s="113">
        <v>258.39999399999999</v>
      </c>
      <c r="AF192" s="113">
        <v>254.61999499999999</v>
      </c>
      <c r="AG192" s="113">
        <v>255.61999499999999</v>
      </c>
      <c r="AH192" s="113">
        <v>255.61999499999999</v>
      </c>
      <c r="AI192" s="114">
        <v>10820400</v>
      </c>
      <c r="AJ192" s="115">
        <v>149489.1</v>
      </c>
      <c r="AK192" s="145">
        <v>243.070007</v>
      </c>
      <c r="AL192" s="113">
        <v>245.10000600000001</v>
      </c>
      <c r="AM192" s="113">
        <v>240.699997</v>
      </c>
      <c r="AN192" s="113">
        <v>243.46000699999999</v>
      </c>
      <c r="AO192" s="113">
        <v>242.160461</v>
      </c>
      <c r="AP192" s="114">
        <v>2348500</v>
      </c>
      <c r="AQ192" s="115">
        <v>133364.20000000001</v>
      </c>
      <c r="AR192" s="145">
        <v>107.209999</v>
      </c>
      <c r="AS192" s="113">
        <v>108.55999799999999</v>
      </c>
      <c r="AT192" s="113">
        <v>106.209999</v>
      </c>
      <c r="AU192" s="113">
        <v>108.08000199999999</v>
      </c>
      <c r="AV192" s="113">
        <v>106.64222700000001</v>
      </c>
      <c r="AW192" s="114">
        <v>9141800</v>
      </c>
      <c r="AX192" s="115">
        <v>208384.6</v>
      </c>
      <c r="AY192" s="145">
        <v>52.650002000000001</v>
      </c>
      <c r="AZ192" s="113">
        <v>52.990001999999997</v>
      </c>
      <c r="BA192" s="113">
        <v>52.400002000000001</v>
      </c>
      <c r="BB192" s="113">
        <v>52.959999000000003</v>
      </c>
      <c r="BC192" s="113">
        <v>52.240414000000001</v>
      </c>
      <c r="BD192" s="114">
        <v>14529300</v>
      </c>
      <c r="BE192" s="115">
        <v>223184.2</v>
      </c>
      <c r="BF192" s="145">
        <v>55.5</v>
      </c>
      <c r="BG192" s="113">
        <v>55.560001</v>
      </c>
      <c r="BH192" s="113">
        <v>55.259998000000003</v>
      </c>
      <c r="BI192" s="113">
        <v>55.5</v>
      </c>
      <c r="BJ192" s="113">
        <v>54.672314</v>
      </c>
      <c r="BK192" s="114">
        <v>11328500</v>
      </c>
      <c r="BL192" s="115">
        <v>239298.2</v>
      </c>
      <c r="BM192" s="145">
        <v>70.319999999999993</v>
      </c>
      <c r="BN192" s="113">
        <v>70.319999999999993</v>
      </c>
      <c r="BO192" s="113">
        <v>68.860000999999997</v>
      </c>
      <c r="BP192" s="113">
        <v>68.949996999999996</v>
      </c>
      <c r="BQ192" s="113">
        <v>68.211769000000004</v>
      </c>
      <c r="BR192" s="114">
        <v>4797800</v>
      </c>
      <c r="BS192" s="115">
        <v>45035.19</v>
      </c>
      <c r="BT192" s="145">
        <v>383.32998700000002</v>
      </c>
      <c r="BU192" s="113">
        <v>384.67001299999998</v>
      </c>
      <c r="BV192" s="113">
        <v>379.36999500000002</v>
      </c>
      <c r="BW192" s="113">
        <v>383.44000199999999</v>
      </c>
      <c r="BX192" s="113">
        <v>381.585846</v>
      </c>
      <c r="BY192" s="114">
        <v>2809700</v>
      </c>
      <c r="BZ192" s="115">
        <v>130278.3</v>
      </c>
      <c r="CA192" s="145">
        <v>234.020004</v>
      </c>
      <c r="CB192" s="113">
        <v>234.020004</v>
      </c>
      <c r="CC192" s="113">
        <v>230.5</v>
      </c>
      <c r="CD192" s="113">
        <v>230.740005</v>
      </c>
      <c r="CE192" s="113">
        <v>229.823669</v>
      </c>
      <c r="CF192" s="114">
        <v>2225400</v>
      </c>
      <c r="CG192" s="115">
        <v>145950</v>
      </c>
      <c r="CH192" s="145">
        <v>315.48001099999999</v>
      </c>
      <c r="CI192" s="113">
        <v>316.98001099999999</v>
      </c>
      <c r="CJ192" s="113">
        <v>312.41000400000001</v>
      </c>
      <c r="CK192" s="113">
        <v>313.23001099999999</v>
      </c>
      <c r="CL192" s="113">
        <v>311.64553799999999</v>
      </c>
      <c r="CM192" s="114">
        <v>3380100</v>
      </c>
      <c r="CN192" s="115">
        <v>333044.5</v>
      </c>
      <c r="CO192" s="145">
        <v>56.91</v>
      </c>
      <c r="CP192" s="113">
        <v>57.689999</v>
      </c>
      <c r="CQ192" s="113">
        <v>56.759998000000003</v>
      </c>
      <c r="CR192" s="113">
        <v>57.48</v>
      </c>
      <c r="CS192" s="113">
        <v>57.108887000000003</v>
      </c>
      <c r="CT192" s="114">
        <v>18483600</v>
      </c>
      <c r="CU192" s="115">
        <v>232104.2</v>
      </c>
      <c r="CV192" s="145">
        <v>144.61999499999999</v>
      </c>
      <c r="CW192" s="113">
        <v>145.75</v>
      </c>
      <c r="CX192" s="113">
        <v>144.11000100000001</v>
      </c>
      <c r="CY192" s="113">
        <v>145.720001</v>
      </c>
      <c r="CZ192" s="113">
        <v>144.06144699999999</v>
      </c>
      <c r="DA192" s="114">
        <v>2786900</v>
      </c>
      <c r="DB192" s="115">
        <v>130204.1</v>
      </c>
      <c r="DC192" s="145">
        <v>165.300003</v>
      </c>
      <c r="DD192" s="113">
        <v>166.729996</v>
      </c>
      <c r="DE192" s="113">
        <v>165.11000100000001</v>
      </c>
      <c r="DF192" s="113">
        <v>166.199997</v>
      </c>
      <c r="DG192" s="113">
        <v>165.21821600000001</v>
      </c>
      <c r="DH192" s="114">
        <v>6806000</v>
      </c>
      <c r="DI192" s="115">
        <v>437670.5</v>
      </c>
      <c r="DJ192" s="145">
        <v>167.259995</v>
      </c>
      <c r="DK192" s="113">
        <v>167.44000199999999</v>
      </c>
      <c r="DL192" s="113">
        <v>165.529999</v>
      </c>
      <c r="DM192" s="113">
        <v>166.05999800000001</v>
      </c>
      <c r="DN192" s="113">
        <v>164.11958300000001</v>
      </c>
      <c r="DO192" s="114">
        <v>10498600</v>
      </c>
      <c r="DP192" s="115">
        <v>502684.9</v>
      </c>
      <c r="DQ192" s="145">
        <v>233.970001</v>
      </c>
      <c r="DR192" s="113">
        <v>234.33000200000001</v>
      </c>
      <c r="DS192" s="113">
        <v>232.80999800000001</v>
      </c>
      <c r="DT192" s="113">
        <v>233.779999</v>
      </c>
      <c r="DU192" s="113">
        <v>232.505325</v>
      </c>
      <c r="DV192" s="114">
        <v>3172000</v>
      </c>
      <c r="DW192" s="115">
        <v>174440.6</v>
      </c>
      <c r="DX192" s="145">
        <v>71.860686999999999</v>
      </c>
      <c r="DY192" s="113">
        <v>72.604965000000007</v>
      </c>
      <c r="DZ192" s="113">
        <v>71.822517000000005</v>
      </c>
      <c r="EA192" s="113">
        <v>72.395034999999993</v>
      </c>
      <c r="EB192" s="113">
        <v>71.140511000000004</v>
      </c>
      <c r="EC192" s="114">
        <v>11830453</v>
      </c>
      <c r="ED192" s="115">
        <v>192107.3</v>
      </c>
      <c r="EE192" s="145">
        <v>248.13000500000001</v>
      </c>
      <c r="EF192" s="113">
        <v>249.270004</v>
      </c>
      <c r="EG192" s="113">
        <v>245.83999600000001</v>
      </c>
      <c r="EH192" s="113">
        <v>247.300003</v>
      </c>
      <c r="EI192" s="113">
        <v>246.82746900000001</v>
      </c>
      <c r="EJ192" s="114">
        <v>19406700</v>
      </c>
      <c r="EK192" s="115">
        <v>1862558</v>
      </c>
      <c r="EL192" s="145">
        <v>134.58999600000001</v>
      </c>
      <c r="EM192" s="113">
        <v>135.490005</v>
      </c>
      <c r="EN192" s="113">
        <v>133.529999</v>
      </c>
      <c r="EO192" s="113">
        <v>134.16999799999999</v>
      </c>
      <c r="EP192" s="113">
        <v>133.948959</v>
      </c>
      <c r="EQ192" s="114">
        <v>5226100</v>
      </c>
      <c r="ER192" s="115">
        <v>171060.9</v>
      </c>
      <c r="ES192" s="145">
        <v>133</v>
      </c>
      <c r="ET192" s="113">
        <v>133.63000500000001</v>
      </c>
      <c r="EU192" s="113">
        <v>132.520004</v>
      </c>
      <c r="EV192" s="113">
        <v>133.46000699999999</v>
      </c>
      <c r="EW192" s="113">
        <v>132.62588500000001</v>
      </c>
      <c r="EX192" s="114">
        <v>8254100</v>
      </c>
      <c r="EY192" s="115">
        <v>326741.09999999998</v>
      </c>
      <c r="EZ192" s="145">
        <v>234.39999399999999</v>
      </c>
      <c r="FA192" s="113">
        <v>238.28999300000001</v>
      </c>
      <c r="FB192" s="113">
        <v>233.89999399999999</v>
      </c>
      <c r="FC192" s="113">
        <v>234.61999499999999</v>
      </c>
      <c r="FD192" s="113">
        <v>234.61999499999999</v>
      </c>
      <c r="FE192" s="114">
        <v>5543900</v>
      </c>
      <c r="FF192" s="115">
        <v>202110</v>
      </c>
      <c r="FG192" s="145">
        <v>161.679993</v>
      </c>
      <c r="FH192" s="113">
        <v>161.740005</v>
      </c>
      <c r="FI192" s="113">
        <v>159.88999899999999</v>
      </c>
      <c r="FJ192" s="113">
        <v>160.199997</v>
      </c>
      <c r="FK192" s="113">
        <v>158.421997</v>
      </c>
      <c r="FL192" s="114">
        <v>976000</v>
      </c>
      <c r="FM192" s="115">
        <v>40284.019999999997</v>
      </c>
      <c r="FN192" s="145">
        <v>409.14001500000001</v>
      </c>
      <c r="FO192" s="113">
        <v>409.14001500000001</v>
      </c>
      <c r="FP192" s="113">
        <v>404.54998799999998</v>
      </c>
      <c r="FQ192" s="113">
        <v>405.85000600000001</v>
      </c>
      <c r="FR192" s="113">
        <v>402.95459</v>
      </c>
      <c r="FS192" s="114">
        <v>2232900</v>
      </c>
      <c r="FT192" s="115">
        <v>383001.5</v>
      </c>
      <c r="FU192" s="145">
        <v>56.310001</v>
      </c>
      <c r="FV192" s="113">
        <v>56.84</v>
      </c>
      <c r="FW192" s="113">
        <v>56.169998</v>
      </c>
      <c r="FX192" s="113">
        <v>56.650002000000001</v>
      </c>
      <c r="FY192" s="113">
        <v>55.363174000000001</v>
      </c>
      <c r="FZ192" s="114">
        <v>13681100</v>
      </c>
      <c r="GA192" s="115">
        <v>234534.8</v>
      </c>
      <c r="GB192" s="145">
        <v>229.220001</v>
      </c>
      <c r="GC192" s="113">
        <v>233.11000100000001</v>
      </c>
      <c r="GD192" s="113">
        <v>228.779999</v>
      </c>
      <c r="GE192" s="113">
        <v>229.66000399999999</v>
      </c>
      <c r="GF192" s="113">
        <v>229.347351</v>
      </c>
      <c r="GG192" s="114">
        <v>9081100</v>
      </c>
      <c r="GH192" s="115">
        <v>388540.3</v>
      </c>
      <c r="GI192" s="145">
        <v>52.939999</v>
      </c>
      <c r="GJ192" s="113">
        <v>53.93</v>
      </c>
      <c r="GK192" s="113">
        <v>52.540000999999997</v>
      </c>
      <c r="GL192" s="113">
        <v>53.830002</v>
      </c>
      <c r="GM192" s="113">
        <v>53.305098999999998</v>
      </c>
      <c r="GN192" s="114">
        <v>4175200</v>
      </c>
      <c r="GO192" s="115">
        <v>34420</v>
      </c>
      <c r="GP192" s="145">
        <v>141.38999899999999</v>
      </c>
      <c r="GQ192" s="113">
        <v>141.71000699999999</v>
      </c>
      <c r="GR192" s="113">
        <v>140.08999600000001</v>
      </c>
      <c r="GS192" s="113">
        <v>141.35000600000001</v>
      </c>
      <c r="GT192" s="113">
        <v>140.83175700000001</v>
      </c>
      <c r="GU192" s="114">
        <v>7766000</v>
      </c>
      <c r="GV192" s="115">
        <v>396083.20000000001</v>
      </c>
      <c r="GW192" s="145">
        <v>179.03999300000001</v>
      </c>
      <c r="GX192" s="113">
        <v>179.10000600000001</v>
      </c>
      <c r="GY192" s="113">
        <v>176.929993</v>
      </c>
      <c r="GZ192" s="113">
        <v>177</v>
      </c>
      <c r="HA192" s="113">
        <v>177</v>
      </c>
      <c r="HB192" s="114">
        <v>7851700</v>
      </c>
      <c r="HC192" s="115">
        <v>321597.09999999998</v>
      </c>
      <c r="HD192" s="147">
        <v>34614.620000000003</v>
      </c>
      <c r="HE192" s="148">
        <v>34706.65</v>
      </c>
      <c r="HF192" s="148">
        <v>34545.96</v>
      </c>
      <c r="HG192" s="148">
        <v>34600.379999999997</v>
      </c>
      <c r="HH192" s="148">
        <v>34600.379999999997</v>
      </c>
      <c r="HI192" s="114">
        <v>263810000</v>
      </c>
      <c r="HJ192" s="149">
        <f t="shared" si="2"/>
        <v>10106704.909999998</v>
      </c>
    </row>
    <row r="193" spans="1:218" x14ac:dyDescent="0.2">
      <c r="A193" s="127">
        <v>44350</v>
      </c>
      <c r="B193" s="112">
        <v>202.5</v>
      </c>
      <c r="C193" s="113">
        <v>204.66999799999999</v>
      </c>
      <c r="D193" s="113">
        <v>201.80999800000001</v>
      </c>
      <c r="E193" s="113">
        <v>203.66999799999999</v>
      </c>
      <c r="F193" s="113">
        <v>202.12704500000001</v>
      </c>
      <c r="G193" s="114">
        <v>1902100</v>
      </c>
      <c r="H193" s="120">
        <v>118062.39999999999</v>
      </c>
      <c r="I193" s="145">
        <v>163.679993</v>
      </c>
      <c r="J193" s="113">
        <v>165.41999799999999</v>
      </c>
      <c r="K193" s="113">
        <v>162.820007</v>
      </c>
      <c r="L193" s="113">
        <v>164.520004</v>
      </c>
      <c r="M193" s="113">
        <v>163.68493699999999</v>
      </c>
      <c r="N193" s="114">
        <v>2454800</v>
      </c>
      <c r="O193" s="115">
        <v>132159.29999999999</v>
      </c>
      <c r="P193" s="146">
        <v>233.66999799999999</v>
      </c>
      <c r="Q193" s="113">
        <v>236.58000200000001</v>
      </c>
      <c r="R193" s="113">
        <v>233.36000100000001</v>
      </c>
      <c r="S193" s="113">
        <v>235.740005</v>
      </c>
      <c r="T193" s="113">
        <v>233.93356299999999</v>
      </c>
      <c r="U193" s="114">
        <v>2010600</v>
      </c>
      <c r="V193" s="120">
        <v>131030</v>
      </c>
      <c r="W193" s="145">
        <v>124.68</v>
      </c>
      <c r="X193" s="113">
        <v>124.849998</v>
      </c>
      <c r="Y193" s="113">
        <v>123.129997</v>
      </c>
      <c r="Z193" s="113">
        <v>123.540001</v>
      </c>
      <c r="AA193" s="113">
        <v>123.355186</v>
      </c>
      <c r="AB193" s="114">
        <v>76229200</v>
      </c>
      <c r="AC193" s="115">
        <v>2061589</v>
      </c>
      <c r="AD193" s="145">
        <v>252.979996</v>
      </c>
      <c r="AE193" s="113">
        <v>254.800003</v>
      </c>
      <c r="AF193" s="113">
        <v>249.69000199999999</v>
      </c>
      <c r="AG193" s="113">
        <v>250.320007</v>
      </c>
      <c r="AH193" s="113">
        <v>250.320007</v>
      </c>
      <c r="AI193" s="114">
        <v>10402000</v>
      </c>
      <c r="AJ193" s="115">
        <v>146389.6</v>
      </c>
      <c r="AK193" s="145">
        <v>242.429993</v>
      </c>
      <c r="AL193" s="113">
        <v>246.44000199999999</v>
      </c>
      <c r="AM193" s="113">
        <v>240.86999499999999</v>
      </c>
      <c r="AN193" s="113">
        <v>243.83999600000001</v>
      </c>
      <c r="AO193" s="113">
        <v>242.538422</v>
      </c>
      <c r="AP193" s="114">
        <v>1923200</v>
      </c>
      <c r="AQ193" s="115">
        <v>133572.29999999999</v>
      </c>
      <c r="AR193" s="145">
        <v>107.55999799999999</v>
      </c>
      <c r="AS193" s="113">
        <v>108.089996</v>
      </c>
      <c r="AT193" s="113">
        <v>106.55999799999999</v>
      </c>
      <c r="AU193" s="113">
        <v>107.589996</v>
      </c>
      <c r="AV193" s="113">
        <v>106.158745</v>
      </c>
      <c r="AW193" s="114">
        <v>8809300</v>
      </c>
      <c r="AX193" s="115">
        <v>207439.8</v>
      </c>
      <c r="AY193" s="145">
        <v>52.799999</v>
      </c>
      <c r="AZ193" s="113">
        <v>53.560001</v>
      </c>
      <c r="BA193" s="113">
        <v>52.619999</v>
      </c>
      <c r="BB193" s="113">
        <v>53.330002</v>
      </c>
      <c r="BC193" s="113">
        <v>52.605384999999998</v>
      </c>
      <c r="BD193" s="114">
        <v>17593100</v>
      </c>
      <c r="BE193" s="115">
        <v>224743.4</v>
      </c>
      <c r="BF193" s="145">
        <v>55.18</v>
      </c>
      <c r="BG193" s="113">
        <v>55.740001999999997</v>
      </c>
      <c r="BH193" s="113">
        <v>55.099997999999999</v>
      </c>
      <c r="BI193" s="113">
        <v>55.639999000000003</v>
      </c>
      <c r="BJ193" s="113">
        <v>54.810226</v>
      </c>
      <c r="BK193" s="114">
        <v>17364300</v>
      </c>
      <c r="BL193" s="115">
        <v>239901.8</v>
      </c>
      <c r="BM193" s="145">
        <v>69.349997999999999</v>
      </c>
      <c r="BN193" s="113">
        <v>70.699996999999996</v>
      </c>
      <c r="BO193" s="113">
        <v>68.441001999999997</v>
      </c>
      <c r="BP193" s="113">
        <v>70.610000999999997</v>
      </c>
      <c r="BQ193" s="113">
        <v>69.854004000000003</v>
      </c>
      <c r="BR193" s="114">
        <v>4322500</v>
      </c>
      <c r="BS193" s="115">
        <v>45428.94</v>
      </c>
      <c r="BT193" s="145">
        <v>382.25</v>
      </c>
      <c r="BU193" s="113">
        <v>391.25</v>
      </c>
      <c r="BV193" s="113">
        <v>380.13000499999998</v>
      </c>
      <c r="BW193" s="113">
        <v>388.72000100000002</v>
      </c>
      <c r="BX193" s="113">
        <v>386.84030200000001</v>
      </c>
      <c r="BY193" s="114">
        <v>3003900</v>
      </c>
      <c r="BZ193" s="115">
        <v>132072.29999999999</v>
      </c>
      <c r="CA193" s="145">
        <v>230.71000699999999</v>
      </c>
      <c r="CB193" s="113">
        <v>231.63999899999999</v>
      </c>
      <c r="CC193" s="113">
        <v>228.470001</v>
      </c>
      <c r="CD193" s="113">
        <v>229.199997</v>
      </c>
      <c r="CE193" s="113">
        <v>228.28978000000001</v>
      </c>
      <c r="CF193" s="114">
        <v>2321300</v>
      </c>
      <c r="CG193" s="115">
        <v>144690</v>
      </c>
      <c r="CH193" s="145">
        <v>311</v>
      </c>
      <c r="CI193" s="113">
        <v>312.92999300000002</v>
      </c>
      <c r="CJ193" s="113">
        <v>309.69000199999999</v>
      </c>
      <c r="CK193" s="113">
        <v>311.42999300000002</v>
      </c>
      <c r="CL193" s="113">
        <v>309.85461400000003</v>
      </c>
      <c r="CM193" s="114">
        <v>2652500</v>
      </c>
      <c r="CN193" s="115">
        <v>331130.59999999998</v>
      </c>
      <c r="CO193" s="145">
        <v>56.98</v>
      </c>
      <c r="CP193" s="113">
        <v>57.099997999999999</v>
      </c>
      <c r="CQ193" s="113">
        <v>56.09</v>
      </c>
      <c r="CR193" s="113">
        <v>56.240001999999997</v>
      </c>
      <c r="CS193" s="113">
        <v>55.876896000000002</v>
      </c>
      <c r="CT193" s="114">
        <v>21831300</v>
      </c>
      <c r="CU193" s="115">
        <v>227097.1</v>
      </c>
      <c r="CV193" s="145">
        <v>144.91000399999999</v>
      </c>
      <c r="CW193" s="113">
        <v>145.88000500000001</v>
      </c>
      <c r="CX193" s="113">
        <v>144.03999300000001</v>
      </c>
      <c r="CY193" s="113">
        <v>145.550003</v>
      </c>
      <c r="CZ193" s="113">
        <v>143.89338699999999</v>
      </c>
      <c r="DA193" s="114">
        <v>4130600</v>
      </c>
      <c r="DB193" s="115">
        <v>130052.2</v>
      </c>
      <c r="DC193" s="145">
        <v>165.88999899999999</v>
      </c>
      <c r="DD193" s="113">
        <v>167.14999399999999</v>
      </c>
      <c r="DE193" s="113">
        <v>165.71000699999999</v>
      </c>
      <c r="DF193" s="113">
        <v>166.03999300000001</v>
      </c>
      <c r="DG193" s="113">
        <v>165.059158</v>
      </c>
      <c r="DH193" s="114">
        <v>5808800</v>
      </c>
      <c r="DI193" s="115">
        <v>437249.2</v>
      </c>
      <c r="DJ193" s="145">
        <v>165.41000399999999</v>
      </c>
      <c r="DK193" s="113">
        <v>167.25</v>
      </c>
      <c r="DL193" s="113">
        <v>164.66000399999999</v>
      </c>
      <c r="DM193" s="113">
        <v>166.16999799999999</v>
      </c>
      <c r="DN193" s="113">
        <v>164.22828699999999</v>
      </c>
      <c r="DO193" s="114">
        <v>13354400</v>
      </c>
      <c r="DP193" s="115">
        <v>503017.9</v>
      </c>
      <c r="DQ193" s="145">
        <v>232.570007</v>
      </c>
      <c r="DR193" s="113">
        <v>232.759995</v>
      </c>
      <c r="DS193" s="113">
        <v>230.14999399999999</v>
      </c>
      <c r="DT193" s="113">
        <v>232.449997</v>
      </c>
      <c r="DU193" s="113">
        <v>231.182571</v>
      </c>
      <c r="DV193" s="114">
        <v>3249400</v>
      </c>
      <c r="DW193" s="115">
        <v>173448.2</v>
      </c>
      <c r="DX193" s="145">
        <v>73.220000999999996</v>
      </c>
      <c r="DY193" s="113">
        <v>74</v>
      </c>
      <c r="DZ193" s="113">
        <v>72.900002000000001</v>
      </c>
      <c r="EA193" s="113">
        <v>73.910004000000001</v>
      </c>
      <c r="EB193" s="113">
        <v>72.629227</v>
      </c>
      <c r="EC193" s="114">
        <v>15974400</v>
      </c>
      <c r="ED193" s="115">
        <v>187144.4</v>
      </c>
      <c r="EE193" s="145">
        <v>245.220001</v>
      </c>
      <c r="EF193" s="113">
        <v>246.33999600000001</v>
      </c>
      <c r="EG193" s="113">
        <v>243</v>
      </c>
      <c r="EH193" s="113">
        <v>245.71000699999999</v>
      </c>
      <c r="EI193" s="113">
        <v>245.24052399999999</v>
      </c>
      <c r="EJ193" s="114">
        <v>25307700</v>
      </c>
      <c r="EK193" s="115">
        <v>1850582</v>
      </c>
      <c r="EL193" s="145">
        <v>133.199997</v>
      </c>
      <c r="EM193" s="113">
        <v>134.69000199999999</v>
      </c>
      <c r="EN193" s="113">
        <v>132.509995</v>
      </c>
      <c r="EO193" s="113">
        <v>134.16999799999999</v>
      </c>
      <c r="EP193" s="113">
        <v>133.948959</v>
      </c>
      <c r="EQ193" s="114">
        <v>5027400</v>
      </c>
      <c r="ER193" s="115">
        <v>171060.9</v>
      </c>
      <c r="ES193" s="145">
        <v>133.229996</v>
      </c>
      <c r="ET193" s="113">
        <v>135.91000399999999</v>
      </c>
      <c r="EU193" s="113">
        <v>133.199997</v>
      </c>
      <c r="EV193" s="113">
        <v>135.85000600000001</v>
      </c>
      <c r="EW193" s="113">
        <v>135.000946</v>
      </c>
      <c r="EX193" s="114">
        <v>11249800</v>
      </c>
      <c r="EY193" s="115">
        <v>332592.40000000002</v>
      </c>
      <c r="EZ193" s="145">
        <v>232.88999899999999</v>
      </c>
      <c r="FA193" s="113">
        <v>233.179993</v>
      </c>
      <c r="FB193" s="113">
        <v>229.429993</v>
      </c>
      <c r="FC193" s="113">
        <v>230.83999600000001</v>
      </c>
      <c r="FD193" s="113">
        <v>230.83999600000001</v>
      </c>
      <c r="FE193" s="114">
        <v>5109000</v>
      </c>
      <c r="FF193" s="115">
        <v>220940</v>
      </c>
      <c r="FG193" s="145">
        <v>159.91000399999999</v>
      </c>
      <c r="FH193" s="113">
        <v>162.25</v>
      </c>
      <c r="FI193" s="113">
        <v>158.949997</v>
      </c>
      <c r="FJ193" s="113">
        <v>161</v>
      </c>
      <c r="FK193" s="113">
        <v>159.21312</v>
      </c>
      <c r="FL193" s="114">
        <v>812500</v>
      </c>
      <c r="FM193" s="115">
        <v>40485.18</v>
      </c>
      <c r="FN193" s="145">
        <v>403.5</v>
      </c>
      <c r="FO193" s="113">
        <v>409.76001000000002</v>
      </c>
      <c r="FP193" s="113">
        <v>402.83999599999999</v>
      </c>
      <c r="FQ193" s="113">
        <v>407.959991</v>
      </c>
      <c r="FR193" s="113">
        <v>405.04953</v>
      </c>
      <c r="FS193" s="114">
        <v>2281200</v>
      </c>
      <c r="FT193" s="115">
        <v>384992.6</v>
      </c>
      <c r="FU193" s="145">
        <v>56.700001</v>
      </c>
      <c r="FV193" s="113">
        <v>57.220001000000003</v>
      </c>
      <c r="FW193" s="113">
        <v>56.580002</v>
      </c>
      <c r="FX193" s="113">
        <v>56.98</v>
      </c>
      <c r="FY193" s="113">
        <v>55.685676999999998</v>
      </c>
      <c r="FZ193" s="114">
        <v>14212500</v>
      </c>
      <c r="GA193" s="115">
        <v>235901</v>
      </c>
      <c r="GB193" s="145">
        <v>229</v>
      </c>
      <c r="GC193" s="113">
        <v>230.38999899999999</v>
      </c>
      <c r="GD193" s="113">
        <v>227.770004</v>
      </c>
      <c r="GE193" s="113">
        <v>228.11000100000001</v>
      </c>
      <c r="GF193" s="113">
        <v>227.799454</v>
      </c>
      <c r="GG193" s="114">
        <v>6382400</v>
      </c>
      <c r="GH193" s="115">
        <v>385918</v>
      </c>
      <c r="GI193" s="145">
        <v>53.799999</v>
      </c>
      <c r="GJ193" s="113">
        <v>54.799999</v>
      </c>
      <c r="GK193" s="113">
        <v>53.639999000000003</v>
      </c>
      <c r="GL193" s="113">
        <v>54.77</v>
      </c>
      <c r="GM193" s="113">
        <v>54.235931000000001</v>
      </c>
      <c r="GN193" s="114">
        <v>4600300</v>
      </c>
      <c r="GO193" s="115">
        <v>33230</v>
      </c>
      <c r="GP193" s="145">
        <v>141.38999899999999</v>
      </c>
      <c r="GQ193" s="113">
        <v>141.85000600000001</v>
      </c>
      <c r="GR193" s="113">
        <v>140.75</v>
      </c>
      <c r="GS193" s="113">
        <v>141.60000600000001</v>
      </c>
      <c r="GT193" s="113">
        <v>141.08084099999999</v>
      </c>
      <c r="GU193" s="114">
        <v>6124800</v>
      </c>
      <c r="GV193" s="115">
        <v>396783.8</v>
      </c>
      <c r="GW193" s="145">
        <v>176.270004</v>
      </c>
      <c r="GX193" s="113">
        <v>176.970001</v>
      </c>
      <c r="GY193" s="113">
        <v>175.41999799999999</v>
      </c>
      <c r="GZ193" s="113">
        <v>176.240005</v>
      </c>
      <c r="HA193" s="113">
        <v>176.240005</v>
      </c>
      <c r="HB193" s="114">
        <v>5583900</v>
      </c>
      <c r="HC193" s="115">
        <v>320216.3</v>
      </c>
      <c r="HD193" s="147">
        <v>34550.31</v>
      </c>
      <c r="HE193" s="148">
        <v>34667.410000000003</v>
      </c>
      <c r="HF193" s="148">
        <v>34334.410000000003</v>
      </c>
      <c r="HG193" s="148">
        <v>34577.040000000001</v>
      </c>
      <c r="HH193" s="148">
        <v>34577.040000000001</v>
      </c>
      <c r="HI193" s="114">
        <v>297380000</v>
      </c>
      <c r="HJ193" s="149">
        <f t="shared" si="2"/>
        <v>10078920.620000001</v>
      </c>
    </row>
    <row r="194" spans="1:218" x14ac:dyDescent="0.2">
      <c r="A194" s="127">
        <v>44351</v>
      </c>
      <c r="B194" s="112">
        <v>204.11000100000001</v>
      </c>
      <c r="C194" s="113">
        <v>206.11999499999999</v>
      </c>
      <c r="D194" s="113">
        <v>203.770004</v>
      </c>
      <c r="E194" s="113">
        <v>206.050003</v>
      </c>
      <c r="F194" s="113">
        <v>204.489014</v>
      </c>
      <c r="G194" s="114">
        <v>1868600</v>
      </c>
      <c r="H194" s="120">
        <v>119442</v>
      </c>
      <c r="I194" s="145">
        <v>165</v>
      </c>
      <c r="J194" s="113">
        <v>165.729996</v>
      </c>
      <c r="K194" s="113">
        <v>163.320007</v>
      </c>
      <c r="L194" s="113">
        <v>165</v>
      </c>
      <c r="M194" s="113">
        <v>164.16249099999999</v>
      </c>
      <c r="N194" s="114">
        <v>3239300</v>
      </c>
      <c r="O194" s="115">
        <v>132544.9</v>
      </c>
      <c r="P194" s="146">
        <v>236.740005</v>
      </c>
      <c r="Q194" s="113">
        <v>239.279999</v>
      </c>
      <c r="R194" s="113">
        <v>235.75</v>
      </c>
      <c r="S194" s="113">
        <v>236.85000600000001</v>
      </c>
      <c r="T194" s="113">
        <v>235.035065</v>
      </c>
      <c r="U194" s="114">
        <v>1875700</v>
      </c>
      <c r="V194" s="120">
        <v>129259.99999999999</v>
      </c>
      <c r="W194" s="145">
        <v>124.07</v>
      </c>
      <c r="X194" s="113">
        <v>126.160004</v>
      </c>
      <c r="Y194" s="113">
        <v>123.849998</v>
      </c>
      <c r="Z194" s="113">
        <v>125.889999</v>
      </c>
      <c r="AA194" s="113">
        <v>125.701668</v>
      </c>
      <c r="AB194" s="114">
        <v>75169300</v>
      </c>
      <c r="AC194" s="115">
        <v>2100804</v>
      </c>
      <c r="AD194" s="145">
        <v>251.509995</v>
      </c>
      <c r="AE194" s="113">
        <v>251.800003</v>
      </c>
      <c r="AF194" s="113">
        <v>248.490005</v>
      </c>
      <c r="AG194" s="113">
        <v>249.91999799999999</v>
      </c>
      <c r="AH194" s="113">
        <v>249.91999799999999</v>
      </c>
      <c r="AI194" s="114">
        <v>8799000</v>
      </c>
      <c r="AJ194" s="115">
        <v>146155.6</v>
      </c>
      <c r="AK194" s="145">
        <v>245.11999499999999</v>
      </c>
      <c r="AL194" s="113">
        <v>246.69000199999999</v>
      </c>
      <c r="AM194" s="113">
        <v>242.320007</v>
      </c>
      <c r="AN194" s="113">
        <v>244.020004</v>
      </c>
      <c r="AO194" s="113">
        <v>242.717468</v>
      </c>
      <c r="AP194" s="114">
        <v>1837900</v>
      </c>
      <c r="AQ194" s="115">
        <v>133670.9</v>
      </c>
      <c r="AR194" s="145">
        <v>108.239998</v>
      </c>
      <c r="AS194" s="113">
        <v>108.66999800000001</v>
      </c>
      <c r="AT194" s="113">
        <v>107.209999</v>
      </c>
      <c r="AU194" s="113">
        <v>108.449997</v>
      </c>
      <c r="AV194" s="113">
        <v>107.007301</v>
      </c>
      <c r="AW194" s="114">
        <v>6699300</v>
      </c>
      <c r="AX194" s="115">
        <v>209097.9</v>
      </c>
      <c r="AY194" s="145">
        <v>53.439999</v>
      </c>
      <c r="AZ194" s="113">
        <v>54.169998</v>
      </c>
      <c r="BA194" s="113">
        <v>53.439999</v>
      </c>
      <c r="BB194" s="113">
        <v>54.07</v>
      </c>
      <c r="BC194" s="113">
        <v>53.335330999999996</v>
      </c>
      <c r="BD194" s="114">
        <v>11676700</v>
      </c>
      <c r="BE194" s="115">
        <v>227861.9</v>
      </c>
      <c r="BF194" s="145">
        <v>55.900002000000001</v>
      </c>
      <c r="BG194" s="113">
        <v>56.48</v>
      </c>
      <c r="BH194" s="113">
        <v>55.779998999999997</v>
      </c>
      <c r="BI194" s="113">
        <v>56.240001999999997</v>
      </c>
      <c r="BJ194" s="113">
        <v>55.401279000000002</v>
      </c>
      <c r="BK194" s="114">
        <v>18935100</v>
      </c>
      <c r="BL194" s="115">
        <v>242488.9</v>
      </c>
      <c r="BM194" s="145">
        <v>71</v>
      </c>
      <c r="BN194" s="113">
        <v>71.139999000000003</v>
      </c>
      <c r="BO194" s="113">
        <v>69.879997000000003</v>
      </c>
      <c r="BP194" s="113">
        <v>70.370002999999997</v>
      </c>
      <c r="BQ194" s="113">
        <v>69.616577000000007</v>
      </c>
      <c r="BR194" s="114">
        <v>3041900</v>
      </c>
      <c r="BS194" s="115">
        <v>45535.39</v>
      </c>
      <c r="BT194" s="145">
        <v>389.67999300000002</v>
      </c>
      <c r="BU194" s="113">
        <v>392.04998799999998</v>
      </c>
      <c r="BV194" s="113">
        <v>386.32000699999998</v>
      </c>
      <c r="BW194" s="113">
        <v>391.45001200000002</v>
      </c>
      <c r="BX194" s="113">
        <v>389.55712899999997</v>
      </c>
      <c r="BY194" s="114">
        <v>2514100</v>
      </c>
      <c r="BZ194" s="115">
        <v>132999.79999999999</v>
      </c>
      <c r="CA194" s="145">
        <v>229.759995</v>
      </c>
      <c r="CB194" s="113">
        <v>230.75</v>
      </c>
      <c r="CC194" s="113">
        <v>229.19000199999999</v>
      </c>
      <c r="CD194" s="113">
        <v>230.050003</v>
      </c>
      <c r="CE194" s="113">
        <v>229.136414</v>
      </c>
      <c r="CF194" s="114">
        <v>1300000</v>
      </c>
      <c r="CG194" s="115">
        <v>143090</v>
      </c>
      <c r="CH194" s="145">
        <v>312.10998499999999</v>
      </c>
      <c r="CI194" s="113">
        <v>313.45001200000002</v>
      </c>
      <c r="CJ194" s="113">
        <v>309.35000600000001</v>
      </c>
      <c r="CK194" s="113">
        <v>311.01001000000002</v>
      </c>
      <c r="CL194" s="113">
        <v>309.43676799999997</v>
      </c>
      <c r="CM194" s="114">
        <v>2638700</v>
      </c>
      <c r="CN194" s="115">
        <v>330684.09999999998</v>
      </c>
      <c r="CO194" s="145">
        <v>56.549999</v>
      </c>
      <c r="CP194" s="113">
        <v>57.75</v>
      </c>
      <c r="CQ194" s="113">
        <v>56.540000999999997</v>
      </c>
      <c r="CR194" s="113">
        <v>57.369999</v>
      </c>
      <c r="CS194" s="113">
        <v>56.999595999999997</v>
      </c>
      <c r="CT194" s="114">
        <v>21493800</v>
      </c>
      <c r="CU194" s="115">
        <v>231660</v>
      </c>
      <c r="CV194" s="145">
        <v>146</v>
      </c>
      <c r="CW194" s="113">
        <v>147.550003</v>
      </c>
      <c r="CX194" s="113">
        <v>145.759995</v>
      </c>
      <c r="CY194" s="113">
        <v>147.41999799999999</v>
      </c>
      <c r="CZ194" s="113">
        <v>145.742096</v>
      </c>
      <c r="DA194" s="114">
        <v>3117900</v>
      </c>
      <c r="DB194" s="115">
        <v>131723.1</v>
      </c>
      <c r="DC194" s="145">
        <v>167.009995</v>
      </c>
      <c r="DD194" s="113">
        <v>167.570007</v>
      </c>
      <c r="DE194" s="113">
        <v>165.86999499999999</v>
      </c>
      <c r="DF194" s="113">
        <v>165.970001</v>
      </c>
      <c r="DG194" s="113">
        <v>164.98957799999999</v>
      </c>
      <c r="DH194" s="114">
        <v>6510300</v>
      </c>
      <c r="DI194" s="115">
        <v>437064.8</v>
      </c>
      <c r="DJ194" s="145">
        <v>166.21000699999999</v>
      </c>
      <c r="DK194" s="113">
        <v>166.66999799999999</v>
      </c>
      <c r="DL194" s="113">
        <v>165.029999</v>
      </c>
      <c r="DM194" s="113">
        <v>166.44000199999999</v>
      </c>
      <c r="DN194" s="113">
        <v>164.49513200000001</v>
      </c>
      <c r="DO194" s="114">
        <v>8510800</v>
      </c>
      <c r="DP194" s="115">
        <v>503835.2</v>
      </c>
      <c r="DQ194" s="145">
        <v>233.44000199999999</v>
      </c>
      <c r="DR194" s="113">
        <v>233.800003</v>
      </c>
      <c r="DS194" s="113">
        <v>232.070007</v>
      </c>
      <c r="DT194" s="113">
        <v>233.38000500000001</v>
      </c>
      <c r="DU194" s="113">
        <v>232.10751300000001</v>
      </c>
      <c r="DV194" s="114">
        <v>1615200</v>
      </c>
      <c r="DW194" s="115">
        <v>174142.1</v>
      </c>
      <c r="DX194" s="145">
        <v>74.199996999999996</v>
      </c>
      <c r="DY194" s="113">
        <v>74.480002999999996</v>
      </c>
      <c r="DZ194" s="113">
        <v>73.900002000000001</v>
      </c>
      <c r="EA194" s="113">
        <v>74.110000999999997</v>
      </c>
      <c r="EB194" s="113">
        <v>72.825760000000002</v>
      </c>
      <c r="EC194" s="114">
        <v>12728500</v>
      </c>
      <c r="ED194" s="115">
        <v>187650.8</v>
      </c>
      <c r="EE194" s="145">
        <v>247.759995</v>
      </c>
      <c r="EF194" s="113">
        <v>251.64999399999999</v>
      </c>
      <c r="EG194" s="113">
        <v>247.509995</v>
      </c>
      <c r="EH194" s="113">
        <v>250.78999300000001</v>
      </c>
      <c r="EI194" s="113">
        <v>250.31079099999999</v>
      </c>
      <c r="EJ194" s="114">
        <v>25281100</v>
      </c>
      <c r="EK194" s="115">
        <v>1888843</v>
      </c>
      <c r="EL194" s="145">
        <v>134.5</v>
      </c>
      <c r="EM194" s="113">
        <v>134.94000199999999</v>
      </c>
      <c r="EN194" s="113">
        <v>132.279999</v>
      </c>
      <c r="EO194" s="113">
        <v>133.740005</v>
      </c>
      <c r="EP194" s="113">
        <v>133.51966899999999</v>
      </c>
      <c r="EQ194" s="114">
        <v>5217100</v>
      </c>
      <c r="ER194" s="115">
        <v>170512.7</v>
      </c>
      <c r="ES194" s="145">
        <v>135.699997</v>
      </c>
      <c r="ET194" s="113">
        <v>136.61999499999999</v>
      </c>
      <c r="EU194" s="113">
        <v>135.39999399999999</v>
      </c>
      <c r="EV194" s="113">
        <v>135.949997</v>
      </c>
      <c r="EW194" s="113">
        <v>135.100311</v>
      </c>
      <c r="EX194" s="114">
        <v>6894400</v>
      </c>
      <c r="EY194" s="115">
        <v>332837.2</v>
      </c>
      <c r="EZ194" s="145">
        <v>231.63000500000001</v>
      </c>
      <c r="FA194" s="113">
        <v>237.88999899999999</v>
      </c>
      <c r="FB194" s="113">
        <v>231.520004</v>
      </c>
      <c r="FC194" s="113">
        <v>237.479996</v>
      </c>
      <c r="FD194" s="113">
        <v>237.479996</v>
      </c>
      <c r="FE194" s="114">
        <v>6177600</v>
      </c>
      <c r="FF194" s="115">
        <v>225020</v>
      </c>
      <c r="FG194" s="145">
        <v>160.58000200000001</v>
      </c>
      <c r="FH194" s="113">
        <v>161</v>
      </c>
      <c r="FI194" s="113">
        <v>159.050003</v>
      </c>
      <c r="FJ194" s="113">
        <v>160</v>
      </c>
      <c r="FK194" s="113">
        <v>158.22422800000001</v>
      </c>
      <c r="FL194" s="114">
        <v>960000</v>
      </c>
      <c r="FM194" s="115">
        <v>40233.730000000003</v>
      </c>
      <c r="FN194" s="145">
        <v>410.959991</v>
      </c>
      <c r="FO194" s="113">
        <v>411</v>
      </c>
      <c r="FP194" s="113">
        <v>404.64999399999999</v>
      </c>
      <c r="FQ194" s="113">
        <v>405.64001500000001</v>
      </c>
      <c r="FR194" s="113">
        <v>402.74609400000003</v>
      </c>
      <c r="FS194" s="114">
        <v>2990900</v>
      </c>
      <c r="FT194" s="115">
        <v>382803.20000000001</v>
      </c>
      <c r="FU194" s="145">
        <v>56.919998</v>
      </c>
      <c r="FV194" s="113">
        <v>57.369999</v>
      </c>
      <c r="FW194" s="113">
        <v>56.900002000000001</v>
      </c>
      <c r="FX194" s="113">
        <v>57.299999</v>
      </c>
      <c r="FY194" s="113">
        <v>55.998404999999998</v>
      </c>
      <c r="FZ194" s="114">
        <v>11868100</v>
      </c>
      <c r="GA194" s="115">
        <v>237225.8</v>
      </c>
      <c r="GB194" s="145">
        <v>229.35000600000001</v>
      </c>
      <c r="GC194" s="113">
        <v>230.699997</v>
      </c>
      <c r="GD194" s="113">
        <v>228.729996</v>
      </c>
      <c r="GE194" s="113">
        <v>230.13999899999999</v>
      </c>
      <c r="GF194" s="113">
        <v>229.82669100000001</v>
      </c>
      <c r="GG194" s="114">
        <v>5085700</v>
      </c>
      <c r="GH194" s="115">
        <v>389352.4</v>
      </c>
      <c r="GI194" s="145">
        <v>54.779998999999997</v>
      </c>
      <c r="GJ194" s="113">
        <v>55.09</v>
      </c>
      <c r="GK194" s="113">
        <v>54.52</v>
      </c>
      <c r="GL194" s="113">
        <v>54.849997999999999</v>
      </c>
      <c r="GM194" s="113">
        <v>54.315147000000003</v>
      </c>
      <c r="GN194" s="114">
        <v>3126100</v>
      </c>
      <c r="GO194" s="115">
        <v>32840</v>
      </c>
      <c r="GP194" s="145">
        <v>141.46000699999999</v>
      </c>
      <c r="GQ194" s="113">
        <v>142.28999300000001</v>
      </c>
      <c r="GR194" s="113">
        <v>141.25</v>
      </c>
      <c r="GS194" s="113">
        <v>141.85000600000001</v>
      </c>
      <c r="GT194" s="113">
        <v>141.329926</v>
      </c>
      <c r="GU194" s="114">
        <v>4545300</v>
      </c>
      <c r="GV194" s="115">
        <v>397484.3</v>
      </c>
      <c r="GW194" s="145">
        <v>175.929993</v>
      </c>
      <c r="GX194" s="113">
        <v>177.520004</v>
      </c>
      <c r="GY194" s="113">
        <v>175.61000100000001</v>
      </c>
      <c r="GZ194" s="113">
        <v>177.179993</v>
      </c>
      <c r="HA194" s="113">
        <v>177.179993</v>
      </c>
      <c r="HB194" s="114">
        <v>6343400</v>
      </c>
      <c r="HC194" s="115">
        <v>321924.09999999998</v>
      </c>
      <c r="HD194" s="147">
        <v>34618.69</v>
      </c>
      <c r="HE194" s="148">
        <v>34772.120000000003</v>
      </c>
      <c r="HF194" s="148">
        <v>34618.69</v>
      </c>
      <c r="HG194" s="148">
        <v>34756.39</v>
      </c>
      <c r="HH194" s="148">
        <v>34756.39</v>
      </c>
      <c r="HI194" s="114">
        <v>270050000</v>
      </c>
      <c r="HJ194" s="149">
        <f t="shared" si="2"/>
        <v>10178787.819999998</v>
      </c>
    </row>
    <row r="195" spans="1:218" x14ac:dyDescent="0.2">
      <c r="A195" s="127">
        <v>44354</v>
      </c>
      <c r="B195" s="112">
        <v>206.35000600000001</v>
      </c>
      <c r="C195" s="113">
        <v>206.80999800000001</v>
      </c>
      <c r="D195" s="113">
        <v>203.30999800000001</v>
      </c>
      <c r="E195" s="113">
        <v>203.729996</v>
      </c>
      <c r="F195" s="113">
        <v>202.18658400000001</v>
      </c>
      <c r="G195" s="114">
        <v>1531100</v>
      </c>
      <c r="H195" s="120">
        <v>118097.1</v>
      </c>
      <c r="I195" s="145">
        <v>165.63000500000001</v>
      </c>
      <c r="J195" s="113">
        <v>166.64999399999999</v>
      </c>
      <c r="K195" s="113">
        <v>165.36999499999999</v>
      </c>
      <c r="L195" s="113">
        <v>165.91999799999999</v>
      </c>
      <c r="M195" s="113">
        <v>165.07782</v>
      </c>
      <c r="N195" s="114">
        <v>2516400</v>
      </c>
      <c r="O195" s="115">
        <v>133284</v>
      </c>
      <c r="P195" s="146">
        <v>236.91999799999999</v>
      </c>
      <c r="Q195" s="113">
        <v>240.570007</v>
      </c>
      <c r="R195" s="113">
        <v>235.199997</v>
      </c>
      <c r="S195" s="113">
        <v>237.19000199999999</v>
      </c>
      <c r="T195" s="113">
        <v>235.37245200000001</v>
      </c>
      <c r="U195" s="114">
        <v>2153800</v>
      </c>
      <c r="V195" s="120">
        <v>130880</v>
      </c>
      <c r="W195" s="145">
        <v>126.16999800000001</v>
      </c>
      <c r="X195" s="113">
        <v>126.32</v>
      </c>
      <c r="Y195" s="113">
        <v>124.83000199999999</v>
      </c>
      <c r="Z195" s="113">
        <v>125.900002</v>
      </c>
      <c r="AA195" s="113">
        <v>125.71165499999999</v>
      </c>
      <c r="AB195" s="114">
        <v>71057600</v>
      </c>
      <c r="AC195" s="115">
        <v>2100972</v>
      </c>
      <c r="AD195" s="145">
        <v>251.5</v>
      </c>
      <c r="AE195" s="113">
        <v>253.199997</v>
      </c>
      <c r="AF195" s="113">
        <v>248.80999800000001</v>
      </c>
      <c r="AG195" s="113">
        <v>252.66000399999999</v>
      </c>
      <c r="AH195" s="113">
        <v>252.66000399999999</v>
      </c>
      <c r="AI195" s="114">
        <v>10606000</v>
      </c>
      <c r="AJ195" s="115">
        <v>147758</v>
      </c>
      <c r="AK195" s="145">
        <v>244.050003</v>
      </c>
      <c r="AL195" s="113">
        <v>244.33000200000001</v>
      </c>
      <c r="AM195" s="113">
        <v>238.61999499999999</v>
      </c>
      <c r="AN195" s="113">
        <v>239.759995</v>
      </c>
      <c r="AO195" s="113">
        <v>238.48019400000001</v>
      </c>
      <c r="AP195" s="114">
        <v>2330700</v>
      </c>
      <c r="AQ195" s="115">
        <v>131337.4</v>
      </c>
      <c r="AR195" s="145">
        <v>108.370003</v>
      </c>
      <c r="AS195" s="113">
        <v>108.699997</v>
      </c>
      <c r="AT195" s="113">
        <v>107.57</v>
      </c>
      <c r="AU195" s="113">
        <v>107.75</v>
      </c>
      <c r="AV195" s="113">
        <v>106.31662</v>
      </c>
      <c r="AW195" s="114">
        <v>6748600</v>
      </c>
      <c r="AX195" s="115">
        <v>207748.3</v>
      </c>
      <c r="AY195" s="145">
        <v>54.32</v>
      </c>
      <c r="AZ195" s="113">
        <v>54.439999</v>
      </c>
      <c r="BA195" s="113">
        <v>53.790000999999997</v>
      </c>
      <c r="BB195" s="113">
        <v>53.919998</v>
      </c>
      <c r="BC195" s="113">
        <v>53.187365999999997</v>
      </c>
      <c r="BD195" s="114">
        <v>14899800</v>
      </c>
      <c r="BE195" s="115">
        <v>227229.8</v>
      </c>
      <c r="BF195" s="145">
        <v>56.310001</v>
      </c>
      <c r="BG195" s="113">
        <v>56.34</v>
      </c>
      <c r="BH195" s="113">
        <v>55.810001</v>
      </c>
      <c r="BI195" s="113">
        <v>56.040000999999997</v>
      </c>
      <c r="BJ195" s="113">
        <v>55.204258000000003</v>
      </c>
      <c r="BK195" s="114">
        <v>14010800</v>
      </c>
      <c r="BL195" s="115">
        <v>241626.4</v>
      </c>
      <c r="BM195" s="145">
        <v>70.370002999999997</v>
      </c>
      <c r="BN195" s="113">
        <v>70.470000999999996</v>
      </c>
      <c r="BO195" s="113">
        <v>68.889999000000003</v>
      </c>
      <c r="BP195" s="113">
        <v>69.239998</v>
      </c>
      <c r="BQ195" s="113">
        <v>68.498665000000003</v>
      </c>
      <c r="BR195" s="114">
        <v>2803900</v>
      </c>
      <c r="BS195" s="115">
        <v>45216.11</v>
      </c>
      <c r="BT195" s="145">
        <v>393</v>
      </c>
      <c r="BU195" s="113">
        <v>393.26001000000002</v>
      </c>
      <c r="BV195" s="113">
        <v>387.54998799999998</v>
      </c>
      <c r="BW195" s="113">
        <v>388.16000400000001</v>
      </c>
      <c r="BX195" s="113">
        <v>386.28302000000002</v>
      </c>
      <c r="BY195" s="114">
        <v>2188700</v>
      </c>
      <c r="BZ195" s="115">
        <v>131881.9</v>
      </c>
      <c r="CA195" s="145">
        <v>229.509995</v>
      </c>
      <c r="CB195" s="113">
        <v>230.36000100000001</v>
      </c>
      <c r="CC195" s="113">
        <v>227.529999</v>
      </c>
      <c r="CD195" s="113">
        <v>228.19000199999999</v>
      </c>
      <c r="CE195" s="113">
        <v>227.28379799999999</v>
      </c>
      <c r="CF195" s="114">
        <v>2032400</v>
      </c>
      <c r="CG195" s="115">
        <v>146940</v>
      </c>
      <c r="CH195" s="145">
        <v>311.11999500000002</v>
      </c>
      <c r="CI195" s="113">
        <v>312.32998700000002</v>
      </c>
      <c r="CJ195" s="113">
        <v>307.88000499999998</v>
      </c>
      <c r="CK195" s="113">
        <v>309.959991</v>
      </c>
      <c r="CL195" s="113">
        <v>308.39205900000002</v>
      </c>
      <c r="CM195" s="114">
        <v>3974800</v>
      </c>
      <c r="CN195" s="115">
        <v>329567.59999999998</v>
      </c>
      <c r="CO195" s="145">
        <v>57.41</v>
      </c>
      <c r="CP195" s="113">
        <v>57.439999</v>
      </c>
      <c r="CQ195" s="113">
        <v>56.779998999999997</v>
      </c>
      <c r="CR195" s="113">
        <v>57.09</v>
      </c>
      <c r="CS195" s="113">
        <v>56.721404999999997</v>
      </c>
      <c r="CT195" s="114">
        <v>17364400</v>
      </c>
      <c r="CU195" s="115">
        <v>230529.4</v>
      </c>
      <c r="CV195" s="145">
        <v>147.550003</v>
      </c>
      <c r="CW195" s="113">
        <v>148.740005</v>
      </c>
      <c r="CX195" s="113">
        <v>147.16999799999999</v>
      </c>
      <c r="CY195" s="113">
        <v>148.020004</v>
      </c>
      <c r="CZ195" s="113">
        <v>146.33528100000001</v>
      </c>
      <c r="DA195" s="114">
        <v>3462700</v>
      </c>
      <c r="DB195" s="115">
        <v>132259.20000000001</v>
      </c>
      <c r="DC195" s="145">
        <v>166</v>
      </c>
      <c r="DD195" s="113">
        <v>166.320007</v>
      </c>
      <c r="DE195" s="113">
        <v>164.63000500000001</v>
      </c>
      <c r="DF195" s="113">
        <v>164.83999600000001</v>
      </c>
      <c r="DG195" s="113">
        <v>163.866241</v>
      </c>
      <c r="DH195" s="114">
        <v>5362800</v>
      </c>
      <c r="DI195" s="115">
        <v>434089.1</v>
      </c>
      <c r="DJ195" s="145">
        <v>167</v>
      </c>
      <c r="DK195" s="113">
        <v>167.10000600000001</v>
      </c>
      <c r="DL195" s="113">
        <v>165.13999899999999</v>
      </c>
      <c r="DM195" s="113">
        <v>165.66000399999999</v>
      </c>
      <c r="DN195" s="113">
        <v>163.72427400000001</v>
      </c>
      <c r="DO195" s="114">
        <v>7267200</v>
      </c>
      <c r="DP195" s="115">
        <v>501474</v>
      </c>
      <c r="DQ195" s="145">
        <v>234</v>
      </c>
      <c r="DR195" s="113">
        <v>234.070007</v>
      </c>
      <c r="DS195" s="113">
        <v>231.16000399999999</v>
      </c>
      <c r="DT195" s="113">
        <v>231.69000199999999</v>
      </c>
      <c r="DU195" s="113">
        <v>230.426727</v>
      </c>
      <c r="DV195" s="114">
        <v>1877000</v>
      </c>
      <c r="DW195" s="115">
        <v>172881.1</v>
      </c>
      <c r="DX195" s="145">
        <v>74.139999000000003</v>
      </c>
      <c r="DY195" s="113">
        <v>74.199996999999996</v>
      </c>
      <c r="DZ195" s="113">
        <v>72.779999000000004</v>
      </c>
      <c r="EA195" s="113">
        <v>72.800003000000004</v>
      </c>
      <c r="EB195" s="113">
        <v>71.538466999999997</v>
      </c>
      <c r="EC195" s="114">
        <v>16794400</v>
      </c>
      <c r="ED195" s="115">
        <v>184333.9</v>
      </c>
      <c r="EE195" s="145">
        <v>249.979996</v>
      </c>
      <c r="EF195" s="113">
        <v>254.08999600000001</v>
      </c>
      <c r="EG195" s="113">
        <v>249.80999800000001</v>
      </c>
      <c r="EH195" s="113">
        <v>253.80999800000001</v>
      </c>
      <c r="EI195" s="113">
        <v>253.32502700000001</v>
      </c>
      <c r="EJ195" s="114">
        <v>23079200</v>
      </c>
      <c r="EK195" s="115">
        <v>1911588</v>
      </c>
      <c r="EL195" s="145">
        <v>134</v>
      </c>
      <c r="EM195" s="113">
        <v>135.199997</v>
      </c>
      <c r="EN195" s="113">
        <v>133.449997</v>
      </c>
      <c r="EO195" s="113">
        <v>133.949997</v>
      </c>
      <c r="EP195" s="113">
        <v>133.72932399999999</v>
      </c>
      <c r="EQ195" s="114">
        <v>3765000</v>
      </c>
      <c r="ER195" s="115">
        <v>170780.4</v>
      </c>
      <c r="ES195" s="145">
        <v>136.36000100000001</v>
      </c>
      <c r="ET195" s="113">
        <v>136.83999600000001</v>
      </c>
      <c r="EU195" s="113">
        <v>135.679993</v>
      </c>
      <c r="EV195" s="113">
        <v>136.41999799999999</v>
      </c>
      <c r="EW195" s="113">
        <v>135.56736799999999</v>
      </c>
      <c r="EX195" s="114">
        <v>8418000</v>
      </c>
      <c r="EY195" s="115">
        <v>333987.90000000002</v>
      </c>
      <c r="EZ195" s="145">
        <v>236.60000600000001</v>
      </c>
      <c r="FA195" s="113">
        <v>239.470001</v>
      </c>
      <c r="FB195" s="113">
        <v>235.83999600000001</v>
      </c>
      <c r="FC195" s="113">
        <v>238.13999899999999</v>
      </c>
      <c r="FD195" s="113">
        <v>238.13999899999999</v>
      </c>
      <c r="FE195" s="114">
        <v>3510800</v>
      </c>
      <c r="FF195" s="115">
        <v>226690</v>
      </c>
      <c r="FG195" s="145">
        <v>160.429993</v>
      </c>
      <c r="FH195" s="113">
        <v>160.429993</v>
      </c>
      <c r="FI195" s="113">
        <v>157.63999899999999</v>
      </c>
      <c r="FJ195" s="113">
        <v>157.759995</v>
      </c>
      <c r="FK195" s="113">
        <v>156.009094</v>
      </c>
      <c r="FL195" s="114">
        <v>980500</v>
      </c>
      <c r="FM195" s="115">
        <v>39670.449999999997</v>
      </c>
      <c r="FN195" s="145">
        <v>406.959991</v>
      </c>
      <c r="FO195" s="113">
        <v>407.209991</v>
      </c>
      <c r="FP195" s="113">
        <v>398.69000199999999</v>
      </c>
      <c r="FQ195" s="113">
        <v>400.25</v>
      </c>
      <c r="FR195" s="113">
        <v>397.39456200000001</v>
      </c>
      <c r="FS195" s="114">
        <v>3353800</v>
      </c>
      <c r="FT195" s="115">
        <v>377716.7</v>
      </c>
      <c r="FU195" s="145">
        <v>57.23</v>
      </c>
      <c r="FV195" s="113">
        <v>57.330002</v>
      </c>
      <c r="FW195" s="113">
        <v>57.07</v>
      </c>
      <c r="FX195" s="113">
        <v>57.200001</v>
      </c>
      <c r="FY195" s="113">
        <v>55.900680999999999</v>
      </c>
      <c r="FZ195" s="114">
        <v>11144100</v>
      </c>
      <c r="GA195" s="115">
        <v>236811.8</v>
      </c>
      <c r="GB195" s="145">
        <v>232.85000600000001</v>
      </c>
      <c r="GC195" s="113">
        <v>234.679993</v>
      </c>
      <c r="GD195" s="113">
        <v>230.08000200000001</v>
      </c>
      <c r="GE195" s="113">
        <v>231.320007</v>
      </c>
      <c r="GF195" s="113">
        <v>231.00509600000001</v>
      </c>
      <c r="GG195" s="114">
        <v>5421300</v>
      </c>
      <c r="GH195" s="115">
        <v>391348.8</v>
      </c>
      <c r="GI195" s="145">
        <v>54.849997999999999</v>
      </c>
      <c r="GJ195" s="113">
        <v>55.099997999999999</v>
      </c>
      <c r="GK195" s="113">
        <v>54.43</v>
      </c>
      <c r="GL195" s="113">
        <v>54.560001</v>
      </c>
      <c r="GM195" s="113">
        <v>54.027980999999997</v>
      </c>
      <c r="GN195" s="114">
        <v>3026000</v>
      </c>
      <c r="GO195" s="115">
        <v>33770</v>
      </c>
      <c r="GP195" s="145">
        <v>141.85000600000001</v>
      </c>
      <c r="GQ195" s="113">
        <v>141.970001</v>
      </c>
      <c r="GR195" s="113">
        <v>140.38999899999999</v>
      </c>
      <c r="GS195" s="113">
        <v>140.89999399999999</v>
      </c>
      <c r="GT195" s="113">
        <v>140.38339199999999</v>
      </c>
      <c r="GU195" s="114">
        <v>5543600</v>
      </c>
      <c r="GV195" s="115">
        <v>394822.2</v>
      </c>
      <c r="GW195" s="145">
        <v>177.970001</v>
      </c>
      <c r="GX195" s="113">
        <v>178.070007</v>
      </c>
      <c r="GY195" s="113">
        <v>176.39999399999999</v>
      </c>
      <c r="GZ195" s="113">
        <v>176.990005</v>
      </c>
      <c r="HA195" s="113">
        <v>176.990005</v>
      </c>
      <c r="HB195" s="114">
        <v>5178100</v>
      </c>
      <c r="HC195" s="115">
        <v>321578.90000000002</v>
      </c>
      <c r="HD195" s="147">
        <v>34766.199999999997</v>
      </c>
      <c r="HE195" s="148">
        <v>34820.910000000003</v>
      </c>
      <c r="HF195" s="148">
        <v>34574.51</v>
      </c>
      <c r="HG195" s="148">
        <v>34630.239999999998</v>
      </c>
      <c r="HH195" s="148">
        <v>34630.239999999998</v>
      </c>
      <c r="HI195" s="114">
        <v>259120000</v>
      </c>
      <c r="HJ195" s="149">
        <f t="shared" si="2"/>
        <v>10186870.460000001</v>
      </c>
    </row>
    <row r="196" spans="1:218" x14ac:dyDescent="0.2">
      <c r="A196" s="127">
        <v>44355</v>
      </c>
      <c r="B196" s="112">
        <v>202</v>
      </c>
      <c r="C196" s="113">
        <v>204.03999300000001</v>
      </c>
      <c r="D196" s="113">
        <v>201.13999899999999</v>
      </c>
      <c r="E196" s="113">
        <v>203.58999600000001</v>
      </c>
      <c r="F196" s="113">
        <v>202.047653</v>
      </c>
      <c r="G196" s="114">
        <v>1701400</v>
      </c>
      <c r="H196" s="120">
        <v>118016</v>
      </c>
      <c r="I196" s="145">
        <v>164.86000100000001</v>
      </c>
      <c r="J196" s="113">
        <v>167.13999899999999</v>
      </c>
      <c r="K196" s="113">
        <v>163.63000500000001</v>
      </c>
      <c r="L196" s="113">
        <v>166.509995</v>
      </c>
      <c r="M196" s="113">
        <v>165.66482500000001</v>
      </c>
      <c r="N196" s="114">
        <v>2486300</v>
      </c>
      <c r="O196" s="115">
        <v>133757.9</v>
      </c>
      <c r="P196" s="146">
        <v>238.929993</v>
      </c>
      <c r="Q196" s="113">
        <v>239.11999499999999</v>
      </c>
      <c r="R196" s="113">
        <v>235.25</v>
      </c>
      <c r="S196" s="113">
        <v>236.820007</v>
      </c>
      <c r="T196" s="113">
        <v>235.00529499999999</v>
      </c>
      <c r="U196" s="114">
        <v>1638000</v>
      </c>
      <c r="V196" s="120">
        <v>128259.99999999999</v>
      </c>
      <c r="W196" s="145">
        <v>126.599998</v>
      </c>
      <c r="X196" s="113">
        <v>128.46000699999999</v>
      </c>
      <c r="Y196" s="113">
        <v>126.209999</v>
      </c>
      <c r="Z196" s="113">
        <v>126.739998</v>
      </c>
      <c r="AA196" s="113">
        <v>126.550392</v>
      </c>
      <c r="AB196" s="114">
        <v>74403800</v>
      </c>
      <c r="AC196" s="115">
        <v>2114989</v>
      </c>
      <c r="AD196" s="145">
        <v>256.26001000000002</v>
      </c>
      <c r="AE196" s="113">
        <v>256.30999800000001</v>
      </c>
      <c r="AF196" s="113">
        <v>250</v>
      </c>
      <c r="AG196" s="113">
        <v>252.759995</v>
      </c>
      <c r="AH196" s="113">
        <v>252.759995</v>
      </c>
      <c r="AI196" s="114">
        <v>15113900</v>
      </c>
      <c r="AJ196" s="115">
        <v>147816.5</v>
      </c>
      <c r="AK196" s="145">
        <v>239.39999399999999</v>
      </c>
      <c r="AL196" s="113">
        <v>241.21000699999999</v>
      </c>
      <c r="AM196" s="113">
        <v>236.05999800000001</v>
      </c>
      <c r="AN196" s="113">
        <v>240.16000399999999</v>
      </c>
      <c r="AO196" s="113">
        <v>238.87806699999999</v>
      </c>
      <c r="AP196" s="114">
        <v>2212300</v>
      </c>
      <c r="AQ196" s="115">
        <v>131556.5</v>
      </c>
      <c r="AR196" s="145">
        <v>107.650002</v>
      </c>
      <c r="AS196" s="113">
        <v>108.980003</v>
      </c>
      <c r="AT196" s="113">
        <v>106.300003</v>
      </c>
      <c r="AU196" s="113">
        <v>108.730003</v>
      </c>
      <c r="AV196" s="113">
        <v>107.283585</v>
      </c>
      <c r="AW196" s="114">
        <v>10559500</v>
      </c>
      <c r="AX196" s="115">
        <v>209637.8</v>
      </c>
      <c r="AY196" s="145">
        <v>53.970001000000003</v>
      </c>
      <c r="AZ196" s="113">
        <v>54.389999000000003</v>
      </c>
      <c r="BA196" s="113">
        <v>53.889999000000003</v>
      </c>
      <c r="BB196" s="113">
        <v>54.130001</v>
      </c>
      <c r="BC196" s="113">
        <v>53.394516000000003</v>
      </c>
      <c r="BD196" s="114">
        <v>15329700</v>
      </c>
      <c r="BE196" s="115">
        <v>228114.8</v>
      </c>
      <c r="BF196" s="145">
        <v>56.25</v>
      </c>
      <c r="BG196" s="113">
        <v>56.25</v>
      </c>
      <c r="BH196" s="113">
        <v>55.549999</v>
      </c>
      <c r="BI196" s="113">
        <v>55.650002000000001</v>
      </c>
      <c r="BJ196" s="113">
        <v>54.820079999999997</v>
      </c>
      <c r="BK196" s="114">
        <v>10968300</v>
      </c>
      <c r="BL196" s="115">
        <v>239944.9</v>
      </c>
      <c r="BM196" s="145">
        <v>69.019997000000004</v>
      </c>
      <c r="BN196" s="113">
        <v>69.720000999999996</v>
      </c>
      <c r="BO196" s="113">
        <v>68.309997999999993</v>
      </c>
      <c r="BP196" s="113">
        <v>69.379997000000003</v>
      </c>
      <c r="BQ196" s="113">
        <v>68.637169</v>
      </c>
      <c r="BR196" s="114">
        <v>3469400</v>
      </c>
      <c r="BS196" s="115">
        <v>45152.25</v>
      </c>
      <c r="BT196" s="145">
        <v>385.790009</v>
      </c>
      <c r="BU196" s="113">
        <v>386.48001099999999</v>
      </c>
      <c r="BV196" s="113">
        <v>382.22000100000002</v>
      </c>
      <c r="BW196" s="113">
        <v>384.70001200000002</v>
      </c>
      <c r="BX196" s="113">
        <v>382.83975199999998</v>
      </c>
      <c r="BY196" s="114">
        <v>2452600</v>
      </c>
      <c r="BZ196" s="115">
        <v>130706.4</v>
      </c>
      <c r="CA196" s="145">
        <v>228.30999800000001</v>
      </c>
      <c r="CB196" s="113">
        <v>230.820007</v>
      </c>
      <c r="CC196" s="113">
        <v>227.44000199999999</v>
      </c>
      <c r="CD196" s="113">
        <v>229.80999800000001</v>
      </c>
      <c r="CE196" s="113">
        <v>228.89735400000001</v>
      </c>
      <c r="CF196" s="114">
        <v>1720600</v>
      </c>
      <c r="CG196" s="115">
        <v>145730</v>
      </c>
      <c r="CH196" s="145">
        <v>311.26998900000001</v>
      </c>
      <c r="CI196" s="113">
        <v>312.290009</v>
      </c>
      <c r="CJ196" s="113">
        <v>308.98001099999999</v>
      </c>
      <c r="CK196" s="113">
        <v>310.89999399999999</v>
      </c>
      <c r="CL196" s="113">
        <v>309.32730099999998</v>
      </c>
      <c r="CM196" s="114">
        <v>2913500</v>
      </c>
      <c r="CN196" s="115">
        <v>330567.09999999998</v>
      </c>
      <c r="CO196" s="145">
        <v>57.450001</v>
      </c>
      <c r="CP196" s="113">
        <v>57.639999000000003</v>
      </c>
      <c r="CQ196" s="113">
        <v>56.599997999999999</v>
      </c>
      <c r="CR196" s="113">
        <v>57</v>
      </c>
      <c r="CS196" s="113">
        <v>56.631988999999997</v>
      </c>
      <c r="CT196" s="114">
        <v>33254500</v>
      </c>
      <c r="CU196" s="115">
        <v>230166</v>
      </c>
      <c r="CV196" s="145">
        <v>148.11999499999999</v>
      </c>
      <c r="CW196" s="113">
        <v>150.199997</v>
      </c>
      <c r="CX196" s="113">
        <v>148.11999499999999</v>
      </c>
      <c r="CY196" s="113">
        <v>149.070007</v>
      </c>
      <c r="CZ196" s="113">
        <v>147.37333699999999</v>
      </c>
      <c r="DA196" s="114">
        <v>5080100</v>
      </c>
      <c r="DB196" s="115">
        <v>133197.4</v>
      </c>
      <c r="DC196" s="145">
        <v>165.279999</v>
      </c>
      <c r="DD196" s="113">
        <v>165.66000399999999</v>
      </c>
      <c r="DE196" s="113">
        <v>162.070007</v>
      </c>
      <c r="DF196" s="113">
        <v>163.38999899999999</v>
      </c>
      <c r="DG196" s="113">
        <v>162.42482000000001</v>
      </c>
      <c r="DH196" s="114">
        <v>7746800</v>
      </c>
      <c r="DI196" s="115">
        <v>430270.7</v>
      </c>
      <c r="DJ196" s="145">
        <v>164.490005</v>
      </c>
      <c r="DK196" s="113">
        <v>165.759995</v>
      </c>
      <c r="DL196" s="113">
        <v>163.16000399999999</v>
      </c>
      <c r="DM196" s="113">
        <v>165</v>
      </c>
      <c r="DN196" s="113">
        <v>163.07197600000001</v>
      </c>
      <c r="DO196" s="114">
        <v>10370700</v>
      </c>
      <c r="DP196" s="115">
        <v>499476.1</v>
      </c>
      <c r="DQ196" s="145">
        <v>231.5</v>
      </c>
      <c r="DR196" s="113">
        <v>233.979996</v>
      </c>
      <c r="DS196" s="113">
        <v>231.33999600000001</v>
      </c>
      <c r="DT196" s="113">
        <v>232.63999899999999</v>
      </c>
      <c r="DU196" s="113">
        <v>231.37153599999999</v>
      </c>
      <c r="DV196" s="114">
        <v>2106200</v>
      </c>
      <c r="DW196" s="115">
        <v>173589.9</v>
      </c>
      <c r="DX196" s="145">
        <v>72.949996999999996</v>
      </c>
      <c r="DY196" s="113">
        <v>73.169998000000007</v>
      </c>
      <c r="DZ196" s="113">
        <v>72.080001999999993</v>
      </c>
      <c r="EA196" s="113">
        <v>72.400002000000001</v>
      </c>
      <c r="EB196" s="113">
        <v>71.145386000000002</v>
      </c>
      <c r="EC196" s="114">
        <v>13657700</v>
      </c>
      <c r="ED196" s="115">
        <v>183321</v>
      </c>
      <c r="EE196" s="145">
        <v>255.16000399999999</v>
      </c>
      <c r="EF196" s="113">
        <v>256.01001000000002</v>
      </c>
      <c r="EG196" s="113">
        <v>252.509995</v>
      </c>
      <c r="EH196" s="113">
        <v>252.570007</v>
      </c>
      <c r="EI196" s="113">
        <v>252.08741800000001</v>
      </c>
      <c r="EJ196" s="114">
        <v>22455000</v>
      </c>
      <c r="EK196" s="115">
        <v>1902249</v>
      </c>
      <c r="EL196" s="145">
        <v>134.69000199999999</v>
      </c>
      <c r="EM196" s="113">
        <v>134.720001</v>
      </c>
      <c r="EN196" s="113">
        <v>132.41000399999999</v>
      </c>
      <c r="EO196" s="113">
        <v>133.35000600000001</v>
      </c>
      <c r="EP196" s="113">
        <v>133.13031000000001</v>
      </c>
      <c r="EQ196" s="114">
        <v>4915200</v>
      </c>
      <c r="ER196" s="115">
        <v>170015.4</v>
      </c>
      <c r="ES196" s="145">
        <v>136.679993</v>
      </c>
      <c r="ET196" s="113">
        <v>136.75</v>
      </c>
      <c r="EU196" s="113">
        <v>134.75</v>
      </c>
      <c r="EV196" s="113">
        <v>134.83999600000001</v>
      </c>
      <c r="EW196" s="113">
        <v>133.99723800000001</v>
      </c>
      <c r="EX196" s="114">
        <v>6911500</v>
      </c>
      <c r="EY196" s="115">
        <v>330119.7</v>
      </c>
      <c r="EZ196" s="145">
        <v>238.800003</v>
      </c>
      <c r="FA196" s="113">
        <v>241.78999300000001</v>
      </c>
      <c r="FB196" s="113">
        <v>235.66999799999999</v>
      </c>
      <c r="FC196" s="113">
        <v>236.41999799999999</v>
      </c>
      <c r="FD196" s="113">
        <v>236.41999799999999</v>
      </c>
      <c r="FE196" s="114">
        <v>5827300</v>
      </c>
      <c r="FF196" s="115">
        <v>225590</v>
      </c>
      <c r="FG196" s="145">
        <v>157.19000199999999</v>
      </c>
      <c r="FH196" s="113">
        <v>157.929993</v>
      </c>
      <c r="FI196" s="113">
        <v>155.83000200000001</v>
      </c>
      <c r="FJ196" s="113">
        <v>157.53999300000001</v>
      </c>
      <c r="FK196" s="113">
        <v>155.79151899999999</v>
      </c>
      <c r="FL196" s="114">
        <v>988300</v>
      </c>
      <c r="FM196" s="115">
        <v>39615.129999999997</v>
      </c>
      <c r="FN196" s="145">
        <v>400.72000100000002</v>
      </c>
      <c r="FO196" s="113">
        <v>402.75</v>
      </c>
      <c r="FP196" s="113">
        <v>398.75</v>
      </c>
      <c r="FQ196" s="113">
        <v>401.73998999999998</v>
      </c>
      <c r="FR196" s="113">
        <v>398.87390099999999</v>
      </c>
      <c r="FS196" s="114">
        <v>3051300</v>
      </c>
      <c r="FT196" s="115">
        <v>379122.8</v>
      </c>
      <c r="FU196" s="145">
        <v>57.240001999999997</v>
      </c>
      <c r="FV196" s="113">
        <v>57.25</v>
      </c>
      <c r="FW196" s="113">
        <v>56.790000999999997</v>
      </c>
      <c r="FX196" s="113">
        <v>57.150002000000001</v>
      </c>
      <c r="FY196" s="113">
        <v>55.851818000000002</v>
      </c>
      <c r="FZ196" s="114">
        <v>15858400</v>
      </c>
      <c r="GA196" s="115">
        <v>236604.79999999999</v>
      </c>
      <c r="GB196" s="145">
        <v>232.14999399999999</v>
      </c>
      <c r="GC196" s="113">
        <v>232.85000600000001</v>
      </c>
      <c r="GD196" s="113">
        <v>230.16000399999999</v>
      </c>
      <c r="GE196" s="113">
        <v>232.050003</v>
      </c>
      <c r="GF196" s="113">
        <v>231.73410000000001</v>
      </c>
      <c r="GG196" s="114">
        <v>4170600</v>
      </c>
      <c r="GH196" s="115">
        <v>392583.8</v>
      </c>
      <c r="GI196" s="145">
        <v>53.849997999999999</v>
      </c>
      <c r="GJ196" s="113">
        <v>54.419998</v>
      </c>
      <c r="GK196" s="113">
        <v>53.299999</v>
      </c>
      <c r="GL196" s="113">
        <v>54</v>
      </c>
      <c r="GM196" s="113">
        <v>53.473438000000002</v>
      </c>
      <c r="GN196" s="114">
        <v>3800300</v>
      </c>
      <c r="GO196" s="115">
        <v>33830</v>
      </c>
      <c r="GP196" s="145">
        <v>140.509995</v>
      </c>
      <c r="GQ196" s="113">
        <v>140.89999399999999</v>
      </c>
      <c r="GR196" s="113">
        <v>139.80999800000001</v>
      </c>
      <c r="GS196" s="113">
        <v>139.83000200000001</v>
      </c>
      <c r="GT196" s="113">
        <v>139.31732199999999</v>
      </c>
      <c r="GU196" s="114">
        <v>6706900</v>
      </c>
      <c r="GV196" s="115">
        <v>391823.9</v>
      </c>
      <c r="GW196" s="145">
        <v>175.970001</v>
      </c>
      <c r="GX196" s="113">
        <v>177.11999499999999</v>
      </c>
      <c r="GY196" s="113">
        <v>175.19000199999999</v>
      </c>
      <c r="GZ196" s="113">
        <v>176.33000200000001</v>
      </c>
      <c r="HA196" s="113">
        <v>176.33000200000001</v>
      </c>
      <c r="HB196" s="114">
        <v>5356200</v>
      </c>
      <c r="HC196" s="115">
        <v>320379.8</v>
      </c>
      <c r="HD196" s="147">
        <v>34645.839999999997</v>
      </c>
      <c r="HE196" s="148">
        <v>34665.379999999997</v>
      </c>
      <c r="HF196" s="148">
        <v>34452.94</v>
      </c>
      <c r="HG196" s="148">
        <v>34599.82</v>
      </c>
      <c r="HH196" s="148">
        <v>34599.82</v>
      </c>
      <c r="HI196" s="114">
        <v>289440000</v>
      </c>
      <c r="HJ196" s="149">
        <f t="shared" ref="HJ196:HJ255" si="3">HC196+GV196+GO196+GH196+GA196+FT196+FM196+FF196+EY196+ER196+EK196+ED196+DW196+DP196+DI196+DB196+CU196+CN196+CG196+BZ196+BS196+BL196+BE196+AX196+AQ196+AJ196+AC196+V196+O196+H196</f>
        <v>10176204.58</v>
      </c>
    </row>
    <row r="197" spans="1:218" x14ac:dyDescent="0.2">
      <c r="A197" s="127">
        <v>44356</v>
      </c>
      <c r="B197" s="112">
        <v>203.55999800000001</v>
      </c>
      <c r="C197" s="113">
        <v>203.570007</v>
      </c>
      <c r="D197" s="113">
        <v>201.94000199999999</v>
      </c>
      <c r="E197" s="113">
        <v>202.740005</v>
      </c>
      <c r="F197" s="113">
        <v>201.20410200000001</v>
      </c>
      <c r="G197" s="114">
        <v>1707600</v>
      </c>
      <c r="H197" s="120">
        <v>117523.3</v>
      </c>
      <c r="I197" s="145">
        <v>165.270004</v>
      </c>
      <c r="J197" s="113">
        <v>166.13999899999999</v>
      </c>
      <c r="K197" s="113">
        <v>163.800003</v>
      </c>
      <c r="L197" s="113">
        <v>164.08999600000001</v>
      </c>
      <c r="M197" s="113">
        <v>163.25711100000001</v>
      </c>
      <c r="N197" s="114">
        <v>2700100</v>
      </c>
      <c r="O197" s="115">
        <v>131813.9</v>
      </c>
      <c r="P197" s="146">
        <v>237.91999799999999</v>
      </c>
      <c r="Q197" s="113">
        <v>241.30999800000001</v>
      </c>
      <c r="R197" s="113">
        <v>236.729996</v>
      </c>
      <c r="S197" s="113">
        <v>239.520004</v>
      </c>
      <c r="T197" s="113">
        <v>237.68460099999999</v>
      </c>
      <c r="U197" s="114">
        <v>3047700</v>
      </c>
      <c r="V197" s="120">
        <v>128340</v>
      </c>
      <c r="W197" s="145">
        <v>127.209999</v>
      </c>
      <c r="X197" s="113">
        <v>127.75</v>
      </c>
      <c r="Y197" s="113">
        <v>126.519997</v>
      </c>
      <c r="Z197" s="113">
        <v>127.129997</v>
      </c>
      <c r="AA197" s="113">
        <v>126.939812</v>
      </c>
      <c r="AB197" s="114">
        <v>56877900</v>
      </c>
      <c r="AC197" s="115">
        <v>2121497</v>
      </c>
      <c r="AD197" s="145">
        <v>251.199997</v>
      </c>
      <c r="AE197" s="113">
        <v>253.16999799999999</v>
      </c>
      <c r="AF197" s="113">
        <v>247.91000399999999</v>
      </c>
      <c r="AG197" s="113">
        <v>248.05999800000001</v>
      </c>
      <c r="AH197" s="113">
        <v>248.05999800000001</v>
      </c>
      <c r="AI197" s="114">
        <v>10693200</v>
      </c>
      <c r="AJ197" s="115">
        <v>145067.9</v>
      </c>
      <c r="AK197" s="145">
        <v>239</v>
      </c>
      <c r="AL197" s="113">
        <v>239.19000199999999</v>
      </c>
      <c r="AM197" s="113">
        <v>234.449997</v>
      </c>
      <c r="AN197" s="113">
        <v>234.64999399999999</v>
      </c>
      <c r="AO197" s="113">
        <v>233.39747600000001</v>
      </c>
      <c r="AP197" s="114">
        <v>2919600</v>
      </c>
      <c r="AQ197" s="115">
        <v>128538.2</v>
      </c>
      <c r="AR197" s="145">
        <v>109.05999799999999</v>
      </c>
      <c r="AS197" s="113">
        <v>109.529999</v>
      </c>
      <c r="AT197" s="113">
        <v>107.650002</v>
      </c>
      <c r="AU197" s="113">
        <v>107.779999</v>
      </c>
      <c r="AV197" s="113">
        <v>106.346214</v>
      </c>
      <c r="AW197" s="114">
        <v>10146900</v>
      </c>
      <c r="AX197" s="115">
        <v>207806.1</v>
      </c>
      <c r="AY197" s="145">
        <v>54.18</v>
      </c>
      <c r="AZ197" s="113">
        <v>54.419998</v>
      </c>
      <c r="BA197" s="113">
        <v>53.939999</v>
      </c>
      <c r="BB197" s="113">
        <v>54.02</v>
      </c>
      <c r="BC197" s="113">
        <v>53.286011000000002</v>
      </c>
      <c r="BD197" s="114">
        <v>14860900</v>
      </c>
      <c r="BE197" s="115">
        <v>227651.3</v>
      </c>
      <c r="BF197" s="145">
        <v>55.75</v>
      </c>
      <c r="BG197" s="113">
        <v>55.919998</v>
      </c>
      <c r="BH197" s="113">
        <v>55.48</v>
      </c>
      <c r="BI197" s="113">
        <v>55.48</v>
      </c>
      <c r="BJ197" s="113">
        <v>54.652611</v>
      </c>
      <c r="BK197" s="114">
        <v>9838800</v>
      </c>
      <c r="BL197" s="115">
        <v>239211.9</v>
      </c>
      <c r="BM197" s="145">
        <v>69.25</v>
      </c>
      <c r="BN197" s="113">
        <v>69.510002</v>
      </c>
      <c r="BO197" s="113">
        <v>68.470000999999996</v>
      </c>
      <c r="BP197" s="113">
        <v>68.839995999999999</v>
      </c>
      <c r="BQ197" s="113">
        <v>68.102951000000004</v>
      </c>
      <c r="BR197" s="114">
        <v>3379200</v>
      </c>
      <c r="BS197" s="115">
        <v>44790.37</v>
      </c>
      <c r="BT197" s="145">
        <v>383.16000400000001</v>
      </c>
      <c r="BU197" s="113">
        <v>384.26998900000001</v>
      </c>
      <c r="BV197" s="113">
        <v>378.88000499999998</v>
      </c>
      <c r="BW197" s="113">
        <v>382.77999899999998</v>
      </c>
      <c r="BX197" s="113">
        <v>380.92901599999999</v>
      </c>
      <c r="BY197" s="114">
        <v>2025900</v>
      </c>
      <c r="BZ197" s="115">
        <v>130054.1</v>
      </c>
      <c r="CA197" s="145">
        <v>229.820007</v>
      </c>
      <c r="CB197" s="113">
        <v>230.39999399999999</v>
      </c>
      <c r="CC197" s="113">
        <v>227.60000600000001</v>
      </c>
      <c r="CD197" s="113">
        <v>227.80999800000001</v>
      </c>
      <c r="CE197" s="113">
        <v>226.905304</v>
      </c>
      <c r="CF197" s="114">
        <v>1973400</v>
      </c>
      <c r="CG197" s="115">
        <v>145870</v>
      </c>
      <c r="CH197" s="145">
        <v>311.45001200000002</v>
      </c>
      <c r="CI197" s="113">
        <v>312.98001099999999</v>
      </c>
      <c r="CJ197" s="113">
        <v>306.89999399999999</v>
      </c>
      <c r="CK197" s="113">
        <v>307.33999599999999</v>
      </c>
      <c r="CL197" s="113">
        <v>305.78530899999998</v>
      </c>
      <c r="CM197" s="114">
        <v>3603700</v>
      </c>
      <c r="CN197" s="115">
        <v>326782.09999999998</v>
      </c>
      <c r="CO197" s="145">
        <v>57.360000999999997</v>
      </c>
      <c r="CP197" s="113">
        <v>57.48</v>
      </c>
      <c r="CQ197" s="113">
        <v>56.970001000000003</v>
      </c>
      <c r="CR197" s="113">
        <v>57</v>
      </c>
      <c r="CS197" s="113">
        <v>56.631988999999997</v>
      </c>
      <c r="CT197" s="114">
        <v>13904800</v>
      </c>
      <c r="CU197" s="115">
        <v>230166</v>
      </c>
      <c r="CV197" s="145">
        <v>149.029999</v>
      </c>
      <c r="CW197" s="113">
        <v>151.070007</v>
      </c>
      <c r="CX197" s="113">
        <v>148.820007</v>
      </c>
      <c r="CY197" s="113">
        <v>150.66999799999999</v>
      </c>
      <c r="CZ197" s="113">
        <v>148.95510899999999</v>
      </c>
      <c r="DA197" s="114">
        <v>5303300</v>
      </c>
      <c r="DB197" s="115">
        <v>134627</v>
      </c>
      <c r="DC197" s="145">
        <v>163.990005</v>
      </c>
      <c r="DD197" s="113">
        <v>165.779999</v>
      </c>
      <c r="DE197" s="113">
        <v>163.66000399999999</v>
      </c>
      <c r="DF197" s="113">
        <v>165.58999600000001</v>
      </c>
      <c r="DG197" s="113">
        <v>164.611816</v>
      </c>
      <c r="DH197" s="114">
        <v>5552600</v>
      </c>
      <c r="DI197" s="115">
        <v>436064.1</v>
      </c>
      <c r="DJ197" s="145">
        <v>164.13999899999999</v>
      </c>
      <c r="DK197" s="113">
        <v>164.220001</v>
      </c>
      <c r="DL197" s="113">
        <v>162.279999</v>
      </c>
      <c r="DM197" s="113">
        <v>162.94000199999999</v>
      </c>
      <c r="DN197" s="113">
        <v>161.03604100000001</v>
      </c>
      <c r="DO197" s="114">
        <v>12377400</v>
      </c>
      <c r="DP197" s="115">
        <v>493240.3</v>
      </c>
      <c r="DQ197" s="145">
        <v>232.979996</v>
      </c>
      <c r="DR197" s="113">
        <v>234.320007</v>
      </c>
      <c r="DS197" s="113">
        <v>231.449997</v>
      </c>
      <c r="DT197" s="113">
        <v>231.470001</v>
      </c>
      <c r="DU197" s="113">
        <v>230.20791600000001</v>
      </c>
      <c r="DV197" s="114">
        <v>1982200</v>
      </c>
      <c r="DW197" s="115">
        <v>172716.9</v>
      </c>
      <c r="DX197" s="145">
        <v>73</v>
      </c>
      <c r="DY197" s="113">
        <v>74.300003000000004</v>
      </c>
      <c r="DZ197" s="113">
        <v>72.949996999999996</v>
      </c>
      <c r="EA197" s="113">
        <v>74.040001000000004</v>
      </c>
      <c r="EB197" s="113">
        <v>72.756966000000006</v>
      </c>
      <c r="EC197" s="114">
        <v>12258700</v>
      </c>
      <c r="ED197" s="115">
        <v>187473.6</v>
      </c>
      <c r="EE197" s="145">
        <v>253.80999800000001</v>
      </c>
      <c r="EF197" s="113">
        <v>255.529999</v>
      </c>
      <c r="EG197" s="113">
        <v>253.21000699999999</v>
      </c>
      <c r="EH197" s="113">
        <v>253.58999600000001</v>
      </c>
      <c r="EI197" s="113">
        <v>253.10545300000001</v>
      </c>
      <c r="EJ197" s="114">
        <v>17937600</v>
      </c>
      <c r="EK197" s="115">
        <v>1909931</v>
      </c>
      <c r="EL197" s="145">
        <v>133.61999499999999</v>
      </c>
      <c r="EM197" s="113">
        <v>134.89999399999999</v>
      </c>
      <c r="EN197" s="113">
        <v>131.449997</v>
      </c>
      <c r="EO197" s="113">
        <v>131.83999600000001</v>
      </c>
      <c r="EP197" s="113">
        <v>131.62278699999999</v>
      </c>
      <c r="EQ197" s="114">
        <v>6448100</v>
      </c>
      <c r="ER197" s="115">
        <v>168090.3</v>
      </c>
      <c r="ES197" s="145">
        <v>135.550003</v>
      </c>
      <c r="ET197" s="113">
        <v>136.44000199999999</v>
      </c>
      <c r="EU197" s="113">
        <v>134.740005</v>
      </c>
      <c r="EV197" s="113">
        <v>134.78999300000001</v>
      </c>
      <c r="EW197" s="113">
        <v>133.94755599999999</v>
      </c>
      <c r="EX197" s="114">
        <v>6200700</v>
      </c>
      <c r="EY197" s="115">
        <v>329997.3</v>
      </c>
      <c r="EZ197" s="145">
        <v>238.86999499999999</v>
      </c>
      <c r="FA197" s="113">
        <v>238.86999499999999</v>
      </c>
      <c r="FB197" s="113">
        <v>235.509995</v>
      </c>
      <c r="FC197" s="113">
        <v>236.08999600000001</v>
      </c>
      <c r="FD197" s="113">
        <v>236.08999600000001</v>
      </c>
      <c r="FE197" s="114">
        <v>3350900</v>
      </c>
      <c r="FF197" s="115">
        <v>238410</v>
      </c>
      <c r="FG197" s="145">
        <v>156.070007</v>
      </c>
      <c r="FH197" s="113">
        <v>156.259995</v>
      </c>
      <c r="FI197" s="113">
        <v>154.5</v>
      </c>
      <c r="FJ197" s="113">
        <v>154.740005</v>
      </c>
      <c r="FK197" s="113">
        <v>153.88218699999999</v>
      </c>
      <c r="FL197" s="114">
        <v>1099900</v>
      </c>
      <c r="FM197" s="115">
        <v>38911.040000000001</v>
      </c>
      <c r="FN197" s="145">
        <v>403.32998700000002</v>
      </c>
      <c r="FO197" s="113">
        <v>405.77999899999998</v>
      </c>
      <c r="FP197" s="113">
        <v>400.52999899999998</v>
      </c>
      <c r="FQ197" s="113">
        <v>401.10000600000001</v>
      </c>
      <c r="FR197" s="113">
        <v>398.238495</v>
      </c>
      <c r="FS197" s="114">
        <v>1925700</v>
      </c>
      <c r="FT197" s="115">
        <v>378518.9</v>
      </c>
      <c r="FU197" s="145">
        <v>57.150002000000001</v>
      </c>
      <c r="FV197" s="113">
        <v>57.529998999999997</v>
      </c>
      <c r="FW197" s="113">
        <v>57.009998000000003</v>
      </c>
      <c r="FX197" s="113">
        <v>57.049999</v>
      </c>
      <c r="FY197" s="113">
        <v>55.754086000000001</v>
      </c>
      <c r="FZ197" s="114">
        <v>14705100</v>
      </c>
      <c r="GA197" s="115">
        <v>236190.8</v>
      </c>
      <c r="GB197" s="145">
        <v>232.5</v>
      </c>
      <c r="GC197" s="113">
        <v>234.85000600000001</v>
      </c>
      <c r="GD197" s="113">
        <v>232.11999499999999</v>
      </c>
      <c r="GE197" s="113">
        <v>232.30999800000001</v>
      </c>
      <c r="GF197" s="113">
        <v>231.99374399999999</v>
      </c>
      <c r="GG197" s="114">
        <v>4659000</v>
      </c>
      <c r="GH197" s="115">
        <v>393023.6</v>
      </c>
      <c r="GI197" s="145">
        <v>53.700001</v>
      </c>
      <c r="GJ197" s="113">
        <v>53.98</v>
      </c>
      <c r="GK197" s="113">
        <v>53.279998999999997</v>
      </c>
      <c r="GL197" s="113">
        <v>53.43</v>
      </c>
      <c r="GM197" s="113">
        <v>52.908996999999999</v>
      </c>
      <c r="GN197" s="114">
        <v>5257100</v>
      </c>
      <c r="GO197" s="115">
        <v>33360</v>
      </c>
      <c r="GP197" s="145">
        <v>139.33999600000001</v>
      </c>
      <c r="GQ197" s="113">
        <v>140.009995</v>
      </c>
      <c r="GR197" s="113">
        <v>139.029999</v>
      </c>
      <c r="GS197" s="113">
        <v>139.08000200000001</v>
      </c>
      <c r="GT197" s="113">
        <v>138.57008400000001</v>
      </c>
      <c r="GU197" s="114">
        <v>5695100</v>
      </c>
      <c r="GV197" s="115">
        <v>389722.3</v>
      </c>
      <c r="GW197" s="145">
        <v>176.30999800000001</v>
      </c>
      <c r="GX197" s="113">
        <v>177.33000200000001</v>
      </c>
      <c r="GY197" s="113">
        <v>175.88000500000001</v>
      </c>
      <c r="GZ197" s="113">
        <v>176.03999300000001</v>
      </c>
      <c r="HA197" s="113">
        <v>176.03999300000001</v>
      </c>
      <c r="HB197" s="114">
        <v>5082400</v>
      </c>
      <c r="HC197" s="115">
        <v>319852.79999999999</v>
      </c>
      <c r="HD197" s="147">
        <v>34626.160000000003</v>
      </c>
      <c r="HE197" s="148">
        <v>34654.67</v>
      </c>
      <c r="HF197" s="148">
        <v>34439.370000000003</v>
      </c>
      <c r="HG197" s="148">
        <v>34447.14</v>
      </c>
      <c r="HH197" s="148">
        <v>34447.14</v>
      </c>
      <c r="HI197" s="114">
        <v>245100000</v>
      </c>
      <c r="HJ197" s="149">
        <f t="shared" si="3"/>
        <v>10185242.109999999</v>
      </c>
    </row>
    <row r="198" spans="1:218" x14ac:dyDescent="0.2">
      <c r="A198" s="127">
        <v>44357</v>
      </c>
      <c r="B198" s="112">
        <v>204.14999399999999</v>
      </c>
      <c r="C198" s="113">
        <v>204.970001</v>
      </c>
      <c r="D198" s="113">
        <v>202.779999</v>
      </c>
      <c r="E198" s="113">
        <v>203.13000500000001</v>
      </c>
      <c r="F198" s="113">
        <v>201.59114099999999</v>
      </c>
      <c r="G198" s="114">
        <v>1953100</v>
      </c>
      <c r="H198" s="120">
        <v>117749.4</v>
      </c>
      <c r="I198" s="145">
        <v>165.179993</v>
      </c>
      <c r="J198" s="113">
        <v>165.21000699999999</v>
      </c>
      <c r="K198" s="113">
        <v>162.11999499999999</v>
      </c>
      <c r="L198" s="113">
        <v>162.229996</v>
      </c>
      <c r="M198" s="113">
        <v>161.406555</v>
      </c>
      <c r="N198" s="114">
        <v>3024500</v>
      </c>
      <c r="O198" s="115">
        <v>130319.8</v>
      </c>
      <c r="P198" s="146">
        <v>239.570007</v>
      </c>
      <c r="Q198" s="113">
        <v>245.33000200000001</v>
      </c>
      <c r="R198" s="113">
        <v>239.220001</v>
      </c>
      <c r="S198" s="113">
        <v>244.63999899999999</v>
      </c>
      <c r="T198" s="113">
        <v>242.765366</v>
      </c>
      <c r="U198" s="114">
        <v>2655900</v>
      </c>
      <c r="V198" s="120">
        <v>129370</v>
      </c>
      <c r="W198" s="145">
        <v>127.019997</v>
      </c>
      <c r="X198" s="113">
        <v>128.19000199999999</v>
      </c>
      <c r="Y198" s="113">
        <v>125.94000200000001</v>
      </c>
      <c r="Z198" s="113">
        <v>126.110001</v>
      </c>
      <c r="AA198" s="113">
        <v>125.921341</v>
      </c>
      <c r="AB198" s="114">
        <v>71186400</v>
      </c>
      <c r="AC198" s="115">
        <v>2104476</v>
      </c>
      <c r="AD198" s="145">
        <v>251.720001</v>
      </c>
      <c r="AE198" s="113">
        <v>255.13999899999999</v>
      </c>
      <c r="AF198" s="113">
        <v>248.10000600000001</v>
      </c>
      <c r="AG198" s="113">
        <v>248.33999600000001</v>
      </c>
      <c r="AH198" s="113">
        <v>248.33999600000001</v>
      </c>
      <c r="AI198" s="114">
        <v>14519200</v>
      </c>
      <c r="AJ198" s="115">
        <v>145231.6</v>
      </c>
      <c r="AK198" s="145">
        <v>236.13999899999999</v>
      </c>
      <c r="AL198" s="113">
        <v>236.64999399999999</v>
      </c>
      <c r="AM198" s="113">
        <v>225.58000200000001</v>
      </c>
      <c r="AN198" s="113">
        <v>225.729996</v>
      </c>
      <c r="AO198" s="113">
        <v>224.52508499999999</v>
      </c>
      <c r="AP198" s="114">
        <v>6281800</v>
      </c>
      <c r="AQ198" s="115">
        <v>123651.9</v>
      </c>
      <c r="AR198" s="145">
        <v>109.05999799999999</v>
      </c>
      <c r="AS198" s="113">
        <v>110.25</v>
      </c>
      <c r="AT198" s="113">
        <v>107.25</v>
      </c>
      <c r="AU198" s="113">
        <v>108.410004</v>
      </c>
      <c r="AV198" s="113">
        <v>106.967842</v>
      </c>
      <c r="AW198" s="114">
        <v>13526200</v>
      </c>
      <c r="AX198" s="115">
        <v>209020.79999999999</v>
      </c>
      <c r="AY198" s="145">
        <v>54.43</v>
      </c>
      <c r="AZ198" s="113">
        <v>55.080002</v>
      </c>
      <c r="BA198" s="113">
        <v>54.27</v>
      </c>
      <c r="BB198" s="113">
        <v>55.029998999999997</v>
      </c>
      <c r="BC198" s="113">
        <v>54.282288000000001</v>
      </c>
      <c r="BD198" s="114">
        <v>22183500</v>
      </c>
      <c r="BE198" s="115">
        <v>231907.6</v>
      </c>
      <c r="BF198" s="145">
        <v>55.91</v>
      </c>
      <c r="BG198" s="113">
        <v>56.119999</v>
      </c>
      <c r="BH198" s="113">
        <v>55.759998000000003</v>
      </c>
      <c r="BI198" s="113">
        <v>55.91</v>
      </c>
      <c r="BJ198" s="113">
        <v>55.076199000000003</v>
      </c>
      <c r="BK198" s="114">
        <v>12444400</v>
      </c>
      <c r="BL198" s="115">
        <v>241066</v>
      </c>
      <c r="BM198" s="145">
        <v>69.989998</v>
      </c>
      <c r="BN198" s="113">
        <v>70.169998000000007</v>
      </c>
      <c r="BO198" s="113">
        <v>67.949996999999996</v>
      </c>
      <c r="BP198" s="113">
        <v>67.989998</v>
      </c>
      <c r="BQ198" s="113">
        <v>67.262054000000006</v>
      </c>
      <c r="BR198" s="114">
        <v>4022000</v>
      </c>
      <c r="BS198" s="115">
        <v>44066.69</v>
      </c>
      <c r="BT198" s="145">
        <v>389.64001500000001</v>
      </c>
      <c r="BU198" s="113">
        <v>389.64001500000001</v>
      </c>
      <c r="BV198" s="113">
        <v>372.35000600000001</v>
      </c>
      <c r="BW198" s="113">
        <v>373.94000199999999</v>
      </c>
      <c r="BX198" s="113">
        <v>372.131775</v>
      </c>
      <c r="BY198" s="114">
        <v>3900800</v>
      </c>
      <c r="BZ198" s="115">
        <v>127050.6</v>
      </c>
      <c r="CA198" s="145">
        <v>229.11999499999999</v>
      </c>
      <c r="CB198" s="113">
        <v>230.05999800000001</v>
      </c>
      <c r="CC198" s="113">
        <v>226.14999399999999</v>
      </c>
      <c r="CD198" s="113">
        <v>226.25</v>
      </c>
      <c r="CE198" s="113">
        <v>225.35150100000001</v>
      </c>
      <c r="CF198" s="114">
        <v>2223600</v>
      </c>
      <c r="CG198" s="115">
        <v>143550</v>
      </c>
      <c r="CH198" s="145">
        <v>307.64999399999999</v>
      </c>
      <c r="CI198" s="113">
        <v>309.64999399999999</v>
      </c>
      <c r="CJ198" s="113">
        <v>306.14001500000001</v>
      </c>
      <c r="CK198" s="113">
        <v>308.30999800000001</v>
      </c>
      <c r="CL198" s="113">
        <v>306.75039700000002</v>
      </c>
      <c r="CM198" s="114">
        <v>3286300</v>
      </c>
      <c r="CN198" s="115">
        <v>327813.40000000002</v>
      </c>
      <c r="CO198" s="145">
        <v>57.150002000000001</v>
      </c>
      <c r="CP198" s="113">
        <v>58.029998999999997</v>
      </c>
      <c r="CQ198" s="113">
        <v>56.93</v>
      </c>
      <c r="CR198" s="113">
        <v>57.380001</v>
      </c>
      <c r="CS198" s="113">
        <v>57.009532999999998</v>
      </c>
      <c r="CT198" s="114">
        <v>26738100</v>
      </c>
      <c r="CU198" s="115">
        <v>231700.4</v>
      </c>
      <c r="CV198" s="145">
        <v>151.470001</v>
      </c>
      <c r="CW198" s="113">
        <v>152.83999600000001</v>
      </c>
      <c r="CX198" s="113">
        <v>149.759995</v>
      </c>
      <c r="CY198" s="113">
        <v>150.53999300000001</v>
      </c>
      <c r="CZ198" s="113">
        <v>148.826584</v>
      </c>
      <c r="DA198" s="114">
        <v>4758500</v>
      </c>
      <c r="DB198" s="115">
        <v>134510.9</v>
      </c>
      <c r="DC198" s="145">
        <v>166</v>
      </c>
      <c r="DD198" s="113">
        <v>167.58000200000001</v>
      </c>
      <c r="DE198" s="113">
        <v>165.949997</v>
      </c>
      <c r="DF198" s="113">
        <v>167.08000200000001</v>
      </c>
      <c r="DG198" s="113">
        <v>166.093018</v>
      </c>
      <c r="DH198" s="114">
        <v>6463100</v>
      </c>
      <c r="DI198" s="115">
        <v>439987.9</v>
      </c>
      <c r="DJ198" s="145">
        <v>164.36000100000001</v>
      </c>
      <c r="DK198" s="113">
        <v>165.240005</v>
      </c>
      <c r="DL198" s="113">
        <v>160.30999800000001</v>
      </c>
      <c r="DM198" s="113">
        <v>160.39999399999999</v>
      </c>
      <c r="DN198" s="113">
        <v>158.525711</v>
      </c>
      <c r="DO198" s="114">
        <v>12119400</v>
      </c>
      <c r="DP198" s="115">
        <v>485551.3</v>
      </c>
      <c r="DQ198" s="145">
        <v>232.050003</v>
      </c>
      <c r="DR198" s="113">
        <v>234.89999399999999</v>
      </c>
      <c r="DS198" s="113">
        <v>231.929993</v>
      </c>
      <c r="DT198" s="113">
        <v>234.58999600000001</v>
      </c>
      <c r="DU198" s="113">
        <v>233.31089800000001</v>
      </c>
      <c r="DV198" s="114">
        <v>2534000</v>
      </c>
      <c r="DW198" s="115">
        <v>175044.9</v>
      </c>
      <c r="DX198" s="145">
        <v>75.230002999999996</v>
      </c>
      <c r="DY198" s="113">
        <v>76.470000999999996</v>
      </c>
      <c r="DZ198" s="113">
        <v>74.739998</v>
      </c>
      <c r="EA198" s="113">
        <v>76.139999000000003</v>
      </c>
      <c r="EB198" s="113">
        <v>74.820580000000007</v>
      </c>
      <c r="EC198" s="114">
        <v>17236700</v>
      </c>
      <c r="ED198" s="115">
        <v>192790.9</v>
      </c>
      <c r="EE198" s="145">
        <v>254.28999300000001</v>
      </c>
      <c r="EF198" s="113">
        <v>257.459991</v>
      </c>
      <c r="EG198" s="113">
        <v>253.66999799999999</v>
      </c>
      <c r="EH198" s="113">
        <v>257.23998999999998</v>
      </c>
      <c r="EI198" s="113">
        <v>256.74847399999999</v>
      </c>
      <c r="EJ198" s="114">
        <v>24563600</v>
      </c>
      <c r="EK198" s="115">
        <v>1937421</v>
      </c>
      <c r="EL198" s="145">
        <v>131.5</v>
      </c>
      <c r="EM198" s="113">
        <v>132.570007</v>
      </c>
      <c r="EN198" s="113">
        <v>130.19000199999999</v>
      </c>
      <c r="EO198" s="113">
        <v>130.979996</v>
      </c>
      <c r="EP198" s="113">
        <v>130.764206</v>
      </c>
      <c r="EQ198" s="114">
        <v>6584100</v>
      </c>
      <c r="ER198" s="115">
        <v>166993.79999999999</v>
      </c>
      <c r="ES198" s="145">
        <v>135.020004</v>
      </c>
      <c r="ET198" s="113">
        <v>136.35000600000001</v>
      </c>
      <c r="EU198" s="113">
        <v>134.61999499999999</v>
      </c>
      <c r="EV198" s="113">
        <v>135.78999300000001</v>
      </c>
      <c r="EW198" s="113">
        <v>134.94129899999999</v>
      </c>
      <c r="EX198" s="114">
        <v>6515500</v>
      </c>
      <c r="EY198" s="115">
        <v>332445.5</v>
      </c>
      <c r="EZ198" s="145">
        <v>236</v>
      </c>
      <c r="FA198" s="113">
        <v>240.28999300000001</v>
      </c>
      <c r="FB198" s="113">
        <v>235.14999399999999</v>
      </c>
      <c r="FC198" s="113">
        <v>240.19000199999999</v>
      </c>
      <c r="FD198" s="113">
        <v>240.19000199999999</v>
      </c>
      <c r="FE198" s="114">
        <v>4659500</v>
      </c>
      <c r="FF198" s="115">
        <v>235480</v>
      </c>
      <c r="FG198" s="145">
        <v>155.63000500000001</v>
      </c>
      <c r="FH198" s="113">
        <v>155.88999899999999</v>
      </c>
      <c r="FI198" s="113">
        <v>153.929993</v>
      </c>
      <c r="FJ198" s="113">
        <v>154.020004</v>
      </c>
      <c r="FK198" s="113">
        <v>153.166168</v>
      </c>
      <c r="FL198" s="114">
        <v>900500</v>
      </c>
      <c r="FM198" s="115">
        <v>38729.99</v>
      </c>
      <c r="FN198" s="145">
        <v>401.91000400000001</v>
      </c>
      <c r="FO198" s="113">
        <v>402.85000600000001</v>
      </c>
      <c r="FP198" s="113">
        <v>398.47000100000002</v>
      </c>
      <c r="FQ198" s="113">
        <v>401.48998999999998</v>
      </c>
      <c r="FR198" s="113">
        <v>398.62567100000001</v>
      </c>
      <c r="FS198" s="114">
        <v>4033600</v>
      </c>
      <c r="FT198" s="115">
        <v>378886.9</v>
      </c>
      <c r="FU198" s="145">
        <v>57.330002</v>
      </c>
      <c r="FV198" s="113">
        <v>57.610000999999997</v>
      </c>
      <c r="FW198" s="113">
        <v>57.220001000000003</v>
      </c>
      <c r="FX198" s="113">
        <v>57.34</v>
      </c>
      <c r="FY198" s="113">
        <v>56.037497999999999</v>
      </c>
      <c r="FZ198" s="114">
        <v>12013600</v>
      </c>
      <c r="GA198" s="115">
        <v>237391.4</v>
      </c>
      <c r="GB198" s="145">
        <v>233.10000600000001</v>
      </c>
      <c r="GC198" s="113">
        <v>234.259995</v>
      </c>
      <c r="GD198" s="113">
        <v>232.13000500000001</v>
      </c>
      <c r="GE198" s="113">
        <v>233.949997</v>
      </c>
      <c r="GF198" s="113">
        <v>233.63149999999999</v>
      </c>
      <c r="GG198" s="114">
        <v>4452500</v>
      </c>
      <c r="GH198" s="115">
        <v>395798.2</v>
      </c>
      <c r="GI198" s="145">
        <v>53.799999</v>
      </c>
      <c r="GJ198" s="113">
        <v>55.580002</v>
      </c>
      <c r="GK198" s="113">
        <v>53.57</v>
      </c>
      <c r="GL198" s="113">
        <v>55.310001</v>
      </c>
      <c r="GM198" s="113">
        <v>54.770663999999996</v>
      </c>
      <c r="GN198" s="114">
        <v>6638000</v>
      </c>
      <c r="GO198" s="115">
        <v>32890</v>
      </c>
      <c r="GP198" s="145">
        <v>139.08000200000001</v>
      </c>
      <c r="GQ198" s="113">
        <v>140.19000199999999</v>
      </c>
      <c r="GR198" s="113">
        <v>139.08000200000001</v>
      </c>
      <c r="GS198" s="113">
        <v>139.88000500000001</v>
      </c>
      <c r="GT198" s="113">
        <v>139.367142</v>
      </c>
      <c r="GU198" s="114">
        <v>5459500</v>
      </c>
      <c r="GV198" s="115">
        <v>391964</v>
      </c>
      <c r="GW198" s="145">
        <v>176.44000199999999</v>
      </c>
      <c r="GX198" s="113">
        <v>177.61000100000001</v>
      </c>
      <c r="GY198" s="113">
        <v>175.550003</v>
      </c>
      <c r="GZ198" s="113">
        <v>176.570007</v>
      </c>
      <c r="HA198" s="113">
        <v>176.570007</v>
      </c>
      <c r="HB198" s="114">
        <v>5253000</v>
      </c>
      <c r="HC198" s="115">
        <v>320815.8</v>
      </c>
      <c r="HD198" s="147">
        <v>34502.51</v>
      </c>
      <c r="HE198" s="148">
        <v>34737.79</v>
      </c>
      <c r="HF198" s="148">
        <v>34447.25</v>
      </c>
      <c r="HG198" s="148">
        <v>34466.239999999998</v>
      </c>
      <c r="HH198" s="148">
        <v>34466.239999999998</v>
      </c>
      <c r="HI198" s="114">
        <v>309310000</v>
      </c>
      <c r="HJ198" s="149">
        <f t="shared" si="3"/>
        <v>10203676.680000002</v>
      </c>
    </row>
    <row r="199" spans="1:218" x14ac:dyDescent="0.2">
      <c r="A199" s="127">
        <v>44358</v>
      </c>
      <c r="B199" s="112">
        <v>203.759995</v>
      </c>
      <c r="C199" s="113">
        <v>204.89999399999999</v>
      </c>
      <c r="D199" s="113">
        <v>201.520004</v>
      </c>
      <c r="E199" s="113">
        <v>202.80999800000001</v>
      </c>
      <c r="F199" s="113">
        <v>201.27356</v>
      </c>
      <c r="G199" s="114">
        <v>1696300</v>
      </c>
      <c r="H199" s="120">
        <v>117563.9</v>
      </c>
      <c r="I199" s="145">
        <v>163</v>
      </c>
      <c r="J199" s="113">
        <v>164.53999300000001</v>
      </c>
      <c r="K199" s="113">
        <v>162.509995</v>
      </c>
      <c r="L199" s="113">
        <v>164.509995</v>
      </c>
      <c r="M199" s="113">
        <v>163.67498800000001</v>
      </c>
      <c r="N199" s="114">
        <v>1630100</v>
      </c>
      <c r="O199" s="115">
        <v>132151.29999999999</v>
      </c>
      <c r="P199" s="146">
        <v>244.88000500000001</v>
      </c>
      <c r="Q199" s="113">
        <v>245.5</v>
      </c>
      <c r="R199" s="113">
        <v>241.979996</v>
      </c>
      <c r="S199" s="113">
        <v>242.770004</v>
      </c>
      <c r="T199" s="113">
        <v>240.90969799999999</v>
      </c>
      <c r="U199" s="114">
        <v>2002300</v>
      </c>
      <c r="V199" s="120">
        <v>129919.99999999999</v>
      </c>
      <c r="W199" s="145">
        <v>126.529999</v>
      </c>
      <c r="X199" s="113">
        <v>127.44000200000001</v>
      </c>
      <c r="Y199" s="113">
        <v>126.099998</v>
      </c>
      <c r="Z199" s="113">
        <v>127.349998</v>
      </c>
      <c r="AA199" s="113">
        <v>127.159477</v>
      </c>
      <c r="AB199" s="114">
        <v>53522400</v>
      </c>
      <c r="AC199" s="115">
        <v>2125169</v>
      </c>
      <c r="AD199" s="145">
        <v>250.35000600000001</v>
      </c>
      <c r="AE199" s="113">
        <v>251.11999499999999</v>
      </c>
      <c r="AF199" s="113">
        <v>245.779999</v>
      </c>
      <c r="AG199" s="113">
        <v>247.279999</v>
      </c>
      <c r="AH199" s="113">
        <v>247.279999</v>
      </c>
      <c r="AI199" s="114">
        <v>9934200</v>
      </c>
      <c r="AJ199" s="115">
        <v>144611.79999999999</v>
      </c>
      <c r="AK199" s="145">
        <v>226.300003</v>
      </c>
      <c r="AL199" s="113">
        <v>227.91999799999999</v>
      </c>
      <c r="AM199" s="113">
        <v>220.029999</v>
      </c>
      <c r="AN199" s="113">
        <v>220.699997</v>
      </c>
      <c r="AO199" s="113">
        <v>219.521942</v>
      </c>
      <c r="AP199" s="114">
        <v>8734900</v>
      </c>
      <c r="AQ199" s="115">
        <v>120896.6</v>
      </c>
      <c r="AR199" s="145">
        <v>108.839996</v>
      </c>
      <c r="AS199" s="113">
        <v>108.970001</v>
      </c>
      <c r="AT199" s="113">
        <v>107.860001</v>
      </c>
      <c r="AU199" s="113">
        <v>107.910004</v>
      </c>
      <c r="AV199" s="113">
        <v>106.474495</v>
      </c>
      <c r="AW199" s="114">
        <v>7731700</v>
      </c>
      <c r="AX199" s="115">
        <v>208056.8</v>
      </c>
      <c r="AY199" s="145">
        <v>55.189999</v>
      </c>
      <c r="AZ199" s="113">
        <v>55.349997999999999</v>
      </c>
      <c r="BA199" s="113">
        <v>54.540000999999997</v>
      </c>
      <c r="BB199" s="113">
        <v>54.77</v>
      </c>
      <c r="BC199" s="113">
        <v>54.025818000000001</v>
      </c>
      <c r="BD199" s="114">
        <v>17134000</v>
      </c>
      <c r="BE199" s="115">
        <v>230811.9</v>
      </c>
      <c r="BF199" s="145">
        <v>55.990001999999997</v>
      </c>
      <c r="BG199" s="113">
        <v>56.209999000000003</v>
      </c>
      <c r="BH199" s="113">
        <v>55.66</v>
      </c>
      <c r="BI199" s="113">
        <v>56.16</v>
      </c>
      <c r="BJ199" s="113">
        <v>55.322471999999998</v>
      </c>
      <c r="BK199" s="114">
        <v>11825800</v>
      </c>
      <c r="BL199" s="115">
        <v>242143.9</v>
      </c>
      <c r="BM199" s="145">
        <v>68.470000999999996</v>
      </c>
      <c r="BN199" s="113">
        <v>69.019997000000004</v>
      </c>
      <c r="BO199" s="113">
        <v>67.839995999999999</v>
      </c>
      <c r="BP199" s="113">
        <v>68</v>
      </c>
      <c r="BQ199" s="113">
        <v>67.271950000000004</v>
      </c>
      <c r="BR199" s="114">
        <v>2726100</v>
      </c>
      <c r="BS199" s="115">
        <v>43917.68</v>
      </c>
      <c r="BT199" s="145">
        <v>375.70001200000002</v>
      </c>
      <c r="BU199" s="113">
        <v>378.75</v>
      </c>
      <c r="BV199" s="113">
        <v>375.10998499999999</v>
      </c>
      <c r="BW199" s="113">
        <v>378.04998799999998</v>
      </c>
      <c r="BX199" s="113">
        <v>376.22189300000002</v>
      </c>
      <c r="BY199" s="114">
        <v>2117300</v>
      </c>
      <c r="BZ199" s="115">
        <v>128447</v>
      </c>
      <c r="CA199" s="145">
        <v>227.75</v>
      </c>
      <c r="CB199" s="113">
        <v>228.33000200000001</v>
      </c>
      <c r="CC199" s="113">
        <v>223.96000699999999</v>
      </c>
      <c r="CD199" s="113">
        <v>225.179993</v>
      </c>
      <c r="CE199" s="113">
        <v>224.28573600000001</v>
      </c>
      <c r="CF199" s="114">
        <v>1998600</v>
      </c>
      <c r="CG199" s="115">
        <v>141740</v>
      </c>
      <c r="CH199" s="145">
        <v>309.26998900000001</v>
      </c>
      <c r="CI199" s="113">
        <v>311.23998999999998</v>
      </c>
      <c r="CJ199" s="113">
        <v>308.35000600000001</v>
      </c>
      <c r="CK199" s="113">
        <v>310.76998900000001</v>
      </c>
      <c r="CL199" s="113">
        <v>309.19793700000002</v>
      </c>
      <c r="CM199" s="114">
        <v>2785100</v>
      </c>
      <c r="CN199" s="115">
        <v>330428.90000000002</v>
      </c>
      <c r="CO199" s="145">
        <v>57.470001000000003</v>
      </c>
      <c r="CP199" s="113">
        <v>57.939999</v>
      </c>
      <c r="CQ199" s="113">
        <v>56.950001</v>
      </c>
      <c r="CR199" s="113">
        <v>57.849997999999999</v>
      </c>
      <c r="CS199" s="113">
        <v>57.476497999999999</v>
      </c>
      <c r="CT199" s="114">
        <v>18119700</v>
      </c>
      <c r="CU199" s="115">
        <v>233598.3</v>
      </c>
      <c r="CV199" s="145">
        <v>150.429993</v>
      </c>
      <c r="CW199" s="113">
        <v>151.85000600000001</v>
      </c>
      <c r="CX199" s="113">
        <v>150.36999499999999</v>
      </c>
      <c r="CY199" s="113">
        <v>151.279999</v>
      </c>
      <c r="CZ199" s="113">
        <v>149.558167</v>
      </c>
      <c r="DA199" s="114">
        <v>3438300</v>
      </c>
      <c r="DB199" s="115">
        <v>135172.1</v>
      </c>
      <c r="DC199" s="145">
        <v>167.070007</v>
      </c>
      <c r="DD199" s="113">
        <v>167.08000200000001</v>
      </c>
      <c r="DE199" s="113">
        <v>164.220001</v>
      </c>
      <c r="DF199" s="113">
        <v>164.96000699999999</v>
      </c>
      <c r="DG199" s="113">
        <v>163.98554999999999</v>
      </c>
      <c r="DH199" s="114">
        <v>7389900</v>
      </c>
      <c r="DI199" s="115">
        <v>434405.1</v>
      </c>
      <c r="DJ199" s="145">
        <v>160.429993</v>
      </c>
      <c r="DK199" s="113">
        <v>161.199997</v>
      </c>
      <c r="DL199" s="113">
        <v>159.05999800000001</v>
      </c>
      <c r="DM199" s="113">
        <v>160.28999300000001</v>
      </c>
      <c r="DN199" s="113">
        <v>158.41700700000001</v>
      </c>
      <c r="DO199" s="114">
        <v>13683800</v>
      </c>
      <c r="DP199" s="115">
        <v>485218.3</v>
      </c>
      <c r="DQ199" s="145">
        <v>235</v>
      </c>
      <c r="DR199" s="113">
        <v>237.5</v>
      </c>
      <c r="DS199" s="113">
        <v>234.71000699999999</v>
      </c>
      <c r="DT199" s="113">
        <v>236.929993</v>
      </c>
      <c r="DU199" s="113">
        <v>235.638138</v>
      </c>
      <c r="DV199" s="114">
        <v>2654300</v>
      </c>
      <c r="DW199" s="115">
        <v>176791</v>
      </c>
      <c r="DX199" s="145">
        <v>76.709998999999996</v>
      </c>
      <c r="DY199" s="113">
        <v>76.860000999999997</v>
      </c>
      <c r="DZ199" s="113">
        <v>75.610000999999997</v>
      </c>
      <c r="EA199" s="113">
        <v>76.269997000000004</v>
      </c>
      <c r="EB199" s="113">
        <v>74.948318</v>
      </c>
      <c r="EC199" s="114">
        <v>13928400</v>
      </c>
      <c r="ED199" s="115">
        <v>193120.1</v>
      </c>
      <c r="EE199" s="145">
        <v>257.98998999999998</v>
      </c>
      <c r="EF199" s="113">
        <v>258.48998999999998</v>
      </c>
      <c r="EG199" s="113">
        <v>256.60998499999999</v>
      </c>
      <c r="EH199" s="113">
        <v>257.89001500000001</v>
      </c>
      <c r="EI199" s="113">
        <v>257.39724699999999</v>
      </c>
      <c r="EJ199" s="114">
        <v>18999700</v>
      </c>
      <c r="EK199" s="115">
        <v>1942316</v>
      </c>
      <c r="EL199" s="145">
        <v>131.5</v>
      </c>
      <c r="EM199" s="113">
        <v>131.990005</v>
      </c>
      <c r="EN199" s="113">
        <v>130.529999</v>
      </c>
      <c r="EO199" s="113">
        <v>131.94000199999999</v>
      </c>
      <c r="EP199" s="113">
        <v>131.72264100000001</v>
      </c>
      <c r="EQ199" s="114">
        <v>5414500</v>
      </c>
      <c r="ER199" s="115">
        <v>168217.8</v>
      </c>
      <c r="ES199" s="145">
        <v>135.75</v>
      </c>
      <c r="ET199" s="113">
        <v>135.86999499999999</v>
      </c>
      <c r="EU199" s="113">
        <v>133.89999399999999</v>
      </c>
      <c r="EV199" s="113">
        <v>134.86000100000001</v>
      </c>
      <c r="EW199" s="113">
        <v>134.01712000000001</v>
      </c>
      <c r="EX199" s="114">
        <v>10641400</v>
      </c>
      <c r="EY199" s="115">
        <v>330168.7</v>
      </c>
      <c r="EZ199" s="145">
        <v>239.029999</v>
      </c>
      <c r="FA199" s="113">
        <v>240.36999499999999</v>
      </c>
      <c r="FB199" s="113">
        <v>238.41000399999999</v>
      </c>
      <c r="FC199" s="113">
        <v>240.30999800000001</v>
      </c>
      <c r="FD199" s="113">
        <v>240.30999800000001</v>
      </c>
      <c r="FE199" s="114">
        <v>4624200</v>
      </c>
      <c r="FF199" s="115">
        <v>235850</v>
      </c>
      <c r="FG199" s="145">
        <v>153.89999399999999</v>
      </c>
      <c r="FH199" s="113">
        <v>155.820007</v>
      </c>
      <c r="FI199" s="113">
        <v>153.89999399999999</v>
      </c>
      <c r="FJ199" s="113">
        <v>154.479996</v>
      </c>
      <c r="FK199" s="113">
        <v>153.62361100000001</v>
      </c>
      <c r="FL199" s="114">
        <v>933700</v>
      </c>
      <c r="FM199" s="115">
        <v>38845.660000000003</v>
      </c>
      <c r="FN199" s="145">
        <v>403.35000600000001</v>
      </c>
      <c r="FO199" s="113">
        <v>403.35998499999999</v>
      </c>
      <c r="FP199" s="113">
        <v>394.77999899999998</v>
      </c>
      <c r="FQ199" s="113">
        <v>397.89001500000001</v>
      </c>
      <c r="FR199" s="113">
        <v>395.05139200000002</v>
      </c>
      <c r="FS199" s="114">
        <v>3094300</v>
      </c>
      <c r="FT199" s="115">
        <v>375489.4</v>
      </c>
      <c r="FU199" s="145">
        <v>57.490001999999997</v>
      </c>
      <c r="FV199" s="113">
        <v>57.549999</v>
      </c>
      <c r="FW199" s="113">
        <v>57.009998000000003</v>
      </c>
      <c r="FX199" s="113">
        <v>57.330002</v>
      </c>
      <c r="FY199" s="113">
        <v>56.027724999999997</v>
      </c>
      <c r="FZ199" s="114">
        <v>12929000</v>
      </c>
      <c r="GA199" s="115">
        <v>237350.1</v>
      </c>
      <c r="GB199" s="145">
        <v>234.38999899999999</v>
      </c>
      <c r="GC199" s="113">
        <v>235.44000199999999</v>
      </c>
      <c r="GD199" s="113">
        <v>233.71000699999999</v>
      </c>
      <c r="GE199" s="113">
        <v>234.96000699999999</v>
      </c>
      <c r="GF199" s="113">
        <v>234.64013700000001</v>
      </c>
      <c r="GG199" s="114">
        <v>5378300</v>
      </c>
      <c r="GH199" s="115">
        <v>397506.9</v>
      </c>
      <c r="GI199" s="145">
        <v>55.580002</v>
      </c>
      <c r="GJ199" s="113">
        <v>55.82</v>
      </c>
      <c r="GK199" s="113">
        <v>54.810001</v>
      </c>
      <c r="GL199" s="113">
        <v>55.310001</v>
      </c>
      <c r="GM199" s="113">
        <v>54.770663999999996</v>
      </c>
      <c r="GN199" s="114">
        <v>3945300</v>
      </c>
      <c r="GO199" s="115">
        <v>32500</v>
      </c>
      <c r="GP199" s="145">
        <v>140.229996</v>
      </c>
      <c r="GQ199" s="113">
        <v>140.85000600000001</v>
      </c>
      <c r="GR199" s="113">
        <v>139.86000100000001</v>
      </c>
      <c r="GS199" s="113">
        <v>140.75</v>
      </c>
      <c r="GT199" s="113">
        <v>140.233948</v>
      </c>
      <c r="GU199" s="114">
        <v>8410800</v>
      </c>
      <c r="GV199" s="115">
        <v>394401.9</v>
      </c>
      <c r="GW199" s="145">
        <v>177.449997</v>
      </c>
      <c r="GX199" s="113">
        <v>178.490005</v>
      </c>
      <c r="GY199" s="113">
        <v>176.80999800000001</v>
      </c>
      <c r="GZ199" s="113">
        <v>177.38000500000001</v>
      </c>
      <c r="HA199" s="113">
        <v>177.38000500000001</v>
      </c>
      <c r="HB199" s="114">
        <v>5476300</v>
      </c>
      <c r="HC199" s="115">
        <v>322287.59999999998</v>
      </c>
      <c r="HD199" s="147">
        <v>34499.81</v>
      </c>
      <c r="HE199" s="148">
        <v>34618.089999999997</v>
      </c>
      <c r="HF199" s="148">
        <v>34328.65</v>
      </c>
      <c r="HG199" s="148">
        <v>34479.599999999999</v>
      </c>
      <c r="HH199" s="148">
        <v>34479.599999999999</v>
      </c>
      <c r="HI199" s="114">
        <v>260840000</v>
      </c>
      <c r="HJ199" s="149">
        <f t="shared" si="3"/>
        <v>10229097.74</v>
      </c>
    </row>
    <row r="200" spans="1:218" x14ac:dyDescent="0.2">
      <c r="A200" s="127">
        <v>44361</v>
      </c>
      <c r="B200" s="112">
        <v>202.28999300000001</v>
      </c>
      <c r="C200" s="113">
        <v>203.58999600000001</v>
      </c>
      <c r="D200" s="113">
        <v>200.41999799999999</v>
      </c>
      <c r="E200" s="113">
        <v>201.36000100000001</v>
      </c>
      <c r="F200" s="113">
        <v>199.83454900000001</v>
      </c>
      <c r="G200" s="114">
        <v>1745900</v>
      </c>
      <c r="H200" s="120">
        <v>116723.3</v>
      </c>
      <c r="I200" s="145">
        <v>164.300003</v>
      </c>
      <c r="J200" s="113">
        <v>164.88000500000001</v>
      </c>
      <c r="K200" s="113">
        <v>163.11000100000001</v>
      </c>
      <c r="L200" s="113">
        <v>163.80999800000001</v>
      </c>
      <c r="M200" s="113">
        <v>162.978531</v>
      </c>
      <c r="N200" s="114">
        <v>2125700</v>
      </c>
      <c r="O200" s="115">
        <v>131589</v>
      </c>
      <c r="P200" s="146">
        <v>242.55999800000001</v>
      </c>
      <c r="Q200" s="113">
        <v>242.720001</v>
      </c>
      <c r="R200" s="113">
        <v>239.28999300000001</v>
      </c>
      <c r="S200" s="113">
        <v>241.19000199999999</v>
      </c>
      <c r="T200" s="113">
        <v>239.34179700000001</v>
      </c>
      <c r="U200" s="114">
        <v>2083200</v>
      </c>
      <c r="V200" s="120">
        <v>130800.00000000001</v>
      </c>
      <c r="W200" s="145">
        <v>127.82</v>
      </c>
      <c r="X200" s="113">
        <v>130.53999300000001</v>
      </c>
      <c r="Y200" s="113">
        <v>127.07</v>
      </c>
      <c r="Z200" s="113">
        <v>130.479996</v>
      </c>
      <c r="AA200" s="113">
        <v>130.28478999999999</v>
      </c>
      <c r="AB200" s="114">
        <v>96906500</v>
      </c>
      <c r="AC200" s="115">
        <v>2177401</v>
      </c>
      <c r="AD200" s="145">
        <v>246.44000199999999</v>
      </c>
      <c r="AE200" s="113">
        <v>249.199997</v>
      </c>
      <c r="AF200" s="113">
        <v>244.39999399999999</v>
      </c>
      <c r="AG200" s="113">
        <v>245.13999899999999</v>
      </c>
      <c r="AH200" s="113">
        <v>245.13999899999999</v>
      </c>
      <c r="AI200" s="114">
        <v>9344400</v>
      </c>
      <c r="AJ200" s="115">
        <v>143360.29999999999</v>
      </c>
      <c r="AK200" s="145">
        <v>220.070007</v>
      </c>
      <c r="AL200" s="113">
        <v>221.970001</v>
      </c>
      <c r="AM200" s="113">
        <v>215.60000600000001</v>
      </c>
      <c r="AN200" s="113">
        <v>219.009995</v>
      </c>
      <c r="AO200" s="113">
        <v>217.840958</v>
      </c>
      <c r="AP200" s="114">
        <v>7213300</v>
      </c>
      <c r="AQ200" s="115">
        <v>119970.8</v>
      </c>
      <c r="AR200" s="145">
        <v>108.18</v>
      </c>
      <c r="AS200" s="113">
        <v>108.959999</v>
      </c>
      <c r="AT200" s="113">
        <v>106.83000199999999</v>
      </c>
      <c r="AU200" s="113">
        <v>107.970001</v>
      </c>
      <c r="AV200" s="113">
        <v>106.533691</v>
      </c>
      <c r="AW200" s="114">
        <v>9051900</v>
      </c>
      <c r="AX200" s="115">
        <v>208172.4</v>
      </c>
      <c r="AY200" s="145">
        <v>54.389999000000003</v>
      </c>
      <c r="AZ200" s="113">
        <v>54.529998999999997</v>
      </c>
      <c r="BA200" s="113">
        <v>53.529998999999997</v>
      </c>
      <c r="BB200" s="113">
        <v>54.169998</v>
      </c>
      <c r="BC200" s="113">
        <v>53.433968</v>
      </c>
      <c r="BD200" s="114">
        <v>15131400</v>
      </c>
      <c r="BE200" s="115">
        <v>228283.3</v>
      </c>
      <c r="BF200" s="145">
        <v>55.689999</v>
      </c>
      <c r="BG200" s="113">
        <v>55.709999000000003</v>
      </c>
      <c r="BH200" s="113">
        <v>55.200001</v>
      </c>
      <c r="BI200" s="113">
        <v>55.549999</v>
      </c>
      <c r="BJ200" s="113">
        <v>55.133896</v>
      </c>
      <c r="BK200" s="114">
        <v>9710800</v>
      </c>
      <c r="BL200" s="115">
        <v>239513.8</v>
      </c>
      <c r="BM200" s="145">
        <v>67.830001999999993</v>
      </c>
      <c r="BN200" s="113">
        <v>68.180000000000007</v>
      </c>
      <c r="BO200" s="113">
        <v>66.629997000000003</v>
      </c>
      <c r="BP200" s="113">
        <v>66.959998999999996</v>
      </c>
      <c r="BQ200" s="113">
        <v>66.243080000000006</v>
      </c>
      <c r="BR200" s="114">
        <v>3712800</v>
      </c>
      <c r="BS200" s="115">
        <v>43396.18</v>
      </c>
      <c r="BT200" s="145">
        <v>377.42999300000002</v>
      </c>
      <c r="BU200" s="113">
        <v>378.75</v>
      </c>
      <c r="BV200" s="113">
        <v>370.70001200000002</v>
      </c>
      <c r="BW200" s="113">
        <v>372.92001299999998</v>
      </c>
      <c r="BX200" s="113">
        <v>371.11673000000002</v>
      </c>
      <c r="BY200" s="114">
        <v>2560500</v>
      </c>
      <c r="BZ200" s="115">
        <v>126704</v>
      </c>
      <c r="CA200" s="145">
        <v>224.91999799999999</v>
      </c>
      <c r="CB200" s="113">
        <v>224.949997</v>
      </c>
      <c r="CC200" s="113">
        <v>222.729996</v>
      </c>
      <c r="CD200" s="113">
        <v>223.16999799999999</v>
      </c>
      <c r="CE200" s="113">
        <v>222.28372200000001</v>
      </c>
      <c r="CF200" s="114">
        <v>2586100</v>
      </c>
      <c r="CG200" s="115">
        <v>142250</v>
      </c>
      <c r="CH200" s="145">
        <v>308.92999300000002</v>
      </c>
      <c r="CI200" s="113">
        <v>310.05999800000001</v>
      </c>
      <c r="CJ200" s="113">
        <v>306.22000100000002</v>
      </c>
      <c r="CK200" s="113">
        <v>309.32000699999998</v>
      </c>
      <c r="CL200" s="113">
        <v>307.75531000000001</v>
      </c>
      <c r="CM200" s="114">
        <v>3393500</v>
      </c>
      <c r="CN200" s="115">
        <v>328887.3</v>
      </c>
      <c r="CO200" s="145">
        <v>58.02</v>
      </c>
      <c r="CP200" s="113">
        <v>58.200001</v>
      </c>
      <c r="CQ200" s="113">
        <v>57.23</v>
      </c>
      <c r="CR200" s="113">
        <v>58.189999</v>
      </c>
      <c r="CS200" s="113">
        <v>57.814301</v>
      </c>
      <c r="CT200" s="114">
        <v>21784500</v>
      </c>
      <c r="CU200" s="115">
        <v>234971.3</v>
      </c>
      <c r="CV200" s="145">
        <v>150.71000699999999</v>
      </c>
      <c r="CW200" s="113">
        <v>151.029999</v>
      </c>
      <c r="CX200" s="113">
        <v>148.66000399999999</v>
      </c>
      <c r="CY200" s="113">
        <v>150.029999</v>
      </c>
      <c r="CZ200" s="113">
        <v>148.32240300000001</v>
      </c>
      <c r="DA200" s="114">
        <v>3344800</v>
      </c>
      <c r="DB200" s="115">
        <v>134055.20000000001</v>
      </c>
      <c r="DC200" s="145">
        <v>164.5</v>
      </c>
      <c r="DD200" s="113">
        <v>165.46000699999999</v>
      </c>
      <c r="DE200" s="113">
        <v>163.89999399999999</v>
      </c>
      <c r="DF200" s="113">
        <v>165.36999499999999</v>
      </c>
      <c r="DG200" s="113">
        <v>164.393112</v>
      </c>
      <c r="DH200" s="114">
        <v>4931300</v>
      </c>
      <c r="DI200" s="115">
        <v>435484.8</v>
      </c>
      <c r="DJ200" s="145">
        <v>160.14999399999999</v>
      </c>
      <c r="DK200" s="113">
        <v>160.33000200000001</v>
      </c>
      <c r="DL200" s="113">
        <v>156.66000399999999</v>
      </c>
      <c r="DM200" s="113">
        <v>157.570007</v>
      </c>
      <c r="DN200" s="113">
        <v>155.72879</v>
      </c>
      <c r="DO200" s="114">
        <v>19917900</v>
      </c>
      <c r="DP200" s="115">
        <v>476984.6</v>
      </c>
      <c r="DQ200" s="145">
        <v>237.179993</v>
      </c>
      <c r="DR200" s="113">
        <v>237.770004</v>
      </c>
      <c r="DS200" s="113">
        <v>234.80999800000001</v>
      </c>
      <c r="DT200" s="113">
        <v>236.979996</v>
      </c>
      <c r="DU200" s="113">
        <v>235.68786600000001</v>
      </c>
      <c r="DV200" s="114">
        <v>1836800</v>
      </c>
      <c r="DW200" s="115">
        <v>176828.3</v>
      </c>
      <c r="DX200" s="145">
        <v>75.739998</v>
      </c>
      <c r="DY200" s="113">
        <v>75.800003000000004</v>
      </c>
      <c r="DZ200" s="113">
        <v>74.879997000000003</v>
      </c>
      <c r="EA200" s="113">
        <v>75.449996999999996</v>
      </c>
      <c r="EB200" s="113">
        <v>74.779831000000001</v>
      </c>
      <c r="EC200" s="114">
        <v>7841400</v>
      </c>
      <c r="ED200" s="115">
        <v>191043.8</v>
      </c>
      <c r="EE200" s="145">
        <v>257.89999399999999</v>
      </c>
      <c r="EF200" s="113">
        <v>259.95001200000002</v>
      </c>
      <c r="EG200" s="113">
        <v>256.79998799999998</v>
      </c>
      <c r="EH200" s="113">
        <v>259.89001500000001</v>
      </c>
      <c r="EI200" s="113">
        <v>259.39343300000002</v>
      </c>
      <c r="EJ200" s="114">
        <v>19150500</v>
      </c>
      <c r="EK200" s="115">
        <v>1957379</v>
      </c>
      <c r="EL200" s="145">
        <v>131.699997</v>
      </c>
      <c r="EM200" s="113">
        <v>132.050003</v>
      </c>
      <c r="EN200" s="113">
        <v>130.13000500000001</v>
      </c>
      <c r="EO200" s="113">
        <v>131.36000100000001</v>
      </c>
      <c r="EP200" s="113">
        <v>131.143585</v>
      </c>
      <c r="EQ200" s="114">
        <v>5743600</v>
      </c>
      <c r="ER200" s="115">
        <v>167478.29999999999</v>
      </c>
      <c r="ES200" s="145">
        <v>134.979996</v>
      </c>
      <c r="ET200" s="113">
        <v>135.029999</v>
      </c>
      <c r="EU200" s="113">
        <v>133.96000699999999</v>
      </c>
      <c r="EV200" s="113">
        <v>134.91000399999999</v>
      </c>
      <c r="EW200" s="113">
        <v>134.06681800000001</v>
      </c>
      <c r="EX200" s="114">
        <v>6302000</v>
      </c>
      <c r="EY200" s="115">
        <v>330291.09999999998</v>
      </c>
      <c r="EZ200" s="145">
        <v>240.699997</v>
      </c>
      <c r="FA200" s="113">
        <v>246.63999899999999</v>
      </c>
      <c r="FB200" s="113">
        <v>240.479996</v>
      </c>
      <c r="FC200" s="113">
        <v>246.259995</v>
      </c>
      <c r="FD200" s="113">
        <v>246.259995</v>
      </c>
      <c r="FE200" s="114">
        <v>6764700</v>
      </c>
      <c r="FF200" s="115">
        <v>241890</v>
      </c>
      <c r="FG200" s="145">
        <v>154.25</v>
      </c>
      <c r="FH200" s="113">
        <v>154.39999399999999</v>
      </c>
      <c r="FI200" s="113">
        <v>152.58000200000001</v>
      </c>
      <c r="FJ200" s="113">
        <v>153.25</v>
      </c>
      <c r="FK200" s="113">
        <v>152.40043600000001</v>
      </c>
      <c r="FL200" s="114">
        <v>880600</v>
      </c>
      <c r="FM200" s="115">
        <v>38536.36</v>
      </c>
      <c r="FN200" s="145">
        <v>397.29998799999998</v>
      </c>
      <c r="FO200" s="113">
        <v>399.47000100000002</v>
      </c>
      <c r="FP200" s="113">
        <v>395.13000499999998</v>
      </c>
      <c r="FQ200" s="113">
        <v>399.16000400000001</v>
      </c>
      <c r="FR200" s="113">
        <v>396.31231700000001</v>
      </c>
      <c r="FS200" s="114">
        <v>2674900</v>
      </c>
      <c r="FT200" s="115">
        <v>376688</v>
      </c>
      <c r="FU200" s="145">
        <v>57.189999</v>
      </c>
      <c r="FV200" s="113">
        <v>57.27</v>
      </c>
      <c r="FW200" s="113">
        <v>56.849997999999999</v>
      </c>
      <c r="FX200" s="113">
        <v>57.18</v>
      </c>
      <c r="FY200" s="113">
        <v>55.881129999999999</v>
      </c>
      <c r="FZ200" s="114">
        <v>11907600</v>
      </c>
      <c r="GA200" s="115">
        <v>236729</v>
      </c>
      <c r="GB200" s="145">
        <v>234.699997</v>
      </c>
      <c r="GC200" s="113">
        <v>235.220001</v>
      </c>
      <c r="GD200" s="113">
        <v>231.570007</v>
      </c>
      <c r="GE200" s="113">
        <v>234.08000200000001</v>
      </c>
      <c r="GF200" s="113">
        <v>233.761337</v>
      </c>
      <c r="GG200" s="114">
        <v>5805800</v>
      </c>
      <c r="GH200" s="115">
        <v>396018.1</v>
      </c>
      <c r="GI200" s="145">
        <v>55.099997999999999</v>
      </c>
      <c r="GJ200" s="113">
        <v>55.099997999999999</v>
      </c>
      <c r="GK200" s="113">
        <v>53.830002</v>
      </c>
      <c r="GL200" s="113">
        <v>54.43</v>
      </c>
      <c r="GM200" s="113">
        <v>53.899245999999998</v>
      </c>
      <c r="GN200" s="114">
        <v>3554800</v>
      </c>
      <c r="GO200" s="115">
        <v>32770</v>
      </c>
      <c r="GP200" s="145">
        <v>140.929993</v>
      </c>
      <c r="GQ200" s="113">
        <v>140.929993</v>
      </c>
      <c r="GR200" s="113">
        <v>140.029999</v>
      </c>
      <c r="GS200" s="113">
        <v>140.55999800000001</v>
      </c>
      <c r="GT200" s="113">
        <v>140.044647</v>
      </c>
      <c r="GU200" s="114">
        <v>5046900</v>
      </c>
      <c r="GV200" s="115">
        <v>393869.5</v>
      </c>
      <c r="GW200" s="145">
        <v>177.64999399999999</v>
      </c>
      <c r="GX200" s="113">
        <v>178.86999499999999</v>
      </c>
      <c r="GY200" s="113">
        <v>176.89999399999999</v>
      </c>
      <c r="GZ200" s="113">
        <v>178.179993</v>
      </c>
      <c r="HA200" s="113">
        <v>178.179993</v>
      </c>
      <c r="HB200" s="114">
        <v>10170000</v>
      </c>
      <c r="HC200" s="115">
        <v>323741.09999999998</v>
      </c>
      <c r="HD200" s="147">
        <v>34472.519999999997</v>
      </c>
      <c r="HE200" s="148">
        <v>34472.519999999997</v>
      </c>
      <c r="HF200" s="148">
        <v>34211.54</v>
      </c>
      <c r="HG200" s="148">
        <v>34393.75</v>
      </c>
      <c r="HH200" s="148">
        <v>34393.75</v>
      </c>
      <c r="HI200" s="114">
        <v>295530000</v>
      </c>
      <c r="HJ200" s="149">
        <f t="shared" si="3"/>
        <v>10281809.84</v>
      </c>
    </row>
    <row r="201" spans="1:218" x14ac:dyDescent="0.2">
      <c r="A201" s="127">
        <v>44362</v>
      </c>
      <c r="B201" s="112">
        <v>201.800003</v>
      </c>
      <c r="C201" s="113">
        <v>201.86000100000001</v>
      </c>
      <c r="D201" s="113">
        <v>199.529999</v>
      </c>
      <c r="E201" s="113">
        <v>200.61000100000001</v>
      </c>
      <c r="F201" s="113">
        <v>199.090225</v>
      </c>
      <c r="G201" s="114">
        <v>1709900</v>
      </c>
      <c r="H201" s="120">
        <v>116288.6</v>
      </c>
      <c r="I201" s="145">
        <v>163.929993</v>
      </c>
      <c r="J201" s="113">
        <v>166.89999399999999</v>
      </c>
      <c r="K201" s="113">
        <v>163.800003</v>
      </c>
      <c r="L201" s="113">
        <v>166.270004</v>
      </c>
      <c r="M201" s="113">
        <v>165.42605599999999</v>
      </c>
      <c r="N201" s="114">
        <v>3726100</v>
      </c>
      <c r="O201" s="115">
        <v>133565.1</v>
      </c>
      <c r="P201" s="146">
        <v>241.740005</v>
      </c>
      <c r="Q201" s="113">
        <v>241.979996</v>
      </c>
      <c r="R201" s="113">
        <v>239.050003</v>
      </c>
      <c r="S201" s="113">
        <v>239.85000600000001</v>
      </c>
      <c r="T201" s="113">
        <v>238.01206999999999</v>
      </c>
      <c r="U201" s="114">
        <v>2508800</v>
      </c>
      <c r="V201" s="120">
        <v>132590</v>
      </c>
      <c r="W201" s="145">
        <v>129.94000199999999</v>
      </c>
      <c r="X201" s="113">
        <v>130.60000600000001</v>
      </c>
      <c r="Y201" s="113">
        <v>129.38999899999999</v>
      </c>
      <c r="Z201" s="113">
        <v>129.63999899999999</v>
      </c>
      <c r="AA201" s="113">
        <v>129.44605999999999</v>
      </c>
      <c r="AB201" s="114">
        <v>62746300</v>
      </c>
      <c r="AC201" s="115">
        <v>2163383</v>
      </c>
      <c r="AD201" s="145">
        <v>245.36000100000001</v>
      </c>
      <c r="AE201" s="113">
        <v>248.509995</v>
      </c>
      <c r="AF201" s="113">
        <v>244.94000199999999</v>
      </c>
      <c r="AG201" s="113">
        <v>246.53999300000001</v>
      </c>
      <c r="AH201" s="113">
        <v>246.53999300000001</v>
      </c>
      <c r="AI201" s="114">
        <v>10630900</v>
      </c>
      <c r="AJ201" s="115">
        <v>144178.9</v>
      </c>
      <c r="AK201" s="145">
        <v>219.88999899999999</v>
      </c>
      <c r="AL201" s="113">
        <v>220.779999</v>
      </c>
      <c r="AM201" s="113">
        <v>216.259995</v>
      </c>
      <c r="AN201" s="113">
        <v>219.46000699999999</v>
      </c>
      <c r="AO201" s="113">
        <v>218.28855899999999</v>
      </c>
      <c r="AP201" s="114">
        <v>5055900</v>
      </c>
      <c r="AQ201" s="115">
        <v>120217.3</v>
      </c>
      <c r="AR201" s="145">
        <v>108.410004</v>
      </c>
      <c r="AS201" s="113">
        <v>110.480003</v>
      </c>
      <c r="AT201" s="113">
        <v>108.389999</v>
      </c>
      <c r="AU201" s="113">
        <v>110.300003</v>
      </c>
      <c r="AV201" s="113">
        <v>108.832695</v>
      </c>
      <c r="AW201" s="114">
        <v>10540200</v>
      </c>
      <c r="AX201" s="115">
        <v>212664.9</v>
      </c>
      <c r="AY201" s="145">
        <v>54.23</v>
      </c>
      <c r="AZ201" s="113">
        <v>54.32</v>
      </c>
      <c r="BA201" s="113">
        <v>53.73</v>
      </c>
      <c r="BB201" s="113">
        <v>53.790000999999997</v>
      </c>
      <c r="BC201" s="113">
        <v>53.059134999999998</v>
      </c>
      <c r="BD201" s="114">
        <v>12542600</v>
      </c>
      <c r="BE201" s="115">
        <v>226681.9</v>
      </c>
      <c r="BF201" s="145">
        <v>55.779998999999997</v>
      </c>
      <c r="BG201" s="113">
        <v>55.790000999999997</v>
      </c>
      <c r="BH201" s="113">
        <v>55.189999</v>
      </c>
      <c r="BI201" s="113">
        <v>55.41</v>
      </c>
      <c r="BJ201" s="113">
        <v>54.994945999999999</v>
      </c>
      <c r="BK201" s="114">
        <v>11154200</v>
      </c>
      <c r="BL201" s="115">
        <v>238910.1</v>
      </c>
      <c r="BM201" s="145">
        <v>66.910004000000001</v>
      </c>
      <c r="BN201" s="113">
        <v>67.425003000000004</v>
      </c>
      <c r="BO201" s="113">
        <v>66.440002000000007</v>
      </c>
      <c r="BP201" s="113">
        <v>67.220000999999996</v>
      </c>
      <c r="BQ201" s="113">
        <v>66.500298000000001</v>
      </c>
      <c r="BR201" s="114">
        <v>3255000</v>
      </c>
      <c r="BS201" s="115">
        <v>43401.5</v>
      </c>
      <c r="BT201" s="145">
        <v>373.5</v>
      </c>
      <c r="BU201" s="113">
        <v>374.83999599999999</v>
      </c>
      <c r="BV201" s="113">
        <v>367.16000400000001</v>
      </c>
      <c r="BW201" s="113">
        <v>371.29998799999998</v>
      </c>
      <c r="BX201" s="113">
        <v>369.50451700000002</v>
      </c>
      <c r="BY201" s="114">
        <v>2302900</v>
      </c>
      <c r="BZ201" s="115">
        <v>126153.60000000001</v>
      </c>
      <c r="CA201" s="145">
        <v>223.020004</v>
      </c>
      <c r="CB201" s="113">
        <v>223.86000100000001</v>
      </c>
      <c r="CC201" s="113">
        <v>221.66999799999999</v>
      </c>
      <c r="CD201" s="113">
        <v>222.5</v>
      </c>
      <c r="CE201" s="113">
        <v>221.61639400000001</v>
      </c>
      <c r="CF201" s="114">
        <v>2063000</v>
      </c>
      <c r="CG201" s="115">
        <v>141120</v>
      </c>
      <c r="CH201" s="145">
        <v>308.75</v>
      </c>
      <c r="CI201" s="113">
        <v>308.95001200000002</v>
      </c>
      <c r="CJ201" s="113">
        <v>303.48998999999998</v>
      </c>
      <c r="CK201" s="113">
        <v>306.45001200000002</v>
      </c>
      <c r="CL201" s="113">
        <v>304.89984099999998</v>
      </c>
      <c r="CM201" s="114">
        <v>5270600</v>
      </c>
      <c r="CN201" s="115">
        <v>325835.59999999998</v>
      </c>
      <c r="CO201" s="145">
        <v>58.209999000000003</v>
      </c>
      <c r="CP201" s="113">
        <v>58.419998</v>
      </c>
      <c r="CQ201" s="113">
        <v>57.799999</v>
      </c>
      <c r="CR201" s="113">
        <v>57.990001999999997</v>
      </c>
      <c r="CS201" s="113">
        <v>57.615597000000001</v>
      </c>
      <c r="CT201" s="114">
        <v>20806500</v>
      </c>
      <c r="CU201" s="115">
        <v>234163.6</v>
      </c>
      <c r="CV201" s="145">
        <v>149.85000600000001</v>
      </c>
      <c r="CW201" s="113">
        <v>149.91000399999999</v>
      </c>
      <c r="CX201" s="113">
        <v>148.60000600000001</v>
      </c>
      <c r="CY201" s="113">
        <v>149.36000100000001</v>
      </c>
      <c r="CZ201" s="113">
        <v>147.66001900000001</v>
      </c>
      <c r="DA201" s="114">
        <v>2513300</v>
      </c>
      <c r="DB201" s="115">
        <v>133456.5</v>
      </c>
      <c r="DC201" s="145">
        <v>165.229996</v>
      </c>
      <c r="DD201" s="113">
        <v>165.86000100000001</v>
      </c>
      <c r="DE201" s="113">
        <v>164.38999899999999</v>
      </c>
      <c r="DF201" s="113">
        <v>164.490005</v>
      </c>
      <c r="DG201" s="113">
        <v>163.518326</v>
      </c>
      <c r="DH201" s="114">
        <v>5062900</v>
      </c>
      <c r="DI201" s="115">
        <v>433167.4</v>
      </c>
      <c r="DJ201" s="145">
        <v>156.699997</v>
      </c>
      <c r="DK201" s="113">
        <v>156.91999799999999</v>
      </c>
      <c r="DL201" s="113">
        <v>154.13000500000001</v>
      </c>
      <c r="DM201" s="113">
        <v>155.179993</v>
      </c>
      <c r="DN201" s="113">
        <v>153.366714</v>
      </c>
      <c r="DO201" s="114">
        <v>24485500</v>
      </c>
      <c r="DP201" s="115">
        <v>469749.7</v>
      </c>
      <c r="DQ201" s="145">
        <v>237.529999</v>
      </c>
      <c r="DR201" s="113">
        <v>237.80999800000001</v>
      </c>
      <c r="DS201" s="113">
        <v>235.66000399999999</v>
      </c>
      <c r="DT201" s="113">
        <v>236.35000600000001</v>
      </c>
      <c r="DU201" s="113">
        <v>235.06132500000001</v>
      </c>
      <c r="DV201" s="114">
        <v>1948300</v>
      </c>
      <c r="DW201" s="115">
        <v>176358.3</v>
      </c>
      <c r="DX201" s="145">
        <v>75.5</v>
      </c>
      <c r="DY201" s="113">
        <v>75.769997000000004</v>
      </c>
      <c r="DZ201" s="113">
        <v>74.720000999999996</v>
      </c>
      <c r="EA201" s="113">
        <v>75.699996999999996</v>
      </c>
      <c r="EB201" s="113">
        <v>75.027610999999993</v>
      </c>
      <c r="EC201" s="114">
        <v>14185700</v>
      </c>
      <c r="ED201" s="115">
        <v>191676.79999999999</v>
      </c>
      <c r="EE201" s="145">
        <v>259.76998900000001</v>
      </c>
      <c r="EF201" s="113">
        <v>259.98998999999998</v>
      </c>
      <c r="EG201" s="113">
        <v>257.67999300000002</v>
      </c>
      <c r="EH201" s="113">
        <v>258.35998499999999</v>
      </c>
      <c r="EI201" s="113">
        <v>257.866333</v>
      </c>
      <c r="EJ201" s="114">
        <v>18038900</v>
      </c>
      <c r="EK201" s="115">
        <v>1945857</v>
      </c>
      <c r="EL201" s="145">
        <v>131.53999300000001</v>
      </c>
      <c r="EM201" s="113">
        <v>131.75</v>
      </c>
      <c r="EN201" s="113">
        <v>129.83000200000001</v>
      </c>
      <c r="EO201" s="113">
        <v>130.28999300000001</v>
      </c>
      <c r="EP201" s="113">
        <v>130.07534799999999</v>
      </c>
      <c r="EQ201" s="114">
        <v>5168100</v>
      </c>
      <c r="ER201" s="115">
        <v>166114.1</v>
      </c>
      <c r="ES201" s="145">
        <v>135.199997</v>
      </c>
      <c r="ET201" s="113">
        <v>135.63999899999999</v>
      </c>
      <c r="EU201" s="113">
        <v>134.550003</v>
      </c>
      <c r="EV201" s="113">
        <v>134.64999399999999</v>
      </c>
      <c r="EW201" s="113">
        <v>133.808426</v>
      </c>
      <c r="EX201" s="114">
        <v>5543400</v>
      </c>
      <c r="EY201" s="115">
        <v>329654.5</v>
      </c>
      <c r="EZ201" s="145">
        <v>245.21000699999999</v>
      </c>
      <c r="FA201" s="113">
        <v>245.36000100000001</v>
      </c>
      <c r="FB201" s="113">
        <v>242.009995</v>
      </c>
      <c r="FC201" s="113">
        <v>242.58000200000001</v>
      </c>
      <c r="FD201" s="113">
        <v>242.58000200000001</v>
      </c>
      <c r="FE201" s="114">
        <v>5135300</v>
      </c>
      <c r="FF201" s="115">
        <v>235040</v>
      </c>
      <c r="FG201" s="145">
        <v>153.86999499999999</v>
      </c>
      <c r="FH201" s="113">
        <v>155.41999799999999</v>
      </c>
      <c r="FI201" s="113">
        <v>152.69000199999999</v>
      </c>
      <c r="FJ201" s="113">
        <v>154.61999499999999</v>
      </c>
      <c r="FK201" s="113">
        <v>153.762833</v>
      </c>
      <c r="FL201" s="114">
        <v>864500</v>
      </c>
      <c r="FM201" s="115">
        <v>38880.86</v>
      </c>
      <c r="FN201" s="145">
        <v>399.959991</v>
      </c>
      <c r="FO201" s="113">
        <v>401.5</v>
      </c>
      <c r="FP201" s="113">
        <v>396.47000100000002</v>
      </c>
      <c r="FQ201" s="113">
        <v>400.27999899999998</v>
      </c>
      <c r="FR201" s="113">
        <v>397.42431599999998</v>
      </c>
      <c r="FS201" s="114">
        <v>2845800</v>
      </c>
      <c r="FT201" s="115">
        <v>377745.1</v>
      </c>
      <c r="FU201" s="145">
        <v>57.18</v>
      </c>
      <c r="FV201" s="113">
        <v>57.450001</v>
      </c>
      <c r="FW201" s="113">
        <v>57.16</v>
      </c>
      <c r="FX201" s="113">
        <v>57.290000999999997</v>
      </c>
      <c r="FY201" s="113">
        <v>55.988636</v>
      </c>
      <c r="FZ201" s="114">
        <v>12602700</v>
      </c>
      <c r="GA201" s="115">
        <v>237184.4</v>
      </c>
      <c r="GB201" s="145">
        <v>234.44000199999999</v>
      </c>
      <c r="GC201" s="113">
        <v>234.800003</v>
      </c>
      <c r="GD201" s="113">
        <v>232.61999499999999</v>
      </c>
      <c r="GE201" s="113">
        <v>232.979996</v>
      </c>
      <c r="GF201" s="113">
        <v>232.66282699999999</v>
      </c>
      <c r="GG201" s="114">
        <v>7093800</v>
      </c>
      <c r="GH201" s="115">
        <v>394157.1</v>
      </c>
      <c r="GI201" s="145">
        <v>54.68</v>
      </c>
      <c r="GJ201" s="113">
        <v>54.880001</v>
      </c>
      <c r="GK201" s="113">
        <v>54.16</v>
      </c>
      <c r="GL201" s="113">
        <v>54.240001999999997</v>
      </c>
      <c r="GM201" s="113">
        <v>53.711101999999997</v>
      </c>
      <c r="GN201" s="114">
        <v>3395500</v>
      </c>
      <c r="GO201" s="115">
        <v>33100</v>
      </c>
      <c r="GP201" s="145">
        <v>140.83999600000001</v>
      </c>
      <c r="GQ201" s="113">
        <v>140.91000399999999</v>
      </c>
      <c r="GR201" s="113">
        <v>139.66000399999999</v>
      </c>
      <c r="GS201" s="113">
        <v>140</v>
      </c>
      <c r="GT201" s="113">
        <v>139.48670999999999</v>
      </c>
      <c r="GU201" s="114">
        <v>6442400</v>
      </c>
      <c r="GV201" s="115">
        <v>392300.3</v>
      </c>
      <c r="GW201" s="145">
        <v>178.179993</v>
      </c>
      <c r="GX201" s="113">
        <v>178.699997</v>
      </c>
      <c r="GY201" s="113">
        <v>175.61999499999999</v>
      </c>
      <c r="GZ201" s="113">
        <v>175.86000100000001</v>
      </c>
      <c r="HA201" s="113">
        <v>175.86000100000001</v>
      </c>
      <c r="HB201" s="114">
        <v>7895000</v>
      </c>
      <c r="HC201" s="115">
        <v>319525.8</v>
      </c>
      <c r="HD201" s="147">
        <v>34397.1</v>
      </c>
      <c r="HE201" s="148">
        <v>34420.379999999997</v>
      </c>
      <c r="HF201" s="148">
        <v>34199.160000000003</v>
      </c>
      <c r="HG201" s="148">
        <v>34299.33</v>
      </c>
      <c r="HH201" s="148">
        <v>34299.33</v>
      </c>
      <c r="HI201" s="114">
        <v>272430000</v>
      </c>
      <c r="HJ201" s="149">
        <f t="shared" si="3"/>
        <v>10233121.959999999</v>
      </c>
    </row>
    <row r="202" spans="1:218" x14ac:dyDescent="0.2">
      <c r="A202" s="127">
        <v>44363</v>
      </c>
      <c r="B202" s="112">
        <v>200.570007</v>
      </c>
      <c r="C202" s="113">
        <v>200.990005</v>
      </c>
      <c r="D202" s="113">
        <v>196.80999800000001</v>
      </c>
      <c r="E202" s="113">
        <v>196.91000399999999</v>
      </c>
      <c r="F202" s="113">
        <v>195.41825900000001</v>
      </c>
      <c r="G202" s="114">
        <v>2219700</v>
      </c>
      <c r="H202" s="120">
        <v>114143.8</v>
      </c>
      <c r="I202" s="145">
        <v>165.779999</v>
      </c>
      <c r="J202" s="113">
        <v>166.64999399999999</v>
      </c>
      <c r="K202" s="113">
        <v>164.270004</v>
      </c>
      <c r="L202" s="113">
        <v>164.679993</v>
      </c>
      <c r="M202" s="113">
        <v>163.84411600000001</v>
      </c>
      <c r="N202" s="114">
        <v>3281300</v>
      </c>
      <c r="O202" s="115">
        <v>132287.9</v>
      </c>
      <c r="P202" s="146">
        <v>240.86999499999999</v>
      </c>
      <c r="Q202" s="113">
        <v>244.509995</v>
      </c>
      <c r="R202" s="113">
        <v>238</v>
      </c>
      <c r="S202" s="113">
        <v>239.58000200000001</v>
      </c>
      <c r="T202" s="113">
        <v>237.74414100000001</v>
      </c>
      <c r="U202" s="114">
        <v>3185600</v>
      </c>
      <c r="V202" s="120">
        <v>135320</v>
      </c>
      <c r="W202" s="145">
        <v>130.36999499999999</v>
      </c>
      <c r="X202" s="113">
        <v>130.88999899999999</v>
      </c>
      <c r="Y202" s="113">
        <v>128.46000699999999</v>
      </c>
      <c r="Z202" s="113">
        <v>130.14999399999999</v>
      </c>
      <c r="AA202" s="113">
        <v>129.95529199999999</v>
      </c>
      <c r="AB202" s="114">
        <v>91815000</v>
      </c>
      <c r="AC202" s="115">
        <v>2171894</v>
      </c>
      <c r="AD202" s="145">
        <v>245.25</v>
      </c>
      <c r="AE202" s="113">
        <v>246.05999800000001</v>
      </c>
      <c r="AF202" s="113">
        <v>241.550003</v>
      </c>
      <c r="AG202" s="113">
        <v>242.270004</v>
      </c>
      <c r="AH202" s="113">
        <v>242.270004</v>
      </c>
      <c r="AI202" s="114">
        <v>10529200</v>
      </c>
      <c r="AJ202" s="115">
        <v>141681.79999999999</v>
      </c>
      <c r="AK202" s="145">
        <v>219.009995</v>
      </c>
      <c r="AL202" s="113">
        <v>219.38999899999999</v>
      </c>
      <c r="AM202" s="113">
        <v>216.699997</v>
      </c>
      <c r="AN202" s="113">
        <v>217.16000399999999</v>
      </c>
      <c r="AO202" s="113">
        <v>216.00083900000001</v>
      </c>
      <c r="AP202" s="114">
        <v>4156900</v>
      </c>
      <c r="AQ202" s="115">
        <v>118957.4</v>
      </c>
      <c r="AR202" s="145">
        <v>110.029999</v>
      </c>
      <c r="AS202" s="113">
        <v>110.510002</v>
      </c>
      <c r="AT202" s="113">
        <v>108.900002</v>
      </c>
      <c r="AU202" s="113">
        <v>109.66999800000001</v>
      </c>
      <c r="AV202" s="113">
        <v>108.21107499999999</v>
      </c>
      <c r="AW202" s="114">
        <v>9283300</v>
      </c>
      <c r="AX202" s="115">
        <v>211450.1</v>
      </c>
      <c r="AY202" s="145">
        <v>53.849997999999999</v>
      </c>
      <c r="AZ202" s="113">
        <v>53.919998</v>
      </c>
      <c r="BA202" s="113">
        <v>53.130001</v>
      </c>
      <c r="BB202" s="113">
        <v>53.470001000000003</v>
      </c>
      <c r="BC202" s="113">
        <v>52.743484000000002</v>
      </c>
      <c r="BD202" s="114">
        <v>15477900</v>
      </c>
      <c r="BE202" s="115">
        <v>225333.4</v>
      </c>
      <c r="BF202" s="145">
        <v>55.439999</v>
      </c>
      <c r="BG202" s="113">
        <v>55.459999000000003</v>
      </c>
      <c r="BH202" s="113">
        <v>54.639999000000003</v>
      </c>
      <c r="BI202" s="113">
        <v>54.669998</v>
      </c>
      <c r="BJ202" s="113">
        <v>54.260486999999998</v>
      </c>
      <c r="BK202" s="114">
        <v>15211700</v>
      </c>
      <c r="BL202" s="115">
        <v>235719.5</v>
      </c>
      <c r="BM202" s="145">
        <v>67.010002</v>
      </c>
      <c r="BN202" s="113">
        <v>67.120002999999997</v>
      </c>
      <c r="BO202" s="113">
        <v>65.199996999999996</v>
      </c>
      <c r="BP202" s="113">
        <v>65.589995999999999</v>
      </c>
      <c r="BQ202" s="113">
        <v>64.887748999999999</v>
      </c>
      <c r="BR202" s="114">
        <v>5428800</v>
      </c>
      <c r="BS202" s="115">
        <v>42672.480000000003</v>
      </c>
      <c r="BT202" s="145">
        <v>370.98998999999998</v>
      </c>
      <c r="BU202" s="113">
        <v>374.07998700000002</v>
      </c>
      <c r="BV202" s="113">
        <v>365.25</v>
      </c>
      <c r="BW202" s="113">
        <v>371</v>
      </c>
      <c r="BX202" s="113">
        <v>369.20599399999998</v>
      </c>
      <c r="BY202" s="114">
        <v>3264200</v>
      </c>
      <c r="BZ202" s="115">
        <v>126051.7</v>
      </c>
      <c r="CA202" s="145">
        <v>222.5</v>
      </c>
      <c r="CB202" s="113">
        <v>222.89999399999999</v>
      </c>
      <c r="CC202" s="113">
        <v>218.60000600000001</v>
      </c>
      <c r="CD202" s="113">
        <v>218.990005</v>
      </c>
      <c r="CE202" s="113">
        <v>218.12033099999999</v>
      </c>
      <c r="CF202" s="114">
        <v>3052300</v>
      </c>
      <c r="CG202" s="115">
        <v>144080</v>
      </c>
      <c r="CH202" s="145">
        <v>306.69000199999999</v>
      </c>
      <c r="CI202" s="113">
        <v>307.35000600000001</v>
      </c>
      <c r="CJ202" s="113">
        <v>301.17001299999998</v>
      </c>
      <c r="CK202" s="113">
        <v>302.77999899999998</v>
      </c>
      <c r="CL202" s="113">
        <v>301.24838299999999</v>
      </c>
      <c r="CM202" s="114">
        <v>4492500</v>
      </c>
      <c r="CN202" s="115">
        <v>321933.5</v>
      </c>
      <c r="CO202" s="145">
        <v>58.150002000000001</v>
      </c>
      <c r="CP202" s="113">
        <v>58.369999</v>
      </c>
      <c r="CQ202" s="113">
        <v>56.77</v>
      </c>
      <c r="CR202" s="113">
        <v>57.220001000000003</v>
      </c>
      <c r="CS202" s="113">
        <v>56.850566999999998</v>
      </c>
      <c r="CT202" s="114">
        <v>21879700</v>
      </c>
      <c r="CU202" s="115">
        <v>231054.4</v>
      </c>
      <c r="CV202" s="145">
        <v>149.759995</v>
      </c>
      <c r="CW202" s="113">
        <v>149.759995</v>
      </c>
      <c r="CX202" s="113">
        <v>147.220001</v>
      </c>
      <c r="CY202" s="113">
        <v>147.83000200000001</v>
      </c>
      <c r="CZ202" s="113">
        <v>146.147446</v>
      </c>
      <c r="DA202" s="114">
        <v>3878900</v>
      </c>
      <c r="DB202" s="115">
        <v>132089.4</v>
      </c>
      <c r="DC202" s="145">
        <v>164.800003</v>
      </c>
      <c r="DD202" s="113">
        <v>165.75</v>
      </c>
      <c r="DE202" s="113">
        <v>163.479996</v>
      </c>
      <c r="DF202" s="113">
        <v>164.429993</v>
      </c>
      <c r="DG202" s="113">
        <v>163.458664</v>
      </c>
      <c r="DH202" s="114">
        <v>6988500</v>
      </c>
      <c r="DI202" s="115">
        <v>433009.4</v>
      </c>
      <c r="DJ202" s="145">
        <v>154.729996</v>
      </c>
      <c r="DK202" s="113">
        <v>157.61999499999999</v>
      </c>
      <c r="DL202" s="113">
        <v>153.11000100000001</v>
      </c>
      <c r="DM202" s="113">
        <v>156.270004</v>
      </c>
      <c r="DN202" s="113">
        <v>154.443985</v>
      </c>
      <c r="DO202" s="114">
        <v>25321200</v>
      </c>
      <c r="DP202" s="115">
        <v>473049.3</v>
      </c>
      <c r="DQ202" s="145">
        <v>237.21000699999999</v>
      </c>
      <c r="DR202" s="113">
        <v>237.279999</v>
      </c>
      <c r="DS202" s="113">
        <v>233.779999</v>
      </c>
      <c r="DT202" s="113">
        <v>235.58000200000001</v>
      </c>
      <c r="DU202" s="113">
        <v>234.29551699999999</v>
      </c>
      <c r="DV202" s="114">
        <v>2951700</v>
      </c>
      <c r="DW202" s="115">
        <v>175783.7</v>
      </c>
      <c r="DX202" s="145">
        <v>76.220000999999996</v>
      </c>
      <c r="DY202" s="113">
        <v>77.550003000000004</v>
      </c>
      <c r="DZ202" s="113">
        <v>76.190002000000007</v>
      </c>
      <c r="EA202" s="113">
        <v>76.610000999999997</v>
      </c>
      <c r="EB202" s="113">
        <v>75.929535000000001</v>
      </c>
      <c r="EC202" s="114">
        <v>17576900</v>
      </c>
      <c r="ED202" s="115">
        <v>193981</v>
      </c>
      <c r="EE202" s="145">
        <v>259.39999399999999</v>
      </c>
      <c r="EF202" s="113">
        <v>260.57998700000002</v>
      </c>
      <c r="EG202" s="113">
        <v>254.41999799999999</v>
      </c>
      <c r="EH202" s="113">
        <v>257.38000499999998</v>
      </c>
      <c r="EI202" s="113">
        <v>256.888214</v>
      </c>
      <c r="EJ202" s="114">
        <v>27220000</v>
      </c>
      <c r="EK202" s="115">
        <v>1938474</v>
      </c>
      <c r="EL202" s="145">
        <v>130.300003</v>
      </c>
      <c r="EM202" s="113">
        <v>131.16999799999999</v>
      </c>
      <c r="EN202" s="113">
        <v>129.60000600000001</v>
      </c>
      <c r="EO202" s="113">
        <v>130.39999399999999</v>
      </c>
      <c r="EP202" s="113">
        <v>130.18516500000001</v>
      </c>
      <c r="EQ202" s="114">
        <v>7915500</v>
      </c>
      <c r="ER202" s="115">
        <v>166254.29999999999</v>
      </c>
      <c r="ES202" s="145">
        <v>135.179993</v>
      </c>
      <c r="ET202" s="113">
        <v>135.58000200000001</v>
      </c>
      <c r="EU202" s="113">
        <v>132.64999399999999</v>
      </c>
      <c r="EV202" s="113">
        <v>132.779999</v>
      </c>
      <c r="EW202" s="113">
        <v>131.950119</v>
      </c>
      <c r="EX202" s="114">
        <v>8936400</v>
      </c>
      <c r="EY202" s="115">
        <v>325076.3</v>
      </c>
      <c r="EZ202" s="145">
        <v>242</v>
      </c>
      <c r="FA202" s="113">
        <v>245.009995</v>
      </c>
      <c r="FB202" s="113">
        <v>239.479996</v>
      </c>
      <c r="FC202" s="113">
        <v>242.38999899999999</v>
      </c>
      <c r="FD202" s="113">
        <v>242.38999899999999</v>
      </c>
      <c r="FE202" s="114">
        <v>5099300</v>
      </c>
      <c r="FF202" s="115">
        <v>234140</v>
      </c>
      <c r="FG202" s="145">
        <v>153.89999399999999</v>
      </c>
      <c r="FH202" s="113">
        <v>155.19000199999999</v>
      </c>
      <c r="FI202" s="113">
        <v>152.679993</v>
      </c>
      <c r="FJ202" s="113">
        <v>152.78999300000001</v>
      </c>
      <c r="FK202" s="113">
        <v>151.94297800000001</v>
      </c>
      <c r="FL202" s="114">
        <v>1156200</v>
      </c>
      <c r="FM202" s="115">
        <v>38420.69</v>
      </c>
      <c r="FN202" s="145">
        <v>401.10000600000001</v>
      </c>
      <c r="FO202" s="113">
        <v>403.14999399999999</v>
      </c>
      <c r="FP202" s="113">
        <v>396.67001299999998</v>
      </c>
      <c r="FQ202" s="113">
        <v>397.25</v>
      </c>
      <c r="FR202" s="113">
        <v>394.41592400000002</v>
      </c>
      <c r="FS202" s="114">
        <v>3330800</v>
      </c>
      <c r="FT202" s="115">
        <v>374885.6</v>
      </c>
      <c r="FU202" s="145">
        <v>57.369999</v>
      </c>
      <c r="FV202" s="113">
        <v>57.389999000000003</v>
      </c>
      <c r="FW202" s="113">
        <v>56.630001</v>
      </c>
      <c r="FX202" s="113">
        <v>56.639999000000003</v>
      </c>
      <c r="FY202" s="113">
        <v>55.353397000000001</v>
      </c>
      <c r="FZ202" s="114">
        <v>15678400</v>
      </c>
      <c r="GA202" s="115">
        <v>234493.4</v>
      </c>
      <c r="GB202" s="145">
        <v>233.61999499999999</v>
      </c>
      <c r="GC202" s="113">
        <v>234.179993</v>
      </c>
      <c r="GD202" s="113">
        <v>228</v>
      </c>
      <c r="GE202" s="113">
        <v>229.60000600000001</v>
      </c>
      <c r="GF202" s="113">
        <v>229.28743</v>
      </c>
      <c r="GG202" s="114">
        <v>8905400</v>
      </c>
      <c r="GH202" s="115">
        <v>388438.8</v>
      </c>
      <c r="GI202" s="145">
        <v>54.259998000000003</v>
      </c>
      <c r="GJ202" s="113">
        <v>54.27</v>
      </c>
      <c r="GK202" s="113">
        <v>53.130001</v>
      </c>
      <c r="GL202" s="113">
        <v>53.310001</v>
      </c>
      <c r="GM202" s="113">
        <v>52.790168999999999</v>
      </c>
      <c r="GN202" s="114">
        <v>4262800</v>
      </c>
      <c r="GO202" s="115">
        <v>34510</v>
      </c>
      <c r="GP202" s="145">
        <v>139.85000600000001</v>
      </c>
      <c r="GQ202" s="113">
        <v>140.03999300000001</v>
      </c>
      <c r="GR202" s="113">
        <v>136.970001</v>
      </c>
      <c r="GS202" s="113">
        <v>137.14999399999999</v>
      </c>
      <c r="GT202" s="113">
        <v>136.647141</v>
      </c>
      <c r="GU202" s="114">
        <v>9598300</v>
      </c>
      <c r="GV202" s="115">
        <v>384314.2</v>
      </c>
      <c r="GW202" s="145">
        <v>176.009995</v>
      </c>
      <c r="GX202" s="113">
        <v>176.259995</v>
      </c>
      <c r="GY202" s="113">
        <v>173.550003</v>
      </c>
      <c r="GZ202" s="113">
        <v>174.66000399999999</v>
      </c>
      <c r="HA202" s="113">
        <v>174.66000399999999</v>
      </c>
      <c r="HB202" s="114">
        <v>8336000</v>
      </c>
      <c r="HC202" s="115">
        <v>317345.5</v>
      </c>
      <c r="HD202" s="147">
        <v>34308.480000000003</v>
      </c>
      <c r="HE202" s="148">
        <v>34333.25</v>
      </c>
      <c r="HF202" s="148">
        <v>33917.11</v>
      </c>
      <c r="HG202" s="148">
        <v>34033.67</v>
      </c>
      <c r="HH202" s="148">
        <v>34033.67</v>
      </c>
      <c r="HI202" s="114">
        <v>347150000</v>
      </c>
      <c r="HJ202" s="149">
        <f t="shared" si="3"/>
        <v>10196845.570000002</v>
      </c>
    </row>
    <row r="203" spans="1:218" x14ac:dyDescent="0.2">
      <c r="A203" s="127">
        <v>44364</v>
      </c>
      <c r="B203" s="112">
        <v>196.800003</v>
      </c>
      <c r="C203" s="113">
        <v>197.5</v>
      </c>
      <c r="D203" s="113">
        <v>193</v>
      </c>
      <c r="E203" s="113">
        <v>195.13999899999999</v>
      </c>
      <c r="F203" s="113">
        <v>193.66166699999999</v>
      </c>
      <c r="G203" s="114">
        <v>2584900</v>
      </c>
      <c r="H203" s="120">
        <v>113117.8</v>
      </c>
      <c r="I203" s="145">
        <v>165.970001</v>
      </c>
      <c r="J203" s="113">
        <v>166</v>
      </c>
      <c r="K203" s="113">
        <v>160.529999</v>
      </c>
      <c r="L203" s="113">
        <v>162.13000500000001</v>
      </c>
      <c r="M203" s="113">
        <v>161.30706799999999</v>
      </c>
      <c r="N203" s="114">
        <v>4194400</v>
      </c>
      <c r="O203" s="115">
        <v>130239.4</v>
      </c>
      <c r="P203" s="146">
        <v>239.53999300000001</v>
      </c>
      <c r="Q203" s="113">
        <v>242.429993</v>
      </c>
      <c r="R203" s="113">
        <v>238.33999600000001</v>
      </c>
      <c r="S203" s="113">
        <v>240.759995</v>
      </c>
      <c r="T203" s="113">
        <v>238.915085</v>
      </c>
      <c r="U203" s="114">
        <v>2142800</v>
      </c>
      <c r="V203" s="120">
        <v>137780</v>
      </c>
      <c r="W203" s="145">
        <v>129.800003</v>
      </c>
      <c r="X203" s="113">
        <v>132.550003</v>
      </c>
      <c r="Y203" s="113">
        <v>129.64999399999999</v>
      </c>
      <c r="Z203" s="113">
        <v>131.78999300000001</v>
      </c>
      <c r="AA203" s="113">
        <v>131.59283400000001</v>
      </c>
      <c r="AB203" s="114">
        <v>96721700</v>
      </c>
      <c r="AC203" s="115">
        <v>2199262</v>
      </c>
      <c r="AD203" s="145">
        <v>241.96000699999999</v>
      </c>
      <c r="AE203" s="113">
        <v>243.5</v>
      </c>
      <c r="AF203" s="113">
        <v>237.33000200000001</v>
      </c>
      <c r="AG203" s="113">
        <v>239.220001</v>
      </c>
      <c r="AH203" s="113">
        <v>239.220001</v>
      </c>
      <c r="AI203" s="114">
        <v>10774400</v>
      </c>
      <c r="AJ203" s="115">
        <v>139898.20000000001</v>
      </c>
      <c r="AK203" s="145">
        <v>216.970001</v>
      </c>
      <c r="AL203" s="113">
        <v>218.270004</v>
      </c>
      <c r="AM203" s="113">
        <v>207.88000500000001</v>
      </c>
      <c r="AN203" s="113">
        <v>209.449997</v>
      </c>
      <c r="AO203" s="113">
        <v>208.331985</v>
      </c>
      <c r="AP203" s="114">
        <v>7995300</v>
      </c>
      <c r="AQ203" s="115">
        <v>114733.9</v>
      </c>
      <c r="AR203" s="145">
        <v>109.239998</v>
      </c>
      <c r="AS203" s="113">
        <v>109.980003</v>
      </c>
      <c r="AT203" s="113">
        <v>96.309997999999993</v>
      </c>
      <c r="AU203" s="113">
        <v>107.07</v>
      </c>
      <c r="AV203" s="113">
        <v>105.64566000000001</v>
      </c>
      <c r="AW203" s="114">
        <v>14337800</v>
      </c>
      <c r="AX203" s="115">
        <v>206437.3</v>
      </c>
      <c r="AY203" s="145">
        <v>53.41</v>
      </c>
      <c r="AZ203" s="113">
        <v>53.549999</v>
      </c>
      <c r="BA203" s="113">
        <v>53.009998000000003</v>
      </c>
      <c r="BB203" s="113">
        <v>53.130001</v>
      </c>
      <c r="BC203" s="113">
        <v>52.408104000000002</v>
      </c>
      <c r="BD203" s="114">
        <v>18288400</v>
      </c>
      <c r="BE203" s="115">
        <v>223900.6</v>
      </c>
      <c r="BF203" s="145">
        <v>54.669998</v>
      </c>
      <c r="BG203" s="113">
        <v>55.150002000000001</v>
      </c>
      <c r="BH203" s="113">
        <v>54.650002000000001</v>
      </c>
      <c r="BI203" s="113">
        <v>54.950001</v>
      </c>
      <c r="BJ203" s="113">
        <v>54.538390999999997</v>
      </c>
      <c r="BK203" s="114">
        <v>10658400</v>
      </c>
      <c r="BL203" s="115">
        <v>236926.8</v>
      </c>
      <c r="BM203" s="145">
        <v>65.769997000000004</v>
      </c>
      <c r="BN203" s="113">
        <v>65.800003000000004</v>
      </c>
      <c r="BO203" s="113">
        <v>62.330002</v>
      </c>
      <c r="BP203" s="113">
        <v>63.540000999999997</v>
      </c>
      <c r="BQ203" s="113">
        <v>62.859698999999999</v>
      </c>
      <c r="BR203" s="114">
        <v>5696100</v>
      </c>
      <c r="BS203" s="115">
        <v>41390.019999999997</v>
      </c>
      <c r="BT203" s="145">
        <v>373.51998900000001</v>
      </c>
      <c r="BU203" s="113">
        <v>373.51998900000001</v>
      </c>
      <c r="BV203" s="113">
        <v>356.54998799999998</v>
      </c>
      <c r="BW203" s="113">
        <v>361.5</v>
      </c>
      <c r="BX203" s="113">
        <v>359.75192299999998</v>
      </c>
      <c r="BY203" s="114">
        <v>4146300</v>
      </c>
      <c r="BZ203" s="115">
        <v>122823.9</v>
      </c>
      <c r="CA203" s="145">
        <v>219.199997</v>
      </c>
      <c r="CB203" s="113">
        <v>220.199997</v>
      </c>
      <c r="CC203" s="113">
        <v>214.729996</v>
      </c>
      <c r="CD203" s="113">
        <v>216.28999300000001</v>
      </c>
      <c r="CE203" s="113">
        <v>215.43104600000001</v>
      </c>
      <c r="CF203" s="114">
        <v>2425400</v>
      </c>
      <c r="CG203" s="115">
        <v>146360</v>
      </c>
      <c r="CH203" s="145">
        <v>303.04998799999998</v>
      </c>
      <c r="CI203" s="113">
        <v>305.209991</v>
      </c>
      <c r="CJ203" s="113">
        <v>300.02999899999998</v>
      </c>
      <c r="CK203" s="113">
        <v>303.11999500000002</v>
      </c>
      <c r="CL203" s="113">
        <v>301.58663899999999</v>
      </c>
      <c r="CM203" s="114">
        <v>4481100</v>
      </c>
      <c r="CN203" s="115">
        <v>322295.09999999998</v>
      </c>
      <c r="CO203" s="145">
        <v>57.049999</v>
      </c>
      <c r="CP203" s="113">
        <v>57.900002000000001</v>
      </c>
      <c r="CQ203" s="113">
        <v>56.700001</v>
      </c>
      <c r="CR203" s="113">
        <v>57.18</v>
      </c>
      <c r="CS203" s="113">
        <v>56.810825000000001</v>
      </c>
      <c r="CT203" s="114">
        <v>21498800</v>
      </c>
      <c r="CU203" s="115">
        <v>230892.79999999999</v>
      </c>
      <c r="CV203" s="145">
        <v>147.550003</v>
      </c>
      <c r="CW203" s="113">
        <v>148.05999800000001</v>
      </c>
      <c r="CX203" s="113">
        <v>145.279999</v>
      </c>
      <c r="CY203" s="113">
        <v>145.60000600000001</v>
      </c>
      <c r="CZ203" s="113">
        <v>143.942825</v>
      </c>
      <c r="DA203" s="114">
        <v>4367400</v>
      </c>
      <c r="DB203" s="115">
        <v>130096.9</v>
      </c>
      <c r="DC203" s="145">
        <v>164.19000199999999</v>
      </c>
      <c r="DD203" s="113">
        <v>165.699997</v>
      </c>
      <c r="DE203" s="113">
        <v>163.5</v>
      </c>
      <c r="DF203" s="113">
        <v>165.220001</v>
      </c>
      <c r="DG203" s="113">
        <v>164.24400299999999</v>
      </c>
      <c r="DH203" s="114">
        <v>5874700</v>
      </c>
      <c r="DI203" s="115">
        <v>435089.8</v>
      </c>
      <c r="DJ203" s="145">
        <v>157.10000600000001</v>
      </c>
      <c r="DK203" s="113">
        <v>157.46000699999999</v>
      </c>
      <c r="DL203" s="113">
        <v>151.25</v>
      </c>
      <c r="DM203" s="113">
        <v>151.759995</v>
      </c>
      <c r="DN203" s="113">
        <v>149.98667900000001</v>
      </c>
      <c r="DO203" s="114">
        <v>29722400</v>
      </c>
      <c r="DP203" s="115">
        <v>459396.9</v>
      </c>
      <c r="DQ203" s="145">
        <v>235.08000200000001</v>
      </c>
      <c r="DR203" s="113">
        <v>236.270004</v>
      </c>
      <c r="DS203" s="113">
        <v>233.279999</v>
      </c>
      <c r="DT203" s="113">
        <v>233.88000500000001</v>
      </c>
      <c r="DU203" s="113">
        <v>232.604782</v>
      </c>
      <c r="DV203" s="114">
        <v>1895600</v>
      </c>
      <c r="DW203" s="115">
        <v>174515.20000000001</v>
      </c>
      <c r="DX203" s="145">
        <v>76.339995999999999</v>
      </c>
      <c r="DY203" s="113">
        <v>77.470000999999996</v>
      </c>
      <c r="DZ203" s="113">
        <v>75.989998</v>
      </c>
      <c r="EA203" s="113">
        <v>77.230002999999996</v>
      </c>
      <c r="EB203" s="113">
        <v>76.544028999999995</v>
      </c>
      <c r="EC203" s="114">
        <v>14233200</v>
      </c>
      <c r="ED203" s="115">
        <v>195550.8</v>
      </c>
      <c r="EE203" s="145">
        <v>256.07000699999998</v>
      </c>
      <c r="EF203" s="113">
        <v>261.75</v>
      </c>
      <c r="EG203" s="113">
        <v>256.01001000000002</v>
      </c>
      <c r="EH203" s="113">
        <v>260.89999399999999</v>
      </c>
      <c r="EI203" s="113">
        <v>260.40148900000003</v>
      </c>
      <c r="EJ203" s="114">
        <v>27565500</v>
      </c>
      <c r="EK203" s="115">
        <v>1964986</v>
      </c>
      <c r="EL203" s="145">
        <v>129.240005</v>
      </c>
      <c r="EM203" s="113">
        <v>129.88000500000001</v>
      </c>
      <c r="EN203" s="113">
        <v>127.860001</v>
      </c>
      <c r="EO203" s="113">
        <v>128.91999799999999</v>
      </c>
      <c r="EP203" s="113">
        <v>128.70761100000001</v>
      </c>
      <c r="EQ203" s="114">
        <v>8568100</v>
      </c>
      <c r="ER203" s="115">
        <v>164367.4</v>
      </c>
      <c r="ES203" s="145">
        <v>132.820007</v>
      </c>
      <c r="ET203" s="113">
        <v>134.16000399999999</v>
      </c>
      <c r="EU203" s="113">
        <v>132.64999399999999</v>
      </c>
      <c r="EV203" s="113">
        <v>133.990005</v>
      </c>
      <c r="EW203" s="113">
        <v>133.152557</v>
      </c>
      <c r="EX203" s="114">
        <v>7875600</v>
      </c>
      <c r="EY203" s="115">
        <v>328038.7</v>
      </c>
      <c r="EZ203" s="145">
        <v>242</v>
      </c>
      <c r="FA203" s="113">
        <v>247.179993</v>
      </c>
      <c r="FB203" s="113">
        <v>241.199997</v>
      </c>
      <c r="FC203" s="113">
        <v>244.429993</v>
      </c>
      <c r="FD203" s="113">
        <v>244.429993</v>
      </c>
      <c r="FE203" s="114">
        <v>5170200</v>
      </c>
      <c r="FF203" s="115">
        <v>228400</v>
      </c>
      <c r="FG203" s="145">
        <v>153.240005</v>
      </c>
      <c r="FH203" s="113">
        <v>153.570007</v>
      </c>
      <c r="FI203" s="113">
        <v>148.60000600000001</v>
      </c>
      <c r="FJ203" s="113">
        <v>148.86999499999999</v>
      </c>
      <c r="FK203" s="113">
        <v>148.04470800000001</v>
      </c>
      <c r="FL203" s="114">
        <v>1108900</v>
      </c>
      <c r="FM203" s="115">
        <v>37434.959999999999</v>
      </c>
      <c r="FN203" s="145">
        <v>396</v>
      </c>
      <c r="FO203" s="113">
        <v>398.07000699999998</v>
      </c>
      <c r="FP203" s="113">
        <v>394.60998499999999</v>
      </c>
      <c r="FQ203" s="113">
        <v>397.35000600000001</v>
      </c>
      <c r="FR203" s="113">
        <v>394.51522799999998</v>
      </c>
      <c r="FS203" s="114">
        <v>3532000</v>
      </c>
      <c r="FT203" s="115">
        <v>374980.1</v>
      </c>
      <c r="FU203" s="145">
        <v>56.650002000000001</v>
      </c>
      <c r="FV203" s="113">
        <v>56.919998</v>
      </c>
      <c r="FW203" s="113">
        <v>56.5</v>
      </c>
      <c r="FX203" s="113">
        <v>56.529998999999997</v>
      </c>
      <c r="FY203" s="113">
        <v>55.245894999999997</v>
      </c>
      <c r="FZ203" s="114">
        <v>14761100</v>
      </c>
      <c r="GA203" s="115">
        <v>234038</v>
      </c>
      <c r="GB203" s="145">
        <v>229.21000699999999</v>
      </c>
      <c r="GC203" s="113">
        <v>233.33999600000001</v>
      </c>
      <c r="GD203" s="113">
        <v>229.21000699999999</v>
      </c>
      <c r="GE203" s="113">
        <v>232.14999399999999</v>
      </c>
      <c r="GF203" s="113">
        <v>231.83395400000001</v>
      </c>
      <c r="GG203" s="114">
        <v>6876700</v>
      </c>
      <c r="GH203" s="115">
        <v>392752.9</v>
      </c>
      <c r="GI203" s="145">
        <v>53.439999</v>
      </c>
      <c r="GJ203" s="113">
        <v>53.529998999999997</v>
      </c>
      <c r="GK203" s="113">
        <v>52.439999</v>
      </c>
      <c r="GL203" s="113">
        <v>52.810001</v>
      </c>
      <c r="GM203" s="113">
        <v>52.295043999999997</v>
      </c>
      <c r="GN203" s="114">
        <v>4669500</v>
      </c>
      <c r="GO203" s="115">
        <v>38190</v>
      </c>
      <c r="GP203" s="145">
        <v>137</v>
      </c>
      <c r="GQ203" s="113">
        <v>138.35000600000001</v>
      </c>
      <c r="GR203" s="113">
        <v>136.71000699999999</v>
      </c>
      <c r="GS203" s="113">
        <v>137.720001</v>
      </c>
      <c r="GT203" s="113">
        <v>137.215057</v>
      </c>
      <c r="GU203" s="114">
        <v>6447300</v>
      </c>
      <c r="GV203" s="115">
        <v>385911.4</v>
      </c>
      <c r="GW203" s="145">
        <v>174.58999600000001</v>
      </c>
      <c r="GX203" s="113">
        <v>176.259995</v>
      </c>
      <c r="GY203" s="113">
        <v>173.83999600000001</v>
      </c>
      <c r="GZ203" s="113">
        <v>174.64999399999999</v>
      </c>
      <c r="HA203" s="113">
        <v>174.64999399999999</v>
      </c>
      <c r="HB203" s="114">
        <v>8906000</v>
      </c>
      <c r="HC203" s="115">
        <v>317327.3</v>
      </c>
      <c r="HD203" s="147">
        <v>34014.379999999997</v>
      </c>
      <c r="HE203" s="148">
        <v>34091.79</v>
      </c>
      <c r="HF203" s="148">
        <v>33626.61</v>
      </c>
      <c r="HG203" s="148">
        <v>33823.449999999997</v>
      </c>
      <c r="HH203" s="148">
        <v>33823.449999999997</v>
      </c>
      <c r="HI203" s="114">
        <v>354690000</v>
      </c>
      <c r="HJ203" s="149">
        <f t="shared" si="3"/>
        <v>10227134.180000002</v>
      </c>
    </row>
    <row r="204" spans="1:218" x14ac:dyDescent="0.2">
      <c r="A204" s="127">
        <v>44365</v>
      </c>
      <c r="B204" s="112">
        <v>193.03999300000001</v>
      </c>
      <c r="C204" s="113">
        <v>193.570007</v>
      </c>
      <c r="D204" s="113">
        <v>191.529999</v>
      </c>
      <c r="E204" s="113">
        <v>191.60000600000001</v>
      </c>
      <c r="F204" s="113">
        <v>190.14849899999999</v>
      </c>
      <c r="G204" s="114">
        <v>5054600</v>
      </c>
      <c r="H204" s="120">
        <v>111065.7</v>
      </c>
      <c r="I204" s="145">
        <v>158.699997</v>
      </c>
      <c r="J204" s="113">
        <v>159.66999799999999</v>
      </c>
      <c r="K204" s="113">
        <v>157.25</v>
      </c>
      <c r="L204" s="113">
        <v>158.16999799999999</v>
      </c>
      <c r="M204" s="113">
        <v>157.36715699999999</v>
      </c>
      <c r="N204" s="114">
        <v>6900200</v>
      </c>
      <c r="O204" s="115">
        <v>127058.4</v>
      </c>
      <c r="P204" s="146">
        <v>239.58000200000001</v>
      </c>
      <c r="Q204" s="113">
        <v>241</v>
      </c>
      <c r="R204" s="113">
        <v>236.470001</v>
      </c>
      <c r="S204" s="113">
        <v>238.679993</v>
      </c>
      <c r="T204" s="113">
        <v>236.85102800000001</v>
      </c>
      <c r="U204" s="114">
        <v>5560400</v>
      </c>
      <c r="V204" s="120">
        <v>138180</v>
      </c>
      <c r="W204" s="145">
        <v>130.71000699999999</v>
      </c>
      <c r="X204" s="113">
        <v>131.509995</v>
      </c>
      <c r="Y204" s="113">
        <v>130.240005</v>
      </c>
      <c r="Z204" s="113">
        <v>130.46000699999999</v>
      </c>
      <c r="AA204" s="113">
        <v>130.26483200000001</v>
      </c>
      <c r="AB204" s="114">
        <v>108953300</v>
      </c>
      <c r="AC204" s="115">
        <v>2177067</v>
      </c>
      <c r="AD204" s="145">
        <v>237.78999300000001</v>
      </c>
      <c r="AE204" s="113">
        <v>239.30999800000001</v>
      </c>
      <c r="AF204" s="113">
        <v>235.800003</v>
      </c>
      <c r="AG204" s="113">
        <v>237.35000600000001</v>
      </c>
      <c r="AH204" s="113">
        <v>237.35000600000001</v>
      </c>
      <c r="AI204" s="114">
        <v>11965000</v>
      </c>
      <c r="AJ204" s="115">
        <v>138804.6</v>
      </c>
      <c r="AK204" s="145">
        <v>206.179993</v>
      </c>
      <c r="AL204" s="113">
        <v>211.80999800000001</v>
      </c>
      <c r="AM204" s="113">
        <v>205.5</v>
      </c>
      <c r="AN204" s="113">
        <v>208.86000100000001</v>
      </c>
      <c r="AO204" s="113">
        <v>207.745148</v>
      </c>
      <c r="AP204" s="114">
        <v>7156400</v>
      </c>
      <c r="AQ204" s="115">
        <v>114410.8</v>
      </c>
      <c r="AR204" s="145">
        <v>105.25</v>
      </c>
      <c r="AS204" s="113">
        <v>106.269997</v>
      </c>
      <c r="AT204" s="113">
        <v>102.910004</v>
      </c>
      <c r="AU204" s="113">
        <v>103.029999</v>
      </c>
      <c r="AV204" s="113">
        <v>101.659409</v>
      </c>
      <c r="AW204" s="114">
        <v>22284500</v>
      </c>
      <c r="AX204" s="115">
        <v>198647.9</v>
      </c>
      <c r="AY204" s="145">
        <v>52.810001</v>
      </c>
      <c r="AZ204" s="113">
        <v>52.84</v>
      </c>
      <c r="BA204" s="113">
        <v>51.880001</v>
      </c>
      <c r="BB204" s="113">
        <v>52.07</v>
      </c>
      <c r="BC204" s="113">
        <v>51.362502999999997</v>
      </c>
      <c r="BD204" s="114">
        <v>35758300</v>
      </c>
      <c r="BE204" s="115">
        <v>219433.60000000001</v>
      </c>
      <c r="BF204" s="145">
        <v>54.509998000000003</v>
      </c>
      <c r="BG204" s="113">
        <v>54.619999</v>
      </c>
      <c r="BH204" s="113">
        <v>53.720001000000003</v>
      </c>
      <c r="BI204" s="113">
        <v>53.77</v>
      </c>
      <c r="BJ204" s="113">
        <v>53.367229000000002</v>
      </c>
      <c r="BK204" s="114">
        <v>31445600</v>
      </c>
      <c r="BL204" s="115">
        <v>231839</v>
      </c>
      <c r="BM204" s="145">
        <v>62.549999</v>
      </c>
      <c r="BN204" s="113">
        <v>63.049999</v>
      </c>
      <c r="BO204" s="113">
        <v>61.880001</v>
      </c>
      <c r="BP204" s="113">
        <v>61.98</v>
      </c>
      <c r="BQ204" s="113">
        <v>61.316401999999997</v>
      </c>
      <c r="BR204" s="114">
        <v>8745300</v>
      </c>
      <c r="BS204" s="115">
        <v>40671.629999999997</v>
      </c>
      <c r="BT204" s="145">
        <v>356.51998900000001</v>
      </c>
      <c r="BU204" s="113">
        <v>358.38000499999998</v>
      </c>
      <c r="BV204" s="113">
        <v>348.13000499999998</v>
      </c>
      <c r="BW204" s="113">
        <v>348.82998700000002</v>
      </c>
      <c r="BX204" s="113">
        <v>347.14318800000001</v>
      </c>
      <c r="BY204" s="114">
        <v>6290100</v>
      </c>
      <c r="BZ204" s="115">
        <v>118519.2</v>
      </c>
      <c r="CA204" s="145">
        <v>213.60000600000001</v>
      </c>
      <c r="CB204" s="113">
        <v>215.28999300000001</v>
      </c>
      <c r="CC204" s="113">
        <v>211.96000699999999</v>
      </c>
      <c r="CD204" s="113">
        <v>212.5</v>
      </c>
      <c r="CE204" s="113">
        <v>211.65609699999999</v>
      </c>
      <c r="CF204" s="114">
        <v>5426300</v>
      </c>
      <c r="CG204" s="115">
        <v>141420</v>
      </c>
      <c r="CH204" s="145">
        <v>299.25</v>
      </c>
      <c r="CI204" s="113">
        <v>303.82998700000002</v>
      </c>
      <c r="CJ204" s="113">
        <v>298.39999399999999</v>
      </c>
      <c r="CK204" s="113">
        <v>302.60998499999999</v>
      </c>
      <c r="CL204" s="113">
        <v>301.07922400000001</v>
      </c>
      <c r="CM204" s="114">
        <v>8792700</v>
      </c>
      <c r="CN204" s="115">
        <v>321752.90000000002</v>
      </c>
      <c r="CO204" s="145">
        <v>56.68</v>
      </c>
      <c r="CP204" s="113">
        <v>56.75</v>
      </c>
      <c r="CQ204" s="113">
        <v>55.099997999999999</v>
      </c>
      <c r="CR204" s="113">
        <v>55.669998</v>
      </c>
      <c r="CS204" s="113">
        <v>55.310574000000003</v>
      </c>
      <c r="CT204" s="114">
        <v>55118300</v>
      </c>
      <c r="CU204" s="115">
        <v>224795.4</v>
      </c>
      <c r="CV204" s="145">
        <v>144.479996</v>
      </c>
      <c r="CW204" s="113">
        <v>144.679993</v>
      </c>
      <c r="CX204" s="113">
        <v>143.03999300000001</v>
      </c>
      <c r="CY204" s="113">
        <v>143.11999499999999</v>
      </c>
      <c r="CZ204" s="113">
        <v>141.49104299999999</v>
      </c>
      <c r="DA204" s="114">
        <v>9156500</v>
      </c>
      <c r="DB204" s="115">
        <v>127880.9</v>
      </c>
      <c r="DC204" s="145">
        <v>163.270004</v>
      </c>
      <c r="DD204" s="113">
        <v>164.19000199999999</v>
      </c>
      <c r="DE204" s="113">
        <v>161.78999300000001</v>
      </c>
      <c r="DF204" s="113">
        <v>161.979996</v>
      </c>
      <c r="DG204" s="113">
        <v>161.02314799999999</v>
      </c>
      <c r="DH204" s="114">
        <v>12993000</v>
      </c>
      <c r="DI204" s="115">
        <v>426557.6</v>
      </c>
      <c r="DJ204" s="145">
        <v>149.300003</v>
      </c>
      <c r="DK204" s="113">
        <v>149.699997</v>
      </c>
      <c r="DL204" s="113">
        <v>147.55999800000001</v>
      </c>
      <c r="DM204" s="113">
        <v>147.91999799999999</v>
      </c>
      <c r="DN204" s="113">
        <v>146.19154399999999</v>
      </c>
      <c r="DO204" s="114">
        <v>43595700</v>
      </c>
      <c r="DP204" s="115">
        <v>447772.8</v>
      </c>
      <c r="DQ204" s="145">
        <v>231.470001</v>
      </c>
      <c r="DR204" s="113">
        <v>232.88999899999999</v>
      </c>
      <c r="DS204" s="113">
        <v>228.820007</v>
      </c>
      <c r="DT204" s="113">
        <v>229.61999499999999</v>
      </c>
      <c r="DU204" s="113">
        <v>228.36799600000001</v>
      </c>
      <c r="DV204" s="114">
        <v>4408200</v>
      </c>
      <c r="DW204" s="115">
        <v>171336.4</v>
      </c>
      <c r="DX204" s="145">
        <v>76.739998</v>
      </c>
      <c r="DY204" s="113">
        <v>77.220000999999996</v>
      </c>
      <c r="DZ204" s="113">
        <v>76.160004000000001</v>
      </c>
      <c r="EA204" s="113">
        <v>76.610000999999997</v>
      </c>
      <c r="EB204" s="113">
        <v>75.929535000000001</v>
      </c>
      <c r="EC204" s="114">
        <v>19351900</v>
      </c>
      <c r="ED204" s="115">
        <v>193981</v>
      </c>
      <c r="EE204" s="145">
        <v>259.63000499999998</v>
      </c>
      <c r="EF204" s="113">
        <v>262.29998799999998</v>
      </c>
      <c r="EG204" s="113">
        <v>258.75</v>
      </c>
      <c r="EH204" s="113">
        <v>259.42999300000002</v>
      </c>
      <c r="EI204" s="113">
        <v>258.93429600000002</v>
      </c>
      <c r="EJ204" s="114">
        <v>37202200</v>
      </c>
      <c r="EK204" s="115">
        <v>1953915</v>
      </c>
      <c r="EL204" s="145">
        <v>126.68</v>
      </c>
      <c r="EM204" s="113">
        <v>129.029999</v>
      </c>
      <c r="EN204" s="113">
        <v>126.68</v>
      </c>
      <c r="EO204" s="113">
        <v>128.41000399999999</v>
      </c>
      <c r="EP204" s="113">
        <v>128.19845599999999</v>
      </c>
      <c r="EQ204" s="114">
        <v>9784800</v>
      </c>
      <c r="ER204" s="115">
        <v>163717.20000000001</v>
      </c>
      <c r="ES204" s="145">
        <v>133.33999600000001</v>
      </c>
      <c r="ET204" s="113">
        <v>133.35000600000001</v>
      </c>
      <c r="EU204" s="113">
        <v>131.94000199999999</v>
      </c>
      <c r="EV204" s="113">
        <v>132.029999</v>
      </c>
      <c r="EW204" s="113">
        <v>131.204803</v>
      </c>
      <c r="EX204" s="114">
        <v>13997600</v>
      </c>
      <c r="EY204" s="115">
        <v>323240.09999999998</v>
      </c>
      <c r="EZ204" s="145">
        <v>241.85000600000001</v>
      </c>
      <c r="FA204" s="113">
        <v>246.009995</v>
      </c>
      <c r="FB204" s="113">
        <v>241.05999800000001</v>
      </c>
      <c r="FC204" s="113">
        <v>242.779999</v>
      </c>
      <c r="FD204" s="113">
        <v>242.779999</v>
      </c>
      <c r="FE204" s="114">
        <v>7822200</v>
      </c>
      <c r="FF204" s="115">
        <v>228050</v>
      </c>
      <c r="FG204" s="145">
        <v>146.83999600000001</v>
      </c>
      <c r="FH204" s="113">
        <v>147.520004</v>
      </c>
      <c r="FI204" s="113">
        <v>144.44000199999999</v>
      </c>
      <c r="FJ204" s="113">
        <v>144.759995</v>
      </c>
      <c r="FK204" s="113">
        <v>143.95748900000001</v>
      </c>
      <c r="FL204" s="114">
        <v>3109200</v>
      </c>
      <c r="FM204" s="115">
        <v>36401.46</v>
      </c>
      <c r="FN204" s="145">
        <v>387.27999899999998</v>
      </c>
      <c r="FO204" s="113">
        <v>392.66000400000001</v>
      </c>
      <c r="FP204" s="113">
        <v>387.25</v>
      </c>
      <c r="FQ204" s="113">
        <v>389.36999500000002</v>
      </c>
      <c r="FR204" s="113">
        <v>388.00805700000001</v>
      </c>
      <c r="FS204" s="114">
        <v>5521400</v>
      </c>
      <c r="FT204" s="115">
        <v>367449.3</v>
      </c>
      <c r="FU204" s="145">
        <v>56.310001</v>
      </c>
      <c r="FV204" s="113">
        <v>56.310001</v>
      </c>
      <c r="FW204" s="113">
        <v>55.57</v>
      </c>
      <c r="FX204" s="113">
        <v>55.82</v>
      </c>
      <c r="FY204" s="113">
        <v>54.552025</v>
      </c>
      <c r="FZ204" s="114">
        <v>38210500</v>
      </c>
      <c r="GA204" s="115">
        <v>231098.6</v>
      </c>
      <c r="GB204" s="145">
        <v>230.449997</v>
      </c>
      <c r="GC204" s="113">
        <v>232.179993</v>
      </c>
      <c r="GD204" s="113">
        <v>229.220001</v>
      </c>
      <c r="GE204" s="113">
        <v>230.41000399999999</v>
      </c>
      <c r="GF204" s="113">
        <v>230.096329</v>
      </c>
      <c r="GG204" s="114">
        <v>8840000</v>
      </c>
      <c r="GH204" s="115">
        <v>389809.2</v>
      </c>
      <c r="GI204" s="145">
        <v>52.419998</v>
      </c>
      <c r="GJ204" s="113">
        <v>52.43</v>
      </c>
      <c r="GK204" s="113">
        <v>50.650002000000001</v>
      </c>
      <c r="GL204" s="113">
        <v>50.84</v>
      </c>
      <c r="GM204" s="113">
        <v>50.344253999999999</v>
      </c>
      <c r="GN204" s="114">
        <v>10540300</v>
      </c>
      <c r="GO204" s="115">
        <v>36980</v>
      </c>
      <c r="GP204" s="145">
        <v>135.44000199999999</v>
      </c>
      <c r="GQ204" s="113">
        <v>136.38999899999999</v>
      </c>
      <c r="GR204" s="113">
        <v>134.39999399999999</v>
      </c>
      <c r="GS204" s="113">
        <v>135.16999799999999</v>
      </c>
      <c r="GT204" s="113">
        <v>134.674408</v>
      </c>
      <c r="GU204" s="114">
        <v>14937600</v>
      </c>
      <c r="GV204" s="115">
        <v>378765.9</v>
      </c>
      <c r="GW204" s="145">
        <v>173.13999899999999</v>
      </c>
      <c r="GX204" s="113">
        <v>173.86000100000001</v>
      </c>
      <c r="GY204" s="113">
        <v>172.11999499999999</v>
      </c>
      <c r="GZ204" s="113">
        <v>172.41999799999999</v>
      </c>
      <c r="HA204" s="113">
        <v>172.41999799999999</v>
      </c>
      <c r="HB204" s="114">
        <v>12357500</v>
      </c>
      <c r="HC204" s="115">
        <v>313275.5</v>
      </c>
      <c r="HD204" s="147">
        <v>33622.699999999997</v>
      </c>
      <c r="HE204" s="148">
        <v>33622.699999999997</v>
      </c>
      <c r="HF204" s="148">
        <v>33271.93</v>
      </c>
      <c r="HG204" s="148">
        <v>33290.080000000002</v>
      </c>
      <c r="HH204" s="148">
        <v>33290.080000000002</v>
      </c>
      <c r="HI204" s="114">
        <v>563920000</v>
      </c>
      <c r="HJ204" s="149">
        <f t="shared" si="3"/>
        <v>10093897.09</v>
      </c>
    </row>
    <row r="205" spans="1:218" x14ac:dyDescent="0.2">
      <c r="A205" s="127">
        <v>44368</v>
      </c>
      <c r="B205" s="112">
        <v>193.58999600000001</v>
      </c>
      <c r="C205" s="113">
        <v>196.63000500000001</v>
      </c>
      <c r="D205" s="113">
        <v>193.58999600000001</v>
      </c>
      <c r="E205" s="113">
        <v>195.21000699999999</v>
      </c>
      <c r="F205" s="113">
        <v>193.73114000000001</v>
      </c>
      <c r="G205" s="114">
        <v>2528400</v>
      </c>
      <c r="H205" s="120">
        <v>113158.3</v>
      </c>
      <c r="I205" s="145">
        <v>160.08000200000001</v>
      </c>
      <c r="J205" s="113">
        <v>165.21000699999999</v>
      </c>
      <c r="K205" s="113">
        <v>159.13000500000001</v>
      </c>
      <c r="L205" s="113">
        <v>164.89999399999999</v>
      </c>
      <c r="M205" s="113">
        <v>164.06298799999999</v>
      </c>
      <c r="N205" s="114">
        <v>3681400</v>
      </c>
      <c r="O205" s="115">
        <v>132464.6</v>
      </c>
      <c r="P205" s="146">
        <v>239.63999899999999</v>
      </c>
      <c r="Q205" s="113">
        <v>240.91000399999999</v>
      </c>
      <c r="R205" s="113">
        <v>237.64999399999999</v>
      </c>
      <c r="S205" s="113">
        <v>240.240005</v>
      </c>
      <c r="T205" s="113">
        <v>238.39909399999999</v>
      </c>
      <c r="U205" s="114">
        <v>2149000</v>
      </c>
      <c r="V205" s="120">
        <v>138060</v>
      </c>
      <c r="W205" s="145">
        <v>130.300003</v>
      </c>
      <c r="X205" s="113">
        <v>132.41000399999999</v>
      </c>
      <c r="Y205" s="113">
        <v>129.21000699999999</v>
      </c>
      <c r="Z205" s="113">
        <v>132.300003</v>
      </c>
      <c r="AA205" s="113">
        <v>132.102081</v>
      </c>
      <c r="AB205" s="114">
        <v>79663300</v>
      </c>
      <c r="AC205" s="115">
        <v>2207772</v>
      </c>
      <c r="AD205" s="145">
        <v>238.66000399999999</v>
      </c>
      <c r="AE205" s="113">
        <v>245.61999499999999</v>
      </c>
      <c r="AF205" s="113">
        <v>237.25</v>
      </c>
      <c r="AG205" s="113">
        <v>245.279999</v>
      </c>
      <c r="AH205" s="113">
        <v>245.279999</v>
      </c>
      <c r="AI205" s="114">
        <v>15301800</v>
      </c>
      <c r="AJ205" s="115">
        <v>143442.1</v>
      </c>
      <c r="AK205" s="145">
        <v>211.550003</v>
      </c>
      <c r="AL205" s="113">
        <v>215.229996</v>
      </c>
      <c r="AM205" s="113">
        <v>211.39999399999999</v>
      </c>
      <c r="AN205" s="113">
        <v>213.21000699999999</v>
      </c>
      <c r="AO205" s="113">
        <v>212.07193000000001</v>
      </c>
      <c r="AP205" s="114">
        <v>5633900</v>
      </c>
      <c r="AQ205" s="115">
        <v>116793.60000000001</v>
      </c>
      <c r="AR205" s="145">
        <v>104.099998</v>
      </c>
      <c r="AS205" s="113">
        <v>106.44000200000001</v>
      </c>
      <c r="AT205" s="113">
        <v>103.93</v>
      </c>
      <c r="AU205" s="113">
        <v>106.050003</v>
      </c>
      <c r="AV205" s="113">
        <v>104.639236</v>
      </c>
      <c r="AW205" s="114">
        <v>13591500</v>
      </c>
      <c r="AX205" s="115">
        <v>204470.6</v>
      </c>
      <c r="AY205" s="145">
        <v>52.369999</v>
      </c>
      <c r="AZ205" s="113">
        <v>53.41</v>
      </c>
      <c r="BA205" s="113">
        <v>52.290000999999997</v>
      </c>
      <c r="BB205" s="113">
        <v>53.18</v>
      </c>
      <c r="BC205" s="113">
        <v>52.457419999999999</v>
      </c>
      <c r="BD205" s="114">
        <v>17682200</v>
      </c>
      <c r="BE205" s="115">
        <v>224111.2</v>
      </c>
      <c r="BF205" s="145">
        <v>54.220001000000003</v>
      </c>
      <c r="BG205" s="113">
        <v>54.43</v>
      </c>
      <c r="BH205" s="113">
        <v>54</v>
      </c>
      <c r="BI205" s="113">
        <v>54.360000999999997</v>
      </c>
      <c r="BJ205" s="113">
        <v>53.952807999999997</v>
      </c>
      <c r="BK205" s="114">
        <v>14404300</v>
      </c>
      <c r="BL205" s="115">
        <v>234382.9</v>
      </c>
      <c r="BM205" s="145">
        <v>63.139999000000003</v>
      </c>
      <c r="BN205" s="113">
        <v>63.949001000000003</v>
      </c>
      <c r="BO205" s="113">
        <v>62.790000999999997</v>
      </c>
      <c r="BP205" s="113">
        <v>63.110000999999997</v>
      </c>
      <c r="BQ205" s="113">
        <v>62.434303</v>
      </c>
      <c r="BR205" s="114">
        <v>5260000</v>
      </c>
      <c r="BS205" s="115">
        <v>41145.24</v>
      </c>
      <c r="BT205" s="145">
        <v>352.89001500000001</v>
      </c>
      <c r="BU205" s="113">
        <v>357.97000100000002</v>
      </c>
      <c r="BV205" s="113">
        <v>351.040009</v>
      </c>
      <c r="BW205" s="113">
        <v>357.540009</v>
      </c>
      <c r="BX205" s="113">
        <v>355.81109600000002</v>
      </c>
      <c r="BY205" s="114">
        <v>2717300</v>
      </c>
      <c r="BZ205" s="115">
        <v>121478.5</v>
      </c>
      <c r="CA205" s="145">
        <v>214.740005</v>
      </c>
      <c r="CB205" s="113">
        <v>217.429993</v>
      </c>
      <c r="CC205" s="113">
        <v>214.33999600000001</v>
      </c>
      <c r="CD205" s="113">
        <v>216</v>
      </c>
      <c r="CE205" s="113">
        <v>215.14219700000001</v>
      </c>
      <c r="CF205" s="114">
        <v>2872400</v>
      </c>
      <c r="CG205" s="115">
        <v>138400</v>
      </c>
      <c r="CH205" s="145">
        <v>305.25</v>
      </c>
      <c r="CI205" s="113">
        <v>308.72000100000002</v>
      </c>
      <c r="CJ205" s="113">
        <v>304.86999500000002</v>
      </c>
      <c r="CK205" s="113">
        <v>307.60000600000001</v>
      </c>
      <c r="CL205" s="113">
        <v>306.04400600000002</v>
      </c>
      <c r="CM205" s="114">
        <v>3774200</v>
      </c>
      <c r="CN205" s="115">
        <v>327058.5</v>
      </c>
      <c r="CO205" s="145">
        <v>55.75</v>
      </c>
      <c r="CP205" s="113">
        <v>56.040000999999997</v>
      </c>
      <c r="CQ205" s="113">
        <v>55.369999</v>
      </c>
      <c r="CR205" s="113">
        <v>55.869999</v>
      </c>
      <c r="CS205" s="113">
        <v>55.509281000000001</v>
      </c>
      <c r="CT205" s="114">
        <v>19254600</v>
      </c>
      <c r="CU205" s="115">
        <v>225603</v>
      </c>
      <c r="CV205" s="145">
        <v>144.11000100000001</v>
      </c>
      <c r="CW205" s="113">
        <v>147.070007</v>
      </c>
      <c r="CX205" s="113">
        <v>144.05999800000001</v>
      </c>
      <c r="CY205" s="113">
        <v>146.64999399999999</v>
      </c>
      <c r="CZ205" s="113">
        <v>144.98086499999999</v>
      </c>
      <c r="DA205" s="114">
        <v>4285500</v>
      </c>
      <c r="DB205" s="115">
        <v>131035.1</v>
      </c>
      <c r="DC205" s="145">
        <v>162.770004</v>
      </c>
      <c r="DD205" s="113">
        <v>164.259995</v>
      </c>
      <c r="DE205" s="113">
        <v>162.25</v>
      </c>
      <c r="DF205" s="113">
        <v>163.83999600000001</v>
      </c>
      <c r="DG205" s="113">
        <v>162.872162</v>
      </c>
      <c r="DH205" s="114">
        <v>6592300</v>
      </c>
      <c r="DI205" s="115">
        <v>431455.7</v>
      </c>
      <c r="DJ205" s="145">
        <v>149.08000200000001</v>
      </c>
      <c r="DK205" s="113">
        <v>151.199997</v>
      </c>
      <c r="DL205" s="113">
        <v>149.020004</v>
      </c>
      <c r="DM205" s="113">
        <v>150.429993</v>
      </c>
      <c r="DN205" s="113">
        <v>148.672211</v>
      </c>
      <c r="DO205" s="114">
        <v>18664800</v>
      </c>
      <c r="DP205" s="115">
        <v>455370.8</v>
      </c>
      <c r="DQ205" s="145">
        <v>230.63000500000001</v>
      </c>
      <c r="DR205" s="113">
        <v>233.229996</v>
      </c>
      <c r="DS205" s="113">
        <v>229.470001</v>
      </c>
      <c r="DT205" s="113">
        <v>232.89999399999999</v>
      </c>
      <c r="DU205" s="113">
        <v>231.630112</v>
      </c>
      <c r="DV205" s="114">
        <v>2193000</v>
      </c>
      <c r="DW205" s="115">
        <v>173783.9</v>
      </c>
      <c r="DX205" s="145">
        <v>76.889999000000003</v>
      </c>
      <c r="DY205" s="113">
        <v>77.290001000000004</v>
      </c>
      <c r="DZ205" s="113">
        <v>76.550003000000004</v>
      </c>
      <c r="EA205" s="113">
        <v>76.75</v>
      </c>
      <c r="EB205" s="113">
        <v>76.068291000000002</v>
      </c>
      <c r="EC205" s="114">
        <v>10880800</v>
      </c>
      <c r="ED205" s="115">
        <v>194335.4</v>
      </c>
      <c r="EE205" s="145">
        <v>259.82000699999998</v>
      </c>
      <c r="EF205" s="113">
        <v>263.51998900000001</v>
      </c>
      <c r="EG205" s="113">
        <v>257.92001299999998</v>
      </c>
      <c r="EH205" s="113">
        <v>262.63000499999998</v>
      </c>
      <c r="EI205" s="113">
        <v>262.128174</v>
      </c>
      <c r="EJ205" s="114">
        <v>26696100</v>
      </c>
      <c r="EK205" s="115">
        <v>1978016</v>
      </c>
      <c r="EL205" s="145">
        <v>129.240005</v>
      </c>
      <c r="EM205" s="113">
        <v>130.759995</v>
      </c>
      <c r="EN205" s="113">
        <v>128.699997</v>
      </c>
      <c r="EO205" s="113">
        <v>130.08000200000001</v>
      </c>
      <c r="EP205" s="113">
        <v>129.865692</v>
      </c>
      <c r="EQ205" s="114">
        <v>6288500</v>
      </c>
      <c r="ER205" s="115">
        <v>165846.39999999999</v>
      </c>
      <c r="ES205" s="145">
        <v>132.69000199999999</v>
      </c>
      <c r="ET205" s="113">
        <v>133.259995</v>
      </c>
      <c r="EU205" s="113">
        <v>132.39999399999999</v>
      </c>
      <c r="EV205" s="113">
        <v>133.070007</v>
      </c>
      <c r="EW205" s="113">
        <v>132.23831200000001</v>
      </c>
      <c r="EX205" s="114">
        <v>8014800</v>
      </c>
      <c r="EY205" s="115">
        <v>325786.3</v>
      </c>
      <c r="EZ205" s="145">
        <v>243.449997</v>
      </c>
      <c r="FA205" s="113">
        <v>244.720001</v>
      </c>
      <c r="FB205" s="113">
        <v>238.88999899999999</v>
      </c>
      <c r="FC205" s="113">
        <v>244.479996</v>
      </c>
      <c r="FD205" s="113">
        <v>244.479996</v>
      </c>
      <c r="FE205" s="114">
        <v>5895100</v>
      </c>
      <c r="FF205" s="115">
        <v>227970</v>
      </c>
      <c r="FG205" s="145">
        <v>146.36999499999999</v>
      </c>
      <c r="FH205" s="113">
        <v>149</v>
      </c>
      <c r="FI205" s="113">
        <v>145.80999800000001</v>
      </c>
      <c r="FJ205" s="113">
        <v>148.64999399999999</v>
      </c>
      <c r="FK205" s="113">
        <v>147.825928</v>
      </c>
      <c r="FL205" s="114">
        <v>931100</v>
      </c>
      <c r="FM205" s="115">
        <v>37379.64</v>
      </c>
      <c r="FN205" s="145">
        <v>389.36999500000002</v>
      </c>
      <c r="FO205" s="113">
        <v>399.20001200000002</v>
      </c>
      <c r="FP205" s="113">
        <v>389.22000100000002</v>
      </c>
      <c r="FQ205" s="113">
        <v>398.07000699999998</v>
      </c>
      <c r="FR205" s="113">
        <v>396.67764299999999</v>
      </c>
      <c r="FS205" s="114">
        <v>3839300</v>
      </c>
      <c r="FT205" s="115">
        <v>375659.5</v>
      </c>
      <c r="FU205" s="145">
        <v>56.07</v>
      </c>
      <c r="FV205" s="113">
        <v>56.490001999999997</v>
      </c>
      <c r="FW205" s="113">
        <v>55.98</v>
      </c>
      <c r="FX205" s="113">
        <v>56.389999000000003</v>
      </c>
      <c r="FY205" s="113">
        <v>55.109076999999999</v>
      </c>
      <c r="FZ205" s="114">
        <v>13628200</v>
      </c>
      <c r="GA205" s="115">
        <v>233458.4</v>
      </c>
      <c r="GB205" s="145">
        <v>231.449997</v>
      </c>
      <c r="GC205" s="113">
        <v>235.009995</v>
      </c>
      <c r="GD205" s="113">
        <v>230.39999399999999</v>
      </c>
      <c r="GE205" s="113">
        <v>234.320007</v>
      </c>
      <c r="GF205" s="113">
        <v>234.00100699999999</v>
      </c>
      <c r="GG205" s="114">
        <v>7298400</v>
      </c>
      <c r="GH205" s="115">
        <v>396424.2</v>
      </c>
      <c r="GI205" s="145">
        <v>51.049999</v>
      </c>
      <c r="GJ205" s="113">
        <v>52.040000999999997</v>
      </c>
      <c r="GK205" s="113">
        <v>51.049999</v>
      </c>
      <c r="GL205" s="113">
        <v>51.93</v>
      </c>
      <c r="GM205" s="113">
        <v>51.423622000000002</v>
      </c>
      <c r="GN205" s="114">
        <v>5131800</v>
      </c>
      <c r="GO205" s="115">
        <v>35300</v>
      </c>
      <c r="GP205" s="145">
        <v>135.66000399999999</v>
      </c>
      <c r="GQ205" s="113">
        <v>136.75</v>
      </c>
      <c r="GR205" s="113">
        <v>135.35000600000001</v>
      </c>
      <c r="GS205" s="113">
        <v>136.39999399999999</v>
      </c>
      <c r="GT205" s="113">
        <v>135.899902</v>
      </c>
      <c r="GU205" s="114">
        <v>6925000</v>
      </c>
      <c r="GV205" s="115">
        <v>382212.6</v>
      </c>
      <c r="GW205" s="145">
        <v>172.13000500000001</v>
      </c>
      <c r="GX205" s="113">
        <v>174.259995</v>
      </c>
      <c r="GY205" s="113">
        <v>171.30999800000001</v>
      </c>
      <c r="GZ205" s="113">
        <v>173.970001</v>
      </c>
      <c r="HA205" s="113">
        <v>173.970001</v>
      </c>
      <c r="HB205" s="114">
        <v>9196900</v>
      </c>
      <c r="HC205" s="115">
        <v>316091.8</v>
      </c>
      <c r="HD205" s="147">
        <v>33312.07</v>
      </c>
      <c r="HE205" s="148">
        <v>33908.089999999997</v>
      </c>
      <c r="HF205" s="148">
        <v>33312.07</v>
      </c>
      <c r="HG205" s="148">
        <v>33876.97</v>
      </c>
      <c r="HH205" s="148">
        <v>33876.97</v>
      </c>
      <c r="HI205" s="114">
        <v>317260000</v>
      </c>
      <c r="HJ205" s="149">
        <f t="shared" si="3"/>
        <v>10228466.279999999</v>
      </c>
    </row>
    <row r="206" spans="1:218" x14ac:dyDescent="0.2">
      <c r="A206" s="127">
        <v>44369</v>
      </c>
      <c r="B206" s="112">
        <v>194.75</v>
      </c>
      <c r="C206" s="113">
        <v>196.050003</v>
      </c>
      <c r="D206" s="113">
        <v>194.10000600000001</v>
      </c>
      <c r="E206" s="113">
        <v>195.13999899999999</v>
      </c>
      <c r="F206" s="113">
        <v>193.66166699999999</v>
      </c>
      <c r="G206" s="114">
        <v>1772600</v>
      </c>
      <c r="H206" s="120">
        <v>113117.8</v>
      </c>
      <c r="I206" s="145">
        <v>163.41999799999999</v>
      </c>
      <c r="J206" s="113">
        <v>165.240005</v>
      </c>
      <c r="K206" s="113">
        <v>162.46000699999999</v>
      </c>
      <c r="L206" s="113">
        <v>164.5</v>
      </c>
      <c r="M206" s="113">
        <v>163.66502399999999</v>
      </c>
      <c r="N206" s="114">
        <v>2697600</v>
      </c>
      <c r="O206" s="115">
        <v>132143.29999999999</v>
      </c>
      <c r="P206" s="146">
        <v>239.71000699999999</v>
      </c>
      <c r="Q206" s="113">
        <v>240.75</v>
      </c>
      <c r="R206" s="113">
        <v>238.28999300000001</v>
      </c>
      <c r="S206" s="113">
        <v>239.91000399999999</v>
      </c>
      <c r="T206" s="113">
        <v>238.071609</v>
      </c>
      <c r="U206" s="114">
        <v>1780400</v>
      </c>
      <c r="V206" s="120">
        <v>140120</v>
      </c>
      <c r="W206" s="145">
        <v>132.13000500000001</v>
      </c>
      <c r="X206" s="113">
        <v>134.08000200000001</v>
      </c>
      <c r="Y206" s="113">
        <v>131.61999499999999</v>
      </c>
      <c r="Z206" s="113">
        <v>133.979996</v>
      </c>
      <c r="AA206" s="113">
        <v>133.77955600000001</v>
      </c>
      <c r="AB206" s="114">
        <v>74783600</v>
      </c>
      <c r="AC206" s="115">
        <v>2235807</v>
      </c>
      <c r="AD206" s="145">
        <v>244.5</v>
      </c>
      <c r="AE206" s="113">
        <v>244.63000500000001</v>
      </c>
      <c r="AF206" s="113">
        <v>241.08000200000001</v>
      </c>
      <c r="AG206" s="113">
        <v>243.779999</v>
      </c>
      <c r="AH206" s="113">
        <v>243.779999</v>
      </c>
      <c r="AI206" s="114">
        <v>10042500</v>
      </c>
      <c r="AJ206" s="115">
        <v>142564.9</v>
      </c>
      <c r="AK206" s="145">
        <v>213.490005</v>
      </c>
      <c r="AL206" s="113">
        <v>214.83000200000001</v>
      </c>
      <c r="AM206" s="113">
        <v>211.179993</v>
      </c>
      <c r="AN206" s="113">
        <v>213.13000500000001</v>
      </c>
      <c r="AO206" s="113">
        <v>211.992355</v>
      </c>
      <c r="AP206" s="114">
        <v>3776400</v>
      </c>
      <c r="AQ206" s="115">
        <v>116749.8</v>
      </c>
      <c r="AR206" s="145">
        <v>105.33000199999999</v>
      </c>
      <c r="AS206" s="113">
        <v>106.959999</v>
      </c>
      <c r="AT206" s="113">
        <v>104.30999799999999</v>
      </c>
      <c r="AU206" s="113">
        <v>106.400002</v>
      </c>
      <c r="AV206" s="113">
        <v>104.984573</v>
      </c>
      <c r="AW206" s="114">
        <v>10230100</v>
      </c>
      <c r="AX206" s="115">
        <v>205145.4</v>
      </c>
      <c r="AY206" s="145">
        <v>53.299999</v>
      </c>
      <c r="AZ206" s="113">
        <v>53.360000999999997</v>
      </c>
      <c r="BA206" s="113">
        <v>52.810001</v>
      </c>
      <c r="BB206" s="113">
        <v>53.259998000000003</v>
      </c>
      <c r="BC206" s="113">
        <v>52.536335000000001</v>
      </c>
      <c r="BD206" s="114">
        <v>16451200</v>
      </c>
      <c r="BE206" s="115">
        <v>224448.4</v>
      </c>
      <c r="BF206" s="145">
        <v>54.34</v>
      </c>
      <c r="BG206" s="113">
        <v>54.849997999999999</v>
      </c>
      <c r="BH206" s="113">
        <v>54.259998000000003</v>
      </c>
      <c r="BI206" s="113">
        <v>54.560001</v>
      </c>
      <c r="BJ206" s="113">
        <v>54.151313999999999</v>
      </c>
      <c r="BK206" s="114">
        <v>13072800</v>
      </c>
      <c r="BL206" s="115">
        <v>235245.2</v>
      </c>
      <c r="BM206" s="145">
        <v>63.459999000000003</v>
      </c>
      <c r="BN206" s="113">
        <v>63.82</v>
      </c>
      <c r="BO206" s="113">
        <v>62.68</v>
      </c>
      <c r="BP206" s="113">
        <v>63.5</v>
      </c>
      <c r="BQ206" s="113">
        <v>62.820126000000002</v>
      </c>
      <c r="BR206" s="114">
        <v>4019100</v>
      </c>
      <c r="BS206" s="115">
        <v>40889.800000000003</v>
      </c>
      <c r="BT206" s="145">
        <v>357</v>
      </c>
      <c r="BU206" s="113">
        <v>359.88000499999998</v>
      </c>
      <c r="BV206" s="113">
        <v>352.64001500000001</v>
      </c>
      <c r="BW206" s="113">
        <v>357.52999899999998</v>
      </c>
      <c r="BX206" s="113">
        <v>355.80111699999998</v>
      </c>
      <c r="BY206" s="114">
        <v>1870800</v>
      </c>
      <c r="BZ206" s="115">
        <v>121475.1</v>
      </c>
      <c r="CA206" s="145">
        <v>215.679993</v>
      </c>
      <c r="CB206" s="113">
        <v>216.800003</v>
      </c>
      <c r="CC206" s="113">
        <v>214.88000500000001</v>
      </c>
      <c r="CD206" s="113">
        <v>215.490005</v>
      </c>
      <c r="CE206" s="113">
        <v>214.634232</v>
      </c>
      <c r="CF206" s="114">
        <v>2110900</v>
      </c>
      <c r="CG206" s="115">
        <v>139840</v>
      </c>
      <c r="CH206" s="145">
        <v>309.13000499999998</v>
      </c>
      <c r="CI206" s="113">
        <v>314.91000400000001</v>
      </c>
      <c r="CJ206" s="113">
        <v>308.29998799999998</v>
      </c>
      <c r="CK206" s="113">
        <v>312.709991</v>
      </c>
      <c r="CL206" s="113">
        <v>311.12814300000002</v>
      </c>
      <c r="CM206" s="114">
        <v>4418400</v>
      </c>
      <c r="CN206" s="115">
        <v>332491.59999999998</v>
      </c>
      <c r="CO206" s="145">
        <v>55.939999</v>
      </c>
      <c r="CP206" s="113">
        <v>56.279998999999997</v>
      </c>
      <c r="CQ206" s="113">
        <v>55.5</v>
      </c>
      <c r="CR206" s="113">
        <v>55.869999</v>
      </c>
      <c r="CS206" s="113">
        <v>55.509281000000001</v>
      </c>
      <c r="CT206" s="114">
        <v>18682800</v>
      </c>
      <c r="CU206" s="115">
        <v>225603</v>
      </c>
      <c r="CV206" s="145">
        <v>146.520004</v>
      </c>
      <c r="CW206" s="113">
        <v>146.80999800000001</v>
      </c>
      <c r="CX206" s="113">
        <v>145.35000600000001</v>
      </c>
      <c r="CY206" s="113">
        <v>146.36000100000001</v>
      </c>
      <c r="CZ206" s="113">
        <v>144.69416799999999</v>
      </c>
      <c r="DA206" s="114">
        <v>2437000</v>
      </c>
      <c r="DB206" s="115">
        <v>130775.9</v>
      </c>
      <c r="DC206" s="145">
        <v>163.71000699999999</v>
      </c>
      <c r="DD206" s="113">
        <v>164.03999300000001</v>
      </c>
      <c r="DE206" s="113">
        <v>163.279999</v>
      </c>
      <c r="DF206" s="113">
        <v>163.61999499999999</v>
      </c>
      <c r="DG206" s="113">
        <v>162.653458</v>
      </c>
      <c r="DH206" s="114">
        <v>5627800</v>
      </c>
      <c r="DI206" s="115">
        <v>430876.4</v>
      </c>
      <c r="DJ206" s="145">
        <v>150.60000600000001</v>
      </c>
      <c r="DK206" s="113">
        <v>150.970001</v>
      </c>
      <c r="DL206" s="113">
        <v>148.66000399999999</v>
      </c>
      <c r="DM206" s="113">
        <v>150.21000699999999</v>
      </c>
      <c r="DN206" s="113">
        <v>148.454803</v>
      </c>
      <c r="DO206" s="114">
        <v>14251200</v>
      </c>
      <c r="DP206" s="115">
        <v>454704.9</v>
      </c>
      <c r="DQ206" s="145">
        <v>233.490005</v>
      </c>
      <c r="DR206" s="113">
        <v>234.86000100000001</v>
      </c>
      <c r="DS206" s="113">
        <v>232.429993</v>
      </c>
      <c r="DT206" s="113">
        <v>233.88000500000001</v>
      </c>
      <c r="DU206" s="113">
        <v>232.604782</v>
      </c>
      <c r="DV206" s="114">
        <v>1758300</v>
      </c>
      <c r="DW206" s="115">
        <v>174515.20000000001</v>
      </c>
      <c r="DX206" s="145">
        <v>76.589995999999999</v>
      </c>
      <c r="DY206" s="113">
        <v>76.739998</v>
      </c>
      <c r="DZ206" s="113">
        <v>76.010002</v>
      </c>
      <c r="EA206" s="113">
        <v>76.190002000000007</v>
      </c>
      <c r="EB206" s="113">
        <v>75.513267999999997</v>
      </c>
      <c r="EC206" s="114">
        <v>10957500</v>
      </c>
      <c r="ED206" s="115">
        <v>192917.5</v>
      </c>
      <c r="EE206" s="145">
        <v>262.72000100000002</v>
      </c>
      <c r="EF206" s="113">
        <v>265.790009</v>
      </c>
      <c r="EG206" s="113">
        <v>262.39999399999999</v>
      </c>
      <c r="EH206" s="113">
        <v>265.51001000000002</v>
      </c>
      <c r="EI206" s="113">
        <v>265.00268599999998</v>
      </c>
      <c r="EJ206" s="114">
        <v>24694100</v>
      </c>
      <c r="EK206" s="115">
        <v>1999707</v>
      </c>
      <c r="EL206" s="145">
        <v>130.83000200000001</v>
      </c>
      <c r="EM206" s="113">
        <v>132.69000199999999</v>
      </c>
      <c r="EN206" s="113">
        <v>130.13000500000001</v>
      </c>
      <c r="EO206" s="113">
        <v>132.479996</v>
      </c>
      <c r="EP206" s="113">
        <v>132.26173399999999</v>
      </c>
      <c r="EQ206" s="114">
        <v>6043800</v>
      </c>
      <c r="ER206" s="115">
        <v>168906.3</v>
      </c>
      <c r="ES206" s="145">
        <v>133.03999300000001</v>
      </c>
      <c r="ET206" s="113">
        <v>134.020004</v>
      </c>
      <c r="EU206" s="113">
        <v>132.88000500000001</v>
      </c>
      <c r="EV206" s="113">
        <v>133.11999499999999</v>
      </c>
      <c r="EW206" s="113">
        <v>132.287994</v>
      </c>
      <c r="EX206" s="114">
        <v>6550900</v>
      </c>
      <c r="EY206" s="115">
        <v>325908.7</v>
      </c>
      <c r="EZ206" s="145">
        <v>243.800003</v>
      </c>
      <c r="FA206" s="113">
        <v>244.720001</v>
      </c>
      <c r="FB206" s="113">
        <v>240.88999899999999</v>
      </c>
      <c r="FC206" s="113">
        <v>243.11000100000001</v>
      </c>
      <c r="FD206" s="113">
        <v>243.11000100000001</v>
      </c>
      <c r="FE206" s="114">
        <v>4457200</v>
      </c>
      <c r="FF206" s="115">
        <v>232320</v>
      </c>
      <c r="FG206" s="145">
        <v>148.529999</v>
      </c>
      <c r="FH206" s="113">
        <v>149.19000199999999</v>
      </c>
      <c r="FI206" s="113">
        <v>147.13999899999999</v>
      </c>
      <c r="FJ206" s="113">
        <v>148.300003</v>
      </c>
      <c r="FK206" s="113">
        <v>147.47787500000001</v>
      </c>
      <c r="FL206" s="114">
        <v>727500</v>
      </c>
      <c r="FM206" s="115">
        <v>37291.629999999997</v>
      </c>
      <c r="FN206" s="145">
        <v>400.60998499999999</v>
      </c>
      <c r="FO206" s="113">
        <v>400.64999399999999</v>
      </c>
      <c r="FP206" s="113">
        <v>397.82000699999998</v>
      </c>
      <c r="FQ206" s="113">
        <v>398.69000199999999</v>
      </c>
      <c r="FR206" s="113">
        <v>397.29547100000002</v>
      </c>
      <c r="FS206" s="114">
        <v>3964600</v>
      </c>
      <c r="FT206" s="115">
        <v>376244.5</v>
      </c>
      <c r="FU206" s="145">
        <v>56.689999</v>
      </c>
      <c r="FV206" s="113">
        <v>56.779998999999997</v>
      </c>
      <c r="FW206" s="113">
        <v>56.279998999999997</v>
      </c>
      <c r="FX206" s="113">
        <v>56.369999</v>
      </c>
      <c r="FY206" s="113">
        <v>55.089531000000001</v>
      </c>
      <c r="FZ206" s="114">
        <v>13866600</v>
      </c>
      <c r="GA206" s="115">
        <v>233375.6</v>
      </c>
      <c r="GB206" s="145">
        <v>234.300003</v>
      </c>
      <c r="GC206" s="113">
        <v>236.08999600000001</v>
      </c>
      <c r="GD206" s="113">
        <v>233.240005</v>
      </c>
      <c r="GE206" s="113">
        <v>235.929993</v>
      </c>
      <c r="GF206" s="113">
        <v>235.60881000000001</v>
      </c>
      <c r="GG206" s="114">
        <v>8858400</v>
      </c>
      <c r="GH206" s="115">
        <v>399147.9</v>
      </c>
      <c r="GI206" s="145">
        <v>51.799999</v>
      </c>
      <c r="GJ206" s="113">
        <v>52.130001</v>
      </c>
      <c r="GK206" s="113">
        <v>51.529998999999997</v>
      </c>
      <c r="GL206" s="113">
        <v>51.77</v>
      </c>
      <c r="GM206" s="113">
        <v>51.265182000000003</v>
      </c>
      <c r="GN206" s="114">
        <v>3383400</v>
      </c>
      <c r="GO206" s="115">
        <v>35880</v>
      </c>
      <c r="GP206" s="145">
        <v>136.229996</v>
      </c>
      <c r="GQ206" s="113">
        <v>137.720001</v>
      </c>
      <c r="GR206" s="113">
        <v>136.229996</v>
      </c>
      <c r="GS206" s="113">
        <v>137.029999</v>
      </c>
      <c r="GT206" s="113">
        <v>136.52758800000001</v>
      </c>
      <c r="GU206" s="114">
        <v>6369000</v>
      </c>
      <c r="GV206" s="115">
        <v>383977.9</v>
      </c>
      <c r="GW206" s="145">
        <v>174.36999499999999</v>
      </c>
      <c r="GX206" s="113">
        <v>174.699997</v>
      </c>
      <c r="GY206" s="113">
        <v>172.35000600000001</v>
      </c>
      <c r="GZ206" s="113">
        <v>173.5</v>
      </c>
      <c r="HA206" s="113">
        <v>173.5</v>
      </c>
      <c r="HB206" s="114">
        <v>8097100</v>
      </c>
      <c r="HC206" s="115">
        <v>315237.8</v>
      </c>
      <c r="HD206" s="147">
        <v>33872.559999999998</v>
      </c>
      <c r="HE206" s="148">
        <v>34040.699999999997</v>
      </c>
      <c r="HF206" s="148">
        <v>33751.06</v>
      </c>
      <c r="HG206" s="148">
        <v>33945.58</v>
      </c>
      <c r="HH206" s="148">
        <v>33945.58</v>
      </c>
      <c r="HI206" s="114">
        <v>284130000</v>
      </c>
      <c r="HJ206" s="149">
        <f t="shared" si="3"/>
        <v>10297428.530000003</v>
      </c>
    </row>
    <row r="207" spans="1:218" x14ac:dyDescent="0.2">
      <c r="A207" s="127">
        <v>44370</v>
      </c>
      <c r="B207" s="112">
        <v>194.800003</v>
      </c>
      <c r="C207" s="113">
        <v>195.41999799999999</v>
      </c>
      <c r="D207" s="113">
        <v>192.279999</v>
      </c>
      <c r="E207" s="113">
        <v>192.36000100000001</v>
      </c>
      <c r="F207" s="113">
        <v>190.902725</v>
      </c>
      <c r="G207" s="114">
        <v>2976500</v>
      </c>
      <c r="H207" s="120">
        <v>111506.3</v>
      </c>
      <c r="I207" s="145">
        <v>165.029999</v>
      </c>
      <c r="J207" s="113">
        <v>166.86000100000001</v>
      </c>
      <c r="K207" s="113">
        <v>164.78999300000001</v>
      </c>
      <c r="L207" s="113">
        <v>166.020004</v>
      </c>
      <c r="M207" s="113">
        <v>165.177322</v>
      </c>
      <c r="N207" s="114">
        <v>2327600</v>
      </c>
      <c r="O207" s="115">
        <v>133364.29999999999</v>
      </c>
      <c r="P207" s="146">
        <v>239.64999399999999</v>
      </c>
      <c r="Q207" s="113">
        <v>239.75</v>
      </c>
      <c r="R207" s="113">
        <v>236.929993</v>
      </c>
      <c r="S207" s="113">
        <v>238.71000699999999</v>
      </c>
      <c r="T207" s="113">
        <v>236.88081399999999</v>
      </c>
      <c r="U207" s="114">
        <v>1654300</v>
      </c>
      <c r="V207" s="120">
        <v>140650</v>
      </c>
      <c r="W207" s="145">
        <v>133.770004</v>
      </c>
      <c r="X207" s="113">
        <v>134.320007</v>
      </c>
      <c r="Y207" s="113">
        <v>133.229996</v>
      </c>
      <c r="Z207" s="113">
        <v>133.699997</v>
      </c>
      <c r="AA207" s="113">
        <v>133.49998500000001</v>
      </c>
      <c r="AB207" s="114">
        <v>60214200</v>
      </c>
      <c r="AC207" s="115">
        <v>2231135</v>
      </c>
      <c r="AD207" s="145">
        <v>244.800003</v>
      </c>
      <c r="AE207" s="113">
        <v>246.86999499999999</v>
      </c>
      <c r="AF207" s="113">
        <v>243.16999799999999</v>
      </c>
      <c r="AG207" s="113">
        <v>243.570007</v>
      </c>
      <c r="AH207" s="113">
        <v>243.570007</v>
      </c>
      <c r="AI207" s="114">
        <v>9874700</v>
      </c>
      <c r="AJ207" s="115">
        <v>142442.1</v>
      </c>
      <c r="AK207" s="145">
        <v>213.60000600000001</v>
      </c>
      <c r="AL207" s="113">
        <v>216.770004</v>
      </c>
      <c r="AM207" s="113">
        <v>212.58000200000001</v>
      </c>
      <c r="AN207" s="113">
        <v>213.78999300000001</v>
      </c>
      <c r="AO207" s="113">
        <v>212.648819</v>
      </c>
      <c r="AP207" s="114">
        <v>3283400</v>
      </c>
      <c r="AQ207" s="115">
        <v>117111.3</v>
      </c>
      <c r="AR207" s="145">
        <v>107.360001</v>
      </c>
      <c r="AS207" s="113">
        <v>108.129997</v>
      </c>
      <c r="AT207" s="113">
        <v>106.230003</v>
      </c>
      <c r="AU207" s="113">
        <v>106.269997</v>
      </c>
      <c r="AV207" s="113">
        <v>104.8563</v>
      </c>
      <c r="AW207" s="114">
        <v>7792800</v>
      </c>
      <c r="AX207" s="115">
        <v>204894.8</v>
      </c>
      <c r="AY207" s="145">
        <v>53.27</v>
      </c>
      <c r="AZ207" s="113">
        <v>53.290000999999997</v>
      </c>
      <c r="BA207" s="113">
        <v>52.59</v>
      </c>
      <c r="BB207" s="113">
        <v>52.759998000000003</v>
      </c>
      <c r="BC207" s="113">
        <v>52.043129</v>
      </c>
      <c r="BD207" s="114">
        <v>14749800</v>
      </c>
      <c r="BE207" s="115">
        <v>222341.3</v>
      </c>
      <c r="BF207" s="145">
        <v>54.560001</v>
      </c>
      <c r="BG207" s="113">
        <v>54.599997999999999</v>
      </c>
      <c r="BH207" s="113">
        <v>54.110000999999997</v>
      </c>
      <c r="BI207" s="113">
        <v>54.119999</v>
      </c>
      <c r="BJ207" s="113">
        <v>53.714607000000001</v>
      </c>
      <c r="BK207" s="114">
        <v>12339200</v>
      </c>
      <c r="BL207" s="115">
        <v>233348.1</v>
      </c>
      <c r="BM207" s="145">
        <v>64</v>
      </c>
      <c r="BN207" s="113">
        <v>64.269997000000004</v>
      </c>
      <c r="BO207" s="113">
        <v>63.099997999999999</v>
      </c>
      <c r="BP207" s="113">
        <v>63.150002000000001</v>
      </c>
      <c r="BQ207" s="113">
        <v>62.473877000000002</v>
      </c>
      <c r="BR207" s="114">
        <v>3254400</v>
      </c>
      <c r="BS207" s="115">
        <v>40565.199999999997</v>
      </c>
      <c r="BT207" s="145">
        <v>358.790009</v>
      </c>
      <c r="BU207" s="113">
        <v>362.48001099999999</v>
      </c>
      <c r="BV207" s="113">
        <v>357.66000400000001</v>
      </c>
      <c r="BW207" s="113">
        <v>361.04998799999998</v>
      </c>
      <c r="BX207" s="113">
        <v>359.30410799999999</v>
      </c>
      <c r="BY207" s="114">
        <v>1713100</v>
      </c>
      <c r="BZ207" s="115">
        <v>122671.1</v>
      </c>
      <c r="CA207" s="145">
        <v>215.66999799999999</v>
      </c>
      <c r="CB207" s="113">
        <v>216.36999499999999</v>
      </c>
      <c r="CC207" s="113">
        <v>214.55999800000001</v>
      </c>
      <c r="CD207" s="113">
        <v>214.66000399999999</v>
      </c>
      <c r="CE207" s="113">
        <v>213.807526</v>
      </c>
      <c r="CF207" s="114">
        <v>2234200</v>
      </c>
      <c r="CG207" s="115">
        <v>141730</v>
      </c>
      <c r="CH207" s="145">
        <v>312.01998900000001</v>
      </c>
      <c r="CI207" s="113">
        <v>313.66000400000001</v>
      </c>
      <c r="CJ207" s="113">
        <v>310.63000499999998</v>
      </c>
      <c r="CK207" s="113">
        <v>311.67001299999998</v>
      </c>
      <c r="CL207" s="113">
        <v>310.093414</v>
      </c>
      <c r="CM207" s="114">
        <v>2564500</v>
      </c>
      <c r="CN207" s="115">
        <v>331385.8</v>
      </c>
      <c r="CO207" s="145">
        <v>55.869999</v>
      </c>
      <c r="CP207" s="113">
        <v>55.970001000000003</v>
      </c>
      <c r="CQ207" s="113">
        <v>55.23</v>
      </c>
      <c r="CR207" s="113">
        <v>55.259998000000003</v>
      </c>
      <c r="CS207" s="113">
        <v>54.903216999999998</v>
      </c>
      <c r="CT207" s="114">
        <v>20287900</v>
      </c>
      <c r="CU207" s="115">
        <v>223139.9</v>
      </c>
      <c r="CV207" s="145">
        <v>146.429993</v>
      </c>
      <c r="CW207" s="113">
        <v>146.5</v>
      </c>
      <c r="CX207" s="113">
        <v>144.570007</v>
      </c>
      <c r="CY207" s="113">
        <v>144.61000100000001</v>
      </c>
      <c r="CZ207" s="113">
        <v>142.96408099999999</v>
      </c>
      <c r="DA207" s="114">
        <v>3202600</v>
      </c>
      <c r="DB207" s="115">
        <v>129212.3</v>
      </c>
      <c r="DC207" s="145">
        <v>163.69000199999999</v>
      </c>
      <c r="DD207" s="113">
        <v>163.69000199999999</v>
      </c>
      <c r="DE207" s="113">
        <v>162.479996</v>
      </c>
      <c r="DF207" s="113">
        <v>162.63000500000001</v>
      </c>
      <c r="DG207" s="113">
        <v>161.66931199999999</v>
      </c>
      <c r="DH207" s="114">
        <v>4493400</v>
      </c>
      <c r="DI207" s="115">
        <v>428269.3</v>
      </c>
      <c r="DJ207" s="145">
        <v>150.199997</v>
      </c>
      <c r="DK207" s="113">
        <v>152.03999300000001</v>
      </c>
      <c r="DL207" s="113">
        <v>150.08999600000001</v>
      </c>
      <c r="DM207" s="113">
        <v>151.11999499999999</v>
      </c>
      <c r="DN207" s="113">
        <v>149.35415599999999</v>
      </c>
      <c r="DO207" s="114">
        <v>12733300</v>
      </c>
      <c r="DP207" s="115">
        <v>457459.6</v>
      </c>
      <c r="DQ207" s="145">
        <v>233.300003</v>
      </c>
      <c r="DR207" s="113">
        <v>234.449997</v>
      </c>
      <c r="DS207" s="113">
        <v>232.699997</v>
      </c>
      <c r="DT207" s="113">
        <v>233.240005</v>
      </c>
      <c r="DU207" s="113">
        <v>231.968277</v>
      </c>
      <c r="DV207" s="114">
        <v>1701500</v>
      </c>
      <c r="DW207" s="115">
        <v>174037.6</v>
      </c>
      <c r="DX207" s="145">
        <v>75.849997999999999</v>
      </c>
      <c r="DY207" s="113">
        <v>76.260002</v>
      </c>
      <c r="DZ207" s="113">
        <v>75.550003000000004</v>
      </c>
      <c r="EA207" s="113">
        <v>75.580001999999993</v>
      </c>
      <c r="EB207" s="113">
        <v>74.908683999999994</v>
      </c>
      <c r="EC207" s="114">
        <v>9539100</v>
      </c>
      <c r="ED207" s="115">
        <v>191372.9</v>
      </c>
      <c r="EE207" s="145">
        <v>265.98998999999998</v>
      </c>
      <c r="EF207" s="113">
        <v>266.82998700000002</v>
      </c>
      <c r="EG207" s="113">
        <v>264.42999300000002</v>
      </c>
      <c r="EH207" s="113">
        <v>265.26998900000001</v>
      </c>
      <c r="EI207" s="113">
        <v>264.76312300000001</v>
      </c>
      <c r="EJ207" s="114">
        <v>19518700</v>
      </c>
      <c r="EK207" s="115">
        <v>1997937</v>
      </c>
      <c r="EL207" s="145">
        <v>132.80999800000001</v>
      </c>
      <c r="EM207" s="113">
        <v>133.699997</v>
      </c>
      <c r="EN207" s="113">
        <v>132.21000699999999</v>
      </c>
      <c r="EO207" s="113">
        <v>133.10000600000001</v>
      </c>
      <c r="EP207" s="113">
        <v>132.88072199999999</v>
      </c>
      <c r="EQ207" s="114">
        <v>4566000</v>
      </c>
      <c r="ER207" s="115">
        <v>169696.7</v>
      </c>
      <c r="ES207" s="145">
        <v>132.949997</v>
      </c>
      <c r="ET207" s="113">
        <v>133.36000100000001</v>
      </c>
      <c r="EU207" s="113">
        <v>132.320007</v>
      </c>
      <c r="EV207" s="113">
        <v>132.929993</v>
      </c>
      <c r="EW207" s="113">
        <v>132.09918200000001</v>
      </c>
      <c r="EX207" s="114">
        <v>5796000</v>
      </c>
      <c r="EY207" s="115">
        <v>325443.59999999998</v>
      </c>
      <c r="EZ207" s="145">
        <v>243.75</v>
      </c>
      <c r="FA207" s="113">
        <v>244.5</v>
      </c>
      <c r="FB207" s="113">
        <v>240.85000600000001</v>
      </c>
      <c r="FC207" s="113">
        <v>241.83999600000001</v>
      </c>
      <c r="FD207" s="113">
        <v>241.83999600000001</v>
      </c>
      <c r="FE207" s="114">
        <v>4482400</v>
      </c>
      <c r="FF207" s="115">
        <v>226360</v>
      </c>
      <c r="FG207" s="145">
        <v>148.83999600000001</v>
      </c>
      <c r="FH207" s="113">
        <v>148.949997</v>
      </c>
      <c r="FI207" s="113">
        <v>147.83000200000001</v>
      </c>
      <c r="FJ207" s="113">
        <v>147.89999399999999</v>
      </c>
      <c r="FK207" s="113">
        <v>147.08009300000001</v>
      </c>
      <c r="FL207" s="114">
        <v>649600</v>
      </c>
      <c r="FM207" s="115">
        <v>37191.050000000003</v>
      </c>
      <c r="FN207" s="145">
        <v>397.82000699999998</v>
      </c>
      <c r="FO207" s="113">
        <v>399</v>
      </c>
      <c r="FP207" s="113">
        <v>395.26998900000001</v>
      </c>
      <c r="FQ207" s="113">
        <v>395.55999800000001</v>
      </c>
      <c r="FR207" s="113">
        <v>394.176422</v>
      </c>
      <c r="FS207" s="114">
        <v>2942100</v>
      </c>
      <c r="FT207" s="115">
        <v>373290.8</v>
      </c>
      <c r="FU207" s="145">
        <v>56.450001</v>
      </c>
      <c r="FV207" s="113">
        <v>56.75</v>
      </c>
      <c r="FW207" s="113">
        <v>56.049999</v>
      </c>
      <c r="FX207" s="113">
        <v>56.07</v>
      </c>
      <c r="FY207" s="113">
        <v>54.796348999999999</v>
      </c>
      <c r="FZ207" s="114">
        <v>16524500</v>
      </c>
      <c r="GA207" s="115">
        <v>232133.6</v>
      </c>
      <c r="GB207" s="145">
        <v>235.449997</v>
      </c>
      <c r="GC207" s="113">
        <v>235.91999799999999</v>
      </c>
      <c r="GD207" s="113">
        <v>233.94000199999999</v>
      </c>
      <c r="GE207" s="113">
        <v>234.679993</v>
      </c>
      <c r="GF207" s="113">
        <v>234.36050399999999</v>
      </c>
      <c r="GG207" s="114">
        <v>6814700</v>
      </c>
      <c r="GH207" s="115">
        <v>397033.1</v>
      </c>
      <c r="GI207" s="145">
        <v>51.790000999999997</v>
      </c>
      <c r="GJ207" s="113">
        <v>52.380001</v>
      </c>
      <c r="GK207" s="113">
        <v>51.560001</v>
      </c>
      <c r="GL207" s="113">
        <v>52.080002</v>
      </c>
      <c r="GM207" s="113">
        <v>51.572163000000003</v>
      </c>
      <c r="GN207" s="114">
        <v>3489600</v>
      </c>
      <c r="GO207" s="115">
        <v>36670</v>
      </c>
      <c r="GP207" s="145">
        <v>136.5</v>
      </c>
      <c r="GQ207" s="113">
        <v>136.990005</v>
      </c>
      <c r="GR207" s="113">
        <v>135.929993</v>
      </c>
      <c r="GS207" s="113">
        <v>135.96000699999999</v>
      </c>
      <c r="GT207" s="113">
        <v>135.46151699999999</v>
      </c>
      <c r="GU207" s="114">
        <v>6463500</v>
      </c>
      <c r="GV207" s="115">
        <v>380979.6</v>
      </c>
      <c r="GW207" s="145">
        <v>173.61999499999999</v>
      </c>
      <c r="GX207" s="113">
        <v>175.449997</v>
      </c>
      <c r="GY207" s="113">
        <v>172.94000199999999</v>
      </c>
      <c r="GZ207" s="113">
        <v>175.33000200000001</v>
      </c>
      <c r="HA207" s="113">
        <v>175.33000200000001</v>
      </c>
      <c r="HB207" s="114">
        <v>9174200</v>
      </c>
      <c r="HC207" s="115">
        <v>318562.8</v>
      </c>
      <c r="HD207" s="147">
        <v>33948.54</v>
      </c>
      <c r="HE207" s="148">
        <v>34009.4</v>
      </c>
      <c r="HF207" s="148">
        <v>33869.83</v>
      </c>
      <c r="HG207" s="148">
        <v>33874.239999999998</v>
      </c>
      <c r="HH207" s="148">
        <v>33874.239999999998</v>
      </c>
      <c r="HI207" s="114">
        <v>255280000</v>
      </c>
      <c r="HJ207" s="149">
        <f t="shared" si="3"/>
        <v>10271935.149999999</v>
      </c>
    </row>
    <row r="208" spans="1:218" x14ac:dyDescent="0.2">
      <c r="A208" s="127">
        <v>44371</v>
      </c>
      <c r="B208" s="112">
        <v>193.300003</v>
      </c>
      <c r="C208" s="113">
        <v>193.740005</v>
      </c>
      <c r="D208" s="113">
        <v>191.63999899999999</v>
      </c>
      <c r="E208" s="113">
        <v>193.259995</v>
      </c>
      <c r="F208" s="113">
        <v>191.79589799999999</v>
      </c>
      <c r="G208" s="114">
        <v>2191800</v>
      </c>
      <c r="H208" s="120">
        <v>112027.9</v>
      </c>
      <c r="I208" s="145">
        <v>167.05999800000001</v>
      </c>
      <c r="J208" s="113">
        <v>168.58000200000001</v>
      </c>
      <c r="K208" s="113">
        <v>166.41000399999999</v>
      </c>
      <c r="L208" s="113">
        <v>168.21000699999999</v>
      </c>
      <c r="M208" s="113">
        <v>167.356201</v>
      </c>
      <c r="N208" s="114">
        <v>2417100</v>
      </c>
      <c r="O208" s="115">
        <v>135123.5</v>
      </c>
      <c r="P208" s="146">
        <v>240.41000399999999</v>
      </c>
      <c r="Q208" s="113">
        <v>243.029999</v>
      </c>
      <c r="R208" s="113">
        <v>239.28999300000001</v>
      </c>
      <c r="S208" s="113">
        <v>240.949997</v>
      </c>
      <c r="T208" s="113">
        <v>239.10363799999999</v>
      </c>
      <c r="U208" s="114">
        <v>1943000</v>
      </c>
      <c r="V208" s="120">
        <v>136810</v>
      </c>
      <c r="W208" s="145">
        <v>134.449997</v>
      </c>
      <c r="X208" s="113">
        <v>134.63999899999999</v>
      </c>
      <c r="Y208" s="113">
        <v>132.929993</v>
      </c>
      <c r="Z208" s="113">
        <v>133.41000399999999</v>
      </c>
      <c r="AA208" s="113">
        <v>133.210419</v>
      </c>
      <c r="AB208" s="114">
        <v>68711000</v>
      </c>
      <c r="AC208" s="115">
        <v>2226296</v>
      </c>
      <c r="AD208" s="145">
        <v>245.199997</v>
      </c>
      <c r="AE208" s="113">
        <v>250.740005</v>
      </c>
      <c r="AF208" s="113">
        <v>243.699997</v>
      </c>
      <c r="AG208" s="113">
        <v>250.570007</v>
      </c>
      <c r="AH208" s="113">
        <v>250.570007</v>
      </c>
      <c r="AI208" s="114">
        <v>13755600</v>
      </c>
      <c r="AJ208" s="115">
        <v>146535.79999999999</v>
      </c>
      <c r="AK208" s="145">
        <v>216.53999300000001</v>
      </c>
      <c r="AL208" s="113">
        <v>221.929993</v>
      </c>
      <c r="AM208" s="113">
        <v>215.33000200000001</v>
      </c>
      <c r="AN208" s="113">
        <v>219.33999600000001</v>
      </c>
      <c r="AO208" s="113">
        <v>218.16918899999999</v>
      </c>
      <c r="AP208" s="114">
        <v>6827600</v>
      </c>
      <c r="AQ208" s="115">
        <v>120151.6</v>
      </c>
      <c r="AR208" s="145">
        <v>107.139999</v>
      </c>
      <c r="AS208" s="113">
        <v>107.779999</v>
      </c>
      <c r="AT208" s="113">
        <v>106.360001</v>
      </c>
      <c r="AU208" s="113">
        <v>107.139999</v>
      </c>
      <c r="AV208" s="113">
        <v>105.71472900000001</v>
      </c>
      <c r="AW208" s="114">
        <v>8724600</v>
      </c>
      <c r="AX208" s="115">
        <v>206572.2</v>
      </c>
      <c r="AY208" s="145">
        <v>52.939999</v>
      </c>
      <c r="AZ208" s="113">
        <v>53.049999</v>
      </c>
      <c r="BA208" s="113">
        <v>52.610000999999997</v>
      </c>
      <c r="BB208" s="113">
        <v>52.779998999999997</v>
      </c>
      <c r="BC208" s="113">
        <v>52.062854999999999</v>
      </c>
      <c r="BD208" s="114">
        <v>13974300</v>
      </c>
      <c r="BE208" s="115">
        <v>222425.60000000001</v>
      </c>
      <c r="BF208" s="145">
        <v>54.259998000000003</v>
      </c>
      <c r="BG208" s="113">
        <v>54.419998</v>
      </c>
      <c r="BH208" s="113">
        <v>54</v>
      </c>
      <c r="BI208" s="113">
        <v>54.389999000000003</v>
      </c>
      <c r="BJ208" s="113">
        <v>53.982582000000001</v>
      </c>
      <c r="BK208" s="114">
        <v>11488400</v>
      </c>
      <c r="BL208" s="115">
        <v>234512.3</v>
      </c>
      <c r="BM208" s="145">
        <v>63.779998999999997</v>
      </c>
      <c r="BN208" s="113">
        <v>63.830002</v>
      </c>
      <c r="BO208" s="113">
        <v>62.759998000000003</v>
      </c>
      <c r="BP208" s="113">
        <v>63.110000999999997</v>
      </c>
      <c r="BQ208" s="113">
        <v>62.434303</v>
      </c>
      <c r="BR208" s="114">
        <v>4253700</v>
      </c>
      <c r="BS208" s="115">
        <v>40655.660000000003</v>
      </c>
      <c r="BT208" s="145">
        <v>363</v>
      </c>
      <c r="BU208" s="113">
        <v>370.88000499999998</v>
      </c>
      <c r="BV208" s="113">
        <v>362.77999899999998</v>
      </c>
      <c r="BW208" s="113">
        <v>368.75</v>
      </c>
      <c r="BX208" s="113">
        <v>366.966858</v>
      </c>
      <c r="BY208" s="114">
        <v>2716600</v>
      </c>
      <c r="BZ208" s="115">
        <v>125287.3</v>
      </c>
      <c r="CA208" s="145">
        <v>215.78999300000001</v>
      </c>
      <c r="CB208" s="113">
        <v>218.03999300000001</v>
      </c>
      <c r="CC208" s="113">
        <v>214.64999399999999</v>
      </c>
      <c r="CD208" s="113">
        <v>217.69000199999999</v>
      </c>
      <c r="CE208" s="113">
        <v>216.82550000000001</v>
      </c>
      <c r="CF208" s="114">
        <v>3364300</v>
      </c>
      <c r="CG208" s="115">
        <v>138230</v>
      </c>
      <c r="CH208" s="145">
        <v>313.11999500000002</v>
      </c>
      <c r="CI208" s="113">
        <v>314.83999599999999</v>
      </c>
      <c r="CJ208" s="113">
        <v>311.67001299999998</v>
      </c>
      <c r="CK208" s="113">
        <v>311.83999599999999</v>
      </c>
      <c r="CL208" s="113">
        <v>310.26254299999999</v>
      </c>
      <c r="CM208" s="114">
        <v>2649200</v>
      </c>
      <c r="CN208" s="115">
        <v>331566.7</v>
      </c>
      <c r="CO208" s="145">
        <v>55.490001999999997</v>
      </c>
      <c r="CP208" s="113">
        <v>56.099997999999999</v>
      </c>
      <c r="CQ208" s="113">
        <v>55.34</v>
      </c>
      <c r="CR208" s="113">
        <v>56.07</v>
      </c>
      <c r="CS208" s="113">
        <v>55.707993000000002</v>
      </c>
      <c r="CT208" s="114">
        <v>21209700</v>
      </c>
      <c r="CU208" s="115">
        <v>226410.7</v>
      </c>
      <c r="CV208" s="145">
        <v>145.800003</v>
      </c>
      <c r="CW208" s="113">
        <v>146.19000199999999</v>
      </c>
      <c r="CX208" s="113">
        <v>144.69000199999999</v>
      </c>
      <c r="CY208" s="113">
        <v>145.44000199999999</v>
      </c>
      <c r="CZ208" s="113">
        <v>143.784637</v>
      </c>
      <c r="DA208" s="114">
        <v>3609700</v>
      </c>
      <c r="DB208" s="115">
        <v>129953.9</v>
      </c>
      <c r="DC208" s="145">
        <v>163.270004</v>
      </c>
      <c r="DD208" s="113">
        <v>164.199997</v>
      </c>
      <c r="DE208" s="113">
        <v>162.800003</v>
      </c>
      <c r="DF208" s="113">
        <v>163.36999499999999</v>
      </c>
      <c r="DG208" s="113">
        <v>162.404922</v>
      </c>
      <c r="DH208" s="114">
        <v>4549200</v>
      </c>
      <c r="DI208" s="115">
        <v>430218</v>
      </c>
      <c r="DJ208" s="145">
        <v>151.91999799999999</v>
      </c>
      <c r="DK208" s="113">
        <v>153.11999499999999</v>
      </c>
      <c r="DL208" s="113">
        <v>151.220001</v>
      </c>
      <c r="DM208" s="113">
        <v>152.509995</v>
      </c>
      <c r="DN208" s="113">
        <v>150.72792100000001</v>
      </c>
      <c r="DO208" s="114">
        <v>13733200</v>
      </c>
      <c r="DP208" s="115">
        <v>461667.3</v>
      </c>
      <c r="DQ208" s="145">
        <v>234.10000600000001</v>
      </c>
      <c r="DR208" s="113">
        <v>235.16000399999999</v>
      </c>
      <c r="DS208" s="113">
        <v>232.740005</v>
      </c>
      <c r="DT208" s="113">
        <v>233.33000200000001</v>
      </c>
      <c r="DU208" s="113">
        <v>232.057785</v>
      </c>
      <c r="DV208" s="114">
        <v>1839800</v>
      </c>
      <c r="DW208" s="115">
        <v>174104.8</v>
      </c>
      <c r="DX208" s="145">
        <v>75.730002999999996</v>
      </c>
      <c r="DY208" s="113">
        <v>76.639999000000003</v>
      </c>
      <c r="DZ208" s="113">
        <v>75.730002999999996</v>
      </c>
      <c r="EA208" s="113">
        <v>76.360000999999997</v>
      </c>
      <c r="EB208" s="113">
        <v>75.681754999999995</v>
      </c>
      <c r="EC208" s="114">
        <v>8601900</v>
      </c>
      <c r="ED208" s="115">
        <v>193347.9</v>
      </c>
      <c r="EE208" s="145">
        <v>266.16000400000001</v>
      </c>
      <c r="EF208" s="113">
        <v>267.85000600000001</v>
      </c>
      <c r="EG208" s="113">
        <v>265.47000100000002</v>
      </c>
      <c r="EH208" s="113">
        <v>266.69000199999999</v>
      </c>
      <c r="EI208" s="113">
        <v>266.18042000000003</v>
      </c>
      <c r="EJ208" s="114">
        <v>21446900</v>
      </c>
      <c r="EK208" s="115">
        <v>2008594</v>
      </c>
      <c r="EL208" s="145">
        <v>133.89999399999999</v>
      </c>
      <c r="EM208" s="113">
        <v>134.820007</v>
      </c>
      <c r="EN208" s="113">
        <v>132.89999399999999</v>
      </c>
      <c r="EO208" s="113">
        <v>133.60000600000001</v>
      </c>
      <c r="EP208" s="113">
        <v>133.379898</v>
      </c>
      <c r="EQ208" s="114">
        <v>11420500</v>
      </c>
      <c r="ER208" s="115">
        <v>170334.2</v>
      </c>
      <c r="ES208" s="145">
        <v>132.949997</v>
      </c>
      <c r="ET208" s="113">
        <v>133.30999800000001</v>
      </c>
      <c r="EU208" s="113">
        <v>132.699997</v>
      </c>
      <c r="EV208" s="113">
        <v>133.020004</v>
      </c>
      <c r="EW208" s="113">
        <v>132.18862899999999</v>
      </c>
      <c r="EX208" s="114">
        <v>6056700</v>
      </c>
      <c r="EY208" s="115">
        <v>325663.90000000002</v>
      </c>
      <c r="EZ208" s="145">
        <v>243.35000600000001</v>
      </c>
      <c r="FA208" s="113">
        <v>247.69000199999999</v>
      </c>
      <c r="FB208" s="113">
        <v>242.699997</v>
      </c>
      <c r="FC208" s="113">
        <v>243.770004</v>
      </c>
      <c r="FD208" s="113">
        <v>243.770004</v>
      </c>
      <c r="FE208" s="114">
        <v>4987300</v>
      </c>
      <c r="FF208" s="115">
        <v>236980</v>
      </c>
      <c r="FG208" s="145">
        <v>148.89999399999999</v>
      </c>
      <c r="FH208" s="113">
        <v>150.5</v>
      </c>
      <c r="FI208" s="113">
        <v>148.28999300000001</v>
      </c>
      <c r="FJ208" s="113">
        <v>149.970001</v>
      </c>
      <c r="FK208" s="113">
        <v>149.13862599999999</v>
      </c>
      <c r="FL208" s="114">
        <v>1026900</v>
      </c>
      <c r="FM208" s="115">
        <v>37711.57</v>
      </c>
      <c r="FN208" s="145">
        <v>398.32000699999998</v>
      </c>
      <c r="FO208" s="113">
        <v>402.16000400000001</v>
      </c>
      <c r="FP208" s="113">
        <v>396.83999599999999</v>
      </c>
      <c r="FQ208" s="113">
        <v>398.86999500000002</v>
      </c>
      <c r="FR208" s="113">
        <v>397.47482300000001</v>
      </c>
      <c r="FS208" s="114">
        <v>3309100</v>
      </c>
      <c r="FT208" s="115">
        <v>376414.5</v>
      </c>
      <c r="FU208" s="145">
        <v>56.16</v>
      </c>
      <c r="FV208" s="113">
        <v>56.41</v>
      </c>
      <c r="FW208" s="113">
        <v>56.060001</v>
      </c>
      <c r="FX208" s="113">
        <v>56.369999</v>
      </c>
      <c r="FY208" s="113">
        <v>55.089531000000001</v>
      </c>
      <c r="FZ208" s="114">
        <v>15386200</v>
      </c>
      <c r="GA208" s="115">
        <v>233375.6</v>
      </c>
      <c r="GB208" s="145">
        <v>237</v>
      </c>
      <c r="GC208" s="113">
        <v>238.25</v>
      </c>
      <c r="GD208" s="113">
        <v>235.41000399999999</v>
      </c>
      <c r="GE208" s="113">
        <v>236.240005</v>
      </c>
      <c r="GF208" s="113">
        <v>235.918396</v>
      </c>
      <c r="GG208" s="114">
        <v>4611500</v>
      </c>
      <c r="GH208" s="115">
        <v>399672.4</v>
      </c>
      <c r="GI208" s="145">
        <v>51.27</v>
      </c>
      <c r="GJ208" s="113">
        <v>52.330002</v>
      </c>
      <c r="GK208" s="113">
        <v>50.830002</v>
      </c>
      <c r="GL208" s="113">
        <v>52.099997999999999</v>
      </c>
      <c r="GM208" s="113">
        <v>51.591965000000002</v>
      </c>
      <c r="GN208" s="114">
        <v>3876900</v>
      </c>
      <c r="GO208" s="115">
        <v>34450</v>
      </c>
      <c r="GP208" s="145">
        <v>136.16999799999999</v>
      </c>
      <c r="GQ208" s="113">
        <v>137.240005</v>
      </c>
      <c r="GR208" s="113">
        <v>136.10000600000001</v>
      </c>
      <c r="GS208" s="113">
        <v>136.91000399999999</v>
      </c>
      <c r="GT208" s="113">
        <v>136.40803500000001</v>
      </c>
      <c r="GU208" s="114">
        <v>7814700</v>
      </c>
      <c r="GV208" s="115">
        <v>383641.59999999998</v>
      </c>
      <c r="GW208" s="145">
        <v>176.13000500000001</v>
      </c>
      <c r="GX208" s="113">
        <v>178.240005</v>
      </c>
      <c r="GY208" s="113">
        <v>175.779999</v>
      </c>
      <c r="GZ208" s="113">
        <v>177.929993</v>
      </c>
      <c r="HA208" s="113">
        <v>177.929993</v>
      </c>
      <c r="HB208" s="114">
        <v>7549400</v>
      </c>
      <c r="HC208" s="115">
        <v>323286.8</v>
      </c>
      <c r="HD208" s="147">
        <v>33933.910000000003</v>
      </c>
      <c r="HE208" s="148">
        <v>34233.019999999997</v>
      </c>
      <c r="HF208" s="148">
        <v>33933.910000000003</v>
      </c>
      <c r="HG208" s="148">
        <v>34196.82</v>
      </c>
      <c r="HH208" s="148">
        <v>34196.82</v>
      </c>
      <c r="HI208" s="114">
        <v>275870000</v>
      </c>
      <c r="HJ208" s="149">
        <f t="shared" si="3"/>
        <v>10322021.73</v>
      </c>
    </row>
    <row r="209" spans="1:218" x14ac:dyDescent="0.2">
      <c r="A209" s="127">
        <v>44372</v>
      </c>
      <c r="B209" s="112">
        <v>193.41999799999999</v>
      </c>
      <c r="C209" s="113">
        <v>195.33000200000001</v>
      </c>
      <c r="D209" s="113">
        <v>193.300003</v>
      </c>
      <c r="E209" s="113">
        <v>194.75</v>
      </c>
      <c r="F209" s="113">
        <v>193.27462800000001</v>
      </c>
      <c r="G209" s="114">
        <v>6175500</v>
      </c>
      <c r="H209" s="120">
        <v>112891.7</v>
      </c>
      <c r="I209" s="145">
        <v>168.449997</v>
      </c>
      <c r="J209" s="113">
        <v>170.41000399999999</v>
      </c>
      <c r="K209" s="113">
        <v>168.449997</v>
      </c>
      <c r="L209" s="113">
        <v>169.449997</v>
      </c>
      <c r="M209" s="113">
        <v>168.58990499999999</v>
      </c>
      <c r="N209" s="114">
        <v>9186000</v>
      </c>
      <c r="O209" s="115">
        <v>136119.6</v>
      </c>
      <c r="P209" s="146">
        <v>241.63999899999999</v>
      </c>
      <c r="Q209" s="113">
        <v>243.64999399999999</v>
      </c>
      <c r="R209" s="113">
        <v>240.11000100000001</v>
      </c>
      <c r="S209" s="113">
        <v>242.679993</v>
      </c>
      <c r="T209" s="113">
        <v>240.82037399999999</v>
      </c>
      <c r="U209" s="114">
        <v>4309900</v>
      </c>
      <c r="V209" s="120">
        <v>134870</v>
      </c>
      <c r="W209" s="145">
        <v>133.46000699999999</v>
      </c>
      <c r="X209" s="113">
        <v>133.88999899999999</v>
      </c>
      <c r="Y209" s="113">
        <v>132.80999800000001</v>
      </c>
      <c r="Z209" s="113">
        <v>133.11000100000001</v>
      </c>
      <c r="AA209" s="113">
        <v>132.91087300000001</v>
      </c>
      <c r="AB209" s="114">
        <v>70783700</v>
      </c>
      <c r="AC209" s="115">
        <v>2221289</v>
      </c>
      <c r="AD209" s="145">
        <v>250.75</v>
      </c>
      <c r="AE209" s="113">
        <v>252.300003</v>
      </c>
      <c r="AF209" s="113">
        <v>248.25</v>
      </c>
      <c r="AG209" s="113">
        <v>248.38000500000001</v>
      </c>
      <c r="AH209" s="113">
        <v>248.38000500000001</v>
      </c>
      <c r="AI209" s="114">
        <v>9625800</v>
      </c>
      <c r="AJ209" s="115">
        <v>145255</v>
      </c>
      <c r="AK209" s="145">
        <v>221.179993</v>
      </c>
      <c r="AL209" s="113">
        <v>221.75</v>
      </c>
      <c r="AM209" s="113">
        <v>215.270004</v>
      </c>
      <c r="AN209" s="113">
        <v>216.30999800000001</v>
      </c>
      <c r="AO209" s="113">
        <v>215.15536499999999</v>
      </c>
      <c r="AP209" s="114">
        <v>11274200</v>
      </c>
      <c r="AQ209" s="115">
        <v>118491.8</v>
      </c>
      <c r="AR209" s="145">
        <v>107.589996</v>
      </c>
      <c r="AS209" s="113">
        <v>108.05999799999999</v>
      </c>
      <c r="AT209" s="113">
        <v>106.779999</v>
      </c>
      <c r="AU209" s="113">
        <v>107.300003</v>
      </c>
      <c r="AV209" s="113">
        <v>105.872604</v>
      </c>
      <c r="AW209" s="114">
        <v>8102300</v>
      </c>
      <c r="AX209" s="115">
        <v>206880.6</v>
      </c>
      <c r="AY209" s="145">
        <v>52.77</v>
      </c>
      <c r="AZ209" s="113">
        <v>53.200001</v>
      </c>
      <c r="BA209" s="113">
        <v>52.650002000000001</v>
      </c>
      <c r="BB209" s="113">
        <v>53.060001</v>
      </c>
      <c r="BC209" s="113">
        <v>52.339053999999997</v>
      </c>
      <c r="BD209" s="114">
        <v>16682700</v>
      </c>
      <c r="BE209" s="115">
        <v>223605.5</v>
      </c>
      <c r="BF209" s="145">
        <v>54.240001999999997</v>
      </c>
      <c r="BG209" s="113">
        <v>54.470001000000003</v>
      </c>
      <c r="BH209" s="113">
        <v>54.009998000000003</v>
      </c>
      <c r="BI209" s="113">
        <v>54.32</v>
      </c>
      <c r="BJ209" s="113">
        <v>53.913108999999999</v>
      </c>
      <c r="BK209" s="114">
        <v>18880300</v>
      </c>
      <c r="BL209" s="115">
        <v>234210.4</v>
      </c>
      <c r="BM209" s="145">
        <v>63.25</v>
      </c>
      <c r="BN209" s="113">
        <v>63.869999</v>
      </c>
      <c r="BO209" s="113">
        <v>63.110000999999997</v>
      </c>
      <c r="BP209" s="113">
        <v>63.290000999999997</v>
      </c>
      <c r="BQ209" s="113">
        <v>62.612377000000002</v>
      </c>
      <c r="BR209" s="114">
        <v>4259700</v>
      </c>
      <c r="BS209" s="115">
        <v>40730.160000000003</v>
      </c>
      <c r="BT209" s="145">
        <v>368.82000699999998</v>
      </c>
      <c r="BU209" s="113">
        <v>371.14999399999999</v>
      </c>
      <c r="BV209" s="113">
        <v>364.540009</v>
      </c>
      <c r="BW209" s="113">
        <v>368.76998900000001</v>
      </c>
      <c r="BX209" s="113">
        <v>366.98675500000002</v>
      </c>
      <c r="BY209" s="114">
        <v>2782400</v>
      </c>
      <c r="BZ209" s="115">
        <v>125294</v>
      </c>
      <c r="CA209" s="145">
        <v>217.86999499999999</v>
      </c>
      <c r="CB209" s="113">
        <v>220.16999799999999</v>
      </c>
      <c r="CC209" s="113">
        <v>217.33000200000001</v>
      </c>
      <c r="CD209" s="113">
        <v>218.740005</v>
      </c>
      <c r="CE209" s="113">
        <v>217.87132299999999</v>
      </c>
      <c r="CF209" s="114">
        <v>5219100</v>
      </c>
      <c r="CG209" s="115">
        <v>129300.00000000001</v>
      </c>
      <c r="CH209" s="145">
        <v>312.23998999999998</v>
      </c>
      <c r="CI209" s="113">
        <v>315.459991</v>
      </c>
      <c r="CJ209" s="113">
        <v>311.54998799999998</v>
      </c>
      <c r="CK209" s="113">
        <v>313.63000499999998</v>
      </c>
      <c r="CL209" s="113">
        <v>312.04348800000002</v>
      </c>
      <c r="CM209" s="114">
        <v>11733500</v>
      </c>
      <c r="CN209" s="115">
        <v>333469.7</v>
      </c>
      <c r="CO209" s="145">
        <v>56.02</v>
      </c>
      <c r="CP209" s="113">
        <v>56.41</v>
      </c>
      <c r="CQ209" s="113">
        <v>55.75</v>
      </c>
      <c r="CR209" s="113">
        <v>55.91</v>
      </c>
      <c r="CS209" s="113">
        <v>55.549022999999998</v>
      </c>
      <c r="CT209" s="114">
        <v>21101200</v>
      </c>
      <c r="CU209" s="115">
        <v>225764.6</v>
      </c>
      <c r="CV209" s="145">
        <v>145.38000500000001</v>
      </c>
      <c r="CW209" s="113">
        <v>146.929993</v>
      </c>
      <c r="CX209" s="113">
        <v>144.949997</v>
      </c>
      <c r="CY209" s="113">
        <v>146.83999600000001</v>
      </c>
      <c r="CZ209" s="113">
        <v>145.168701</v>
      </c>
      <c r="DA209" s="114">
        <v>3594200</v>
      </c>
      <c r="DB209" s="115">
        <v>131204.79999999999</v>
      </c>
      <c r="DC209" s="145">
        <v>162.94000199999999</v>
      </c>
      <c r="DD209" s="113">
        <v>164.779999</v>
      </c>
      <c r="DE209" s="113">
        <v>162.88999899999999</v>
      </c>
      <c r="DF209" s="113">
        <v>164.21000699999999</v>
      </c>
      <c r="DG209" s="113">
        <v>163.23997499999999</v>
      </c>
      <c r="DH209" s="114">
        <v>10963800</v>
      </c>
      <c r="DI209" s="115">
        <v>432430.1</v>
      </c>
      <c r="DJ209" s="145">
        <v>152.58999600000001</v>
      </c>
      <c r="DK209" s="113">
        <v>154.5</v>
      </c>
      <c r="DL209" s="113">
        <v>151.66999799999999</v>
      </c>
      <c r="DM209" s="113">
        <v>154.050003</v>
      </c>
      <c r="DN209" s="113">
        <v>152.24992399999999</v>
      </c>
      <c r="DO209" s="114">
        <v>15484900</v>
      </c>
      <c r="DP209" s="115">
        <v>466329.1</v>
      </c>
      <c r="DQ209" s="145">
        <v>232.740005</v>
      </c>
      <c r="DR209" s="113">
        <v>233.41000399999999</v>
      </c>
      <c r="DS209" s="113">
        <v>232.33999600000001</v>
      </c>
      <c r="DT209" s="113">
        <v>232.41999799999999</v>
      </c>
      <c r="DU209" s="113">
        <v>231.15273999999999</v>
      </c>
      <c r="DV209" s="114">
        <v>3000100</v>
      </c>
      <c r="DW209" s="115">
        <v>173425.8</v>
      </c>
      <c r="DX209" s="145">
        <v>76.059997999999993</v>
      </c>
      <c r="DY209" s="113">
        <v>77.970000999999996</v>
      </c>
      <c r="DZ209" s="113">
        <v>76.050003000000004</v>
      </c>
      <c r="EA209" s="113">
        <v>77.199996999999996</v>
      </c>
      <c r="EB209" s="113">
        <v>76.514290000000003</v>
      </c>
      <c r="EC209" s="114">
        <v>50285200</v>
      </c>
      <c r="ED209" s="115">
        <v>195474.9</v>
      </c>
      <c r="EE209" s="145">
        <v>266.23001099999999</v>
      </c>
      <c r="EF209" s="113">
        <v>267.25</v>
      </c>
      <c r="EG209" s="113">
        <v>264.76001000000002</v>
      </c>
      <c r="EH209" s="113">
        <v>265.01998900000001</v>
      </c>
      <c r="EI209" s="113">
        <v>264.51361100000003</v>
      </c>
      <c r="EJ209" s="114">
        <v>25611100</v>
      </c>
      <c r="EK209" s="115">
        <v>1996017</v>
      </c>
      <c r="EL209" s="145">
        <v>152.41000399999999</v>
      </c>
      <c r="EM209" s="113">
        <v>154.58999600000001</v>
      </c>
      <c r="EN209" s="113">
        <v>150.479996</v>
      </c>
      <c r="EO209" s="113">
        <v>154.35000600000001</v>
      </c>
      <c r="EP209" s="113">
        <v>154.09571800000001</v>
      </c>
      <c r="EQ209" s="114">
        <v>46285400</v>
      </c>
      <c r="ER209" s="115">
        <v>196789.6</v>
      </c>
      <c r="ES209" s="145">
        <v>133.259995</v>
      </c>
      <c r="ET209" s="113">
        <v>135.53999300000001</v>
      </c>
      <c r="EU209" s="113">
        <v>132.949997</v>
      </c>
      <c r="EV209" s="113">
        <v>134.91999799999999</v>
      </c>
      <c r="EW209" s="113">
        <v>134.076752</v>
      </c>
      <c r="EX209" s="114">
        <v>24504900</v>
      </c>
      <c r="EY209" s="115">
        <v>330315.59999999998</v>
      </c>
      <c r="EZ209" s="145">
        <v>244.19000199999999</v>
      </c>
      <c r="FA209" s="113">
        <v>244.199997</v>
      </c>
      <c r="FB209" s="113">
        <v>240.990005</v>
      </c>
      <c r="FC209" s="113">
        <v>241.86999499999999</v>
      </c>
      <c r="FD209" s="113">
        <v>241.86999499999999</v>
      </c>
      <c r="FE209" s="114">
        <v>15409300</v>
      </c>
      <c r="FF209" s="115">
        <v>237780</v>
      </c>
      <c r="FG209" s="145">
        <v>150.71000699999999</v>
      </c>
      <c r="FH209" s="113">
        <v>151.96000699999999</v>
      </c>
      <c r="FI209" s="113">
        <v>150.10000600000001</v>
      </c>
      <c r="FJ209" s="113">
        <v>151.720001</v>
      </c>
      <c r="FK209" s="113">
        <v>150.87892199999999</v>
      </c>
      <c r="FL209" s="114">
        <v>1239700</v>
      </c>
      <c r="FM209" s="115">
        <v>38151.629999999997</v>
      </c>
      <c r="FN209" s="145">
        <v>400.10000600000001</v>
      </c>
      <c r="FO209" s="113">
        <v>409.98001099999999</v>
      </c>
      <c r="FP209" s="113">
        <v>399.01998900000001</v>
      </c>
      <c r="FQ209" s="113">
        <v>404.95001200000002</v>
      </c>
      <c r="FR209" s="113">
        <v>403.53359999999998</v>
      </c>
      <c r="FS209" s="114">
        <v>16928900</v>
      </c>
      <c r="FT209" s="115">
        <v>382152.1</v>
      </c>
      <c r="FU209" s="145">
        <v>56.27</v>
      </c>
      <c r="FV209" s="113">
        <v>56.52</v>
      </c>
      <c r="FW209" s="113">
        <v>56.189999</v>
      </c>
      <c r="FX209" s="113">
        <v>56.380001</v>
      </c>
      <c r="FY209" s="113">
        <v>55.099303999999997</v>
      </c>
      <c r="FZ209" s="114">
        <v>14540300</v>
      </c>
      <c r="GA209" s="115">
        <v>233417</v>
      </c>
      <c r="GB209" s="145">
        <v>236.39999399999999</v>
      </c>
      <c r="GC209" s="113">
        <v>238.479996</v>
      </c>
      <c r="GD209" s="113">
        <v>236.320007</v>
      </c>
      <c r="GE209" s="113">
        <v>237.320007</v>
      </c>
      <c r="GF209" s="113">
        <v>236.99693300000001</v>
      </c>
      <c r="GG209" s="114">
        <v>7825200</v>
      </c>
      <c r="GH209" s="115">
        <v>401499.6</v>
      </c>
      <c r="GI209" s="145">
        <v>52.049999</v>
      </c>
      <c r="GJ209" s="113">
        <v>52.450001</v>
      </c>
      <c r="GK209" s="113">
        <v>51.860000999999997</v>
      </c>
      <c r="GL209" s="113">
        <v>52.16</v>
      </c>
      <c r="GM209" s="113">
        <v>51.651378999999999</v>
      </c>
      <c r="GN209" s="114">
        <v>4094500</v>
      </c>
      <c r="GO209" s="115">
        <v>32310.000000000004</v>
      </c>
      <c r="GP209" s="145">
        <v>137.13000500000001</v>
      </c>
      <c r="GQ209" s="113">
        <v>138.86000100000001</v>
      </c>
      <c r="GR209" s="113">
        <v>136.91999799999999</v>
      </c>
      <c r="GS209" s="113">
        <v>138.529999</v>
      </c>
      <c r="GT209" s="113">
        <v>138.02209500000001</v>
      </c>
      <c r="GU209" s="114">
        <v>9546900</v>
      </c>
      <c r="GV209" s="115">
        <v>388181.1</v>
      </c>
      <c r="GW209" s="145">
        <v>178.83000200000001</v>
      </c>
      <c r="GX209" s="113">
        <v>179.08999600000001</v>
      </c>
      <c r="GY209" s="113">
        <v>177.490005</v>
      </c>
      <c r="GZ209" s="113">
        <v>178.35000600000001</v>
      </c>
      <c r="HA209" s="113">
        <v>178.35000600000001</v>
      </c>
      <c r="HB209" s="114">
        <v>7431800</v>
      </c>
      <c r="HC209" s="115">
        <v>324050</v>
      </c>
      <c r="HD209" s="147">
        <v>34328.1</v>
      </c>
      <c r="HE209" s="148">
        <v>34501.019999999997</v>
      </c>
      <c r="HF209" s="148">
        <v>34314.800000000003</v>
      </c>
      <c r="HG209" s="148">
        <v>34433.839999999997</v>
      </c>
      <c r="HH209" s="148">
        <v>34433.839999999997</v>
      </c>
      <c r="HI209" s="114">
        <v>432550000</v>
      </c>
      <c r="HJ209" s="149">
        <f t="shared" si="3"/>
        <v>10347700.389999999</v>
      </c>
    </row>
    <row r="210" spans="1:218" x14ac:dyDescent="0.2">
      <c r="A210" s="127">
        <v>44375</v>
      </c>
      <c r="B210" s="112">
        <v>195.759995</v>
      </c>
      <c r="C210" s="113">
        <v>196.91999799999999</v>
      </c>
      <c r="D210" s="113">
        <v>194.38999899999999</v>
      </c>
      <c r="E210" s="113">
        <v>196.5</v>
      </c>
      <c r="F210" s="113">
        <v>195.011368</v>
      </c>
      <c r="G210" s="114">
        <v>2100500</v>
      </c>
      <c r="H210" s="120">
        <v>113906.1</v>
      </c>
      <c r="I210" s="145">
        <v>168.61999499999999</v>
      </c>
      <c r="J210" s="113">
        <v>168.85000600000001</v>
      </c>
      <c r="K210" s="113">
        <v>163.199997</v>
      </c>
      <c r="L210" s="113">
        <v>164.779999</v>
      </c>
      <c r="M210" s="113">
        <v>163.94361900000001</v>
      </c>
      <c r="N210" s="114">
        <v>3433400</v>
      </c>
      <c r="O210" s="115">
        <v>132368.20000000001</v>
      </c>
      <c r="P210" s="146">
        <v>244.029999</v>
      </c>
      <c r="Q210" s="113">
        <v>245.509995</v>
      </c>
      <c r="R210" s="113">
        <v>242.66000399999999</v>
      </c>
      <c r="S210" s="113">
        <v>242.83999600000001</v>
      </c>
      <c r="T210" s="113">
        <v>240.97915599999999</v>
      </c>
      <c r="U210" s="114">
        <v>1680700</v>
      </c>
      <c r="V210" s="120">
        <v>135050</v>
      </c>
      <c r="W210" s="145">
        <v>133.41000399999999</v>
      </c>
      <c r="X210" s="113">
        <v>135.25</v>
      </c>
      <c r="Y210" s="113">
        <v>133.35000600000001</v>
      </c>
      <c r="Z210" s="113">
        <v>134.779999</v>
      </c>
      <c r="AA210" s="113">
        <v>134.57836900000001</v>
      </c>
      <c r="AB210" s="114">
        <v>62111300</v>
      </c>
      <c r="AC210" s="115">
        <v>2249158</v>
      </c>
      <c r="AD210" s="145">
        <v>244.729996</v>
      </c>
      <c r="AE210" s="113">
        <v>245.08000200000001</v>
      </c>
      <c r="AF210" s="113">
        <v>238.88000500000001</v>
      </c>
      <c r="AG210" s="113">
        <v>239.96000699999999</v>
      </c>
      <c r="AH210" s="113">
        <v>239.96000699999999</v>
      </c>
      <c r="AI210" s="114">
        <v>18152000</v>
      </c>
      <c r="AJ210" s="115">
        <v>140330.9</v>
      </c>
      <c r="AK210" s="145">
        <v>216.449997</v>
      </c>
      <c r="AL210" s="113">
        <v>216.779999</v>
      </c>
      <c r="AM210" s="113">
        <v>213.55999800000001</v>
      </c>
      <c r="AN210" s="113">
        <v>216.270004</v>
      </c>
      <c r="AO210" s="113">
        <v>215.11558500000001</v>
      </c>
      <c r="AP210" s="114">
        <v>3172000</v>
      </c>
      <c r="AQ210" s="115">
        <v>118469.9</v>
      </c>
      <c r="AR210" s="145">
        <v>106.949997</v>
      </c>
      <c r="AS210" s="113">
        <v>107</v>
      </c>
      <c r="AT210" s="113">
        <v>103.660004</v>
      </c>
      <c r="AU210" s="113">
        <v>103.989998</v>
      </c>
      <c r="AV210" s="113">
        <v>102.60663599999999</v>
      </c>
      <c r="AW210" s="114">
        <v>11348400</v>
      </c>
      <c r="AX210" s="115">
        <v>200498.8</v>
      </c>
      <c r="AY210" s="145">
        <v>53.16</v>
      </c>
      <c r="AZ210" s="113">
        <v>53.290000999999997</v>
      </c>
      <c r="BA210" s="113">
        <v>52.919998</v>
      </c>
      <c r="BB210" s="113">
        <v>52.959999000000003</v>
      </c>
      <c r="BC210" s="113">
        <v>52.240414000000001</v>
      </c>
      <c r="BD210" s="114">
        <v>14008700</v>
      </c>
      <c r="BE210" s="115">
        <v>223184.2</v>
      </c>
      <c r="BF210" s="145">
        <v>54.25</v>
      </c>
      <c r="BG210" s="113">
        <v>54.369999</v>
      </c>
      <c r="BH210" s="113">
        <v>54</v>
      </c>
      <c r="BI210" s="113">
        <v>54.259998000000003</v>
      </c>
      <c r="BJ210" s="113">
        <v>53.853558</v>
      </c>
      <c r="BK210" s="114">
        <v>10556900</v>
      </c>
      <c r="BL210" s="115">
        <v>233951.7</v>
      </c>
      <c r="BM210" s="145">
        <v>63.299999</v>
      </c>
      <c r="BN210" s="113">
        <v>63.299999</v>
      </c>
      <c r="BO210" s="113">
        <v>62.169998</v>
      </c>
      <c r="BP210" s="113">
        <v>62.900002000000001</v>
      </c>
      <c r="BQ210" s="113">
        <v>62.226551000000001</v>
      </c>
      <c r="BR210" s="114">
        <v>2727000</v>
      </c>
      <c r="BS210" s="115">
        <v>41038.800000000003</v>
      </c>
      <c r="BT210" s="145">
        <v>367.79998799999998</v>
      </c>
      <c r="BU210" s="113">
        <v>368.86999500000002</v>
      </c>
      <c r="BV210" s="113">
        <v>363.85998499999999</v>
      </c>
      <c r="BW210" s="113">
        <v>368.709991</v>
      </c>
      <c r="BX210" s="113">
        <v>366.92706299999998</v>
      </c>
      <c r="BY210" s="114">
        <v>1833400</v>
      </c>
      <c r="BZ210" s="115">
        <v>125273.60000000001</v>
      </c>
      <c r="CA210" s="145">
        <v>219.11999499999999</v>
      </c>
      <c r="CB210" s="113">
        <v>220.11000100000001</v>
      </c>
      <c r="CC210" s="113">
        <v>216.300003</v>
      </c>
      <c r="CD210" s="113">
        <v>216.78999300000001</v>
      </c>
      <c r="CE210" s="113">
        <v>215.92906199999999</v>
      </c>
      <c r="CF210" s="114">
        <v>2360300</v>
      </c>
      <c r="CG210" s="115">
        <v>128600</v>
      </c>
      <c r="CH210" s="145">
        <v>313.66000400000001</v>
      </c>
      <c r="CI210" s="113">
        <v>315.26998900000001</v>
      </c>
      <c r="CJ210" s="113">
        <v>311.36999500000002</v>
      </c>
      <c r="CK210" s="113">
        <v>314.27999899999998</v>
      </c>
      <c r="CL210" s="113">
        <v>312.69021600000002</v>
      </c>
      <c r="CM210" s="114">
        <v>2635400</v>
      </c>
      <c r="CN210" s="115">
        <v>334161</v>
      </c>
      <c r="CO210" s="145">
        <v>56.360000999999997</v>
      </c>
      <c r="CP210" s="113">
        <v>57.73</v>
      </c>
      <c r="CQ210" s="113">
        <v>56.34</v>
      </c>
      <c r="CR210" s="113">
        <v>57.48</v>
      </c>
      <c r="CS210" s="113">
        <v>57.108887000000003</v>
      </c>
      <c r="CT210" s="114">
        <v>22480900</v>
      </c>
      <c r="CU210" s="115">
        <v>233196.4</v>
      </c>
      <c r="CV210" s="145">
        <v>147.009995</v>
      </c>
      <c r="CW210" s="113">
        <v>147.300003</v>
      </c>
      <c r="CX210" s="113">
        <v>144.91000399999999</v>
      </c>
      <c r="CY210" s="113">
        <v>145.28999300000001</v>
      </c>
      <c r="CZ210" s="113">
        <v>143.636337</v>
      </c>
      <c r="DA210" s="114">
        <v>3888900</v>
      </c>
      <c r="DB210" s="115">
        <v>129819.9</v>
      </c>
      <c r="DC210" s="145">
        <v>164.44000199999999</v>
      </c>
      <c r="DD210" s="113">
        <v>165.070007</v>
      </c>
      <c r="DE210" s="113">
        <v>163.520004</v>
      </c>
      <c r="DF210" s="113">
        <v>164.020004</v>
      </c>
      <c r="DG210" s="113">
        <v>163.05110199999999</v>
      </c>
      <c r="DH210" s="114">
        <v>5604000</v>
      </c>
      <c r="DI210" s="115">
        <v>431929.8</v>
      </c>
      <c r="DJ210" s="145">
        <v>153.699997</v>
      </c>
      <c r="DK210" s="113">
        <v>154.479996</v>
      </c>
      <c r="DL210" s="113">
        <v>152.11999499999999</v>
      </c>
      <c r="DM210" s="113">
        <v>154.33000200000001</v>
      </c>
      <c r="DN210" s="113">
        <v>152.52664200000001</v>
      </c>
      <c r="DO210" s="114">
        <v>14125800</v>
      </c>
      <c r="DP210" s="115">
        <v>467176.7</v>
      </c>
      <c r="DQ210" s="145">
        <v>232.66999799999999</v>
      </c>
      <c r="DR210" s="113">
        <v>232.75</v>
      </c>
      <c r="DS210" s="113">
        <v>230.009995</v>
      </c>
      <c r="DT210" s="113">
        <v>231.08999600000001</v>
      </c>
      <c r="DU210" s="113">
        <v>229.82998699999999</v>
      </c>
      <c r="DV210" s="114">
        <v>2901700</v>
      </c>
      <c r="DW210" s="115">
        <v>172433.3</v>
      </c>
      <c r="DX210" s="145">
        <v>77.25</v>
      </c>
      <c r="DY210" s="113">
        <v>77.739998</v>
      </c>
      <c r="DZ210" s="113">
        <v>76.790001000000004</v>
      </c>
      <c r="EA210" s="113">
        <v>76.860000999999997</v>
      </c>
      <c r="EB210" s="113">
        <v>76.177314999999993</v>
      </c>
      <c r="EC210" s="114">
        <v>8796200</v>
      </c>
      <c r="ED210" s="115">
        <v>194614</v>
      </c>
      <c r="EE210" s="145">
        <v>266.19000199999999</v>
      </c>
      <c r="EF210" s="113">
        <v>268.89999399999999</v>
      </c>
      <c r="EG210" s="113">
        <v>265.91000400000001</v>
      </c>
      <c r="EH210" s="113">
        <v>268.72000100000002</v>
      </c>
      <c r="EI210" s="113">
        <v>268.20654300000001</v>
      </c>
      <c r="EJ210" s="114">
        <v>19590000</v>
      </c>
      <c r="EK210" s="115">
        <v>2023884</v>
      </c>
      <c r="EL210" s="145">
        <v>153.91999799999999</v>
      </c>
      <c r="EM210" s="113">
        <v>154.050003</v>
      </c>
      <c r="EN210" s="113">
        <v>151.509995</v>
      </c>
      <c r="EO210" s="113">
        <v>152.36000100000001</v>
      </c>
      <c r="EP210" s="113">
        <v>152.108994</v>
      </c>
      <c r="EQ210" s="114">
        <v>13133300</v>
      </c>
      <c r="ER210" s="115">
        <v>194252.4</v>
      </c>
      <c r="ES210" s="145">
        <v>134.89999399999999</v>
      </c>
      <c r="ET210" s="113">
        <v>136.16000399999999</v>
      </c>
      <c r="EU210" s="113">
        <v>134.759995</v>
      </c>
      <c r="EV210" s="113">
        <v>135.320007</v>
      </c>
      <c r="EW210" s="113">
        <v>134.47425799999999</v>
      </c>
      <c r="EX210" s="114">
        <v>6065400</v>
      </c>
      <c r="EY210" s="115">
        <v>331294.90000000002</v>
      </c>
      <c r="EZ210" s="145">
        <v>244.21000699999999</v>
      </c>
      <c r="FA210" s="113">
        <v>247.58999600000001</v>
      </c>
      <c r="FB210" s="113">
        <v>243.60000600000001</v>
      </c>
      <c r="FC210" s="113">
        <v>244.570007</v>
      </c>
      <c r="FD210" s="113">
        <v>244.570007</v>
      </c>
      <c r="FE210" s="114">
        <v>4274900</v>
      </c>
      <c r="FF210" s="115">
        <v>237840</v>
      </c>
      <c r="FG210" s="145">
        <v>151.21000699999999</v>
      </c>
      <c r="FH210" s="113">
        <v>151.35000600000001</v>
      </c>
      <c r="FI210" s="113">
        <v>148.740005</v>
      </c>
      <c r="FJ210" s="113">
        <v>149.449997</v>
      </c>
      <c r="FK210" s="113">
        <v>148.62150600000001</v>
      </c>
      <c r="FL210" s="114">
        <v>873300</v>
      </c>
      <c r="FM210" s="115">
        <v>37580.81</v>
      </c>
      <c r="FN210" s="145">
        <v>404.95001200000002</v>
      </c>
      <c r="FO210" s="113">
        <v>404.98998999999998</v>
      </c>
      <c r="FP210" s="113">
        <v>397.92999300000002</v>
      </c>
      <c r="FQ210" s="113">
        <v>401.459991</v>
      </c>
      <c r="FR210" s="113">
        <v>400.05578600000001</v>
      </c>
      <c r="FS210" s="114">
        <v>3193300</v>
      </c>
      <c r="FT210" s="115">
        <v>378858.6</v>
      </c>
      <c r="FU210" s="145">
        <v>56.380001</v>
      </c>
      <c r="FV210" s="113">
        <v>56.5</v>
      </c>
      <c r="FW210" s="113">
        <v>56.169998</v>
      </c>
      <c r="FX210" s="113">
        <v>56.18</v>
      </c>
      <c r="FY210" s="113">
        <v>54.903846999999999</v>
      </c>
      <c r="FZ210" s="114">
        <v>13754900</v>
      </c>
      <c r="GA210" s="115">
        <v>232588.9</v>
      </c>
      <c r="GB210" s="145">
        <v>238</v>
      </c>
      <c r="GC210" s="113">
        <v>238.36999499999999</v>
      </c>
      <c r="GD210" s="113">
        <v>231.86000100000001</v>
      </c>
      <c r="GE210" s="113">
        <v>234.08999600000001</v>
      </c>
      <c r="GF210" s="113">
        <v>233.77131700000001</v>
      </c>
      <c r="GG210" s="114">
        <v>9301700</v>
      </c>
      <c r="GH210" s="115">
        <v>396035</v>
      </c>
      <c r="GI210" s="145">
        <v>52.060001</v>
      </c>
      <c r="GJ210" s="113">
        <v>52.59</v>
      </c>
      <c r="GK210" s="113">
        <v>51.689999</v>
      </c>
      <c r="GL210" s="113">
        <v>52.209999000000003</v>
      </c>
      <c r="GM210" s="113">
        <v>51.700893000000001</v>
      </c>
      <c r="GN210" s="114">
        <v>3869200</v>
      </c>
      <c r="GO210" s="115">
        <v>32500</v>
      </c>
      <c r="GP210" s="145">
        <v>138.03999300000001</v>
      </c>
      <c r="GQ210" s="113">
        <v>138.63999899999999</v>
      </c>
      <c r="GR210" s="113">
        <v>136.60000600000001</v>
      </c>
      <c r="GS210" s="113">
        <v>138.10000600000001</v>
      </c>
      <c r="GT210" s="113">
        <v>137.59367399999999</v>
      </c>
      <c r="GU210" s="114">
        <v>5183000</v>
      </c>
      <c r="GV210" s="115">
        <v>386976.3</v>
      </c>
      <c r="GW210" s="145">
        <v>178.5</v>
      </c>
      <c r="GX210" s="113">
        <v>178.66000399999999</v>
      </c>
      <c r="GY210" s="113">
        <v>174.990005</v>
      </c>
      <c r="GZ210" s="113">
        <v>176.570007</v>
      </c>
      <c r="HA210" s="113">
        <v>176.570007</v>
      </c>
      <c r="HB210" s="114">
        <v>9881400</v>
      </c>
      <c r="HC210" s="115">
        <v>320815.8</v>
      </c>
      <c r="HD210" s="147">
        <v>34428.1</v>
      </c>
      <c r="HE210" s="148">
        <v>34449.65</v>
      </c>
      <c r="HF210" s="148">
        <v>34186.129999999997</v>
      </c>
      <c r="HG210" s="148">
        <v>34283.269999999997</v>
      </c>
      <c r="HH210" s="148">
        <v>34283.269999999997</v>
      </c>
      <c r="HI210" s="114">
        <v>280280000</v>
      </c>
      <c r="HJ210" s="149">
        <f t="shared" si="3"/>
        <v>10377788.01</v>
      </c>
    </row>
    <row r="211" spans="1:218" x14ac:dyDescent="0.2">
      <c r="A211" s="127">
        <v>44376</v>
      </c>
      <c r="B211" s="112">
        <v>196.199997</v>
      </c>
      <c r="C211" s="113">
        <v>197.83000200000001</v>
      </c>
      <c r="D211" s="113">
        <v>195.720001</v>
      </c>
      <c r="E211" s="113">
        <v>196.029999</v>
      </c>
      <c r="F211" s="113">
        <v>194.54492200000001</v>
      </c>
      <c r="G211" s="114">
        <v>1858000</v>
      </c>
      <c r="H211" s="120">
        <v>113633.7</v>
      </c>
      <c r="I211" s="145">
        <v>165.570007</v>
      </c>
      <c r="J211" s="113">
        <v>166.320007</v>
      </c>
      <c r="K211" s="113">
        <v>163.229996</v>
      </c>
      <c r="L211" s="113">
        <v>164.25</v>
      </c>
      <c r="M211" s="113">
        <v>163.41630599999999</v>
      </c>
      <c r="N211" s="114">
        <v>2785900</v>
      </c>
      <c r="O211" s="115">
        <v>131942.39999999999</v>
      </c>
      <c r="P211" s="146">
        <v>243.220001</v>
      </c>
      <c r="Q211" s="113">
        <v>243.94000199999999</v>
      </c>
      <c r="R211" s="113">
        <v>242.05999800000001</v>
      </c>
      <c r="S211" s="113">
        <v>242.46000699999999</v>
      </c>
      <c r="T211" s="113">
        <v>240.602081</v>
      </c>
      <c r="U211" s="114">
        <v>1337200</v>
      </c>
      <c r="V211" s="120">
        <v>134090</v>
      </c>
      <c r="W211" s="145">
        <v>134.800003</v>
      </c>
      <c r="X211" s="113">
        <v>136.490005</v>
      </c>
      <c r="Y211" s="113">
        <v>134.35000600000001</v>
      </c>
      <c r="Z211" s="113">
        <v>136.33000200000001</v>
      </c>
      <c r="AA211" s="113">
        <v>136.12605300000001</v>
      </c>
      <c r="AB211" s="114">
        <v>64556100</v>
      </c>
      <c r="AC211" s="115">
        <v>2275023</v>
      </c>
      <c r="AD211" s="145">
        <v>243.740005</v>
      </c>
      <c r="AE211" s="113">
        <v>244.36999499999999</v>
      </c>
      <c r="AF211" s="113">
        <v>235.66000399999999</v>
      </c>
      <c r="AG211" s="113">
        <v>235.759995</v>
      </c>
      <c r="AH211" s="113">
        <v>235.759995</v>
      </c>
      <c r="AI211" s="114">
        <v>16743900</v>
      </c>
      <c r="AJ211" s="115">
        <v>137874.79999999999</v>
      </c>
      <c r="AK211" s="145">
        <v>218.03999300000001</v>
      </c>
      <c r="AL211" s="113">
        <v>218.699997</v>
      </c>
      <c r="AM211" s="113">
        <v>214.58999600000001</v>
      </c>
      <c r="AN211" s="113">
        <v>215.10000600000001</v>
      </c>
      <c r="AO211" s="113">
        <v>213.951843</v>
      </c>
      <c r="AP211" s="114">
        <v>3443400</v>
      </c>
      <c r="AQ211" s="115">
        <v>117828.9</v>
      </c>
      <c r="AR211" s="145">
        <v>104.589996</v>
      </c>
      <c r="AS211" s="113">
        <v>104.970001</v>
      </c>
      <c r="AT211" s="113">
        <v>103.610001</v>
      </c>
      <c r="AU211" s="113">
        <v>103.760002</v>
      </c>
      <c r="AV211" s="113">
        <v>102.3797</v>
      </c>
      <c r="AW211" s="114">
        <v>7225500</v>
      </c>
      <c r="AX211" s="115">
        <v>200055.3</v>
      </c>
      <c r="AY211" s="145">
        <v>52.889999000000003</v>
      </c>
      <c r="AZ211" s="113">
        <v>53.189999</v>
      </c>
      <c r="BA211" s="113">
        <v>52.77</v>
      </c>
      <c r="BB211" s="113">
        <v>52.91</v>
      </c>
      <c r="BC211" s="113">
        <v>52.191090000000003</v>
      </c>
      <c r="BD211" s="114">
        <v>10926100</v>
      </c>
      <c r="BE211" s="115">
        <v>222973.4</v>
      </c>
      <c r="BF211" s="145">
        <v>54.130001</v>
      </c>
      <c r="BG211" s="113">
        <v>54.34</v>
      </c>
      <c r="BH211" s="113">
        <v>53.720001000000003</v>
      </c>
      <c r="BI211" s="113">
        <v>53.860000999999997</v>
      </c>
      <c r="BJ211" s="113">
        <v>53.456553999999997</v>
      </c>
      <c r="BK211" s="114">
        <v>12300900</v>
      </c>
      <c r="BL211" s="115">
        <v>232227</v>
      </c>
      <c r="BM211" s="145">
        <v>63.279998999999997</v>
      </c>
      <c r="BN211" s="113">
        <v>63.810001</v>
      </c>
      <c r="BO211" s="113">
        <v>62.580002</v>
      </c>
      <c r="BP211" s="113">
        <v>62.98</v>
      </c>
      <c r="BQ211" s="113">
        <v>62.305695</v>
      </c>
      <c r="BR211" s="114">
        <v>2652900</v>
      </c>
      <c r="BS211" s="115">
        <v>41044.129999999997</v>
      </c>
      <c r="BT211" s="145">
        <v>374.85998499999999</v>
      </c>
      <c r="BU211" s="113">
        <v>378.08999599999999</v>
      </c>
      <c r="BV211" s="113">
        <v>370.75</v>
      </c>
      <c r="BW211" s="113">
        <v>372.61999500000002</v>
      </c>
      <c r="BX211" s="113">
        <v>370.81814600000001</v>
      </c>
      <c r="BY211" s="114">
        <v>2365900</v>
      </c>
      <c r="BZ211" s="115">
        <v>126602.1</v>
      </c>
      <c r="CA211" s="145">
        <v>217.029999</v>
      </c>
      <c r="CB211" s="113">
        <v>218.36000100000001</v>
      </c>
      <c r="CC211" s="113">
        <v>215.41999799999999</v>
      </c>
      <c r="CD211" s="113">
        <v>215.949997</v>
      </c>
      <c r="CE211" s="113">
        <v>215.09239199999999</v>
      </c>
      <c r="CF211" s="114">
        <v>3001900</v>
      </c>
      <c r="CG211" s="115">
        <v>125540</v>
      </c>
      <c r="CH211" s="145">
        <v>315.790009</v>
      </c>
      <c r="CI211" s="113">
        <v>320.29998799999998</v>
      </c>
      <c r="CJ211" s="113">
        <v>315.55999800000001</v>
      </c>
      <c r="CK211" s="113">
        <v>318.23998999999998</v>
      </c>
      <c r="CL211" s="113">
        <v>316.630157</v>
      </c>
      <c r="CM211" s="114">
        <v>3150100</v>
      </c>
      <c r="CN211" s="115">
        <v>338371.4</v>
      </c>
      <c r="CO211" s="145">
        <v>57.549999</v>
      </c>
      <c r="CP211" s="113">
        <v>57.830002</v>
      </c>
      <c r="CQ211" s="113">
        <v>55.880001</v>
      </c>
      <c r="CR211" s="113">
        <v>56.75</v>
      </c>
      <c r="CS211" s="113">
        <v>56.383602000000003</v>
      </c>
      <c r="CT211" s="114">
        <v>26360000</v>
      </c>
      <c r="CU211" s="115">
        <v>230234.8</v>
      </c>
      <c r="CV211" s="145">
        <v>145.259995</v>
      </c>
      <c r="CW211" s="113">
        <v>146.740005</v>
      </c>
      <c r="CX211" s="113">
        <v>145.10000600000001</v>
      </c>
      <c r="CY211" s="113">
        <v>145.550003</v>
      </c>
      <c r="CZ211" s="113">
        <v>143.89338699999999</v>
      </c>
      <c r="DA211" s="114">
        <v>2428500</v>
      </c>
      <c r="DB211" s="115">
        <v>130052.2</v>
      </c>
      <c r="DC211" s="145">
        <v>164</v>
      </c>
      <c r="DD211" s="113">
        <v>164.63999899999999</v>
      </c>
      <c r="DE211" s="113">
        <v>163.41000399999999</v>
      </c>
      <c r="DF211" s="113">
        <v>164.029999</v>
      </c>
      <c r="DG211" s="113">
        <v>163.061035</v>
      </c>
      <c r="DH211" s="114">
        <v>3749500</v>
      </c>
      <c r="DI211" s="115">
        <v>431956.1</v>
      </c>
      <c r="DJ211" s="145">
        <v>155</v>
      </c>
      <c r="DK211" s="113">
        <v>156.30999800000001</v>
      </c>
      <c r="DL211" s="113">
        <v>153.61000100000001</v>
      </c>
      <c r="DM211" s="113">
        <v>154.13999899999999</v>
      </c>
      <c r="DN211" s="113">
        <v>152.33886699999999</v>
      </c>
      <c r="DO211" s="114">
        <v>14528700</v>
      </c>
      <c r="DP211" s="115">
        <v>466601.5</v>
      </c>
      <c r="DQ211" s="145">
        <v>231.529999</v>
      </c>
      <c r="DR211" s="113">
        <v>231.71000699999999</v>
      </c>
      <c r="DS211" s="113">
        <v>230.050003</v>
      </c>
      <c r="DT211" s="113">
        <v>230.36999499999999</v>
      </c>
      <c r="DU211" s="113">
        <v>229.11390700000001</v>
      </c>
      <c r="DV211" s="114">
        <v>1932100</v>
      </c>
      <c r="DW211" s="115">
        <v>171896.1</v>
      </c>
      <c r="DX211" s="145">
        <v>77</v>
      </c>
      <c r="DY211" s="113">
        <v>77.330001999999993</v>
      </c>
      <c r="DZ211" s="113">
        <v>76.819999999999993</v>
      </c>
      <c r="EA211" s="113">
        <v>77.209998999999996</v>
      </c>
      <c r="EB211" s="113">
        <v>76.524199999999993</v>
      </c>
      <c r="EC211" s="114">
        <v>7696600</v>
      </c>
      <c r="ED211" s="115">
        <v>195500.3</v>
      </c>
      <c r="EE211" s="145">
        <v>268.86999500000002</v>
      </c>
      <c r="EF211" s="113">
        <v>271.64999399999999</v>
      </c>
      <c r="EG211" s="113">
        <v>267.98001099999999</v>
      </c>
      <c r="EH211" s="113">
        <v>271.39999399999999</v>
      </c>
      <c r="EI211" s="113">
        <v>270.88140900000002</v>
      </c>
      <c r="EJ211" s="114">
        <v>19937800</v>
      </c>
      <c r="EK211" s="115">
        <v>2044067</v>
      </c>
      <c r="EL211" s="145">
        <v>153.259995</v>
      </c>
      <c r="EM211" s="113">
        <v>156.39999399999999</v>
      </c>
      <c r="EN211" s="113">
        <v>152.91000399999999</v>
      </c>
      <c r="EO211" s="113">
        <v>155.949997</v>
      </c>
      <c r="EP211" s="113">
        <v>155.69306900000001</v>
      </c>
      <c r="EQ211" s="114">
        <v>10279900</v>
      </c>
      <c r="ER211" s="115">
        <v>198829.5</v>
      </c>
      <c r="ES211" s="145">
        <v>135.509995</v>
      </c>
      <c r="ET211" s="113">
        <v>135.83000200000001</v>
      </c>
      <c r="EU211" s="113">
        <v>133.820007</v>
      </c>
      <c r="EV211" s="113">
        <v>134.39999399999999</v>
      </c>
      <c r="EW211" s="113">
        <v>133.55999800000001</v>
      </c>
      <c r="EX211" s="114">
        <v>5792300</v>
      </c>
      <c r="EY211" s="115">
        <v>329042.40000000002</v>
      </c>
      <c r="EZ211" s="145">
        <v>244.44000199999999</v>
      </c>
      <c r="FA211" s="113">
        <v>246.779999</v>
      </c>
      <c r="FB211" s="113">
        <v>242.429993</v>
      </c>
      <c r="FC211" s="113">
        <v>245.80999800000001</v>
      </c>
      <c r="FD211" s="113">
        <v>245.80999800000001</v>
      </c>
      <c r="FE211" s="114">
        <v>3871900</v>
      </c>
      <c r="FF211" s="115">
        <v>229180</v>
      </c>
      <c r="FG211" s="145">
        <v>150.28999300000001</v>
      </c>
      <c r="FH211" s="113">
        <v>151</v>
      </c>
      <c r="FI211" s="113">
        <v>148.89999399999999</v>
      </c>
      <c r="FJ211" s="113">
        <v>149.520004</v>
      </c>
      <c r="FK211" s="113">
        <v>148.69111599999999</v>
      </c>
      <c r="FL211" s="114">
        <v>701400</v>
      </c>
      <c r="FM211" s="115">
        <v>37598.410000000003</v>
      </c>
      <c r="FN211" s="145">
        <v>401.97000100000002</v>
      </c>
      <c r="FO211" s="113">
        <v>403.20001200000002</v>
      </c>
      <c r="FP211" s="113">
        <v>397.48001099999999</v>
      </c>
      <c r="FQ211" s="113">
        <v>398.10000600000001</v>
      </c>
      <c r="FR211" s="113">
        <v>396.70755000000003</v>
      </c>
      <c r="FS211" s="114">
        <v>2458800</v>
      </c>
      <c r="FT211" s="115">
        <v>375687.8</v>
      </c>
      <c r="FU211" s="145">
        <v>56.200001</v>
      </c>
      <c r="FV211" s="113">
        <v>56.369999</v>
      </c>
      <c r="FW211" s="113">
        <v>55.82</v>
      </c>
      <c r="FX211" s="113">
        <v>55.84</v>
      </c>
      <c r="FY211" s="113">
        <v>54.571570999999999</v>
      </c>
      <c r="FZ211" s="114">
        <v>15313000</v>
      </c>
      <c r="GA211" s="115">
        <v>231181.3</v>
      </c>
      <c r="GB211" s="145">
        <v>234.570007</v>
      </c>
      <c r="GC211" s="113">
        <v>236.520004</v>
      </c>
      <c r="GD211" s="113">
        <v>234.14999399999999</v>
      </c>
      <c r="GE211" s="113">
        <v>235.949997</v>
      </c>
      <c r="GF211" s="113">
        <v>235.628784</v>
      </c>
      <c r="GG211" s="114">
        <v>11897700</v>
      </c>
      <c r="GH211" s="115">
        <v>399181.8</v>
      </c>
      <c r="GI211" s="145">
        <v>52.27</v>
      </c>
      <c r="GJ211" s="113">
        <v>53.029998999999997</v>
      </c>
      <c r="GK211" s="113">
        <v>51.869999</v>
      </c>
      <c r="GL211" s="113">
        <v>51.990001999999997</v>
      </c>
      <c r="GM211" s="113">
        <v>51.483040000000003</v>
      </c>
      <c r="GN211" s="114">
        <v>4223600</v>
      </c>
      <c r="GO211" s="115">
        <v>31430</v>
      </c>
      <c r="GP211" s="145">
        <v>137.89999399999999</v>
      </c>
      <c r="GQ211" s="113">
        <v>138.470001</v>
      </c>
      <c r="GR211" s="113">
        <v>137.229996</v>
      </c>
      <c r="GS211" s="113">
        <v>137.300003</v>
      </c>
      <c r="GT211" s="113">
        <v>136.79660000000001</v>
      </c>
      <c r="GU211" s="114">
        <v>11987500</v>
      </c>
      <c r="GV211" s="115">
        <v>384734.5</v>
      </c>
      <c r="GW211" s="145">
        <v>176.63999899999999</v>
      </c>
      <c r="GX211" s="113">
        <v>177.020004</v>
      </c>
      <c r="GY211" s="113">
        <v>173.800003</v>
      </c>
      <c r="GZ211" s="113">
        <v>173.929993</v>
      </c>
      <c r="HA211" s="113">
        <v>173.929993</v>
      </c>
      <c r="HB211" s="114">
        <v>13498300</v>
      </c>
      <c r="HC211" s="115">
        <v>316019.09999999998</v>
      </c>
      <c r="HD211" s="147">
        <v>34338.89</v>
      </c>
      <c r="HE211" s="148">
        <v>34469.83</v>
      </c>
      <c r="HF211" s="148">
        <v>34266.83</v>
      </c>
      <c r="HG211" s="148">
        <v>34292.29</v>
      </c>
      <c r="HH211" s="148">
        <v>34292.29</v>
      </c>
      <c r="HI211" s="114">
        <v>282360000</v>
      </c>
      <c r="HJ211" s="149">
        <f t="shared" si="3"/>
        <v>10400398.939999999</v>
      </c>
    </row>
    <row r="212" spans="1:218" x14ac:dyDescent="0.2">
      <c r="A212" s="127">
        <v>44377</v>
      </c>
      <c r="B212" s="112">
        <v>195.89999399999999</v>
      </c>
      <c r="C212" s="113">
        <v>198.979996</v>
      </c>
      <c r="D212" s="113">
        <v>195.53999300000001</v>
      </c>
      <c r="E212" s="113">
        <v>198.63000500000001</v>
      </c>
      <c r="F212" s="113">
        <v>197.12522899999999</v>
      </c>
      <c r="G212" s="114">
        <v>2592000</v>
      </c>
      <c r="H212" s="120">
        <v>114934.9</v>
      </c>
      <c r="I212" s="145">
        <v>163.699997</v>
      </c>
      <c r="J212" s="113">
        <v>166.16000399999999</v>
      </c>
      <c r="K212" s="113">
        <v>163.699997</v>
      </c>
      <c r="L212" s="113">
        <v>165.229996</v>
      </c>
      <c r="M212" s="113">
        <v>164.39132699999999</v>
      </c>
      <c r="N212" s="114">
        <v>2331800</v>
      </c>
      <c r="O212" s="115">
        <v>132729.70000000001</v>
      </c>
      <c r="P212" s="146">
        <v>242.720001</v>
      </c>
      <c r="Q212" s="113">
        <v>244.270004</v>
      </c>
      <c r="R212" s="113">
        <v>242.05999800000001</v>
      </c>
      <c r="S212" s="113">
        <v>243.75</v>
      </c>
      <c r="T212" s="113">
        <v>241.88218699999999</v>
      </c>
      <c r="U212" s="114">
        <v>2325100</v>
      </c>
      <c r="V212" s="120">
        <v>128110.00000000001</v>
      </c>
      <c r="W212" s="145">
        <v>136.16999799999999</v>
      </c>
      <c r="X212" s="113">
        <v>137.41000399999999</v>
      </c>
      <c r="Y212" s="113">
        <v>135.86999499999999</v>
      </c>
      <c r="Z212" s="113">
        <v>136.96000699999999</v>
      </c>
      <c r="AA212" s="113">
        <v>136.755112</v>
      </c>
      <c r="AB212" s="114">
        <v>63261400</v>
      </c>
      <c r="AC212" s="115">
        <v>2285537</v>
      </c>
      <c r="AD212" s="145">
        <v>236.240005</v>
      </c>
      <c r="AE212" s="113">
        <v>241.16999799999999</v>
      </c>
      <c r="AF212" s="113">
        <v>236</v>
      </c>
      <c r="AG212" s="113">
        <v>239.55999800000001</v>
      </c>
      <c r="AH212" s="113">
        <v>239.55999800000001</v>
      </c>
      <c r="AI212" s="114">
        <v>12089100</v>
      </c>
      <c r="AJ212" s="115">
        <v>140097</v>
      </c>
      <c r="AK212" s="145">
        <v>214.61999499999999</v>
      </c>
      <c r="AL212" s="113">
        <v>217.949997</v>
      </c>
      <c r="AM212" s="113">
        <v>214.05999800000001</v>
      </c>
      <c r="AN212" s="113">
        <v>217.63000500000001</v>
      </c>
      <c r="AO212" s="113">
        <v>216.46833799999999</v>
      </c>
      <c r="AP212" s="114">
        <v>3249500</v>
      </c>
      <c r="AQ212" s="115">
        <v>119146.1</v>
      </c>
      <c r="AR212" s="145">
        <v>103.839996</v>
      </c>
      <c r="AS212" s="113">
        <v>104.879997</v>
      </c>
      <c r="AT212" s="113">
        <v>103.720001</v>
      </c>
      <c r="AU212" s="113">
        <v>104.739998</v>
      </c>
      <c r="AV212" s="113">
        <v>103.34665699999999</v>
      </c>
      <c r="AW212" s="114">
        <v>7927500</v>
      </c>
      <c r="AX212" s="115">
        <v>202558</v>
      </c>
      <c r="AY212" s="145">
        <v>52.950001</v>
      </c>
      <c r="AZ212" s="113">
        <v>53.07</v>
      </c>
      <c r="BA212" s="113">
        <v>52.619999</v>
      </c>
      <c r="BB212" s="113">
        <v>53</v>
      </c>
      <c r="BC212" s="113">
        <v>52.279868999999998</v>
      </c>
      <c r="BD212" s="114">
        <v>15826400</v>
      </c>
      <c r="BE212" s="115">
        <v>223352.8</v>
      </c>
      <c r="BF212" s="145">
        <v>53.799999</v>
      </c>
      <c r="BG212" s="113">
        <v>54.18</v>
      </c>
      <c r="BH212" s="113">
        <v>53.75</v>
      </c>
      <c r="BI212" s="113">
        <v>54.110000999999997</v>
      </c>
      <c r="BJ212" s="113">
        <v>53.704681000000001</v>
      </c>
      <c r="BK212" s="114">
        <v>14614200</v>
      </c>
      <c r="BL212" s="115">
        <v>233305</v>
      </c>
      <c r="BM212" s="145">
        <v>62.849997999999999</v>
      </c>
      <c r="BN212" s="113">
        <v>63.619999</v>
      </c>
      <c r="BO212" s="113">
        <v>62.75</v>
      </c>
      <c r="BP212" s="113">
        <v>63.279998999999997</v>
      </c>
      <c r="BQ212" s="113">
        <v>62.602482000000002</v>
      </c>
      <c r="BR212" s="114">
        <v>3356500</v>
      </c>
      <c r="BS212" s="115">
        <v>41193.129999999997</v>
      </c>
      <c r="BT212" s="145">
        <v>370.89999399999999</v>
      </c>
      <c r="BU212" s="113">
        <v>380.10998499999999</v>
      </c>
      <c r="BV212" s="113">
        <v>370.89999399999999</v>
      </c>
      <c r="BW212" s="113">
        <v>379.52999899999998</v>
      </c>
      <c r="BX212" s="113">
        <v>377.69473299999999</v>
      </c>
      <c r="BY212" s="114">
        <v>2238400</v>
      </c>
      <c r="BZ212" s="115">
        <v>128949.9</v>
      </c>
      <c r="CA212" s="145">
        <v>215.529999</v>
      </c>
      <c r="CB212" s="113">
        <v>219.86000100000001</v>
      </c>
      <c r="CC212" s="113">
        <v>215.529999</v>
      </c>
      <c r="CD212" s="113">
        <v>219.35000600000001</v>
      </c>
      <c r="CE212" s="113">
        <v>218.47891200000001</v>
      </c>
      <c r="CF212" s="114">
        <v>2866300</v>
      </c>
      <c r="CG212" s="115">
        <v>125750</v>
      </c>
      <c r="CH212" s="145">
        <v>317.94000199999999</v>
      </c>
      <c r="CI212" s="113">
        <v>320.290009</v>
      </c>
      <c r="CJ212" s="113">
        <v>317.69000199999999</v>
      </c>
      <c r="CK212" s="113">
        <v>318.89001500000001</v>
      </c>
      <c r="CL212" s="113">
        <v>317.27688599999999</v>
      </c>
      <c r="CM212" s="114">
        <v>3061500</v>
      </c>
      <c r="CN212" s="115">
        <v>339062.4</v>
      </c>
      <c r="CO212" s="145">
        <v>56.34</v>
      </c>
      <c r="CP212" s="113">
        <v>56.380001</v>
      </c>
      <c r="CQ212" s="113">
        <v>55.389999000000003</v>
      </c>
      <c r="CR212" s="113">
        <v>56.139999000000003</v>
      </c>
      <c r="CS212" s="113">
        <v>55.777538</v>
      </c>
      <c r="CT212" s="114">
        <v>29891600</v>
      </c>
      <c r="CU212" s="115">
        <v>227760</v>
      </c>
      <c r="CV212" s="145">
        <v>145.13000500000001</v>
      </c>
      <c r="CW212" s="113">
        <v>146.929993</v>
      </c>
      <c r="CX212" s="113">
        <v>144.71000699999999</v>
      </c>
      <c r="CY212" s="113">
        <v>146.58999600000001</v>
      </c>
      <c r="CZ212" s="113">
        <v>144.921539</v>
      </c>
      <c r="DA212" s="114">
        <v>3245100</v>
      </c>
      <c r="DB212" s="115">
        <v>131391.5</v>
      </c>
      <c r="DC212" s="145">
        <v>164</v>
      </c>
      <c r="DD212" s="113">
        <v>164.970001</v>
      </c>
      <c r="DE212" s="113">
        <v>163.66999799999999</v>
      </c>
      <c r="DF212" s="113">
        <v>164.740005</v>
      </c>
      <c r="DG212" s="113">
        <v>163.76684599999999</v>
      </c>
      <c r="DH212" s="114">
        <v>6151700</v>
      </c>
      <c r="DI212" s="115">
        <v>433825.8</v>
      </c>
      <c r="DJ212" s="145">
        <v>153.75</v>
      </c>
      <c r="DK212" s="113">
        <v>156.08000200000001</v>
      </c>
      <c r="DL212" s="113">
        <v>153.71000699999999</v>
      </c>
      <c r="DM212" s="113">
        <v>155.53999300000001</v>
      </c>
      <c r="DN212" s="113">
        <v>153.72250399999999</v>
      </c>
      <c r="DO212" s="114">
        <v>12531000</v>
      </c>
      <c r="DP212" s="115">
        <v>464777.6</v>
      </c>
      <c r="DQ212" s="145">
        <v>230.91999799999999</v>
      </c>
      <c r="DR212" s="113">
        <v>232.25</v>
      </c>
      <c r="DS212" s="113">
        <v>230.60000600000001</v>
      </c>
      <c r="DT212" s="113">
        <v>230.990005</v>
      </c>
      <c r="DU212" s="113">
        <v>229.73054500000001</v>
      </c>
      <c r="DV212" s="114">
        <v>2450700</v>
      </c>
      <c r="DW212" s="115">
        <v>172503</v>
      </c>
      <c r="DX212" s="145">
        <v>77.400002000000001</v>
      </c>
      <c r="DY212" s="113">
        <v>78.089995999999999</v>
      </c>
      <c r="DZ212" s="113">
        <v>77.230002999999996</v>
      </c>
      <c r="EA212" s="113">
        <v>77.769997000000004</v>
      </c>
      <c r="EB212" s="113">
        <v>77.079223999999996</v>
      </c>
      <c r="EC212" s="114">
        <v>13811900</v>
      </c>
      <c r="ED212" s="115">
        <v>196918.2</v>
      </c>
      <c r="EE212" s="145">
        <v>270.69000199999999</v>
      </c>
      <c r="EF212" s="113">
        <v>271.35998499999999</v>
      </c>
      <c r="EG212" s="113">
        <v>269.60000600000001</v>
      </c>
      <c r="EH212" s="113">
        <v>270.89999399999999</v>
      </c>
      <c r="EI212" s="113">
        <v>270.382385</v>
      </c>
      <c r="EJ212" s="114">
        <v>21656500</v>
      </c>
      <c r="EK212" s="115">
        <v>2040302</v>
      </c>
      <c r="EL212" s="145">
        <v>154.78999300000001</v>
      </c>
      <c r="EM212" s="113">
        <v>155.33999600000001</v>
      </c>
      <c r="EN212" s="113">
        <v>153.520004</v>
      </c>
      <c r="EO212" s="113">
        <v>154.490005</v>
      </c>
      <c r="EP212" s="113">
        <v>154.235489</v>
      </c>
      <c r="EQ212" s="114">
        <v>10281800</v>
      </c>
      <c r="ER212" s="115">
        <v>196968.1</v>
      </c>
      <c r="ES212" s="145">
        <v>134.58000200000001</v>
      </c>
      <c r="ET212" s="113">
        <v>135.28999300000001</v>
      </c>
      <c r="EU212" s="113">
        <v>134.28999300000001</v>
      </c>
      <c r="EV212" s="113">
        <v>134.929993</v>
      </c>
      <c r="EW212" s="113">
        <v>134.08667</v>
      </c>
      <c r="EX212" s="114">
        <v>5776600</v>
      </c>
      <c r="EY212" s="115">
        <v>330340</v>
      </c>
      <c r="EZ212" s="145">
        <v>245.479996</v>
      </c>
      <c r="FA212" s="113">
        <v>246.63000500000001</v>
      </c>
      <c r="FB212" s="113">
        <v>243.5</v>
      </c>
      <c r="FC212" s="113">
        <v>244.270004</v>
      </c>
      <c r="FD212" s="113">
        <v>244.270004</v>
      </c>
      <c r="FE212" s="114">
        <v>4168800</v>
      </c>
      <c r="FF212" s="115">
        <v>216740</v>
      </c>
      <c r="FG212" s="145">
        <v>149.13999899999999</v>
      </c>
      <c r="FH212" s="113">
        <v>150.16999799999999</v>
      </c>
      <c r="FI212" s="113">
        <v>148.89999399999999</v>
      </c>
      <c r="FJ212" s="113">
        <v>149.71000699999999</v>
      </c>
      <c r="FK212" s="113">
        <v>148.880066</v>
      </c>
      <c r="FL212" s="114">
        <v>996900</v>
      </c>
      <c r="FM212" s="115">
        <v>37646.199999999997</v>
      </c>
      <c r="FN212" s="145">
        <v>397.540009</v>
      </c>
      <c r="FO212" s="113">
        <v>401.39999399999999</v>
      </c>
      <c r="FP212" s="113">
        <v>396.79998799999998</v>
      </c>
      <c r="FQ212" s="113">
        <v>400.44000199999999</v>
      </c>
      <c r="FR212" s="113">
        <v>399.03933699999999</v>
      </c>
      <c r="FS212" s="114">
        <v>2875600</v>
      </c>
      <c r="FT212" s="115">
        <v>377895.9</v>
      </c>
      <c r="FU212" s="145">
        <v>55.759998000000003</v>
      </c>
      <c r="FV212" s="113">
        <v>56.139999000000003</v>
      </c>
      <c r="FW212" s="113">
        <v>55.759998000000003</v>
      </c>
      <c r="FX212" s="113">
        <v>56.029998999999997</v>
      </c>
      <c r="FY212" s="113">
        <v>54.757252000000001</v>
      </c>
      <c r="FZ212" s="114">
        <v>14559700</v>
      </c>
      <c r="GA212" s="115">
        <v>231970.7</v>
      </c>
      <c r="GB212" s="145">
        <v>235.11000100000001</v>
      </c>
      <c r="GC212" s="113">
        <v>236.39999399999999</v>
      </c>
      <c r="GD212" s="113">
        <v>233.820007</v>
      </c>
      <c r="GE212" s="113">
        <v>233.820007</v>
      </c>
      <c r="GF212" s="113">
        <v>233.50169399999999</v>
      </c>
      <c r="GG212" s="114">
        <v>7797100</v>
      </c>
      <c r="GH212" s="115">
        <v>395578.3</v>
      </c>
      <c r="GI212" s="145">
        <v>52.060001</v>
      </c>
      <c r="GJ212" s="113">
        <v>52.810001</v>
      </c>
      <c r="GK212" s="113">
        <v>51.869999</v>
      </c>
      <c r="GL212" s="113">
        <v>52.610000999999997</v>
      </c>
      <c r="GM212" s="113">
        <v>52.096992</v>
      </c>
      <c r="GN212" s="114">
        <v>4398600</v>
      </c>
      <c r="GO212" s="115">
        <v>32360</v>
      </c>
      <c r="GP212" s="145">
        <v>139.55999800000001</v>
      </c>
      <c r="GQ212" s="113">
        <v>142.58000200000001</v>
      </c>
      <c r="GR212" s="113">
        <v>138.69000199999999</v>
      </c>
      <c r="GS212" s="113">
        <v>141.020004</v>
      </c>
      <c r="GT212" s="113">
        <v>140.50297499999999</v>
      </c>
      <c r="GU212" s="114">
        <v>15170400</v>
      </c>
      <c r="GV212" s="115">
        <v>395158.5</v>
      </c>
      <c r="GW212" s="145">
        <v>173.88999899999999</v>
      </c>
      <c r="GX212" s="113">
        <v>175.979996</v>
      </c>
      <c r="GY212" s="113">
        <v>173.33999600000001</v>
      </c>
      <c r="GZ212" s="113">
        <v>175.770004</v>
      </c>
      <c r="HA212" s="113">
        <v>175.770004</v>
      </c>
      <c r="HB212" s="114">
        <v>7481900</v>
      </c>
      <c r="HC212" s="115">
        <v>319362.3</v>
      </c>
      <c r="HD212" s="147">
        <v>34290.74</v>
      </c>
      <c r="HE212" s="148">
        <v>34553.160000000003</v>
      </c>
      <c r="HF212" s="148">
        <v>34245.480000000003</v>
      </c>
      <c r="HG212" s="148">
        <v>34502.51</v>
      </c>
      <c r="HH212" s="148">
        <v>34502.51</v>
      </c>
      <c r="HI212" s="114">
        <v>295560000</v>
      </c>
      <c r="HJ212" s="149">
        <f t="shared" si="3"/>
        <v>10416224.029999999</v>
      </c>
    </row>
    <row r="213" spans="1:218" x14ac:dyDescent="0.2">
      <c r="A213" s="127">
        <v>44378</v>
      </c>
      <c r="B213" s="112">
        <v>199.449997</v>
      </c>
      <c r="C213" s="113">
        <v>199.66999799999999</v>
      </c>
      <c r="D213" s="113">
        <v>197.75</v>
      </c>
      <c r="E213" s="113">
        <v>199.08999600000001</v>
      </c>
      <c r="F213" s="113">
        <v>197.58174099999999</v>
      </c>
      <c r="G213" s="114">
        <v>1857900</v>
      </c>
      <c r="H213" s="120">
        <v>115201.1</v>
      </c>
      <c r="I213" s="145">
        <v>165.64999399999999</v>
      </c>
      <c r="J213" s="113">
        <v>167.36999499999999</v>
      </c>
      <c r="K213" s="113">
        <v>164.69000199999999</v>
      </c>
      <c r="L213" s="113">
        <v>166.94000199999999</v>
      </c>
      <c r="M213" s="113">
        <v>166.52603099999999</v>
      </c>
      <c r="N213" s="114">
        <v>2685900</v>
      </c>
      <c r="O213" s="115">
        <v>134103.29999999999</v>
      </c>
      <c r="P213" s="146">
        <v>243.740005</v>
      </c>
      <c r="Q213" s="113">
        <v>247.10000600000001</v>
      </c>
      <c r="R213" s="113">
        <v>243.550003</v>
      </c>
      <c r="S213" s="113">
        <v>246.89999399999999</v>
      </c>
      <c r="T213" s="113">
        <v>245.00804099999999</v>
      </c>
      <c r="U213" s="114">
        <v>2091600</v>
      </c>
      <c r="V213" s="120">
        <v>128199.99999999999</v>
      </c>
      <c r="W213" s="145">
        <v>136.60000600000001</v>
      </c>
      <c r="X213" s="113">
        <v>137.33000200000001</v>
      </c>
      <c r="Y213" s="113">
        <v>135.759995</v>
      </c>
      <c r="Z213" s="113">
        <v>137.270004</v>
      </c>
      <c r="AA213" s="113">
        <v>137.064651</v>
      </c>
      <c r="AB213" s="114">
        <v>52485800</v>
      </c>
      <c r="AC213" s="115">
        <v>2290710</v>
      </c>
      <c r="AD213" s="145">
        <v>240.36000100000001</v>
      </c>
      <c r="AE213" s="113">
        <v>241.800003</v>
      </c>
      <c r="AF213" s="113">
        <v>238.61000100000001</v>
      </c>
      <c r="AG213" s="113">
        <v>239.729996</v>
      </c>
      <c r="AH213" s="113">
        <v>239.729996</v>
      </c>
      <c r="AI213" s="114">
        <v>9516200</v>
      </c>
      <c r="AJ213" s="115">
        <v>140196.4</v>
      </c>
      <c r="AK213" s="145">
        <v>219.16000399999999</v>
      </c>
      <c r="AL213" s="113">
        <v>219.78999300000001</v>
      </c>
      <c r="AM213" s="113">
        <v>216.14999399999999</v>
      </c>
      <c r="AN213" s="113">
        <v>216.71000699999999</v>
      </c>
      <c r="AO213" s="113">
        <v>215.55323799999999</v>
      </c>
      <c r="AP213" s="114">
        <v>2426300</v>
      </c>
      <c r="AQ213" s="115">
        <v>118642.4</v>
      </c>
      <c r="AR213" s="145">
        <v>106.949997</v>
      </c>
      <c r="AS213" s="113">
        <v>107.099998</v>
      </c>
      <c r="AT213" s="113">
        <v>105.739998</v>
      </c>
      <c r="AU213" s="113">
        <v>106.209999</v>
      </c>
      <c r="AV213" s="113">
        <v>104.797104</v>
      </c>
      <c r="AW213" s="114">
        <v>10873200</v>
      </c>
      <c r="AX213" s="115">
        <v>205400.9</v>
      </c>
      <c r="AY213" s="145">
        <v>53.049999</v>
      </c>
      <c r="AZ213" s="113">
        <v>53.599997999999999</v>
      </c>
      <c r="BA213" s="113">
        <v>53</v>
      </c>
      <c r="BB213" s="113">
        <v>53.439999</v>
      </c>
      <c r="BC213" s="113">
        <v>52.713886000000002</v>
      </c>
      <c r="BD213" s="114">
        <v>15074800</v>
      </c>
      <c r="BE213" s="115">
        <v>225207</v>
      </c>
      <c r="BF213" s="145">
        <v>54.34</v>
      </c>
      <c r="BG213" s="113">
        <v>54.48</v>
      </c>
      <c r="BH213" s="113">
        <v>53.860000999999997</v>
      </c>
      <c r="BI213" s="113">
        <v>53.959999000000003</v>
      </c>
      <c r="BJ213" s="113">
        <v>53.555804999999999</v>
      </c>
      <c r="BK213" s="114">
        <v>13214700</v>
      </c>
      <c r="BL213" s="115">
        <v>232658.2</v>
      </c>
      <c r="BM213" s="145">
        <v>64.220000999999996</v>
      </c>
      <c r="BN213" s="113">
        <v>64.419998000000007</v>
      </c>
      <c r="BO213" s="113">
        <v>63.419998</v>
      </c>
      <c r="BP213" s="113">
        <v>63.5</v>
      </c>
      <c r="BQ213" s="113">
        <v>62.820126000000002</v>
      </c>
      <c r="BR213" s="114">
        <v>3324700</v>
      </c>
      <c r="BS213" s="115">
        <v>41826.379999999997</v>
      </c>
      <c r="BT213" s="145">
        <v>380.70001200000002</v>
      </c>
      <c r="BU213" s="113">
        <v>381.64001500000001</v>
      </c>
      <c r="BV213" s="113">
        <v>374.14999399999999</v>
      </c>
      <c r="BW213" s="113">
        <v>374.98998999999998</v>
      </c>
      <c r="BX213" s="113">
        <v>373.17669699999999</v>
      </c>
      <c r="BY213" s="114">
        <v>2571000</v>
      </c>
      <c r="BZ213" s="115">
        <v>127407.3</v>
      </c>
      <c r="CA213" s="145">
        <v>220.58000200000001</v>
      </c>
      <c r="CB213" s="113">
        <v>221.259995</v>
      </c>
      <c r="CC213" s="113">
        <v>219.66000399999999</v>
      </c>
      <c r="CD213" s="113">
        <v>220.61999499999999</v>
      </c>
      <c r="CE213" s="113">
        <v>219.74385100000001</v>
      </c>
      <c r="CF213" s="114">
        <v>1630200</v>
      </c>
      <c r="CG213" s="115">
        <v>121820</v>
      </c>
      <c r="CH213" s="145">
        <v>319.91000400000001</v>
      </c>
      <c r="CI213" s="113">
        <v>321.69000199999999</v>
      </c>
      <c r="CJ213" s="113">
        <v>318.5</v>
      </c>
      <c r="CK213" s="113">
        <v>321.540009</v>
      </c>
      <c r="CL213" s="113">
        <v>319.91348299999999</v>
      </c>
      <c r="CM213" s="114">
        <v>2578000</v>
      </c>
      <c r="CN213" s="115">
        <v>341880.3</v>
      </c>
      <c r="CO213" s="145">
        <v>56.130001</v>
      </c>
      <c r="CP213" s="113">
        <v>56.639999000000003</v>
      </c>
      <c r="CQ213" s="113">
        <v>55.869999</v>
      </c>
      <c r="CR213" s="113">
        <v>56.009998000000003</v>
      </c>
      <c r="CS213" s="113">
        <v>55.648375999999999</v>
      </c>
      <c r="CT213" s="114">
        <v>24871600</v>
      </c>
      <c r="CU213" s="115">
        <v>227232.6</v>
      </c>
      <c r="CV213" s="145">
        <v>146.96000699999999</v>
      </c>
      <c r="CW213" s="113">
        <v>147.5</v>
      </c>
      <c r="CX213" s="113">
        <v>146.570007</v>
      </c>
      <c r="CY213" s="113">
        <v>146.83999600000001</v>
      </c>
      <c r="CZ213" s="113">
        <v>145.168701</v>
      </c>
      <c r="DA213" s="114">
        <v>2686100</v>
      </c>
      <c r="DB213" s="115">
        <v>131615.6</v>
      </c>
      <c r="DC213" s="145">
        <v>164.740005</v>
      </c>
      <c r="DD213" s="113">
        <v>166.009995</v>
      </c>
      <c r="DE213" s="113">
        <v>164.63000500000001</v>
      </c>
      <c r="DF213" s="113">
        <v>165.96000699999999</v>
      </c>
      <c r="DG213" s="113">
        <v>164.979645</v>
      </c>
      <c r="DH213" s="114">
        <v>6320200</v>
      </c>
      <c r="DI213" s="115">
        <v>437038.6</v>
      </c>
      <c r="DJ213" s="145">
        <v>156.259995</v>
      </c>
      <c r="DK213" s="113">
        <v>157.13999899999999</v>
      </c>
      <c r="DL213" s="113">
        <v>155.41999799999999</v>
      </c>
      <c r="DM213" s="113">
        <v>157.08000200000001</v>
      </c>
      <c r="DN213" s="113">
        <v>155.24452199999999</v>
      </c>
      <c r="DO213" s="114">
        <v>10479400</v>
      </c>
      <c r="DP213" s="115">
        <v>469379.3</v>
      </c>
      <c r="DQ213" s="145">
        <v>231.41000399999999</v>
      </c>
      <c r="DR213" s="113">
        <v>232.39999399999999</v>
      </c>
      <c r="DS213" s="113">
        <v>230.75</v>
      </c>
      <c r="DT213" s="113">
        <v>232.270004</v>
      </c>
      <c r="DU213" s="113">
        <v>231.00355500000001</v>
      </c>
      <c r="DV213" s="114">
        <v>2210500</v>
      </c>
      <c r="DW213" s="115">
        <v>173458.9</v>
      </c>
      <c r="DX213" s="145">
        <v>77.650002000000001</v>
      </c>
      <c r="DY213" s="113">
        <v>78.150002000000001</v>
      </c>
      <c r="DZ213" s="113">
        <v>77.510002</v>
      </c>
      <c r="EA213" s="113">
        <v>77.989998</v>
      </c>
      <c r="EB213" s="113">
        <v>77.297272000000007</v>
      </c>
      <c r="EC213" s="114">
        <v>9212000</v>
      </c>
      <c r="ED213" s="115">
        <v>197475.20000000001</v>
      </c>
      <c r="EE213" s="145">
        <v>269.60998499999999</v>
      </c>
      <c r="EF213" s="113">
        <v>271.83999599999999</v>
      </c>
      <c r="EG213" s="113">
        <v>269.60000600000001</v>
      </c>
      <c r="EH213" s="113">
        <v>271.60000600000001</v>
      </c>
      <c r="EI213" s="113">
        <v>271.08105499999999</v>
      </c>
      <c r="EJ213" s="114">
        <v>16725300</v>
      </c>
      <c r="EK213" s="115">
        <v>2045575</v>
      </c>
      <c r="EL213" s="145">
        <v>154.070007</v>
      </c>
      <c r="EM213" s="113">
        <v>158.21000699999999</v>
      </c>
      <c r="EN213" s="113">
        <v>153.88999899999999</v>
      </c>
      <c r="EO213" s="113">
        <v>158</v>
      </c>
      <c r="EP213" s="113">
        <v>157.7397</v>
      </c>
      <c r="EQ213" s="114">
        <v>9011500</v>
      </c>
      <c r="ER213" s="115">
        <v>201443.1</v>
      </c>
      <c r="ES213" s="145">
        <v>135.429993</v>
      </c>
      <c r="ET213" s="113">
        <v>136.13999899999999</v>
      </c>
      <c r="EU213" s="113">
        <v>134.91999799999999</v>
      </c>
      <c r="EV213" s="113">
        <v>135.240005</v>
      </c>
      <c r="EW213" s="113">
        <v>134.394745</v>
      </c>
      <c r="EX213" s="114">
        <v>5922300</v>
      </c>
      <c r="EY213" s="115">
        <v>331099</v>
      </c>
      <c r="EZ213" s="145">
        <v>244.5</v>
      </c>
      <c r="FA213" s="113">
        <v>246.58999600000001</v>
      </c>
      <c r="FB213" s="113">
        <v>242.61999499999999</v>
      </c>
      <c r="FC213" s="113">
        <v>244.979996</v>
      </c>
      <c r="FD213" s="113">
        <v>244.979996</v>
      </c>
      <c r="FE213" s="114">
        <v>3899600</v>
      </c>
      <c r="FF213" s="115">
        <v>212460</v>
      </c>
      <c r="FG213" s="145">
        <v>150</v>
      </c>
      <c r="FH213" s="113">
        <v>152.179993</v>
      </c>
      <c r="FI213" s="113">
        <v>149.25</v>
      </c>
      <c r="FJ213" s="113">
        <v>151.83000200000001</v>
      </c>
      <c r="FK213" s="113">
        <v>150.98831200000001</v>
      </c>
      <c r="FL213" s="114">
        <v>855900</v>
      </c>
      <c r="FM213" s="115">
        <v>38179.29</v>
      </c>
      <c r="FN213" s="145">
        <v>402.02999899999998</v>
      </c>
      <c r="FO213" s="113">
        <v>405.209991</v>
      </c>
      <c r="FP213" s="113">
        <v>401.80999800000001</v>
      </c>
      <c r="FQ213" s="113">
        <v>404.89001500000001</v>
      </c>
      <c r="FR213" s="113">
        <v>403.47378500000002</v>
      </c>
      <c r="FS213" s="114">
        <v>2678100</v>
      </c>
      <c r="FT213" s="115">
        <v>382095.4</v>
      </c>
      <c r="FU213" s="145">
        <v>56.18</v>
      </c>
      <c r="FV213" s="113">
        <v>56.43</v>
      </c>
      <c r="FW213" s="113">
        <v>56.02</v>
      </c>
      <c r="FX213" s="113">
        <v>56.290000999999997</v>
      </c>
      <c r="FY213" s="113">
        <v>55.011349000000003</v>
      </c>
      <c r="FZ213" s="114">
        <v>11672200</v>
      </c>
      <c r="GA213" s="115">
        <v>233047.1</v>
      </c>
      <c r="GB213" s="145">
        <v>234.199997</v>
      </c>
      <c r="GC213" s="113">
        <v>236.25</v>
      </c>
      <c r="GD213" s="113">
        <v>234.050003</v>
      </c>
      <c r="GE213" s="113">
        <v>235.14999399999999</v>
      </c>
      <c r="GF213" s="113">
        <v>234.82986500000001</v>
      </c>
      <c r="GG213" s="114">
        <v>5329600</v>
      </c>
      <c r="GH213" s="115">
        <v>397828.3</v>
      </c>
      <c r="GI213" s="145">
        <v>51.82</v>
      </c>
      <c r="GJ213" s="113">
        <v>52.029998999999997</v>
      </c>
      <c r="GK213" s="113">
        <v>48.029998999999997</v>
      </c>
      <c r="GL213" s="113">
        <v>48.709999000000003</v>
      </c>
      <c r="GM213" s="113">
        <v>48.235019999999999</v>
      </c>
      <c r="GN213" s="114">
        <v>23966400</v>
      </c>
      <c r="GO213" s="115">
        <v>30990</v>
      </c>
      <c r="GP213" s="145">
        <v>140.41000399999999</v>
      </c>
      <c r="GQ213" s="113">
        <v>141.25</v>
      </c>
      <c r="GR213" s="113">
        <v>139.009995</v>
      </c>
      <c r="GS213" s="113">
        <v>139.320007</v>
      </c>
      <c r="GT213" s="113">
        <v>138.80920399999999</v>
      </c>
      <c r="GU213" s="114">
        <v>8782900</v>
      </c>
      <c r="GV213" s="115">
        <v>390394.9</v>
      </c>
      <c r="GW213" s="145">
        <v>175.35000600000001</v>
      </c>
      <c r="GX213" s="113">
        <v>177.60000600000001</v>
      </c>
      <c r="GY213" s="113">
        <v>174.60000600000001</v>
      </c>
      <c r="GZ213" s="113">
        <v>177.259995</v>
      </c>
      <c r="HA213" s="113">
        <v>177.259995</v>
      </c>
      <c r="HB213" s="114">
        <v>5887100</v>
      </c>
      <c r="HC213" s="115">
        <v>322069.5</v>
      </c>
      <c r="HD213" s="147">
        <v>34507.32</v>
      </c>
      <c r="HE213" s="148">
        <v>34640.28</v>
      </c>
      <c r="HF213" s="148">
        <v>34498.85</v>
      </c>
      <c r="HG213" s="148">
        <v>34633.53</v>
      </c>
      <c r="HH213" s="148">
        <v>34633.53</v>
      </c>
      <c r="HI213" s="114">
        <v>268280000</v>
      </c>
      <c r="HJ213" s="149">
        <f t="shared" si="3"/>
        <v>10444635.07</v>
      </c>
    </row>
    <row r="214" spans="1:218" x14ac:dyDescent="0.2">
      <c r="A214" s="127">
        <v>44379</v>
      </c>
      <c r="B214" s="112">
        <v>198.729996</v>
      </c>
      <c r="C214" s="113">
        <v>200.28999300000001</v>
      </c>
      <c r="D214" s="113">
        <v>197.94000199999999</v>
      </c>
      <c r="E214" s="113">
        <v>199.88999899999999</v>
      </c>
      <c r="F214" s="113">
        <v>198.375687</v>
      </c>
      <c r="G214" s="114">
        <v>1612900</v>
      </c>
      <c r="H214" s="120">
        <v>115663.9</v>
      </c>
      <c r="I214" s="145">
        <v>167.699997</v>
      </c>
      <c r="J214" s="113">
        <v>168.979996</v>
      </c>
      <c r="K214" s="113">
        <v>167.009995</v>
      </c>
      <c r="L214" s="113">
        <v>168.5</v>
      </c>
      <c r="M214" s="113">
        <v>168.08215300000001</v>
      </c>
      <c r="N214" s="114">
        <v>2028700</v>
      </c>
      <c r="O214" s="115">
        <v>135356.4</v>
      </c>
      <c r="P214" s="146">
        <v>247.33000200000001</v>
      </c>
      <c r="Q214" s="113">
        <v>249.89999399999999</v>
      </c>
      <c r="R214" s="113">
        <v>246.25</v>
      </c>
      <c r="S214" s="113">
        <v>248.699997</v>
      </c>
      <c r="T214" s="113">
        <v>246.79425000000001</v>
      </c>
      <c r="U214" s="114">
        <v>1943600</v>
      </c>
      <c r="V214" s="120">
        <v>126300</v>
      </c>
      <c r="W214" s="145">
        <v>137.89999399999999</v>
      </c>
      <c r="X214" s="113">
        <v>140</v>
      </c>
      <c r="Y214" s="113">
        <v>137.75</v>
      </c>
      <c r="Z214" s="113">
        <v>139.96000699999999</v>
      </c>
      <c r="AA214" s="113">
        <v>139.75062600000001</v>
      </c>
      <c r="AB214" s="114">
        <v>78852600</v>
      </c>
      <c r="AC214" s="115">
        <v>2335600</v>
      </c>
      <c r="AD214" s="145">
        <v>239.550003</v>
      </c>
      <c r="AE214" s="113">
        <v>240.11000100000001</v>
      </c>
      <c r="AF214" s="113">
        <v>233.470001</v>
      </c>
      <c r="AG214" s="113">
        <v>236.679993</v>
      </c>
      <c r="AH214" s="113">
        <v>236.679993</v>
      </c>
      <c r="AI214" s="114">
        <v>15706600</v>
      </c>
      <c r="AJ214" s="115">
        <v>138412.79999999999</v>
      </c>
      <c r="AK214" s="145">
        <v>217.66000399999999</v>
      </c>
      <c r="AL214" s="113">
        <v>218.36999499999999</v>
      </c>
      <c r="AM214" s="113">
        <v>215.58000200000001</v>
      </c>
      <c r="AN214" s="113">
        <v>217.759995</v>
      </c>
      <c r="AO214" s="113">
        <v>216.59762599999999</v>
      </c>
      <c r="AP214" s="114">
        <v>2433600</v>
      </c>
      <c r="AQ214" s="115">
        <v>119217.3</v>
      </c>
      <c r="AR214" s="145">
        <v>105.699997</v>
      </c>
      <c r="AS214" s="113">
        <v>106.400002</v>
      </c>
      <c r="AT214" s="113">
        <v>105.040001</v>
      </c>
      <c r="AU214" s="113">
        <v>106.07</v>
      </c>
      <c r="AV214" s="113">
        <v>104.65896600000001</v>
      </c>
      <c r="AW214" s="114">
        <v>7107700</v>
      </c>
      <c r="AX214" s="115">
        <v>205130.1</v>
      </c>
      <c r="AY214" s="145">
        <v>53.189999</v>
      </c>
      <c r="AZ214" s="113">
        <v>53.619999</v>
      </c>
      <c r="BA214" s="113">
        <v>52.84</v>
      </c>
      <c r="BB214" s="113">
        <v>53.540000999999997</v>
      </c>
      <c r="BC214" s="113">
        <v>53.180737000000001</v>
      </c>
      <c r="BD214" s="114">
        <v>15066000</v>
      </c>
      <c r="BE214" s="115">
        <v>225628.3</v>
      </c>
      <c r="BF214" s="145">
        <v>54</v>
      </c>
      <c r="BG214" s="113">
        <v>54.450001</v>
      </c>
      <c r="BH214" s="113">
        <v>54</v>
      </c>
      <c r="BI214" s="113">
        <v>54.18</v>
      </c>
      <c r="BJ214" s="113">
        <v>53.774158</v>
      </c>
      <c r="BK214" s="114">
        <v>10604600</v>
      </c>
      <c r="BL214" s="115">
        <v>233606.8</v>
      </c>
      <c r="BM214" s="145">
        <v>63.330002</v>
      </c>
      <c r="BN214" s="113">
        <v>63.77</v>
      </c>
      <c r="BO214" s="113">
        <v>62.799999</v>
      </c>
      <c r="BP214" s="113">
        <v>63.509998000000003</v>
      </c>
      <c r="BQ214" s="113">
        <v>62.830016999999998</v>
      </c>
      <c r="BR214" s="114">
        <v>3172800</v>
      </c>
      <c r="BS214" s="115">
        <v>41927.480000000003</v>
      </c>
      <c r="BT214" s="145">
        <v>376.30999800000001</v>
      </c>
      <c r="BU214" s="113">
        <v>376.60000600000001</v>
      </c>
      <c r="BV214" s="113">
        <v>372.42001299999998</v>
      </c>
      <c r="BW214" s="113">
        <v>374.16000400000001</v>
      </c>
      <c r="BX214" s="113">
        <v>372.350708</v>
      </c>
      <c r="BY214" s="114">
        <v>1598900</v>
      </c>
      <c r="BZ214" s="115">
        <v>127125.3</v>
      </c>
      <c r="CA214" s="145">
        <v>220.990005</v>
      </c>
      <c r="CB214" s="113">
        <v>222.050003</v>
      </c>
      <c r="CC214" s="113">
        <v>219.71000699999999</v>
      </c>
      <c r="CD214" s="113">
        <v>221.320007</v>
      </c>
      <c r="CE214" s="113">
        <v>220.44108600000001</v>
      </c>
      <c r="CF214" s="114">
        <v>1542700</v>
      </c>
      <c r="CG214" s="115">
        <v>115740</v>
      </c>
      <c r="CH214" s="145">
        <v>322.52999899999998</v>
      </c>
      <c r="CI214" s="113">
        <v>323.11999500000002</v>
      </c>
      <c r="CJ214" s="113">
        <v>321.35000600000001</v>
      </c>
      <c r="CK214" s="113">
        <v>322.70001200000002</v>
      </c>
      <c r="CL214" s="113">
        <v>321.06762700000002</v>
      </c>
      <c r="CM214" s="114">
        <v>2201600</v>
      </c>
      <c r="CN214" s="115">
        <v>343113.6</v>
      </c>
      <c r="CO214" s="145">
        <v>56.549999</v>
      </c>
      <c r="CP214" s="113">
        <v>56.990001999999997</v>
      </c>
      <c r="CQ214" s="113">
        <v>56.32</v>
      </c>
      <c r="CR214" s="113">
        <v>56.759998000000003</v>
      </c>
      <c r="CS214" s="113">
        <v>56.393535999999997</v>
      </c>
      <c r="CT214" s="114">
        <v>17219400</v>
      </c>
      <c r="CU214" s="115">
        <v>230275.3</v>
      </c>
      <c r="CV214" s="145">
        <v>146.91000399999999</v>
      </c>
      <c r="CW214" s="113">
        <v>146.949997</v>
      </c>
      <c r="CX214" s="113">
        <v>139.46000699999999</v>
      </c>
      <c r="CY214" s="113">
        <v>140.020004</v>
      </c>
      <c r="CZ214" s="113">
        <v>138.426331</v>
      </c>
      <c r="DA214" s="114">
        <v>16811200</v>
      </c>
      <c r="DB214" s="115">
        <v>125502.7</v>
      </c>
      <c r="DC214" s="145">
        <v>166.020004</v>
      </c>
      <c r="DD214" s="113">
        <v>169.300003</v>
      </c>
      <c r="DE214" s="113">
        <v>165.63999899999999</v>
      </c>
      <c r="DF214" s="113">
        <v>168.979996</v>
      </c>
      <c r="DG214" s="113">
        <v>167.981796</v>
      </c>
      <c r="DH214" s="114">
        <v>9059900</v>
      </c>
      <c r="DI214" s="115">
        <v>444991.4</v>
      </c>
      <c r="DJ214" s="145">
        <v>155.949997</v>
      </c>
      <c r="DK214" s="113">
        <v>156.320007</v>
      </c>
      <c r="DL214" s="113">
        <v>155.11999499999999</v>
      </c>
      <c r="DM214" s="113">
        <v>156.029999</v>
      </c>
      <c r="DN214" s="113">
        <v>155.09541300000001</v>
      </c>
      <c r="DO214" s="114">
        <v>11424000</v>
      </c>
      <c r="DP214" s="115">
        <v>466241.8</v>
      </c>
      <c r="DQ214" s="145">
        <v>233.08000200000001</v>
      </c>
      <c r="DR214" s="113">
        <v>234.11000100000001</v>
      </c>
      <c r="DS214" s="113">
        <v>232.44000199999999</v>
      </c>
      <c r="DT214" s="113">
        <v>233.63000500000001</v>
      </c>
      <c r="DU214" s="113">
        <v>232.356155</v>
      </c>
      <c r="DV214" s="114">
        <v>1851500</v>
      </c>
      <c r="DW214" s="115">
        <v>174474.6</v>
      </c>
      <c r="DX214" s="145">
        <v>78.040001000000004</v>
      </c>
      <c r="DY214" s="113">
        <v>78.769997000000004</v>
      </c>
      <c r="DZ214" s="113">
        <v>77.760002</v>
      </c>
      <c r="EA214" s="113">
        <v>78.599997999999999</v>
      </c>
      <c r="EB214" s="113">
        <v>77.901854999999998</v>
      </c>
      <c r="EC214" s="114">
        <v>7668000</v>
      </c>
      <c r="ED214" s="115">
        <v>199019.8</v>
      </c>
      <c r="EE214" s="145">
        <v>272.82000699999998</v>
      </c>
      <c r="EF214" s="113">
        <v>278</v>
      </c>
      <c r="EG214" s="113">
        <v>272.5</v>
      </c>
      <c r="EH214" s="113">
        <v>277.64999399999999</v>
      </c>
      <c r="EI214" s="113">
        <v>277.11947600000002</v>
      </c>
      <c r="EJ214" s="114">
        <v>26458000</v>
      </c>
      <c r="EK214" s="115">
        <v>2091140</v>
      </c>
      <c r="EL214" s="145">
        <v>158.21000699999999</v>
      </c>
      <c r="EM214" s="113">
        <v>159.970001</v>
      </c>
      <c r="EN214" s="113">
        <v>157.63999899999999</v>
      </c>
      <c r="EO214" s="113">
        <v>159.740005</v>
      </c>
      <c r="EP214" s="113">
        <v>159.47683699999999</v>
      </c>
      <c r="EQ214" s="114">
        <v>6396700</v>
      </c>
      <c r="ER214" s="115">
        <v>203661.6</v>
      </c>
      <c r="ES214" s="145">
        <v>135.60000600000001</v>
      </c>
      <c r="ET214" s="113">
        <v>136.63999899999999</v>
      </c>
      <c r="EU214" s="113">
        <v>135.41999799999999</v>
      </c>
      <c r="EV214" s="113">
        <v>135.89999399999999</v>
      </c>
      <c r="EW214" s="113">
        <v>135.050613</v>
      </c>
      <c r="EX214" s="114">
        <v>5572000</v>
      </c>
      <c r="EY214" s="115">
        <v>332714.8</v>
      </c>
      <c r="EZ214" s="145">
        <v>246.91999799999999</v>
      </c>
      <c r="FA214" s="113">
        <v>248.96000699999999</v>
      </c>
      <c r="FB214" s="113">
        <v>245.83999600000001</v>
      </c>
      <c r="FC214" s="113">
        <v>248.199997</v>
      </c>
      <c r="FD214" s="113">
        <v>248.199997</v>
      </c>
      <c r="FE214" s="114">
        <v>4056200</v>
      </c>
      <c r="FF214" s="115">
        <v>211370</v>
      </c>
      <c r="FG214" s="145">
        <v>150.800003</v>
      </c>
      <c r="FH214" s="113">
        <v>151.61000100000001</v>
      </c>
      <c r="FI214" s="113">
        <v>150.46000699999999</v>
      </c>
      <c r="FJ214" s="113">
        <v>151.229996</v>
      </c>
      <c r="FK214" s="113">
        <v>150.39163199999999</v>
      </c>
      <c r="FL214" s="114">
        <v>662000</v>
      </c>
      <c r="FM214" s="115">
        <v>38028.410000000003</v>
      </c>
      <c r="FN214" s="145">
        <v>405.08999599999999</v>
      </c>
      <c r="FO214" s="113">
        <v>409.86999500000002</v>
      </c>
      <c r="FP214" s="113">
        <v>403.88000499999998</v>
      </c>
      <c r="FQ214" s="113">
        <v>409.35998499999999</v>
      </c>
      <c r="FR214" s="113">
        <v>407.92813100000001</v>
      </c>
      <c r="FS214" s="114">
        <v>1982400</v>
      </c>
      <c r="FT214" s="115">
        <v>386313.9</v>
      </c>
      <c r="FU214" s="145">
        <v>56.380001</v>
      </c>
      <c r="FV214" s="113">
        <v>56.57</v>
      </c>
      <c r="FW214" s="113">
        <v>56.259998000000003</v>
      </c>
      <c r="FX214" s="113">
        <v>56.439999</v>
      </c>
      <c r="FY214" s="113">
        <v>55.157940000000004</v>
      </c>
      <c r="FZ214" s="114">
        <v>11387100</v>
      </c>
      <c r="GA214" s="115">
        <v>233668.1</v>
      </c>
      <c r="GB214" s="145">
        <v>235.83000200000001</v>
      </c>
      <c r="GC214" s="113">
        <v>238.779999</v>
      </c>
      <c r="GD214" s="113">
        <v>235.820007</v>
      </c>
      <c r="GE214" s="113">
        <v>238.63000500000001</v>
      </c>
      <c r="GF214" s="113">
        <v>238.30514500000001</v>
      </c>
      <c r="GG214" s="114">
        <v>4383700</v>
      </c>
      <c r="GH214" s="115">
        <v>403715.8</v>
      </c>
      <c r="GI214" s="145">
        <v>49.110000999999997</v>
      </c>
      <c r="GJ214" s="113">
        <v>49.139999000000003</v>
      </c>
      <c r="GK214" s="113">
        <v>47.57</v>
      </c>
      <c r="GL214" s="113">
        <v>48.169998</v>
      </c>
      <c r="GM214" s="113">
        <v>47.700287000000003</v>
      </c>
      <c r="GN214" s="114">
        <v>15863200</v>
      </c>
      <c r="GO214" s="115">
        <v>29480</v>
      </c>
      <c r="GP214" s="145">
        <v>139.35000600000001</v>
      </c>
      <c r="GQ214" s="113">
        <v>141.08000200000001</v>
      </c>
      <c r="GR214" s="113">
        <v>139.35000600000001</v>
      </c>
      <c r="GS214" s="113">
        <v>140.11000100000001</v>
      </c>
      <c r="GT214" s="113">
        <v>139.59629799999999</v>
      </c>
      <c r="GU214" s="114">
        <v>8760200</v>
      </c>
      <c r="GV214" s="115">
        <v>392608.6</v>
      </c>
      <c r="GW214" s="145">
        <v>177.86000100000001</v>
      </c>
      <c r="GX214" s="113">
        <v>178.36000100000001</v>
      </c>
      <c r="GY214" s="113">
        <v>174.61999499999999</v>
      </c>
      <c r="GZ214" s="113">
        <v>177.11000100000001</v>
      </c>
      <c r="HA214" s="113">
        <v>177.11000100000001</v>
      </c>
      <c r="HB214" s="114">
        <v>11099300</v>
      </c>
      <c r="HC214" s="115">
        <v>321796.90000000002</v>
      </c>
      <c r="HD214" s="147">
        <v>34642.42</v>
      </c>
      <c r="HE214" s="148">
        <v>34821.93</v>
      </c>
      <c r="HF214" s="148">
        <v>34613.49</v>
      </c>
      <c r="HG214" s="148">
        <v>34786.35</v>
      </c>
      <c r="HH214" s="148">
        <v>34786.35</v>
      </c>
      <c r="HI214" s="114">
        <v>301860000</v>
      </c>
      <c r="HJ214" s="149">
        <f t="shared" si="3"/>
        <v>10547825.689999999</v>
      </c>
    </row>
    <row r="215" spans="1:218" x14ac:dyDescent="0.2">
      <c r="A215" s="127">
        <v>44383</v>
      </c>
      <c r="B215" s="112">
        <v>196.41000399999999</v>
      </c>
      <c r="C215" s="113">
        <v>197.779999</v>
      </c>
      <c r="D215" s="113">
        <v>194.759995</v>
      </c>
      <c r="E215" s="113">
        <v>196.88999899999999</v>
      </c>
      <c r="F215" s="113">
        <v>195.39840699999999</v>
      </c>
      <c r="G215" s="114">
        <v>2546400</v>
      </c>
      <c r="H215" s="120">
        <v>113928.1</v>
      </c>
      <c r="I215" s="145">
        <v>172.53999300000001</v>
      </c>
      <c r="J215" s="113">
        <v>172.53999300000001</v>
      </c>
      <c r="K215" s="113">
        <v>167.800003</v>
      </c>
      <c r="L215" s="113">
        <v>169.55999800000001</v>
      </c>
      <c r="M215" s="113">
        <v>169.13952599999999</v>
      </c>
      <c r="N215" s="114">
        <v>4688100</v>
      </c>
      <c r="O215" s="115">
        <v>136208</v>
      </c>
      <c r="P215" s="146">
        <v>247.259995</v>
      </c>
      <c r="Q215" s="113">
        <v>248.11999499999999</v>
      </c>
      <c r="R215" s="113">
        <v>243.16999799999999</v>
      </c>
      <c r="S215" s="113">
        <v>243.64999399999999</v>
      </c>
      <c r="T215" s="113">
        <v>241.78294399999999</v>
      </c>
      <c r="U215" s="114">
        <v>2792300</v>
      </c>
      <c r="V215" s="120">
        <v>126810</v>
      </c>
      <c r="W215" s="145">
        <v>140.070007</v>
      </c>
      <c r="X215" s="113">
        <v>143.14999399999999</v>
      </c>
      <c r="Y215" s="113">
        <v>140.070007</v>
      </c>
      <c r="Z215" s="113">
        <v>142.020004</v>
      </c>
      <c r="AA215" s="113">
        <v>141.80754099999999</v>
      </c>
      <c r="AB215" s="114">
        <v>108181800</v>
      </c>
      <c r="AC215" s="115">
        <v>2369977</v>
      </c>
      <c r="AD215" s="145">
        <v>236.85000600000001</v>
      </c>
      <c r="AE215" s="113">
        <v>237.16999799999999</v>
      </c>
      <c r="AF215" s="113">
        <v>233.470001</v>
      </c>
      <c r="AG215" s="113">
        <v>236.13999899999999</v>
      </c>
      <c r="AH215" s="113">
        <v>236.13999899999999</v>
      </c>
      <c r="AI215" s="114">
        <v>11045800</v>
      </c>
      <c r="AJ215" s="115">
        <v>138097</v>
      </c>
      <c r="AK215" s="145">
        <v>217.41000399999999</v>
      </c>
      <c r="AL215" s="113">
        <v>217.55999800000001</v>
      </c>
      <c r="AM215" s="113">
        <v>211.33999600000001</v>
      </c>
      <c r="AN215" s="113">
        <v>213.520004</v>
      </c>
      <c r="AO215" s="113">
        <v>212.38026400000001</v>
      </c>
      <c r="AP215" s="114">
        <v>4348100</v>
      </c>
      <c r="AQ215" s="115">
        <v>116896.1</v>
      </c>
      <c r="AR215" s="145">
        <v>105.970001</v>
      </c>
      <c r="AS215" s="113">
        <v>105.970001</v>
      </c>
      <c r="AT215" s="113">
        <v>103.389999</v>
      </c>
      <c r="AU215" s="113">
        <v>103.989998</v>
      </c>
      <c r="AV215" s="113">
        <v>102.60663599999999</v>
      </c>
      <c r="AW215" s="114">
        <v>10162800</v>
      </c>
      <c r="AX215" s="115">
        <v>201107.6</v>
      </c>
      <c r="AY215" s="145">
        <v>53.220001000000003</v>
      </c>
      <c r="AZ215" s="113">
        <v>53.360000999999997</v>
      </c>
      <c r="BA215" s="113">
        <v>52.34</v>
      </c>
      <c r="BB215" s="113">
        <v>52.98</v>
      </c>
      <c r="BC215" s="113">
        <v>52.624496000000001</v>
      </c>
      <c r="BD215" s="114">
        <v>19394500</v>
      </c>
      <c r="BE215" s="115">
        <v>223268.4</v>
      </c>
      <c r="BF215" s="145">
        <v>53.990001999999997</v>
      </c>
      <c r="BG215" s="113">
        <v>54.09</v>
      </c>
      <c r="BH215" s="113">
        <v>53.549999</v>
      </c>
      <c r="BI215" s="113">
        <v>53.880001</v>
      </c>
      <c r="BJ215" s="113">
        <v>53.476405999999997</v>
      </c>
      <c r="BK215" s="114">
        <v>15278200</v>
      </c>
      <c r="BL215" s="115">
        <v>232313.3</v>
      </c>
      <c r="BM215" s="145">
        <v>63.400002000000001</v>
      </c>
      <c r="BN215" s="113">
        <v>63.450001</v>
      </c>
      <c r="BO215" s="113">
        <v>61.404998999999997</v>
      </c>
      <c r="BP215" s="113">
        <v>61.93</v>
      </c>
      <c r="BQ215" s="113">
        <v>61.266936999999999</v>
      </c>
      <c r="BR215" s="114">
        <v>3727000</v>
      </c>
      <c r="BS215" s="115">
        <v>41017.519999999997</v>
      </c>
      <c r="BT215" s="145">
        <v>373.23001099999999</v>
      </c>
      <c r="BU215" s="113">
        <v>373.63000499999998</v>
      </c>
      <c r="BV215" s="113">
        <v>365.41000400000001</v>
      </c>
      <c r="BW215" s="113">
        <v>369.85998499999999</v>
      </c>
      <c r="BX215" s="113">
        <v>368.07150300000001</v>
      </c>
      <c r="BY215" s="114">
        <v>2162900</v>
      </c>
      <c r="BZ215" s="115">
        <v>125664.4</v>
      </c>
      <c r="CA215" s="145">
        <v>220.08999600000001</v>
      </c>
      <c r="CB215" s="113">
        <v>220.949997</v>
      </c>
      <c r="CC215" s="113">
        <v>215.929993</v>
      </c>
      <c r="CD215" s="113">
        <v>218.55999800000001</v>
      </c>
      <c r="CE215" s="113">
        <v>217.69203200000001</v>
      </c>
      <c r="CF215" s="114">
        <v>1935600</v>
      </c>
      <c r="CG215" s="115">
        <v>115500</v>
      </c>
      <c r="CH215" s="145">
        <v>322.82998700000002</v>
      </c>
      <c r="CI215" s="113">
        <v>323.82998700000002</v>
      </c>
      <c r="CJ215" s="113">
        <v>316.79998799999998</v>
      </c>
      <c r="CK215" s="113">
        <v>319.26001000000002</v>
      </c>
      <c r="CL215" s="113">
        <v>317.64501999999999</v>
      </c>
      <c r="CM215" s="114">
        <v>3109500</v>
      </c>
      <c r="CN215" s="115">
        <v>339456</v>
      </c>
      <c r="CO215" s="145">
        <v>56.919998</v>
      </c>
      <c r="CP215" s="113">
        <v>57.009998000000003</v>
      </c>
      <c r="CQ215" s="113">
        <v>55.700001</v>
      </c>
      <c r="CR215" s="113">
        <v>56.09</v>
      </c>
      <c r="CS215" s="113">
        <v>55.727862999999999</v>
      </c>
      <c r="CT215" s="114">
        <v>26186600</v>
      </c>
      <c r="CU215" s="115">
        <v>227557.1</v>
      </c>
      <c r="CV215" s="145">
        <v>139.990005</v>
      </c>
      <c r="CW215" s="113">
        <v>140.41999799999999</v>
      </c>
      <c r="CX215" s="113">
        <v>137.10000600000001</v>
      </c>
      <c r="CY215" s="113">
        <v>138.779999</v>
      </c>
      <c r="CZ215" s="113">
        <v>137.20043899999999</v>
      </c>
      <c r="DA215" s="114">
        <v>8093700</v>
      </c>
      <c r="DB215" s="115">
        <v>124391.3</v>
      </c>
      <c r="DC215" s="145">
        <v>167.91000399999999</v>
      </c>
      <c r="DD215" s="113">
        <v>168.86000100000001</v>
      </c>
      <c r="DE215" s="113">
        <v>166.990005</v>
      </c>
      <c r="DF215" s="113">
        <v>167.970001</v>
      </c>
      <c r="DG215" s="113">
        <v>166.977768</v>
      </c>
      <c r="DH215" s="114">
        <v>6098500</v>
      </c>
      <c r="DI215" s="115">
        <v>442331.6</v>
      </c>
      <c r="DJ215" s="145">
        <v>155.779999</v>
      </c>
      <c r="DK215" s="113">
        <v>155.779999</v>
      </c>
      <c r="DL215" s="113">
        <v>152.35000600000001</v>
      </c>
      <c r="DM215" s="113">
        <v>153.41000399999999</v>
      </c>
      <c r="DN215" s="113">
        <v>152.49110400000001</v>
      </c>
      <c r="DO215" s="114">
        <v>15083400</v>
      </c>
      <c r="DP215" s="115">
        <v>458412.79999999999</v>
      </c>
      <c r="DQ215" s="145">
        <v>233.66000399999999</v>
      </c>
      <c r="DR215" s="113">
        <v>233.89999399999999</v>
      </c>
      <c r="DS215" s="113">
        <v>231</v>
      </c>
      <c r="DT215" s="113">
        <v>232.75</v>
      </c>
      <c r="DU215" s="113">
        <v>231.480942</v>
      </c>
      <c r="DV215" s="114">
        <v>1762700</v>
      </c>
      <c r="DW215" s="115">
        <v>173817.4</v>
      </c>
      <c r="DX215" s="145">
        <v>78.139999000000003</v>
      </c>
      <c r="DY215" s="113">
        <v>78.349997999999999</v>
      </c>
      <c r="DZ215" s="113">
        <v>77.559997999999993</v>
      </c>
      <c r="EA215" s="113">
        <v>78.110000999999997</v>
      </c>
      <c r="EB215" s="113">
        <v>77.416206000000003</v>
      </c>
      <c r="EC215" s="114">
        <v>6720500</v>
      </c>
      <c r="ED215" s="115">
        <v>197779.1</v>
      </c>
      <c r="EE215" s="145">
        <v>278.02999899999998</v>
      </c>
      <c r="EF215" s="113">
        <v>279.36999500000002</v>
      </c>
      <c r="EG215" s="113">
        <v>274.29998799999998</v>
      </c>
      <c r="EH215" s="113">
        <v>277.66000400000001</v>
      </c>
      <c r="EI215" s="113">
        <v>277.129456</v>
      </c>
      <c r="EJ215" s="114">
        <v>31565600</v>
      </c>
      <c r="EK215" s="115">
        <v>2091215</v>
      </c>
      <c r="EL215" s="145">
        <v>159.91999799999999</v>
      </c>
      <c r="EM215" s="113">
        <v>160.44000199999999</v>
      </c>
      <c r="EN215" s="113">
        <v>157.86000100000001</v>
      </c>
      <c r="EO215" s="113">
        <v>160.11000100000001</v>
      </c>
      <c r="EP215" s="113">
        <v>159.84622200000001</v>
      </c>
      <c r="EQ215" s="114">
        <v>6671000</v>
      </c>
      <c r="ER215" s="115">
        <v>204133.3</v>
      </c>
      <c r="ES215" s="145">
        <v>135.520004</v>
      </c>
      <c r="ET215" s="113">
        <v>136.300003</v>
      </c>
      <c r="EU215" s="113">
        <v>135.36000100000001</v>
      </c>
      <c r="EV215" s="113">
        <v>135.979996</v>
      </c>
      <c r="EW215" s="113">
        <v>135.130112</v>
      </c>
      <c r="EX215" s="114">
        <v>6534400</v>
      </c>
      <c r="EY215" s="115">
        <v>332910.59999999998</v>
      </c>
      <c r="EZ215" s="145">
        <v>249</v>
      </c>
      <c r="FA215" s="113">
        <v>252.91999799999999</v>
      </c>
      <c r="FB215" s="113">
        <v>248.38000500000001</v>
      </c>
      <c r="FC215" s="113">
        <v>250.25</v>
      </c>
      <c r="FD215" s="113">
        <v>250.25</v>
      </c>
      <c r="FE215" s="114">
        <v>5590200</v>
      </c>
      <c r="FF215" s="115">
        <v>215800</v>
      </c>
      <c r="FG215" s="145">
        <v>151.16999799999999</v>
      </c>
      <c r="FH215" s="113">
        <v>151.63999899999999</v>
      </c>
      <c r="FI215" s="113">
        <v>148.36999499999999</v>
      </c>
      <c r="FJ215" s="113">
        <v>150.83999600000001</v>
      </c>
      <c r="FK215" s="113">
        <v>150.00379899999999</v>
      </c>
      <c r="FL215" s="114">
        <v>1006500</v>
      </c>
      <c r="FM215" s="115">
        <v>37930.339999999997</v>
      </c>
      <c r="FN215" s="145">
        <v>408.67001299999998</v>
      </c>
      <c r="FO215" s="113">
        <v>411.16000400000001</v>
      </c>
      <c r="FP215" s="113">
        <v>405.709991</v>
      </c>
      <c r="FQ215" s="113">
        <v>410.26001000000002</v>
      </c>
      <c r="FR215" s="113">
        <v>408.82501200000002</v>
      </c>
      <c r="FS215" s="114">
        <v>2615300</v>
      </c>
      <c r="FT215" s="115">
        <v>387163.2</v>
      </c>
      <c r="FU215" s="145">
        <v>56.48</v>
      </c>
      <c r="FV215" s="113">
        <v>56.509998000000003</v>
      </c>
      <c r="FW215" s="113">
        <v>56</v>
      </c>
      <c r="FX215" s="113">
        <v>56.41</v>
      </c>
      <c r="FY215" s="113">
        <v>55.128624000000002</v>
      </c>
      <c r="FZ215" s="114">
        <v>13815900</v>
      </c>
      <c r="GA215" s="115">
        <v>233543.9</v>
      </c>
      <c r="GB215" s="145">
        <v>239.5</v>
      </c>
      <c r="GC215" s="113">
        <v>240.61000100000001</v>
      </c>
      <c r="GD215" s="113">
        <v>237.21000699999999</v>
      </c>
      <c r="GE215" s="113">
        <v>239.60000600000001</v>
      </c>
      <c r="GF215" s="113">
        <v>239.273819</v>
      </c>
      <c r="GG215" s="114">
        <v>8048700</v>
      </c>
      <c r="GH215" s="115">
        <v>405356.9</v>
      </c>
      <c r="GI215" s="145">
        <v>48.029998999999997</v>
      </c>
      <c r="GJ215" s="113">
        <v>48.279998999999997</v>
      </c>
      <c r="GK215" s="113">
        <v>47.220001000000003</v>
      </c>
      <c r="GL215" s="113">
        <v>47.700001</v>
      </c>
      <c r="GM215" s="113">
        <v>47.234870999999998</v>
      </c>
      <c r="GN215" s="114">
        <v>8862900</v>
      </c>
      <c r="GO215" s="115">
        <v>29030</v>
      </c>
      <c r="GP215" s="145">
        <v>139.89999399999999</v>
      </c>
      <c r="GQ215" s="113">
        <v>140.75</v>
      </c>
      <c r="GR215" s="113">
        <v>139.509995</v>
      </c>
      <c r="GS215" s="113">
        <v>139.94000199999999</v>
      </c>
      <c r="GT215" s="113">
        <v>139.42692600000001</v>
      </c>
      <c r="GU215" s="114">
        <v>6093100</v>
      </c>
      <c r="GV215" s="115">
        <v>392132.2</v>
      </c>
      <c r="GW215" s="145">
        <v>176.759995</v>
      </c>
      <c r="GX215" s="113">
        <v>177</v>
      </c>
      <c r="GY215" s="113">
        <v>172.220001</v>
      </c>
      <c r="GZ215" s="113">
        <v>173.69000199999999</v>
      </c>
      <c r="HA215" s="113">
        <v>173.69000199999999</v>
      </c>
      <c r="HB215" s="114">
        <v>11557900</v>
      </c>
      <c r="HC215" s="115">
        <v>315583.09999999998</v>
      </c>
      <c r="HD215" s="147">
        <v>34790.160000000003</v>
      </c>
      <c r="HE215" s="148">
        <v>34814.199999999997</v>
      </c>
      <c r="HF215" s="148">
        <v>34358.42</v>
      </c>
      <c r="HG215" s="148">
        <v>34577.370000000003</v>
      </c>
      <c r="HH215" s="148">
        <v>34577.370000000003</v>
      </c>
      <c r="HI215" s="114">
        <v>348430000</v>
      </c>
      <c r="HJ215" s="149">
        <f t="shared" si="3"/>
        <v>10549331.259999998</v>
      </c>
    </row>
    <row r="216" spans="1:218" x14ac:dyDescent="0.2">
      <c r="A216" s="127">
        <v>44384</v>
      </c>
      <c r="B216" s="112">
        <v>196.13000500000001</v>
      </c>
      <c r="C216" s="113">
        <v>200.05999800000001</v>
      </c>
      <c r="D216" s="113">
        <v>196.13000500000001</v>
      </c>
      <c r="E216" s="113">
        <v>199.86000100000001</v>
      </c>
      <c r="F216" s="113">
        <v>198.34591699999999</v>
      </c>
      <c r="G216" s="114">
        <v>1695000</v>
      </c>
      <c r="H216" s="120">
        <v>115646.6</v>
      </c>
      <c r="I216" s="145">
        <v>169.60000600000001</v>
      </c>
      <c r="J216" s="113">
        <v>174.759995</v>
      </c>
      <c r="K216" s="113">
        <v>169.38000500000001</v>
      </c>
      <c r="L216" s="113">
        <v>170.979996</v>
      </c>
      <c r="M216" s="113">
        <v>170.55600000000001</v>
      </c>
      <c r="N216" s="114">
        <v>3998900</v>
      </c>
      <c r="O216" s="115">
        <v>137348.70000000001</v>
      </c>
      <c r="P216" s="146">
        <v>244.070007</v>
      </c>
      <c r="Q216" s="113">
        <v>244.279999</v>
      </c>
      <c r="R216" s="113">
        <v>241.33999600000001</v>
      </c>
      <c r="S216" s="113">
        <v>243.220001</v>
      </c>
      <c r="T216" s="113">
        <v>241.356247</v>
      </c>
      <c r="U216" s="114">
        <v>2381700</v>
      </c>
      <c r="V216" s="120">
        <v>125970</v>
      </c>
      <c r="W216" s="145">
        <v>143.53999300000001</v>
      </c>
      <c r="X216" s="113">
        <v>144.88999899999999</v>
      </c>
      <c r="Y216" s="113">
        <v>142.66000399999999</v>
      </c>
      <c r="Z216" s="113">
        <v>144.570007</v>
      </c>
      <c r="AA216" s="113">
        <v>144.35372899999999</v>
      </c>
      <c r="AB216" s="114">
        <v>104911600</v>
      </c>
      <c r="AC216" s="115">
        <v>2412530</v>
      </c>
      <c r="AD216" s="145">
        <v>235.16999799999999</v>
      </c>
      <c r="AE216" s="113">
        <v>238.009995</v>
      </c>
      <c r="AF216" s="113">
        <v>230.520004</v>
      </c>
      <c r="AG216" s="113">
        <v>231.779999</v>
      </c>
      <c r="AH216" s="113">
        <v>231.779999</v>
      </c>
      <c r="AI216" s="114">
        <v>11497000</v>
      </c>
      <c r="AJ216" s="115">
        <v>135547.20000000001</v>
      </c>
      <c r="AK216" s="145">
        <v>212.69000199999999</v>
      </c>
      <c r="AL216" s="113">
        <v>215.05999800000001</v>
      </c>
      <c r="AM216" s="113">
        <v>211.16000399999999</v>
      </c>
      <c r="AN216" s="113">
        <v>214.69000199999999</v>
      </c>
      <c r="AO216" s="113">
        <v>213.54402200000001</v>
      </c>
      <c r="AP216" s="114">
        <v>2707700</v>
      </c>
      <c r="AQ216" s="115">
        <v>117536.6</v>
      </c>
      <c r="AR216" s="145">
        <v>103.959999</v>
      </c>
      <c r="AS216" s="113">
        <v>104.900002</v>
      </c>
      <c r="AT216" s="113">
        <v>102.120003</v>
      </c>
      <c r="AU216" s="113">
        <v>102.93</v>
      </c>
      <c r="AV216" s="113">
        <v>101.560738</v>
      </c>
      <c r="AW216" s="114">
        <v>8245000</v>
      </c>
      <c r="AX216" s="115">
        <v>199057.6</v>
      </c>
      <c r="AY216" s="145">
        <v>53.07</v>
      </c>
      <c r="AZ216" s="113">
        <v>53.299999</v>
      </c>
      <c r="BA216" s="113">
        <v>52.669998</v>
      </c>
      <c r="BB216" s="113">
        <v>53.259998000000003</v>
      </c>
      <c r="BC216" s="113">
        <v>52.902614999999997</v>
      </c>
      <c r="BD216" s="114">
        <v>14411600</v>
      </c>
      <c r="BE216" s="115">
        <v>224448.4</v>
      </c>
      <c r="BF216" s="145">
        <v>53.720001000000003</v>
      </c>
      <c r="BG216" s="113">
        <v>54.380001</v>
      </c>
      <c r="BH216" s="113">
        <v>53.720001000000003</v>
      </c>
      <c r="BI216" s="113">
        <v>54.32</v>
      </c>
      <c r="BJ216" s="113">
        <v>53.913108999999999</v>
      </c>
      <c r="BK216" s="114">
        <v>14377700</v>
      </c>
      <c r="BL216" s="115">
        <v>234210.4</v>
      </c>
      <c r="BM216" s="145">
        <v>61.700001</v>
      </c>
      <c r="BN216" s="113">
        <v>62.490001999999997</v>
      </c>
      <c r="BO216" s="113">
        <v>61.094002000000003</v>
      </c>
      <c r="BP216" s="113">
        <v>62.25</v>
      </c>
      <c r="BQ216" s="113">
        <v>61.583511000000001</v>
      </c>
      <c r="BR216" s="114">
        <v>3424300</v>
      </c>
      <c r="BS216" s="115">
        <v>41374.050000000003</v>
      </c>
      <c r="BT216" s="145">
        <v>367.5</v>
      </c>
      <c r="BU216" s="113">
        <v>370.08999599999999</v>
      </c>
      <c r="BV216" s="113">
        <v>362.17999300000002</v>
      </c>
      <c r="BW216" s="113">
        <v>367.67001299999998</v>
      </c>
      <c r="BX216" s="113">
        <v>365.89211999999998</v>
      </c>
      <c r="BY216" s="114">
        <v>2012800</v>
      </c>
      <c r="BZ216" s="115">
        <v>124920.3</v>
      </c>
      <c r="CA216" s="145">
        <v>218.029999</v>
      </c>
      <c r="CB216" s="113">
        <v>221.58999600000001</v>
      </c>
      <c r="CC216" s="113">
        <v>218.009995</v>
      </c>
      <c r="CD216" s="113">
        <v>220.740005</v>
      </c>
      <c r="CE216" s="113">
        <v>219.86338799999999</v>
      </c>
      <c r="CF216" s="114">
        <v>1563200</v>
      </c>
      <c r="CG216" s="115">
        <v>113080</v>
      </c>
      <c r="CH216" s="145">
        <v>318.48998999999998</v>
      </c>
      <c r="CI216" s="113">
        <v>324.42001299999998</v>
      </c>
      <c r="CJ216" s="113">
        <v>318.25</v>
      </c>
      <c r="CK216" s="113">
        <v>323.48001099999999</v>
      </c>
      <c r="CL216" s="113">
        <v>321.84368899999998</v>
      </c>
      <c r="CM216" s="114">
        <v>2939900</v>
      </c>
      <c r="CN216" s="115">
        <v>343942.9</v>
      </c>
      <c r="CO216" s="145">
        <v>56.369999</v>
      </c>
      <c r="CP216" s="113">
        <v>56.450001</v>
      </c>
      <c r="CQ216" s="113">
        <v>55.709999000000003</v>
      </c>
      <c r="CR216" s="113">
        <v>55.959999000000003</v>
      </c>
      <c r="CS216" s="113">
        <v>55.598700999999998</v>
      </c>
      <c r="CT216" s="114">
        <v>14857400</v>
      </c>
      <c r="CU216" s="115">
        <v>227029.8</v>
      </c>
      <c r="CV216" s="145">
        <v>138.759995</v>
      </c>
      <c r="CW216" s="113">
        <v>140.33000200000001</v>
      </c>
      <c r="CX216" s="113">
        <v>138.759995</v>
      </c>
      <c r="CY216" s="113">
        <v>139.820007</v>
      </c>
      <c r="CZ216" s="113">
        <v>138.22860700000001</v>
      </c>
      <c r="DA216" s="114">
        <v>4059700</v>
      </c>
      <c r="DB216" s="115">
        <v>125323.4</v>
      </c>
      <c r="DC216" s="145">
        <v>167.479996</v>
      </c>
      <c r="DD216" s="113">
        <v>169.5</v>
      </c>
      <c r="DE216" s="113">
        <v>167.479996</v>
      </c>
      <c r="DF216" s="113">
        <v>169.41000399999999</v>
      </c>
      <c r="DG216" s="113">
        <v>168.409256</v>
      </c>
      <c r="DH216" s="114">
        <v>6293500</v>
      </c>
      <c r="DI216" s="115">
        <v>446123.8</v>
      </c>
      <c r="DJ216" s="145">
        <v>152.009995</v>
      </c>
      <c r="DK216" s="113">
        <v>154.279999</v>
      </c>
      <c r="DL216" s="113">
        <v>151.550003</v>
      </c>
      <c r="DM216" s="113">
        <v>153.58999600000001</v>
      </c>
      <c r="DN216" s="113">
        <v>152.670029</v>
      </c>
      <c r="DO216" s="114">
        <v>12271800</v>
      </c>
      <c r="DP216" s="115">
        <v>458950.7</v>
      </c>
      <c r="DQ216" s="145">
        <v>231.91999799999999</v>
      </c>
      <c r="DR216" s="113">
        <v>234.990005</v>
      </c>
      <c r="DS216" s="113">
        <v>231.720001</v>
      </c>
      <c r="DT216" s="113">
        <v>234.63000500000001</v>
      </c>
      <c r="DU216" s="113">
        <v>233.35069300000001</v>
      </c>
      <c r="DV216" s="114">
        <v>2069400</v>
      </c>
      <c r="DW216" s="115">
        <v>175221.4</v>
      </c>
      <c r="DX216" s="145">
        <v>78.410004000000001</v>
      </c>
      <c r="DY216" s="113">
        <v>78.610000999999997</v>
      </c>
      <c r="DZ216" s="113">
        <v>78.129997000000003</v>
      </c>
      <c r="EA216" s="113">
        <v>78.559997999999993</v>
      </c>
      <c r="EB216" s="113">
        <v>77.862212999999997</v>
      </c>
      <c r="EC216" s="114">
        <v>8275100</v>
      </c>
      <c r="ED216" s="115">
        <v>198918.5</v>
      </c>
      <c r="EE216" s="145">
        <v>279.39999399999999</v>
      </c>
      <c r="EF216" s="113">
        <v>280.69000199999999</v>
      </c>
      <c r="EG216" s="113">
        <v>277.14999399999999</v>
      </c>
      <c r="EH216" s="113">
        <v>279.92999300000002</v>
      </c>
      <c r="EI216" s="113">
        <v>279.39511099999999</v>
      </c>
      <c r="EJ216" s="114">
        <v>23260000</v>
      </c>
      <c r="EK216" s="115">
        <v>2108312</v>
      </c>
      <c r="EL216" s="145">
        <v>160.16000399999999</v>
      </c>
      <c r="EM216" s="113">
        <v>161.5</v>
      </c>
      <c r="EN216" s="113">
        <v>158.279999</v>
      </c>
      <c r="EO216" s="113">
        <v>160.16000399999999</v>
      </c>
      <c r="EP216" s="113">
        <v>159.89614900000001</v>
      </c>
      <c r="EQ216" s="114">
        <v>5408300</v>
      </c>
      <c r="ER216" s="115">
        <v>204197.1</v>
      </c>
      <c r="ES216" s="145">
        <v>136.029999</v>
      </c>
      <c r="ET216" s="113">
        <v>137.58999600000001</v>
      </c>
      <c r="EU216" s="113">
        <v>136.029999</v>
      </c>
      <c r="EV216" s="113">
        <v>137</v>
      </c>
      <c r="EW216" s="113">
        <v>136.143753</v>
      </c>
      <c r="EX216" s="114">
        <v>5532700</v>
      </c>
      <c r="EY216" s="115">
        <v>335407.90000000002</v>
      </c>
      <c r="EZ216" s="145">
        <v>253</v>
      </c>
      <c r="FA216" s="113">
        <v>253.5</v>
      </c>
      <c r="FB216" s="113">
        <v>247.86000100000001</v>
      </c>
      <c r="FC216" s="113">
        <v>248.44000199999999</v>
      </c>
      <c r="FD216" s="113">
        <v>248.44000199999999</v>
      </c>
      <c r="FE216" s="114">
        <v>5101400</v>
      </c>
      <c r="FF216" s="115">
        <v>216970</v>
      </c>
      <c r="FG216" s="145">
        <v>150.070007</v>
      </c>
      <c r="FH216" s="113">
        <v>152.5</v>
      </c>
      <c r="FI216" s="113">
        <v>149.5</v>
      </c>
      <c r="FJ216" s="113">
        <v>152.19000199999999</v>
      </c>
      <c r="FK216" s="113">
        <v>151.34631300000001</v>
      </c>
      <c r="FL216" s="114">
        <v>801000</v>
      </c>
      <c r="FM216" s="115">
        <v>38269.82</v>
      </c>
      <c r="FN216" s="145">
        <v>410.35000600000001</v>
      </c>
      <c r="FO216" s="113">
        <v>412.17999300000002</v>
      </c>
      <c r="FP216" s="113">
        <v>407.20001200000002</v>
      </c>
      <c r="FQ216" s="113">
        <v>411.66000400000001</v>
      </c>
      <c r="FR216" s="113">
        <v>410.22009300000002</v>
      </c>
      <c r="FS216" s="114">
        <v>2270400</v>
      </c>
      <c r="FT216" s="115">
        <v>388484.3</v>
      </c>
      <c r="FU216" s="145">
        <v>56.349997999999999</v>
      </c>
      <c r="FV216" s="113">
        <v>56.580002</v>
      </c>
      <c r="FW216" s="113">
        <v>56.209999000000003</v>
      </c>
      <c r="FX216" s="113">
        <v>56.529998999999997</v>
      </c>
      <c r="FY216" s="113">
        <v>55.245894999999997</v>
      </c>
      <c r="FZ216" s="114">
        <v>14393300</v>
      </c>
      <c r="GA216" s="115">
        <v>234040.8</v>
      </c>
      <c r="GB216" s="145">
        <v>240.259995</v>
      </c>
      <c r="GC216" s="113">
        <v>241.03999300000001</v>
      </c>
      <c r="GD216" s="113">
        <v>238.300003</v>
      </c>
      <c r="GE216" s="113">
        <v>240</v>
      </c>
      <c r="GF216" s="113">
        <v>239.67327900000001</v>
      </c>
      <c r="GG216" s="114">
        <v>4366100</v>
      </c>
      <c r="GH216" s="115">
        <v>406033.6</v>
      </c>
      <c r="GI216" s="145">
        <v>47.549999</v>
      </c>
      <c r="GJ216" s="113">
        <v>47.970001000000003</v>
      </c>
      <c r="GK216" s="113">
        <v>47.060001</v>
      </c>
      <c r="GL216" s="113">
        <v>47.490001999999997</v>
      </c>
      <c r="GM216" s="113">
        <v>47.026919999999997</v>
      </c>
      <c r="GN216" s="114">
        <v>7378000</v>
      </c>
      <c r="GO216" s="115">
        <v>29950</v>
      </c>
      <c r="GP216" s="145">
        <v>139.759995</v>
      </c>
      <c r="GQ216" s="113">
        <v>141.19000199999999</v>
      </c>
      <c r="GR216" s="113">
        <v>139.36000100000001</v>
      </c>
      <c r="GS216" s="113">
        <v>139.71000699999999</v>
      </c>
      <c r="GT216" s="113">
        <v>139.19776899999999</v>
      </c>
      <c r="GU216" s="114">
        <v>8535800</v>
      </c>
      <c r="GV216" s="115">
        <v>391487.7</v>
      </c>
      <c r="GW216" s="145">
        <v>172.86000100000001</v>
      </c>
      <c r="GX216" s="113">
        <v>174.320007</v>
      </c>
      <c r="GY216" s="113">
        <v>171.990005</v>
      </c>
      <c r="GZ216" s="113">
        <v>172.820007</v>
      </c>
      <c r="HA216" s="113">
        <v>172.820007</v>
      </c>
      <c r="HB216" s="114">
        <v>6757300</v>
      </c>
      <c r="HC216" s="115">
        <v>314002.3</v>
      </c>
      <c r="HD216" s="147">
        <v>34604.17</v>
      </c>
      <c r="HE216" s="148">
        <v>34708.78</v>
      </c>
      <c r="HF216" s="148">
        <v>34435.589999999997</v>
      </c>
      <c r="HG216" s="148">
        <v>34681.79</v>
      </c>
      <c r="HH216" s="148">
        <v>34681.79</v>
      </c>
      <c r="HI216" s="114">
        <v>302700000</v>
      </c>
      <c r="HJ216" s="149">
        <f t="shared" si="3"/>
        <v>10624335.869999999</v>
      </c>
    </row>
    <row r="217" spans="1:218" x14ac:dyDescent="0.2">
      <c r="A217" s="127">
        <v>44385</v>
      </c>
      <c r="B217" s="112">
        <v>198.5</v>
      </c>
      <c r="C217" s="113">
        <v>199.550003</v>
      </c>
      <c r="D217" s="113">
        <v>197.320007</v>
      </c>
      <c r="E217" s="113">
        <v>198.270004</v>
      </c>
      <c r="F217" s="113">
        <v>196.76795999999999</v>
      </c>
      <c r="G217" s="114">
        <v>2167100</v>
      </c>
      <c r="H217" s="120">
        <v>114726.6</v>
      </c>
      <c r="I217" s="145">
        <v>166.949997</v>
      </c>
      <c r="J217" s="113">
        <v>170.03999300000001</v>
      </c>
      <c r="K217" s="113">
        <v>165.58999600000001</v>
      </c>
      <c r="L217" s="113">
        <v>167.5</v>
      </c>
      <c r="M217" s="113">
        <v>167.084641</v>
      </c>
      <c r="N217" s="114">
        <v>4628400</v>
      </c>
      <c r="O217" s="115">
        <v>134553.20000000001</v>
      </c>
      <c r="P217" s="146">
        <v>244.240005</v>
      </c>
      <c r="Q217" s="113">
        <v>246.699997</v>
      </c>
      <c r="R217" s="113">
        <v>242.449997</v>
      </c>
      <c r="S217" s="113">
        <v>244.279999</v>
      </c>
      <c r="T217" s="113">
        <v>242.40812700000001</v>
      </c>
      <c r="U217" s="114">
        <v>1994300</v>
      </c>
      <c r="V217" s="120">
        <v>130090</v>
      </c>
      <c r="W217" s="145">
        <v>141.58000200000001</v>
      </c>
      <c r="X217" s="113">
        <v>144.05999800000001</v>
      </c>
      <c r="Y217" s="113">
        <v>140.66999799999999</v>
      </c>
      <c r="Z217" s="113">
        <v>143.240005</v>
      </c>
      <c r="AA217" s="113">
        <v>143.025711</v>
      </c>
      <c r="AB217" s="114">
        <v>105575500</v>
      </c>
      <c r="AC217" s="115">
        <v>2390335</v>
      </c>
      <c r="AD217" s="145">
        <v>227.479996</v>
      </c>
      <c r="AE217" s="113">
        <v>237.470001</v>
      </c>
      <c r="AF217" s="113">
        <v>226.16000399999999</v>
      </c>
      <c r="AG217" s="113">
        <v>236.770004</v>
      </c>
      <c r="AH217" s="113">
        <v>236.770004</v>
      </c>
      <c r="AI217" s="114">
        <v>17964300</v>
      </c>
      <c r="AJ217" s="115">
        <v>138465.4</v>
      </c>
      <c r="AK217" s="145">
        <v>210</v>
      </c>
      <c r="AL217" s="113">
        <v>213.89999399999999</v>
      </c>
      <c r="AM217" s="113">
        <v>209.929993</v>
      </c>
      <c r="AN217" s="113">
        <v>212.11000100000001</v>
      </c>
      <c r="AO217" s="113">
        <v>210.97779800000001</v>
      </c>
      <c r="AP217" s="114">
        <v>3723800</v>
      </c>
      <c r="AQ217" s="115">
        <v>116124.1</v>
      </c>
      <c r="AR217" s="145">
        <v>101.5</v>
      </c>
      <c r="AS217" s="113">
        <v>103.089996</v>
      </c>
      <c r="AT217" s="113">
        <v>101.220001</v>
      </c>
      <c r="AU217" s="113">
        <v>102.599998</v>
      </c>
      <c r="AV217" s="113">
        <v>101.235123</v>
      </c>
      <c r="AW217" s="114">
        <v>8695500</v>
      </c>
      <c r="AX217" s="115">
        <v>198419.4</v>
      </c>
      <c r="AY217" s="145">
        <v>53.16</v>
      </c>
      <c r="AZ217" s="113">
        <v>53.720001000000003</v>
      </c>
      <c r="BA217" s="113">
        <v>52.91</v>
      </c>
      <c r="BB217" s="113">
        <v>53.259998000000003</v>
      </c>
      <c r="BC217" s="113">
        <v>52.902614999999997</v>
      </c>
      <c r="BD217" s="114">
        <v>15691800</v>
      </c>
      <c r="BE217" s="115">
        <v>224448.4</v>
      </c>
      <c r="BF217" s="145">
        <v>54.009998000000003</v>
      </c>
      <c r="BG217" s="113">
        <v>54.169998</v>
      </c>
      <c r="BH217" s="113">
        <v>53.740001999999997</v>
      </c>
      <c r="BI217" s="113">
        <v>54.130001</v>
      </c>
      <c r="BJ217" s="113">
        <v>53.724533000000001</v>
      </c>
      <c r="BK217" s="114">
        <v>11943900</v>
      </c>
      <c r="BL217" s="115">
        <v>233391.2</v>
      </c>
      <c r="BM217" s="145">
        <v>61</v>
      </c>
      <c r="BN217" s="113">
        <v>62.02</v>
      </c>
      <c r="BO217" s="113">
        <v>60.650002000000001</v>
      </c>
      <c r="BP217" s="113">
        <v>61.41</v>
      </c>
      <c r="BQ217" s="113">
        <v>60.752502</v>
      </c>
      <c r="BR217" s="114">
        <v>4251300</v>
      </c>
      <c r="BS217" s="115">
        <v>40772.730000000003</v>
      </c>
      <c r="BT217" s="145">
        <v>359.69000199999999</v>
      </c>
      <c r="BU217" s="113">
        <v>362.89001500000001</v>
      </c>
      <c r="BV217" s="113">
        <v>355.58999599999999</v>
      </c>
      <c r="BW217" s="113">
        <v>358.94000199999999</v>
      </c>
      <c r="BX217" s="113">
        <v>357.20431500000001</v>
      </c>
      <c r="BY217" s="114">
        <v>2940500</v>
      </c>
      <c r="BZ217" s="115">
        <v>121954.1</v>
      </c>
      <c r="CA217" s="145">
        <v>218.55999800000001</v>
      </c>
      <c r="CB217" s="113">
        <v>220.71000699999999</v>
      </c>
      <c r="CC217" s="113">
        <v>217.13000500000001</v>
      </c>
      <c r="CD217" s="113">
        <v>219.320007</v>
      </c>
      <c r="CE217" s="113">
        <v>218.44901999999999</v>
      </c>
      <c r="CF217" s="114">
        <v>2404700</v>
      </c>
      <c r="CG217" s="115">
        <v>117010</v>
      </c>
      <c r="CH217" s="145">
        <v>319.07000699999998</v>
      </c>
      <c r="CI217" s="113">
        <v>320.32998700000002</v>
      </c>
      <c r="CJ217" s="113">
        <v>314.79998799999998</v>
      </c>
      <c r="CK217" s="113">
        <v>318.540009</v>
      </c>
      <c r="CL217" s="113">
        <v>316.92867999999999</v>
      </c>
      <c r="CM217" s="114">
        <v>3663000</v>
      </c>
      <c r="CN217" s="115">
        <v>338690.4</v>
      </c>
      <c r="CO217" s="145">
        <v>55.310001</v>
      </c>
      <c r="CP217" s="113">
        <v>55.720001000000003</v>
      </c>
      <c r="CQ217" s="113">
        <v>54.790000999999997</v>
      </c>
      <c r="CR217" s="113">
        <v>55.389999000000003</v>
      </c>
      <c r="CS217" s="113">
        <v>55.032378999999999</v>
      </c>
      <c r="CT217" s="114">
        <v>19162000</v>
      </c>
      <c r="CU217" s="115">
        <v>224717.3</v>
      </c>
      <c r="CV217" s="145">
        <v>137.779999</v>
      </c>
      <c r="CW217" s="113">
        <v>141.30999800000001</v>
      </c>
      <c r="CX217" s="113">
        <v>137.66000399999999</v>
      </c>
      <c r="CY217" s="113">
        <v>140.740005</v>
      </c>
      <c r="CZ217" s="113">
        <v>139.138138</v>
      </c>
      <c r="DA217" s="114">
        <v>5487400</v>
      </c>
      <c r="DB217" s="115">
        <v>126148.1</v>
      </c>
      <c r="DC217" s="145">
        <v>168.699997</v>
      </c>
      <c r="DD217" s="113">
        <v>169.46000699999999</v>
      </c>
      <c r="DE217" s="113">
        <v>167.58000200000001</v>
      </c>
      <c r="DF217" s="113">
        <v>169.08000200000001</v>
      </c>
      <c r="DG217" s="113">
        <v>168.08120700000001</v>
      </c>
      <c r="DH217" s="114">
        <v>5755500</v>
      </c>
      <c r="DI217" s="115">
        <v>445254.7</v>
      </c>
      <c r="DJ217" s="145">
        <v>151.61000100000001</v>
      </c>
      <c r="DK217" s="113">
        <v>152.529999</v>
      </c>
      <c r="DL217" s="113">
        <v>150.03999300000001</v>
      </c>
      <c r="DM217" s="113">
        <v>150.94000199999999</v>
      </c>
      <c r="DN217" s="113">
        <v>150.03590399999999</v>
      </c>
      <c r="DO217" s="114">
        <v>17834600</v>
      </c>
      <c r="DP217" s="115">
        <v>451032.1</v>
      </c>
      <c r="DQ217" s="145">
        <v>232.949997</v>
      </c>
      <c r="DR217" s="113">
        <v>233.83000200000001</v>
      </c>
      <c r="DS217" s="113">
        <v>231.94000199999999</v>
      </c>
      <c r="DT217" s="113">
        <v>232.83999600000001</v>
      </c>
      <c r="DU217" s="113">
        <v>231.57044999999999</v>
      </c>
      <c r="DV217" s="114">
        <v>1932600</v>
      </c>
      <c r="DW217" s="115">
        <v>173884.6</v>
      </c>
      <c r="DX217" s="145">
        <v>77.769997000000004</v>
      </c>
      <c r="DY217" s="113">
        <v>78.300003000000004</v>
      </c>
      <c r="DZ217" s="113">
        <v>77.309997999999993</v>
      </c>
      <c r="EA217" s="113">
        <v>78.120002999999997</v>
      </c>
      <c r="EB217" s="113">
        <v>77.426124999999999</v>
      </c>
      <c r="EC217" s="114">
        <v>8400400</v>
      </c>
      <c r="ED217" s="115">
        <v>197804.4</v>
      </c>
      <c r="EE217" s="145">
        <v>276.89999399999999</v>
      </c>
      <c r="EF217" s="113">
        <v>278.73001099999999</v>
      </c>
      <c r="EG217" s="113">
        <v>274.86999500000002</v>
      </c>
      <c r="EH217" s="113">
        <v>277.42001299999998</v>
      </c>
      <c r="EI217" s="113">
        <v>276.88992300000001</v>
      </c>
      <c r="EJ217" s="114">
        <v>24618600</v>
      </c>
      <c r="EK217" s="115">
        <v>2089408</v>
      </c>
      <c r="EL217" s="145">
        <v>158.16999799999999</v>
      </c>
      <c r="EM217" s="113">
        <v>160.820007</v>
      </c>
      <c r="EN217" s="113">
        <v>157.35000600000001</v>
      </c>
      <c r="EO217" s="113">
        <v>160.63000500000001</v>
      </c>
      <c r="EP217" s="113">
        <v>160.36537200000001</v>
      </c>
      <c r="EQ217" s="114">
        <v>6081600</v>
      </c>
      <c r="ER217" s="115">
        <v>204796.3</v>
      </c>
      <c r="ES217" s="145">
        <v>136.990005</v>
      </c>
      <c r="ET217" s="113">
        <v>137.39999399999999</v>
      </c>
      <c r="EU217" s="113">
        <v>135.88999899999999</v>
      </c>
      <c r="EV217" s="113">
        <v>136.979996</v>
      </c>
      <c r="EW217" s="113">
        <v>136.12387100000001</v>
      </c>
      <c r="EX217" s="114">
        <v>7585200</v>
      </c>
      <c r="EY217" s="115">
        <v>335358.90000000002</v>
      </c>
      <c r="EZ217" s="145">
        <v>244.83999600000001</v>
      </c>
      <c r="FA217" s="113">
        <v>246.58000200000001</v>
      </c>
      <c r="FB217" s="113">
        <v>241.740005</v>
      </c>
      <c r="FC217" s="113">
        <v>245.800003</v>
      </c>
      <c r="FD217" s="113">
        <v>245.800003</v>
      </c>
      <c r="FE217" s="114">
        <v>5159600</v>
      </c>
      <c r="FF217" s="115">
        <v>227770</v>
      </c>
      <c r="FG217" s="145">
        <v>150.13999899999999</v>
      </c>
      <c r="FH217" s="113">
        <v>151.03999300000001</v>
      </c>
      <c r="FI217" s="113">
        <v>147.91000399999999</v>
      </c>
      <c r="FJ217" s="113">
        <v>148.520004</v>
      </c>
      <c r="FK217" s="113">
        <v>147.69665499999999</v>
      </c>
      <c r="FL217" s="114">
        <v>1346500</v>
      </c>
      <c r="FM217" s="115">
        <v>37346.949999999997</v>
      </c>
      <c r="FN217" s="145">
        <v>408.60998499999999</v>
      </c>
      <c r="FO217" s="113">
        <v>410.82998700000002</v>
      </c>
      <c r="FP217" s="113">
        <v>405.07998700000002</v>
      </c>
      <c r="FQ217" s="113">
        <v>409.95001200000002</v>
      </c>
      <c r="FR217" s="113">
        <v>408.51608299999998</v>
      </c>
      <c r="FS217" s="114">
        <v>2032300</v>
      </c>
      <c r="FT217" s="115">
        <v>386870.6</v>
      </c>
      <c r="FU217" s="145">
        <v>55.75</v>
      </c>
      <c r="FV217" s="113">
        <v>55.98</v>
      </c>
      <c r="FW217" s="113">
        <v>55.549999</v>
      </c>
      <c r="FX217" s="113">
        <v>55.68</v>
      </c>
      <c r="FY217" s="113">
        <v>55.026505</v>
      </c>
      <c r="FZ217" s="114">
        <v>18384000</v>
      </c>
      <c r="GA217" s="115">
        <v>230521.60000000001</v>
      </c>
      <c r="GB217" s="145">
        <v>236.970001</v>
      </c>
      <c r="GC217" s="113">
        <v>237.070007</v>
      </c>
      <c r="GD217" s="113">
        <v>234.550003</v>
      </c>
      <c r="GE217" s="113">
        <v>236.61000100000001</v>
      </c>
      <c r="GF217" s="113">
        <v>236.28788800000001</v>
      </c>
      <c r="GG217" s="114">
        <v>6388000</v>
      </c>
      <c r="GH217" s="115">
        <v>400298.4</v>
      </c>
      <c r="GI217" s="145">
        <v>47.049999</v>
      </c>
      <c r="GJ217" s="113">
        <v>47.09</v>
      </c>
      <c r="GK217" s="113">
        <v>46.470001000000003</v>
      </c>
      <c r="GL217" s="113">
        <v>46.720001000000003</v>
      </c>
      <c r="GM217" s="113">
        <v>46.264426999999998</v>
      </c>
      <c r="GN217" s="114">
        <v>7926700</v>
      </c>
      <c r="GO217" s="115">
        <v>31170</v>
      </c>
      <c r="GP217" s="145">
        <v>138.33999600000001</v>
      </c>
      <c r="GQ217" s="113">
        <v>140.64999399999999</v>
      </c>
      <c r="GR217" s="113">
        <v>138.220001</v>
      </c>
      <c r="GS217" s="113">
        <v>139.58999600000001</v>
      </c>
      <c r="GT217" s="113">
        <v>139.07820100000001</v>
      </c>
      <c r="GU217" s="114">
        <v>7089000</v>
      </c>
      <c r="GV217" s="115">
        <v>391151.4</v>
      </c>
      <c r="GW217" s="145">
        <v>170.179993</v>
      </c>
      <c r="GX217" s="113">
        <v>173.75</v>
      </c>
      <c r="GY217" s="113">
        <v>169.80999800000001</v>
      </c>
      <c r="GZ217" s="113">
        <v>172.800003</v>
      </c>
      <c r="HA217" s="113">
        <v>172.800003</v>
      </c>
      <c r="HB217" s="114">
        <v>6960100</v>
      </c>
      <c r="HC217" s="115">
        <v>313966</v>
      </c>
      <c r="HD217" s="147">
        <v>34569.01</v>
      </c>
      <c r="HE217" s="148">
        <v>34569.01</v>
      </c>
      <c r="HF217" s="148">
        <v>34145.589999999997</v>
      </c>
      <c r="HG217" s="148">
        <v>34421.93</v>
      </c>
      <c r="HH217" s="148">
        <v>34421.93</v>
      </c>
      <c r="HI217" s="114">
        <v>335690000</v>
      </c>
      <c r="HJ217" s="149">
        <f t="shared" si="3"/>
        <v>10566479.880000001</v>
      </c>
    </row>
    <row r="218" spans="1:218" x14ac:dyDescent="0.2">
      <c r="A218" s="127">
        <v>44386</v>
      </c>
      <c r="B218" s="112">
        <v>199.699997</v>
      </c>
      <c r="C218" s="113">
        <v>201.89999399999999</v>
      </c>
      <c r="D218" s="113">
        <v>199.25</v>
      </c>
      <c r="E218" s="113">
        <v>201</v>
      </c>
      <c r="F218" s="113">
        <v>199.47728000000001</v>
      </c>
      <c r="G218" s="114">
        <v>2446100</v>
      </c>
      <c r="H218" s="120">
        <v>116306.2</v>
      </c>
      <c r="I218" s="145">
        <v>170</v>
      </c>
      <c r="J218" s="113">
        <v>172.30999800000001</v>
      </c>
      <c r="K218" s="113">
        <v>169.21000699999999</v>
      </c>
      <c r="L218" s="113">
        <v>171.94000199999999</v>
      </c>
      <c r="M218" s="113">
        <v>171.51362599999999</v>
      </c>
      <c r="N218" s="114">
        <v>3175200</v>
      </c>
      <c r="O218" s="115">
        <v>138119.79999999999</v>
      </c>
      <c r="P218" s="146">
        <v>243.08999600000001</v>
      </c>
      <c r="Q218" s="113">
        <v>245.929993</v>
      </c>
      <c r="R218" s="113">
        <v>241.71000699999999</v>
      </c>
      <c r="S218" s="113">
        <v>245.199997</v>
      </c>
      <c r="T218" s="113">
        <v>243.32107500000001</v>
      </c>
      <c r="U218" s="114">
        <v>1609900</v>
      </c>
      <c r="V218" s="120">
        <v>130919.99999999999</v>
      </c>
      <c r="W218" s="145">
        <v>142.75</v>
      </c>
      <c r="X218" s="113">
        <v>145.64999399999999</v>
      </c>
      <c r="Y218" s="113">
        <v>142.64999399999999</v>
      </c>
      <c r="Z218" s="113">
        <v>145.11000100000001</v>
      </c>
      <c r="AA218" s="113">
        <v>144.89291399999999</v>
      </c>
      <c r="AB218" s="114">
        <v>99890800</v>
      </c>
      <c r="AC218" s="115">
        <v>2421541</v>
      </c>
      <c r="AD218" s="145">
        <v>237.770004</v>
      </c>
      <c r="AE218" s="113">
        <v>240.38000500000001</v>
      </c>
      <c r="AF218" s="113">
        <v>236.220001</v>
      </c>
      <c r="AG218" s="113">
        <v>239.58999600000001</v>
      </c>
      <c r="AH218" s="113">
        <v>239.58999600000001</v>
      </c>
      <c r="AI218" s="114">
        <v>12385400</v>
      </c>
      <c r="AJ218" s="115">
        <v>140114.6</v>
      </c>
      <c r="AK218" s="145">
        <v>215.89999399999999</v>
      </c>
      <c r="AL218" s="113">
        <v>218.58999600000001</v>
      </c>
      <c r="AM218" s="113">
        <v>214.39999399999999</v>
      </c>
      <c r="AN218" s="113">
        <v>217.41999799999999</v>
      </c>
      <c r="AO218" s="113">
        <v>216.259445</v>
      </c>
      <c r="AP218" s="114">
        <v>3163800</v>
      </c>
      <c r="AQ218" s="115">
        <v>119031.2</v>
      </c>
      <c r="AR218" s="145">
        <v>103.459999</v>
      </c>
      <c r="AS218" s="113">
        <v>104.230003</v>
      </c>
      <c r="AT218" s="113">
        <v>102.360001</v>
      </c>
      <c r="AU218" s="113">
        <v>104.07</v>
      </c>
      <c r="AV218" s="113">
        <v>102.68557</v>
      </c>
      <c r="AW218" s="114">
        <v>8567900</v>
      </c>
      <c r="AX218" s="115">
        <v>201262.3</v>
      </c>
      <c r="AY218" s="145">
        <v>53.360000999999997</v>
      </c>
      <c r="AZ218" s="113">
        <v>53.93</v>
      </c>
      <c r="BA218" s="113">
        <v>53.290000999999997</v>
      </c>
      <c r="BB218" s="113">
        <v>53.740001999999997</v>
      </c>
      <c r="BC218" s="113">
        <v>53.379398000000002</v>
      </c>
      <c r="BD218" s="114">
        <v>14673400</v>
      </c>
      <c r="BE218" s="115">
        <v>226471.3</v>
      </c>
      <c r="BF218" s="145">
        <v>54.25</v>
      </c>
      <c r="BG218" s="113">
        <v>54.52</v>
      </c>
      <c r="BH218" s="113">
        <v>54.18</v>
      </c>
      <c r="BI218" s="113">
        <v>54.459999000000003</v>
      </c>
      <c r="BJ218" s="113">
        <v>54.052059</v>
      </c>
      <c r="BK218" s="114">
        <v>10847000</v>
      </c>
      <c r="BL218" s="115">
        <v>234814.1</v>
      </c>
      <c r="BM218" s="145">
        <v>62.23</v>
      </c>
      <c r="BN218" s="113">
        <v>63.669998</v>
      </c>
      <c r="BO218" s="113">
        <v>62.099997999999999</v>
      </c>
      <c r="BP218" s="113">
        <v>63.080002</v>
      </c>
      <c r="BQ218" s="113">
        <v>62.404625000000003</v>
      </c>
      <c r="BR218" s="114">
        <v>5063200</v>
      </c>
      <c r="BS218" s="115">
        <v>41762.519999999997</v>
      </c>
      <c r="BT218" s="145">
        <v>366</v>
      </c>
      <c r="BU218" s="113">
        <v>372.14999399999999</v>
      </c>
      <c r="BV218" s="113">
        <v>364.95001200000002</v>
      </c>
      <c r="BW218" s="113">
        <v>371.76001000000002</v>
      </c>
      <c r="BX218" s="113">
        <v>369.962311</v>
      </c>
      <c r="BY218" s="114">
        <v>2641800</v>
      </c>
      <c r="BZ218" s="115">
        <v>126309.9</v>
      </c>
      <c r="CA218" s="145">
        <v>221.029999</v>
      </c>
      <c r="CB218" s="113">
        <v>224.60000600000001</v>
      </c>
      <c r="CC218" s="113">
        <v>220.740005</v>
      </c>
      <c r="CD218" s="113">
        <v>224.33999600000001</v>
      </c>
      <c r="CE218" s="113">
        <v>223.44908100000001</v>
      </c>
      <c r="CF218" s="114">
        <v>2161800</v>
      </c>
      <c r="CG218" s="115">
        <v>119410</v>
      </c>
      <c r="CH218" s="145">
        <v>320.540009</v>
      </c>
      <c r="CI218" s="113">
        <v>323.30999800000001</v>
      </c>
      <c r="CJ218" s="113">
        <v>320.17999300000002</v>
      </c>
      <c r="CK218" s="113">
        <v>322.08999599999999</v>
      </c>
      <c r="CL218" s="113">
        <v>320.46069299999999</v>
      </c>
      <c r="CM218" s="114">
        <v>2587400</v>
      </c>
      <c r="CN218" s="115">
        <v>342465.1</v>
      </c>
      <c r="CO218" s="145">
        <v>55.509998000000003</v>
      </c>
      <c r="CP218" s="113">
        <v>56.110000999999997</v>
      </c>
      <c r="CQ218" s="113">
        <v>55.310001</v>
      </c>
      <c r="CR218" s="113">
        <v>55.990001999999997</v>
      </c>
      <c r="CS218" s="113">
        <v>55.628509999999999</v>
      </c>
      <c r="CT218" s="114">
        <v>18708000</v>
      </c>
      <c r="CU218" s="115">
        <v>227151.5</v>
      </c>
      <c r="CV218" s="145">
        <v>141.449997</v>
      </c>
      <c r="CW218" s="113">
        <v>141.979996</v>
      </c>
      <c r="CX218" s="113">
        <v>140.83999600000001</v>
      </c>
      <c r="CY218" s="113">
        <v>141.520004</v>
      </c>
      <c r="CZ218" s="113">
        <v>139.909256</v>
      </c>
      <c r="DA218" s="114">
        <v>3904100</v>
      </c>
      <c r="DB218" s="115">
        <v>126847.1</v>
      </c>
      <c r="DC218" s="145">
        <v>169.36999499999999</v>
      </c>
      <c r="DD218" s="113">
        <v>170.36999499999999</v>
      </c>
      <c r="DE218" s="113">
        <v>169.240005</v>
      </c>
      <c r="DF218" s="113">
        <v>169.75</v>
      </c>
      <c r="DG218" s="113">
        <v>168.747253</v>
      </c>
      <c r="DH218" s="114">
        <v>6120900</v>
      </c>
      <c r="DI218" s="115">
        <v>447019.1</v>
      </c>
      <c r="DJ218" s="145">
        <v>153.050003</v>
      </c>
      <c r="DK218" s="113">
        <v>156.14999399999999</v>
      </c>
      <c r="DL218" s="113">
        <v>152.58000200000001</v>
      </c>
      <c r="DM218" s="113">
        <v>155.770004</v>
      </c>
      <c r="DN218" s="113">
        <v>154.836975</v>
      </c>
      <c r="DO218" s="114">
        <v>13694500</v>
      </c>
      <c r="DP218" s="115">
        <v>465464.9</v>
      </c>
      <c r="DQ218" s="145">
        <v>234.070007</v>
      </c>
      <c r="DR218" s="113">
        <v>236.229996</v>
      </c>
      <c r="DS218" s="113">
        <v>233.05999800000001</v>
      </c>
      <c r="DT218" s="113">
        <v>235.679993</v>
      </c>
      <c r="DU218" s="113">
        <v>234.394958</v>
      </c>
      <c r="DV218" s="114">
        <v>2560500</v>
      </c>
      <c r="DW218" s="115">
        <v>176005.5</v>
      </c>
      <c r="DX218" s="145">
        <v>78.419998000000007</v>
      </c>
      <c r="DY218" s="113">
        <v>78.690002000000007</v>
      </c>
      <c r="DZ218" s="113">
        <v>77.940002000000007</v>
      </c>
      <c r="EA218" s="113">
        <v>77.989998</v>
      </c>
      <c r="EB218" s="113">
        <v>77.297272000000007</v>
      </c>
      <c r="EC218" s="114">
        <v>6006500</v>
      </c>
      <c r="ED218" s="115">
        <v>197475.20000000001</v>
      </c>
      <c r="EE218" s="145">
        <v>275.72000100000002</v>
      </c>
      <c r="EF218" s="113">
        <v>278.04998799999998</v>
      </c>
      <c r="EG218" s="113">
        <v>275.32000699999998</v>
      </c>
      <c r="EH218" s="113">
        <v>277.94000199999999</v>
      </c>
      <c r="EI218" s="113">
        <v>277.40893599999998</v>
      </c>
      <c r="EJ218" s="114">
        <v>23916700</v>
      </c>
      <c r="EK218" s="115">
        <v>2093324</v>
      </c>
      <c r="EL218" s="145">
        <v>161.69000199999999</v>
      </c>
      <c r="EM218" s="113">
        <v>161.96000699999999</v>
      </c>
      <c r="EN218" s="113">
        <v>160.509995</v>
      </c>
      <c r="EO218" s="113">
        <v>161</v>
      </c>
      <c r="EP218" s="113">
        <v>160.734756</v>
      </c>
      <c r="EQ218" s="114">
        <v>5002300</v>
      </c>
      <c r="ER218" s="115">
        <v>205563.3</v>
      </c>
      <c r="ES218" s="145">
        <v>137.240005</v>
      </c>
      <c r="ET218" s="113">
        <v>137.64999399999999</v>
      </c>
      <c r="EU218" s="113">
        <v>136.83999600000001</v>
      </c>
      <c r="EV218" s="113">
        <v>137.029999</v>
      </c>
      <c r="EW218" s="113">
        <v>136.173553</v>
      </c>
      <c r="EX218" s="114">
        <v>5948700</v>
      </c>
      <c r="EY218" s="115">
        <v>335481.3</v>
      </c>
      <c r="EZ218" s="145">
        <v>245.58999600000001</v>
      </c>
      <c r="FA218" s="113">
        <v>248</v>
      </c>
      <c r="FB218" s="113">
        <v>244.08999600000001</v>
      </c>
      <c r="FC218" s="113">
        <v>245.05999800000001</v>
      </c>
      <c r="FD218" s="113">
        <v>245.05999800000001</v>
      </c>
      <c r="FE218" s="114">
        <v>4213500</v>
      </c>
      <c r="FF218" s="115">
        <v>220200</v>
      </c>
      <c r="FG218" s="145">
        <v>151.070007</v>
      </c>
      <c r="FH218" s="113">
        <v>153.38000500000001</v>
      </c>
      <c r="FI218" s="113">
        <v>150.38999899999999</v>
      </c>
      <c r="FJ218" s="113">
        <v>153.33000200000001</v>
      </c>
      <c r="FK218" s="113">
        <v>152.479996</v>
      </c>
      <c r="FL218" s="114">
        <v>988200</v>
      </c>
      <c r="FM218" s="115">
        <v>38556.480000000003</v>
      </c>
      <c r="FN218" s="145">
        <v>412.52999899999998</v>
      </c>
      <c r="FO218" s="113">
        <v>413.25</v>
      </c>
      <c r="FP218" s="113">
        <v>410.64001500000001</v>
      </c>
      <c r="FQ218" s="113">
        <v>412.10998499999999</v>
      </c>
      <c r="FR218" s="113">
        <v>410.66851800000001</v>
      </c>
      <c r="FS218" s="114">
        <v>2078900</v>
      </c>
      <c r="FT218" s="115">
        <v>388909.1</v>
      </c>
      <c r="FU218" s="145">
        <v>55.700001</v>
      </c>
      <c r="FV218" s="113">
        <v>56.23</v>
      </c>
      <c r="FW218" s="113">
        <v>55.619999</v>
      </c>
      <c r="FX218" s="113">
        <v>56.07</v>
      </c>
      <c r="FY218" s="113">
        <v>55.411926000000001</v>
      </c>
      <c r="FZ218" s="114">
        <v>13757000</v>
      </c>
      <c r="GA218" s="115">
        <v>232136.3</v>
      </c>
      <c r="GB218" s="145">
        <v>238.759995</v>
      </c>
      <c r="GC218" s="113">
        <v>239.449997</v>
      </c>
      <c r="GD218" s="113">
        <v>237.41999799999999</v>
      </c>
      <c r="GE218" s="113">
        <v>238.470001</v>
      </c>
      <c r="GF218" s="113">
        <v>238.145355</v>
      </c>
      <c r="GG218" s="114">
        <v>5615900</v>
      </c>
      <c r="GH218" s="115">
        <v>403445.1</v>
      </c>
      <c r="GI218" s="145">
        <v>46.709999000000003</v>
      </c>
      <c r="GJ218" s="113">
        <v>47.5</v>
      </c>
      <c r="GK218" s="113">
        <v>46.68</v>
      </c>
      <c r="GL218" s="113">
        <v>47.41</v>
      </c>
      <c r="GM218" s="113">
        <v>46.947696999999998</v>
      </c>
      <c r="GN218" s="114">
        <v>7642100</v>
      </c>
      <c r="GO218" s="115">
        <v>32220</v>
      </c>
      <c r="GP218" s="145">
        <v>140.41000399999999</v>
      </c>
      <c r="GQ218" s="113">
        <v>140.83999600000001</v>
      </c>
      <c r="GR218" s="113">
        <v>139.929993</v>
      </c>
      <c r="GS218" s="113">
        <v>140.300003</v>
      </c>
      <c r="GT218" s="113">
        <v>139.78561400000001</v>
      </c>
      <c r="GU218" s="114">
        <v>5061800</v>
      </c>
      <c r="GV218" s="115">
        <v>393140.9</v>
      </c>
      <c r="GW218" s="145">
        <v>174.699997</v>
      </c>
      <c r="GX218" s="113">
        <v>177.520004</v>
      </c>
      <c r="GY218" s="113">
        <v>173.929993</v>
      </c>
      <c r="GZ218" s="113">
        <v>177.03999300000001</v>
      </c>
      <c r="HA218" s="113">
        <v>177.03999300000001</v>
      </c>
      <c r="HB218" s="114">
        <v>7873300</v>
      </c>
      <c r="HC218" s="115">
        <v>321669.8</v>
      </c>
      <c r="HD218" s="147">
        <v>34457.51</v>
      </c>
      <c r="HE218" s="148">
        <v>34893.72</v>
      </c>
      <c r="HF218" s="148">
        <v>34457.51</v>
      </c>
      <c r="HG218" s="148">
        <v>34870.160000000003</v>
      </c>
      <c r="HH218" s="148">
        <v>34870.160000000003</v>
      </c>
      <c r="HI218" s="114">
        <v>301750000</v>
      </c>
      <c r="HJ218" s="149">
        <f t="shared" si="3"/>
        <v>10663137.599999998</v>
      </c>
    </row>
    <row r="219" spans="1:218" x14ac:dyDescent="0.2">
      <c r="A219" s="127">
        <v>44389</v>
      </c>
      <c r="B219" s="112">
        <v>198.10000600000001</v>
      </c>
      <c r="C219" s="113">
        <v>201.46000699999999</v>
      </c>
      <c r="D219" s="113">
        <v>197.89999399999999</v>
      </c>
      <c r="E219" s="113">
        <v>199.979996</v>
      </c>
      <c r="F219" s="113">
        <v>198.46499600000001</v>
      </c>
      <c r="G219" s="114">
        <v>2164000</v>
      </c>
      <c r="H219" s="120">
        <v>115716</v>
      </c>
      <c r="I219" s="145">
        <v>170.070007</v>
      </c>
      <c r="J219" s="113">
        <v>174.10000600000001</v>
      </c>
      <c r="K219" s="113">
        <v>169.88000500000001</v>
      </c>
      <c r="L219" s="113">
        <v>173.60000600000001</v>
      </c>
      <c r="M219" s="113">
        <v>173.16951</v>
      </c>
      <c r="N219" s="114">
        <v>3154100</v>
      </c>
      <c r="O219" s="115">
        <v>139453.29999999999</v>
      </c>
      <c r="P219" s="146">
        <v>244.490005</v>
      </c>
      <c r="Q219" s="113">
        <v>247.89999399999999</v>
      </c>
      <c r="R219" s="113">
        <v>243.53999300000001</v>
      </c>
      <c r="S219" s="113">
        <v>244.36999499999999</v>
      </c>
      <c r="T219" s="113">
        <v>242.497421</v>
      </c>
      <c r="U219" s="114">
        <v>2149400</v>
      </c>
      <c r="V219" s="120">
        <v>132250</v>
      </c>
      <c r="W219" s="145">
        <v>146.21000699999999</v>
      </c>
      <c r="X219" s="113">
        <v>146.320007</v>
      </c>
      <c r="Y219" s="113">
        <v>144</v>
      </c>
      <c r="Z219" s="113">
        <v>144.5</v>
      </c>
      <c r="AA219" s="113">
        <v>144.283829</v>
      </c>
      <c r="AB219" s="114">
        <v>76299700</v>
      </c>
      <c r="AC219" s="115">
        <v>2411361</v>
      </c>
      <c r="AD219" s="145">
        <v>237.990005</v>
      </c>
      <c r="AE219" s="113">
        <v>240.770004</v>
      </c>
      <c r="AF219" s="113">
        <v>236.46000699999999</v>
      </c>
      <c r="AG219" s="113">
        <v>238.28999300000001</v>
      </c>
      <c r="AH219" s="113">
        <v>238.28999300000001</v>
      </c>
      <c r="AI219" s="114">
        <v>9071500</v>
      </c>
      <c r="AJ219" s="115">
        <v>139354.29999999999</v>
      </c>
      <c r="AK219" s="145">
        <v>216.020004</v>
      </c>
      <c r="AL219" s="113">
        <v>218.949997</v>
      </c>
      <c r="AM219" s="113">
        <v>214.85000600000001</v>
      </c>
      <c r="AN219" s="113">
        <v>218.58000200000001</v>
      </c>
      <c r="AO219" s="113">
        <v>217.41325399999999</v>
      </c>
      <c r="AP219" s="114">
        <v>2509000</v>
      </c>
      <c r="AQ219" s="115">
        <v>119666.3</v>
      </c>
      <c r="AR219" s="145">
        <v>103.55999799999999</v>
      </c>
      <c r="AS219" s="113">
        <v>105.019997</v>
      </c>
      <c r="AT219" s="113">
        <v>103.239998</v>
      </c>
      <c r="AU219" s="113">
        <v>104.279999</v>
      </c>
      <c r="AV219" s="113">
        <v>102.892776</v>
      </c>
      <c r="AW219" s="114">
        <v>9898600</v>
      </c>
      <c r="AX219" s="115">
        <v>201668.4</v>
      </c>
      <c r="AY219" s="145">
        <v>54.040000999999997</v>
      </c>
      <c r="AZ219" s="113">
        <v>54.040000999999997</v>
      </c>
      <c r="BA219" s="113">
        <v>53.130001</v>
      </c>
      <c r="BB219" s="113">
        <v>53.23</v>
      </c>
      <c r="BC219" s="113">
        <v>52.872818000000002</v>
      </c>
      <c r="BD219" s="114">
        <v>14000600</v>
      </c>
      <c r="BE219" s="115">
        <v>224321.9</v>
      </c>
      <c r="BF219" s="145">
        <v>54.32</v>
      </c>
      <c r="BG219" s="113">
        <v>54.599997999999999</v>
      </c>
      <c r="BH219" s="113">
        <v>54.27</v>
      </c>
      <c r="BI219" s="113">
        <v>54.48</v>
      </c>
      <c r="BJ219" s="113">
        <v>54.071911</v>
      </c>
      <c r="BK219" s="114">
        <v>15107600</v>
      </c>
      <c r="BL219" s="115">
        <v>234900.3</v>
      </c>
      <c r="BM219" s="145">
        <v>62.560001</v>
      </c>
      <c r="BN219" s="113">
        <v>63.599997999999999</v>
      </c>
      <c r="BO219" s="113">
        <v>61.974997999999999</v>
      </c>
      <c r="BP219" s="113">
        <v>63.220001000000003</v>
      </c>
      <c r="BQ219" s="113">
        <v>62.543125000000003</v>
      </c>
      <c r="BR219" s="114">
        <v>3100400</v>
      </c>
      <c r="BS219" s="115">
        <v>42262.73</v>
      </c>
      <c r="BT219" s="145">
        <v>370.30999800000001</v>
      </c>
      <c r="BU219" s="113">
        <v>384</v>
      </c>
      <c r="BV219" s="113">
        <v>367.32998700000002</v>
      </c>
      <c r="BW219" s="113">
        <v>380.5</v>
      </c>
      <c r="BX219" s="113">
        <v>378.66006499999997</v>
      </c>
      <c r="BY219" s="114">
        <v>4135900</v>
      </c>
      <c r="BZ219" s="115">
        <v>129279.4</v>
      </c>
      <c r="CA219" s="145">
        <v>222.88000500000001</v>
      </c>
      <c r="CB219" s="113">
        <v>225.699997</v>
      </c>
      <c r="CC219" s="113">
        <v>222.13000500000001</v>
      </c>
      <c r="CD219" s="113">
        <v>225.020004</v>
      </c>
      <c r="CE219" s="113">
        <v>224.12638899999999</v>
      </c>
      <c r="CF219" s="114">
        <v>2066300</v>
      </c>
      <c r="CG219" s="115">
        <v>123170</v>
      </c>
      <c r="CH219" s="145">
        <v>321.07000699999998</v>
      </c>
      <c r="CI219" s="113">
        <v>324</v>
      </c>
      <c r="CJ219" s="113">
        <v>320.52999899999998</v>
      </c>
      <c r="CK219" s="113">
        <v>321.73998999999998</v>
      </c>
      <c r="CL219" s="113">
        <v>320.11245700000001</v>
      </c>
      <c r="CM219" s="114">
        <v>2521800</v>
      </c>
      <c r="CN219" s="115">
        <v>342092.9</v>
      </c>
      <c r="CO219" s="145">
        <v>56.259998000000003</v>
      </c>
      <c r="CP219" s="113">
        <v>56.759998000000003</v>
      </c>
      <c r="CQ219" s="113">
        <v>56.110000999999997</v>
      </c>
      <c r="CR219" s="113">
        <v>56.73</v>
      </c>
      <c r="CS219" s="113">
        <v>56.363728000000002</v>
      </c>
      <c r="CT219" s="114">
        <v>15392800</v>
      </c>
      <c r="CU219" s="115">
        <v>230153.60000000001</v>
      </c>
      <c r="CV219" s="145">
        <v>141.429993</v>
      </c>
      <c r="CW219" s="113">
        <v>141.96000699999999</v>
      </c>
      <c r="CX219" s="113">
        <v>140.11999499999999</v>
      </c>
      <c r="CY219" s="113">
        <v>140.91999799999999</v>
      </c>
      <c r="CZ219" s="113">
        <v>139.31608600000001</v>
      </c>
      <c r="DA219" s="114">
        <v>3342600</v>
      </c>
      <c r="DB219" s="115">
        <v>126309.4</v>
      </c>
      <c r="DC219" s="145">
        <v>169.729996</v>
      </c>
      <c r="DD219" s="113">
        <v>171.179993</v>
      </c>
      <c r="DE219" s="113">
        <v>168.53999300000001</v>
      </c>
      <c r="DF219" s="113">
        <v>169.479996</v>
      </c>
      <c r="DG219" s="113">
        <v>168.478836</v>
      </c>
      <c r="DH219" s="114">
        <v>7840500</v>
      </c>
      <c r="DI219" s="115">
        <v>446308.1</v>
      </c>
      <c r="DJ219" s="145">
        <v>154.35000600000001</v>
      </c>
      <c r="DK219" s="113">
        <v>159.16000399999999</v>
      </c>
      <c r="DL219" s="113">
        <v>153.94000199999999</v>
      </c>
      <c r="DM219" s="113">
        <v>158</v>
      </c>
      <c r="DN219" s="113">
        <v>157.053619</v>
      </c>
      <c r="DO219" s="114">
        <v>19940400</v>
      </c>
      <c r="DP219" s="115">
        <v>472128.4</v>
      </c>
      <c r="DQ219" s="145">
        <v>234.58999600000001</v>
      </c>
      <c r="DR219" s="113">
        <v>236.240005</v>
      </c>
      <c r="DS219" s="113">
        <v>234.5</v>
      </c>
      <c r="DT219" s="113">
        <v>235.61000100000001</v>
      </c>
      <c r="DU219" s="113">
        <v>234.32534799999999</v>
      </c>
      <c r="DV219" s="114">
        <v>2158600</v>
      </c>
      <c r="DW219" s="115">
        <v>175953.3</v>
      </c>
      <c r="DX219" s="145">
        <v>77.550003000000004</v>
      </c>
      <c r="DY219" s="113">
        <v>78.430000000000007</v>
      </c>
      <c r="DZ219" s="113">
        <v>77.389999000000003</v>
      </c>
      <c r="EA219" s="113">
        <v>77.550003000000004</v>
      </c>
      <c r="EB219" s="113">
        <v>76.861182999999997</v>
      </c>
      <c r="EC219" s="114">
        <v>11087900</v>
      </c>
      <c r="ED219" s="115">
        <v>196361.1</v>
      </c>
      <c r="EE219" s="145">
        <v>279.16000400000001</v>
      </c>
      <c r="EF219" s="113">
        <v>279.76998900000001</v>
      </c>
      <c r="EG219" s="113">
        <v>276.57998700000002</v>
      </c>
      <c r="EH219" s="113">
        <v>277.32000699999998</v>
      </c>
      <c r="EI219" s="113">
        <v>276.79013099999997</v>
      </c>
      <c r="EJ219" s="114">
        <v>18931700</v>
      </c>
      <c r="EK219" s="115">
        <v>2088655</v>
      </c>
      <c r="EL219" s="145">
        <v>161.63999899999999</v>
      </c>
      <c r="EM219" s="113">
        <v>162.429993</v>
      </c>
      <c r="EN219" s="113">
        <v>160.71000699999999</v>
      </c>
      <c r="EO219" s="113">
        <v>161.820007</v>
      </c>
      <c r="EP219" s="113">
        <v>161.553406</v>
      </c>
      <c r="EQ219" s="114">
        <v>4992200</v>
      </c>
      <c r="ER219" s="115">
        <v>206610.3</v>
      </c>
      <c r="ES219" s="145">
        <v>136.89999399999999</v>
      </c>
      <c r="ET219" s="113">
        <v>137.470001</v>
      </c>
      <c r="EU219" s="113">
        <v>136.429993</v>
      </c>
      <c r="EV219" s="113">
        <v>137.13999899999999</v>
      </c>
      <c r="EW219" s="113">
        <v>136.28286700000001</v>
      </c>
      <c r="EX219" s="114">
        <v>6807300</v>
      </c>
      <c r="EY219" s="115">
        <v>335750.6</v>
      </c>
      <c r="EZ219" s="145">
        <v>247.220001</v>
      </c>
      <c r="FA219" s="113">
        <v>247.259995</v>
      </c>
      <c r="FB219" s="113">
        <v>241.85000600000001</v>
      </c>
      <c r="FC219" s="113">
        <v>242.91000399999999</v>
      </c>
      <c r="FD219" s="113">
        <v>242.91000399999999</v>
      </c>
      <c r="FE219" s="114">
        <v>5604500</v>
      </c>
      <c r="FF219" s="115">
        <v>227970</v>
      </c>
      <c r="FG219" s="145">
        <v>154.14999399999999</v>
      </c>
      <c r="FH219" s="113">
        <v>154.61000100000001</v>
      </c>
      <c r="FI219" s="113">
        <v>152.720001</v>
      </c>
      <c r="FJ219" s="113">
        <v>154.08999600000001</v>
      </c>
      <c r="FK219" s="113">
        <v>153.23577900000001</v>
      </c>
      <c r="FL219" s="114">
        <v>1076400</v>
      </c>
      <c r="FM219" s="115">
        <v>38747.589999999997</v>
      </c>
      <c r="FN219" s="145">
        <v>411.01998900000001</v>
      </c>
      <c r="FO219" s="113">
        <v>416.39999399999999</v>
      </c>
      <c r="FP219" s="113">
        <v>410.30999800000001</v>
      </c>
      <c r="FQ219" s="113">
        <v>416.040009</v>
      </c>
      <c r="FR219" s="113">
        <v>414.58477800000003</v>
      </c>
      <c r="FS219" s="114">
        <v>2802600</v>
      </c>
      <c r="FT219" s="115">
        <v>392617.8</v>
      </c>
      <c r="FU219" s="145">
        <v>55.990001999999997</v>
      </c>
      <c r="FV219" s="113">
        <v>56.360000999999997</v>
      </c>
      <c r="FW219" s="113">
        <v>55.880001</v>
      </c>
      <c r="FX219" s="113">
        <v>56.150002000000001</v>
      </c>
      <c r="FY219" s="113">
        <v>55.490989999999996</v>
      </c>
      <c r="FZ219" s="114">
        <v>13451500</v>
      </c>
      <c r="GA219" s="115">
        <v>232467.4</v>
      </c>
      <c r="GB219" s="145">
        <v>237.58000200000001</v>
      </c>
      <c r="GC219" s="113">
        <v>238.509995</v>
      </c>
      <c r="GD219" s="113">
        <v>237.270004</v>
      </c>
      <c r="GE219" s="113">
        <v>237.86999499999999</v>
      </c>
      <c r="GF219" s="113">
        <v>237.54617300000001</v>
      </c>
      <c r="GG219" s="114">
        <v>7010700</v>
      </c>
      <c r="GH219" s="115">
        <v>402430.1</v>
      </c>
      <c r="GI219" s="145">
        <v>47.349997999999999</v>
      </c>
      <c r="GJ219" s="113">
        <v>48.139999000000003</v>
      </c>
      <c r="GK219" s="113">
        <v>46.950001</v>
      </c>
      <c r="GL219" s="113">
        <v>47.549999</v>
      </c>
      <c r="GM219" s="113">
        <v>47.086334000000001</v>
      </c>
      <c r="GN219" s="114">
        <v>7943100</v>
      </c>
      <c r="GO219" s="115">
        <v>32940</v>
      </c>
      <c r="GP219" s="145">
        <v>140.69000199999999</v>
      </c>
      <c r="GQ219" s="113">
        <v>140.78999300000001</v>
      </c>
      <c r="GR219" s="113">
        <v>139.33000200000001</v>
      </c>
      <c r="GS219" s="113">
        <v>140.050003</v>
      </c>
      <c r="GT219" s="113">
        <v>139.53653</v>
      </c>
      <c r="GU219" s="114">
        <v>6505000</v>
      </c>
      <c r="GV219" s="115">
        <v>392440.4</v>
      </c>
      <c r="GW219" s="145">
        <v>177.71000699999999</v>
      </c>
      <c r="GX219" s="113">
        <v>184.990005</v>
      </c>
      <c r="GY219" s="113">
        <v>177.36999499999999</v>
      </c>
      <c r="GZ219" s="113">
        <v>184.38000500000001</v>
      </c>
      <c r="HA219" s="113">
        <v>184.38000500000001</v>
      </c>
      <c r="HB219" s="114">
        <v>21835500</v>
      </c>
      <c r="HC219" s="115">
        <v>335006.09999999998</v>
      </c>
      <c r="HD219" s="147">
        <v>34836.75</v>
      </c>
      <c r="HE219" s="148">
        <v>35014.9</v>
      </c>
      <c r="HF219" s="148">
        <v>34730.15</v>
      </c>
      <c r="HG219" s="148">
        <v>34996.18</v>
      </c>
      <c r="HH219" s="148">
        <v>34996.18</v>
      </c>
      <c r="HI219" s="114">
        <v>294800000</v>
      </c>
      <c r="HJ219" s="149">
        <f t="shared" si="3"/>
        <v>10688345.720000003</v>
      </c>
    </row>
    <row r="220" spans="1:218" x14ac:dyDescent="0.2">
      <c r="A220" s="127">
        <v>44390</v>
      </c>
      <c r="B220" s="112">
        <v>200.08999600000001</v>
      </c>
      <c r="C220" s="113">
        <v>201.13000500000001</v>
      </c>
      <c r="D220" s="113">
        <v>199.14999399999999</v>
      </c>
      <c r="E220" s="113">
        <v>199.60000600000001</v>
      </c>
      <c r="F220" s="113">
        <v>198.08789100000001</v>
      </c>
      <c r="G220" s="114">
        <v>1688300</v>
      </c>
      <c r="H220" s="120">
        <v>115496.1</v>
      </c>
      <c r="I220" s="145">
        <v>174</v>
      </c>
      <c r="J220" s="113">
        <v>174.740005</v>
      </c>
      <c r="K220" s="113">
        <v>172.41999799999999</v>
      </c>
      <c r="L220" s="113">
        <v>172.61999499999999</v>
      </c>
      <c r="M220" s="113">
        <v>172.19193999999999</v>
      </c>
      <c r="N220" s="114">
        <v>2675000</v>
      </c>
      <c r="O220" s="115">
        <v>138666.1</v>
      </c>
      <c r="P220" s="146">
        <v>245.38999899999999</v>
      </c>
      <c r="Q220" s="113">
        <v>246.75</v>
      </c>
      <c r="R220" s="113">
        <v>242.979996</v>
      </c>
      <c r="S220" s="113">
        <v>244.83000200000001</v>
      </c>
      <c r="T220" s="113">
        <v>242.953903</v>
      </c>
      <c r="U220" s="114">
        <v>1618200</v>
      </c>
      <c r="V220" s="120">
        <v>133030</v>
      </c>
      <c r="W220" s="145">
        <v>144.029999</v>
      </c>
      <c r="X220" s="113">
        <v>147.46000699999999</v>
      </c>
      <c r="Y220" s="113">
        <v>143.63000500000001</v>
      </c>
      <c r="Z220" s="113">
        <v>145.63999899999999</v>
      </c>
      <c r="AA220" s="113">
        <v>145.42211900000001</v>
      </c>
      <c r="AB220" s="114">
        <v>100827100</v>
      </c>
      <c r="AC220" s="115">
        <v>2430386</v>
      </c>
      <c r="AD220" s="145">
        <v>232.270004</v>
      </c>
      <c r="AE220" s="113">
        <v>234.490005</v>
      </c>
      <c r="AF220" s="113">
        <v>228.16000399999999</v>
      </c>
      <c r="AG220" s="113">
        <v>228.199997</v>
      </c>
      <c r="AH220" s="113">
        <v>228.199997</v>
      </c>
      <c r="AI220" s="114">
        <v>21029500</v>
      </c>
      <c r="AJ220" s="115">
        <v>133453.6</v>
      </c>
      <c r="AK220" s="145">
        <v>218.96000699999999</v>
      </c>
      <c r="AL220" s="113">
        <v>219.050003</v>
      </c>
      <c r="AM220" s="113">
        <v>214.699997</v>
      </c>
      <c r="AN220" s="113">
        <v>215.19000199999999</v>
      </c>
      <c r="AO220" s="113">
        <v>214.04135099999999</v>
      </c>
      <c r="AP220" s="114">
        <v>2373300</v>
      </c>
      <c r="AQ220" s="115">
        <v>117810.3</v>
      </c>
      <c r="AR220" s="145">
        <v>104</v>
      </c>
      <c r="AS220" s="113">
        <v>104.58000199999999</v>
      </c>
      <c r="AT220" s="113">
        <v>103.220001</v>
      </c>
      <c r="AU220" s="113">
        <v>103.93</v>
      </c>
      <c r="AV220" s="113">
        <v>102.547432</v>
      </c>
      <c r="AW220" s="114">
        <v>6738000</v>
      </c>
      <c r="AX220" s="115">
        <v>200991.5</v>
      </c>
      <c r="AY220" s="145">
        <v>53.34</v>
      </c>
      <c r="AZ220" s="113">
        <v>53.580002</v>
      </c>
      <c r="BA220" s="113">
        <v>53.200001</v>
      </c>
      <c r="BB220" s="113">
        <v>53.32</v>
      </c>
      <c r="BC220" s="113">
        <v>52.962212000000001</v>
      </c>
      <c r="BD220" s="114">
        <v>9927400</v>
      </c>
      <c r="BE220" s="115">
        <v>224701.3</v>
      </c>
      <c r="BF220" s="145">
        <v>54.950001</v>
      </c>
      <c r="BG220" s="113">
        <v>55.299999</v>
      </c>
      <c r="BH220" s="113">
        <v>54.75</v>
      </c>
      <c r="BI220" s="113">
        <v>55.02</v>
      </c>
      <c r="BJ220" s="113">
        <v>54.607863999999999</v>
      </c>
      <c r="BK220" s="114">
        <v>15170800</v>
      </c>
      <c r="BL220" s="115">
        <v>237228.6</v>
      </c>
      <c r="BM220" s="145">
        <v>63.419998</v>
      </c>
      <c r="BN220" s="113">
        <v>63.689999</v>
      </c>
      <c r="BO220" s="113">
        <v>62.32</v>
      </c>
      <c r="BP220" s="113">
        <v>62.700001</v>
      </c>
      <c r="BQ220" s="113">
        <v>62.028694000000002</v>
      </c>
      <c r="BR220" s="114">
        <v>3074500</v>
      </c>
      <c r="BS220" s="115">
        <v>42081.8</v>
      </c>
      <c r="BT220" s="145">
        <v>381.05999800000001</v>
      </c>
      <c r="BU220" s="113">
        <v>385.32998700000002</v>
      </c>
      <c r="BV220" s="113">
        <v>372.01001000000002</v>
      </c>
      <c r="BW220" s="113">
        <v>375.98001099999999</v>
      </c>
      <c r="BX220" s="113">
        <v>374.16192599999999</v>
      </c>
      <c r="BY220" s="114">
        <v>6466800</v>
      </c>
      <c r="BZ220" s="115">
        <v>127743.7</v>
      </c>
      <c r="CA220" s="145">
        <v>225.85000600000001</v>
      </c>
      <c r="CB220" s="113">
        <v>225.85000600000001</v>
      </c>
      <c r="CC220" s="113">
        <v>223.71000699999999</v>
      </c>
      <c r="CD220" s="113">
        <v>224.08000200000001</v>
      </c>
      <c r="CE220" s="113">
        <v>223.19012499999999</v>
      </c>
      <c r="CF220" s="114">
        <v>1417300</v>
      </c>
      <c r="CG220" s="115">
        <v>124090</v>
      </c>
      <c r="CH220" s="145">
        <v>322.44000199999999</v>
      </c>
      <c r="CI220" s="113">
        <v>323.290009</v>
      </c>
      <c r="CJ220" s="113">
        <v>316.82998700000002</v>
      </c>
      <c r="CK220" s="113">
        <v>317.04998799999998</v>
      </c>
      <c r="CL220" s="113">
        <v>315.446167</v>
      </c>
      <c r="CM220" s="114">
        <v>3213800</v>
      </c>
      <c r="CN220" s="115">
        <v>337106.2</v>
      </c>
      <c r="CO220" s="145">
        <v>56.619999</v>
      </c>
      <c r="CP220" s="113">
        <v>57.299999</v>
      </c>
      <c r="CQ220" s="113">
        <v>56.34</v>
      </c>
      <c r="CR220" s="113">
        <v>56.869999</v>
      </c>
      <c r="CS220" s="113">
        <v>56.502827000000003</v>
      </c>
      <c r="CT220" s="114">
        <v>15716000</v>
      </c>
      <c r="CU220" s="115">
        <v>230721.6</v>
      </c>
      <c r="CV220" s="145">
        <v>140.91999799999999</v>
      </c>
      <c r="CW220" s="113">
        <v>140.91999799999999</v>
      </c>
      <c r="CX220" s="113">
        <v>139.63000500000001</v>
      </c>
      <c r="CY220" s="113">
        <v>140.279999</v>
      </c>
      <c r="CZ220" s="113">
        <v>138.68336500000001</v>
      </c>
      <c r="DA220" s="114">
        <v>3164300</v>
      </c>
      <c r="DB220" s="115">
        <v>125735.7</v>
      </c>
      <c r="DC220" s="145">
        <v>168.970001</v>
      </c>
      <c r="DD220" s="113">
        <v>169.759995</v>
      </c>
      <c r="DE220" s="113">
        <v>168.66999799999999</v>
      </c>
      <c r="DF220" s="113">
        <v>169.270004</v>
      </c>
      <c r="DG220" s="113">
        <v>168.270081</v>
      </c>
      <c r="DH220" s="114">
        <v>4691200</v>
      </c>
      <c r="DI220" s="115">
        <v>445755.1</v>
      </c>
      <c r="DJ220" s="145">
        <v>156.050003</v>
      </c>
      <c r="DK220" s="113">
        <v>157.38999899999999</v>
      </c>
      <c r="DL220" s="113">
        <v>153.5</v>
      </c>
      <c r="DM220" s="113">
        <v>155.64999399999999</v>
      </c>
      <c r="DN220" s="113">
        <v>154.717682</v>
      </c>
      <c r="DO220" s="114">
        <v>22671700</v>
      </c>
      <c r="DP220" s="115">
        <v>465106.3</v>
      </c>
      <c r="DQ220" s="145">
        <v>235.66000399999999</v>
      </c>
      <c r="DR220" s="113">
        <v>237.470001</v>
      </c>
      <c r="DS220" s="113">
        <v>235.199997</v>
      </c>
      <c r="DT220" s="113">
        <v>236.16999799999999</v>
      </c>
      <c r="DU220" s="113">
        <v>234.882294</v>
      </c>
      <c r="DV220" s="114">
        <v>1884600</v>
      </c>
      <c r="DW220" s="115">
        <v>176371.4</v>
      </c>
      <c r="DX220" s="145">
        <v>77.400002000000001</v>
      </c>
      <c r="DY220" s="113">
        <v>77.769997000000004</v>
      </c>
      <c r="DZ220" s="113">
        <v>77.239998</v>
      </c>
      <c r="EA220" s="113">
        <v>77.610000999999997</v>
      </c>
      <c r="EB220" s="113">
        <v>76.920653999999999</v>
      </c>
      <c r="EC220" s="114">
        <v>6465800</v>
      </c>
      <c r="ED220" s="115">
        <v>196513</v>
      </c>
      <c r="EE220" s="145">
        <v>277.51998900000001</v>
      </c>
      <c r="EF220" s="113">
        <v>282.85000600000001</v>
      </c>
      <c r="EG220" s="113">
        <v>277.39001500000001</v>
      </c>
      <c r="EH220" s="113">
        <v>280.98001099999999</v>
      </c>
      <c r="EI220" s="113">
        <v>280.44311499999998</v>
      </c>
      <c r="EJ220" s="114">
        <v>26120100</v>
      </c>
      <c r="EK220" s="115">
        <v>2116221</v>
      </c>
      <c r="EL220" s="145">
        <v>161.35000600000001</v>
      </c>
      <c r="EM220" s="113">
        <v>162.30999800000001</v>
      </c>
      <c r="EN220" s="113">
        <v>161.009995</v>
      </c>
      <c r="EO220" s="113">
        <v>161.58999600000001</v>
      </c>
      <c r="EP220" s="113">
        <v>161.32377600000001</v>
      </c>
      <c r="EQ220" s="114">
        <v>5747700</v>
      </c>
      <c r="ER220" s="115">
        <v>206316.6</v>
      </c>
      <c r="ES220" s="145">
        <v>136.38999899999999</v>
      </c>
      <c r="ET220" s="113">
        <v>137.570007</v>
      </c>
      <c r="EU220" s="113">
        <v>136.38999899999999</v>
      </c>
      <c r="EV220" s="113">
        <v>136.970001</v>
      </c>
      <c r="EW220" s="113">
        <v>136.11393699999999</v>
      </c>
      <c r="EX220" s="114">
        <v>5603800</v>
      </c>
      <c r="EY220" s="115">
        <v>335334.40000000002</v>
      </c>
      <c r="EZ220" s="145">
        <v>242.28999300000001</v>
      </c>
      <c r="FA220" s="113">
        <v>247.16000399999999</v>
      </c>
      <c r="FB220" s="113">
        <v>241.679993</v>
      </c>
      <c r="FC220" s="113">
        <v>244.020004</v>
      </c>
      <c r="FD220" s="113">
        <v>244.020004</v>
      </c>
      <c r="FE220" s="114">
        <v>6699800</v>
      </c>
      <c r="FF220" s="115">
        <v>227200</v>
      </c>
      <c r="FG220" s="145">
        <v>153.570007</v>
      </c>
      <c r="FH220" s="113">
        <v>154.679993</v>
      </c>
      <c r="FI220" s="113">
        <v>152.679993</v>
      </c>
      <c r="FJ220" s="113">
        <v>152.990005</v>
      </c>
      <c r="FK220" s="113">
        <v>152.141876</v>
      </c>
      <c r="FL220" s="114">
        <v>1066400</v>
      </c>
      <c r="FM220" s="115">
        <v>38470.99</v>
      </c>
      <c r="FN220" s="145">
        <v>416.38000499999998</v>
      </c>
      <c r="FO220" s="113">
        <v>419.69000199999999</v>
      </c>
      <c r="FP220" s="113">
        <v>415.709991</v>
      </c>
      <c r="FQ220" s="113">
        <v>418.540009</v>
      </c>
      <c r="FR220" s="113">
        <v>417.07605000000001</v>
      </c>
      <c r="FS220" s="114">
        <v>2948900</v>
      </c>
      <c r="FT220" s="115">
        <v>394977.1</v>
      </c>
      <c r="FU220" s="145">
        <v>56.27</v>
      </c>
      <c r="FV220" s="113">
        <v>56.48</v>
      </c>
      <c r="FW220" s="113">
        <v>56</v>
      </c>
      <c r="FX220" s="113">
        <v>56.09</v>
      </c>
      <c r="FY220" s="113">
        <v>55.431694</v>
      </c>
      <c r="FZ220" s="114">
        <v>12511900</v>
      </c>
      <c r="GA220" s="115">
        <v>232219.1</v>
      </c>
      <c r="GB220" s="145">
        <v>238.25</v>
      </c>
      <c r="GC220" s="113">
        <v>242.479996</v>
      </c>
      <c r="GD220" s="113">
        <v>238.25</v>
      </c>
      <c r="GE220" s="113">
        <v>242.35000600000001</v>
      </c>
      <c r="GF220" s="113">
        <v>242.020081</v>
      </c>
      <c r="GG220" s="114">
        <v>8079200</v>
      </c>
      <c r="GH220" s="115">
        <v>410009.4</v>
      </c>
      <c r="GI220" s="145">
        <v>47.580002</v>
      </c>
      <c r="GJ220" s="113">
        <v>48.099997999999999</v>
      </c>
      <c r="GK220" s="113">
        <v>47.259998000000003</v>
      </c>
      <c r="GL220" s="113">
        <v>47.32</v>
      </c>
      <c r="GM220" s="113">
        <v>46.858573999999997</v>
      </c>
      <c r="GN220" s="114">
        <v>6540300</v>
      </c>
      <c r="GO220" s="115">
        <v>32479.999999999996</v>
      </c>
      <c r="GP220" s="145">
        <v>139.990005</v>
      </c>
      <c r="GQ220" s="113">
        <v>141.179993</v>
      </c>
      <c r="GR220" s="113">
        <v>139.94000199999999</v>
      </c>
      <c r="GS220" s="113">
        <v>140.58000200000001</v>
      </c>
      <c r="GT220" s="113">
        <v>140.06457499999999</v>
      </c>
      <c r="GU220" s="114">
        <v>6315900</v>
      </c>
      <c r="GV220" s="115">
        <v>393925.5</v>
      </c>
      <c r="GW220" s="145">
        <v>184.08999600000001</v>
      </c>
      <c r="GX220" s="113">
        <v>185.66999799999999</v>
      </c>
      <c r="GY220" s="113">
        <v>181.83999600000001</v>
      </c>
      <c r="GZ220" s="113">
        <v>183.64999399999999</v>
      </c>
      <c r="HA220" s="113">
        <v>183.64999399999999</v>
      </c>
      <c r="HB220" s="114">
        <v>12534600</v>
      </c>
      <c r="HC220" s="115">
        <v>333679.7</v>
      </c>
      <c r="HD220" s="147">
        <v>34959.96</v>
      </c>
      <c r="HE220" s="148">
        <v>35018.79</v>
      </c>
      <c r="HF220" s="148">
        <v>34876.89</v>
      </c>
      <c r="HG220" s="148">
        <v>34888.79</v>
      </c>
      <c r="HH220" s="148">
        <v>34888.79</v>
      </c>
      <c r="HI220" s="114">
        <v>322430000</v>
      </c>
      <c r="HJ220" s="149">
        <f t="shared" si="3"/>
        <v>10723822.09</v>
      </c>
    </row>
    <row r="221" spans="1:218" x14ac:dyDescent="0.2">
      <c r="A221" s="127">
        <v>44391</v>
      </c>
      <c r="B221" s="112">
        <v>200.58000200000001</v>
      </c>
      <c r="C221" s="113">
        <v>203.179993</v>
      </c>
      <c r="D221" s="113">
        <v>200.009995</v>
      </c>
      <c r="E221" s="113">
        <v>202.83000200000001</v>
      </c>
      <c r="F221" s="113">
        <v>201.29341099999999</v>
      </c>
      <c r="G221" s="114">
        <v>2457700</v>
      </c>
      <c r="H221" s="120">
        <v>117365.1</v>
      </c>
      <c r="I221" s="145">
        <v>172.86000100000001</v>
      </c>
      <c r="J221" s="113">
        <v>174.550003</v>
      </c>
      <c r="K221" s="113">
        <v>171.009995</v>
      </c>
      <c r="L221" s="113">
        <v>172.520004</v>
      </c>
      <c r="M221" s="113">
        <v>172.09219400000001</v>
      </c>
      <c r="N221" s="114">
        <v>3123100</v>
      </c>
      <c r="O221" s="115">
        <v>138585.79999999999</v>
      </c>
      <c r="P221" s="146">
        <v>244.220001</v>
      </c>
      <c r="Q221" s="113">
        <v>245.33000200000001</v>
      </c>
      <c r="R221" s="113">
        <v>241.490005</v>
      </c>
      <c r="S221" s="113">
        <v>244.699997</v>
      </c>
      <c r="T221" s="113">
        <v>242.824905</v>
      </c>
      <c r="U221" s="114">
        <v>2185200</v>
      </c>
      <c r="V221" s="120">
        <v>133600</v>
      </c>
      <c r="W221" s="145">
        <v>148.10000600000001</v>
      </c>
      <c r="X221" s="113">
        <v>149.570007</v>
      </c>
      <c r="Y221" s="113">
        <v>147.679993</v>
      </c>
      <c r="Z221" s="113">
        <v>149.14999399999999</v>
      </c>
      <c r="AA221" s="113">
        <v>148.92686499999999</v>
      </c>
      <c r="AB221" s="114">
        <v>127050800</v>
      </c>
      <c r="AC221" s="115">
        <v>2488959</v>
      </c>
      <c r="AD221" s="145">
        <v>229.020004</v>
      </c>
      <c r="AE221" s="113">
        <v>230.520004</v>
      </c>
      <c r="AF221" s="113">
        <v>224.300003</v>
      </c>
      <c r="AG221" s="113">
        <v>224.449997</v>
      </c>
      <c r="AH221" s="113">
        <v>224.449997</v>
      </c>
      <c r="AI221" s="114">
        <v>12137000</v>
      </c>
      <c r="AJ221" s="115">
        <v>131260.6</v>
      </c>
      <c r="AK221" s="145">
        <v>215.259995</v>
      </c>
      <c r="AL221" s="113">
        <v>215.63999899999999</v>
      </c>
      <c r="AM221" s="113">
        <v>211.220001</v>
      </c>
      <c r="AN221" s="113">
        <v>211.63999899999999</v>
      </c>
      <c r="AO221" s="113">
        <v>210.5103</v>
      </c>
      <c r="AP221" s="114">
        <v>3185200</v>
      </c>
      <c r="AQ221" s="115">
        <v>115866.8</v>
      </c>
      <c r="AR221" s="145">
        <v>104.480003</v>
      </c>
      <c r="AS221" s="113">
        <v>105.32</v>
      </c>
      <c r="AT221" s="113">
        <v>101.720001</v>
      </c>
      <c r="AU221" s="113">
        <v>101.970001</v>
      </c>
      <c r="AV221" s="113">
        <v>100.61351000000001</v>
      </c>
      <c r="AW221" s="114">
        <v>9216600</v>
      </c>
      <c r="AX221" s="115">
        <v>197201.1</v>
      </c>
      <c r="AY221" s="145">
        <v>53.5</v>
      </c>
      <c r="AZ221" s="113">
        <v>54.200001</v>
      </c>
      <c r="BA221" s="113">
        <v>53.34</v>
      </c>
      <c r="BB221" s="113">
        <v>54.09</v>
      </c>
      <c r="BC221" s="113">
        <v>53.727046999999999</v>
      </c>
      <c r="BD221" s="114">
        <v>17113700</v>
      </c>
      <c r="BE221" s="115">
        <v>227946.2</v>
      </c>
      <c r="BF221" s="145">
        <v>55.02</v>
      </c>
      <c r="BG221" s="113">
        <v>56.349997999999999</v>
      </c>
      <c r="BH221" s="113">
        <v>54.959999000000003</v>
      </c>
      <c r="BI221" s="113">
        <v>56.259998000000003</v>
      </c>
      <c r="BJ221" s="113">
        <v>55.838572999999997</v>
      </c>
      <c r="BK221" s="114">
        <v>22002700</v>
      </c>
      <c r="BL221" s="115">
        <v>242575.1</v>
      </c>
      <c r="BM221" s="145">
        <v>62.939999</v>
      </c>
      <c r="BN221" s="113">
        <v>63.645000000000003</v>
      </c>
      <c r="BO221" s="113">
        <v>62.169998</v>
      </c>
      <c r="BP221" s="113">
        <v>62.32</v>
      </c>
      <c r="BQ221" s="113">
        <v>61.652760000000001</v>
      </c>
      <c r="BR221" s="114">
        <v>2571700</v>
      </c>
      <c r="BS221" s="115">
        <v>42310.63</v>
      </c>
      <c r="BT221" s="145">
        <v>378.75</v>
      </c>
      <c r="BU221" s="113">
        <v>381.76998900000001</v>
      </c>
      <c r="BV221" s="113">
        <v>371.39001500000001</v>
      </c>
      <c r="BW221" s="113">
        <v>374.39999399999999</v>
      </c>
      <c r="BX221" s="113">
        <v>372.589539</v>
      </c>
      <c r="BY221" s="114">
        <v>3295700</v>
      </c>
      <c r="BZ221" s="115">
        <v>127206.8</v>
      </c>
      <c r="CA221" s="145">
        <v>224.16999799999999</v>
      </c>
      <c r="CB221" s="113">
        <v>228.759995</v>
      </c>
      <c r="CC221" s="113">
        <v>224.16999799999999</v>
      </c>
      <c r="CD221" s="113">
        <v>227.770004</v>
      </c>
      <c r="CE221" s="113">
        <v>226.86546300000001</v>
      </c>
      <c r="CF221" s="114">
        <v>2631800</v>
      </c>
      <c r="CG221" s="115">
        <v>121300</v>
      </c>
      <c r="CH221" s="145">
        <v>318.75</v>
      </c>
      <c r="CI221" s="113">
        <v>320.05999800000001</v>
      </c>
      <c r="CJ221" s="113">
        <v>318.01001000000002</v>
      </c>
      <c r="CK221" s="113">
        <v>319.22000100000002</v>
      </c>
      <c r="CL221" s="113">
        <v>317.60522500000002</v>
      </c>
      <c r="CM221" s="114">
        <v>3381600</v>
      </c>
      <c r="CN221" s="115">
        <v>339413.4</v>
      </c>
      <c r="CO221" s="145">
        <v>57.169998</v>
      </c>
      <c r="CP221" s="113">
        <v>57.459999000000003</v>
      </c>
      <c r="CQ221" s="113">
        <v>56.330002</v>
      </c>
      <c r="CR221" s="113">
        <v>56.52</v>
      </c>
      <c r="CS221" s="113">
        <v>56.155087000000002</v>
      </c>
      <c r="CT221" s="114">
        <v>16263600</v>
      </c>
      <c r="CU221" s="115">
        <v>229301.7</v>
      </c>
      <c r="CV221" s="145">
        <v>140.720001</v>
      </c>
      <c r="CW221" s="113">
        <v>140.75</v>
      </c>
      <c r="CX221" s="113">
        <v>138.929993</v>
      </c>
      <c r="CY221" s="113">
        <v>139.820007</v>
      </c>
      <c r="CZ221" s="113">
        <v>138.22860700000001</v>
      </c>
      <c r="DA221" s="114">
        <v>4403500</v>
      </c>
      <c r="DB221" s="115">
        <v>125323.4</v>
      </c>
      <c r="DC221" s="145">
        <v>170</v>
      </c>
      <c r="DD221" s="113">
        <v>170.83000200000001</v>
      </c>
      <c r="DE221" s="113">
        <v>169.03999300000001</v>
      </c>
      <c r="DF221" s="113">
        <v>170.41999799999999</v>
      </c>
      <c r="DG221" s="113">
        <v>169.413284</v>
      </c>
      <c r="DH221" s="114">
        <v>6162900</v>
      </c>
      <c r="DI221" s="115">
        <v>448783.4</v>
      </c>
      <c r="DJ221" s="145">
        <v>155.949997</v>
      </c>
      <c r="DK221" s="113">
        <v>157.279999</v>
      </c>
      <c r="DL221" s="113">
        <v>152.949997</v>
      </c>
      <c r="DM221" s="113">
        <v>155.11999499999999</v>
      </c>
      <c r="DN221" s="113">
        <v>154.19085699999999</v>
      </c>
      <c r="DO221" s="114">
        <v>14622800</v>
      </c>
      <c r="DP221" s="115">
        <v>463522.6</v>
      </c>
      <c r="DQ221" s="145">
        <v>237.029999</v>
      </c>
      <c r="DR221" s="113">
        <v>239.050003</v>
      </c>
      <c r="DS221" s="113">
        <v>236.63999899999999</v>
      </c>
      <c r="DT221" s="113">
        <v>237.13000500000001</v>
      </c>
      <c r="DU221" s="113">
        <v>235.83706699999999</v>
      </c>
      <c r="DV221" s="114">
        <v>1993200</v>
      </c>
      <c r="DW221" s="115">
        <v>177088.4</v>
      </c>
      <c r="DX221" s="145">
        <v>77.599997999999999</v>
      </c>
      <c r="DY221" s="113">
        <v>77.720000999999996</v>
      </c>
      <c r="DZ221" s="113">
        <v>76.879997000000003</v>
      </c>
      <c r="EA221" s="113">
        <v>77.620002999999997</v>
      </c>
      <c r="EB221" s="113">
        <v>76.930565000000001</v>
      </c>
      <c r="EC221" s="114">
        <v>7163200</v>
      </c>
      <c r="ED221" s="115">
        <v>196538.3</v>
      </c>
      <c r="EE221" s="145">
        <v>282.35000600000001</v>
      </c>
      <c r="EF221" s="113">
        <v>283.66000400000001</v>
      </c>
      <c r="EG221" s="113">
        <v>280.54998799999998</v>
      </c>
      <c r="EH221" s="113">
        <v>282.51001000000002</v>
      </c>
      <c r="EI221" s="113">
        <v>281.970215</v>
      </c>
      <c r="EJ221" s="114">
        <v>23113700</v>
      </c>
      <c r="EK221" s="115">
        <v>2127744</v>
      </c>
      <c r="EL221" s="145">
        <v>161.86999499999999</v>
      </c>
      <c r="EM221" s="113">
        <v>162.729996</v>
      </c>
      <c r="EN221" s="113">
        <v>161.33999600000001</v>
      </c>
      <c r="EO221" s="113">
        <v>161.53999300000001</v>
      </c>
      <c r="EP221" s="113">
        <v>161.273865</v>
      </c>
      <c r="EQ221" s="114">
        <v>4928000</v>
      </c>
      <c r="ER221" s="115">
        <v>206252.79999999999</v>
      </c>
      <c r="ES221" s="145">
        <v>137.009995</v>
      </c>
      <c r="ET221" s="113">
        <v>138.229996</v>
      </c>
      <c r="EU221" s="113">
        <v>136.36999499999999</v>
      </c>
      <c r="EV221" s="113">
        <v>137.979996</v>
      </c>
      <c r="EW221" s="113">
        <v>137.117615</v>
      </c>
      <c r="EX221" s="114">
        <v>5903600</v>
      </c>
      <c r="EY221" s="115">
        <v>337807.1</v>
      </c>
      <c r="EZ221" s="145">
        <v>244.5</v>
      </c>
      <c r="FA221" s="113">
        <v>246.14999399999999</v>
      </c>
      <c r="FB221" s="113">
        <v>239.86999499999999</v>
      </c>
      <c r="FC221" s="113">
        <v>242.429993</v>
      </c>
      <c r="FD221" s="113">
        <v>242.429993</v>
      </c>
      <c r="FE221" s="114">
        <v>6375700</v>
      </c>
      <c r="FF221" s="115">
        <v>231350</v>
      </c>
      <c r="FG221" s="145">
        <v>153.35000600000001</v>
      </c>
      <c r="FH221" s="113">
        <v>154.779999</v>
      </c>
      <c r="FI221" s="113">
        <v>152.80999800000001</v>
      </c>
      <c r="FJ221" s="113">
        <v>154.529999</v>
      </c>
      <c r="FK221" s="113">
        <v>153.67334</v>
      </c>
      <c r="FL221" s="114">
        <v>1436600</v>
      </c>
      <c r="FM221" s="115">
        <v>38858.230000000003</v>
      </c>
      <c r="FN221" s="145">
        <v>420.76998900000001</v>
      </c>
      <c r="FO221" s="113">
        <v>422.52999899999998</v>
      </c>
      <c r="FP221" s="113">
        <v>413.35000600000001</v>
      </c>
      <c r="FQ221" s="113">
        <v>414.73998999999998</v>
      </c>
      <c r="FR221" s="113">
        <v>413.28930700000001</v>
      </c>
      <c r="FS221" s="114">
        <v>3538700</v>
      </c>
      <c r="FT221" s="115">
        <v>391390.9</v>
      </c>
      <c r="FU221" s="145">
        <v>56.09</v>
      </c>
      <c r="FV221" s="113">
        <v>56.43</v>
      </c>
      <c r="FW221" s="113">
        <v>56.029998999999997</v>
      </c>
      <c r="FX221" s="113">
        <v>56.32</v>
      </c>
      <c r="FY221" s="113">
        <v>55.658993000000002</v>
      </c>
      <c r="FZ221" s="114">
        <v>14821700</v>
      </c>
      <c r="GA221" s="115">
        <v>233171.3</v>
      </c>
      <c r="GB221" s="145">
        <v>243.220001</v>
      </c>
      <c r="GC221" s="113">
        <v>246.80999800000001</v>
      </c>
      <c r="GD221" s="113">
        <v>242.820007</v>
      </c>
      <c r="GE221" s="113">
        <v>245.990005</v>
      </c>
      <c r="GF221" s="113">
        <v>245.65512100000001</v>
      </c>
      <c r="GG221" s="114">
        <v>8693400</v>
      </c>
      <c r="GH221" s="115">
        <v>416167.6</v>
      </c>
      <c r="GI221" s="145">
        <v>47.419998</v>
      </c>
      <c r="GJ221" s="113">
        <v>47.599997999999999</v>
      </c>
      <c r="GK221" s="113">
        <v>46.490001999999997</v>
      </c>
      <c r="GL221" s="113">
        <v>46.880001</v>
      </c>
      <c r="GM221" s="113">
        <v>46.422866999999997</v>
      </c>
      <c r="GN221" s="114">
        <v>7219100</v>
      </c>
      <c r="GO221" s="115">
        <v>32380.000000000004</v>
      </c>
      <c r="GP221" s="145">
        <v>140.71000699999999</v>
      </c>
      <c r="GQ221" s="113">
        <v>141.800003</v>
      </c>
      <c r="GR221" s="113">
        <v>139.83000200000001</v>
      </c>
      <c r="GS221" s="113">
        <v>141.550003</v>
      </c>
      <c r="GT221" s="113">
        <v>141.03102100000001</v>
      </c>
      <c r="GU221" s="114">
        <v>6270700</v>
      </c>
      <c r="GV221" s="115">
        <v>396643.6</v>
      </c>
      <c r="GW221" s="145">
        <v>185.199997</v>
      </c>
      <c r="GX221" s="113">
        <v>186.28999300000001</v>
      </c>
      <c r="GY221" s="113">
        <v>182.08000200000001</v>
      </c>
      <c r="GZ221" s="113">
        <v>183.41999799999999</v>
      </c>
      <c r="HA221" s="113">
        <v>183.41999799999999</v>
      </c>
      <c r="HB221" s="114">
        <v>8787300</v>
      </c>
      <c r="HC221" s="115">
        <v>333261.8</v>
      </c>
      <c r="HD221" s="147">
        <v>34920.83</v>
      </c>
      <c r="HE221" s="148">
        <v>35069.18</v>
      </c>
      <c r="HF221" s="148">
        <v>34826.870000000003</v>
      </c>
      <c r="HG221" s="148">
        <v>34933.230000000003</v>
      </c>
      <c r="HH221" s="148">
        <v>34933.230000000003</v>
      </c>
      <c r="HI221" s="114">
        <v>344340000</v>
      </c>
      <c r="HJ221" s="149">
        <f t="shared" si="3"/>
        <v>10809175.66</v>
      </c>
    </row>
    <row r="222" spans="1:218" x14ac:dyDescent="0.2">
      <c r="A222" s="127">
        <v>44392</v>
      </c>
      <c r="B222" s="112">
        <v>201.429993</v>
      </c>
      <c r="C222" s="113">
        <v>202.770004</v>
      </c>
      <c r="D222" s="113">
        <v>200.529999</v>
      </c>
      <c r="E222" s="113">
        <v>202.58999600000001</v>
      </c>
      <c r="F222" s="113">
        <v>201.05522199999999</v>
      </c>
      <c r="G222" s="114">
        <v>2138700</v>
      </c>
      <c r="H222" s="120">
        <v>117226.3</v>
      </c>
      <c r="I222" s="145">
        <v>171.13999899999999</v>
      </c>
      <c r="J222" s="113">
        <v>173.259995</v>
      </c>
      <c r="K222" s="113">
        <v>171.10000600000001</v>
      </c>
      <c r="L222" s="113">
        <v>172.85000600000001</v>
      </c>
      <c r="M222" s="113">
        <v>172.42137099999999</v>
      </c>
      <c r="N222" s="114">
        <v>3448200</v>
      </c>
      <c r="O222" s="115">
        <v>138850.9</v>
      </c>
      <c r="P222" s="146">
        <v>244.33000200000001</v>
      </c>
      <c r="Q222" s="113">
        <v>247.570007</v>
      </c>
      <c r="R222" s="113">
        <v>242.13999899999999</v>
      </c>
      <c r="S222" s="113">
        <v>246.63000500000001</v>
      </c>
      <c r="T222" s="113">
        <v>244.740128</v>
      </c>
      <c r="U222" s="114">
        <v>2106700</v>
      </c>
      <c r="V222" s="120">
        <v>134850</v>
      </c>
      <c r="W222" s="145">
        <v>149.240005</v>
      </c>
      <c r="X222" s="113">
        <v>150</v>
      </c>
      <c r="Y222" s="113">
        <v>147.08999600000001</v>
      </c>
      <c r="Z222" s="113">
        <v>148.479996</v>
      </c>
      <c r="AA222" s="113">
        <v>148.25787399999999</v>
      </c>
      <c r="AB222" s="114">
        <v>106820300</v>
      </c>
      <c r="AC222" s="115">
        <v>2477778</v>
      </c>
      <c r="AD222" s="145">
        <v>222.88000500000001</v>
      </c>
      <c r="AE222" s="113">
        <v>226.66999799999999</v>
      </c>
      <c r="AF222" s="113">
        <v>220.800003</v>
      </c>
      <c r="AG222" s="113">
        <v>222.759995</v>
      </c>
      <c r="AH222" s="113">
        <v>222.759995</v>
      </c>
      <c r="AI222" s="114">
        <v>12228600</v>
      </c>
      <c r="AJ222" s="115">
        <v>130272.2</v>
      </c>
      <c r="AK222" s="145">
        <v>210.279999</v>
      </c>
      <c r="AL222" s="113">
        <v>213.38999899999999</v>
      </c>
      <c r="AM222" s="113">
        <v>210.11999499999999</v>
      </c>
      <c r="AN222" s="113">
        <v>211.41000399999999</v>
      </c>
      <c r="AO222" s="113">
        <v>210.28152499999999</v>
      </c>
      <c r="AP222" s="114">
        <v>2737500</v>
      </c>
      <c r="AQ222" s="115">
        <v>115740.9</v>
      </c>
      <c r="AR222" s="145">
        <v>101.050003</v>
      </c>
      <c r="AS222" s="113">
        <v>102.25</v>
      </c>
      <c r="AT222" s="113">
        <v>100.849998</v>
      </c>
      <c r="AU222" s="113">
        <v>101.300003</v>
      </c>
      <c r="AV222" s="113">
        <v>99.952422999999996</v>
      </c>
      <c r="AW222" s="114">
        <v>9665700</v>
      </c>
      <c r="AX222" s="115">
        <v>195905.3</v>
      </c>
      <c r="AY222" s="145">
        <v>53.84</v>
      </c>
      <c r="AZ222" s="113">
        <v>53.869999</v>
      </c>
      <c r="BA222" s="113">
        <v>53.240001999999997</v>
      </c>
      <c r="BB222" s="113">
        <v>53.650002000000001</v>
      </c>
      <c r="BC222" s="113">
        <v>53.290000999999997</v>
      </c>
      <c r="BD222" s="114">
        <v>14952400</v>
      </c>
      <c r="BE222" s="115">
        <v>226091.9</v>
      </c>
      <c r="BF222" s="145">
        <v>56.240001999999997</v>
      </c>
      <c r="BG222" s="113">
        <v>56.470001000000003</v>
      </c>
      <c r="BH222" s="113">
        <v>55.91</v>
      </c>
      <c r="BI222" s="113">
        <v>56.439999</v>
      </c>
      <c r="BJ222" s="113">
        <v>56.017226999999998</v>
      </c>
      <c r="BK222" s="114">
        <v>15068200</v>
      </c>
      <c r="BL222" s="115">
        <v>243351.2</v>
      </c>
      <c r="BM222" s="145">
        <v>61.799999</v>
      </c>
      <c r="BN222" s="113">
        <v>62.720001000000003</v>
      </c>
      <c r="BO222" s="113">
        <v>61.689999</v>
      </c>
      <c r="BP222" s="113">
        <v>61.91</v>
      </c>
      <c r="BQ222" s="113">
        <v>61.247149999999998</v>
      </c>
      <c r="BR222" s="114">
        <v>2745800</v>
      </c>
      <c r="BS222" s="115">
        <v>42331.91</v>
      </c>
      <c r="BT222" s="145">
        <v>371.23998999999998</v>
      </c>
      <c r="BU222" s="113">
        <v>378.75</v>
      </c>
      <c r="BV222" s="113">
        <v>370.57000699999998</v>
      </c>
      <c r="BW222" s="113">
        <v>373.35000600000001</v>
      </c>
      <c r="BX222" s="113">
        <v>371.544647</v>
      </c>
      <c r="BY222" s="114">
        <v>2183900</v>
      </c>
      <c r="BZ222" s="115">
        <v>126850.1</v>
      </c>
      <c r="CA222" s="145">
        <v>230</v>
      </c>
      <c r="CB222" s="113">
        <v>233.429993</v>
      </c>
      <c r="CC222" s="113">
        <v>229.03999300000001</v>
      </c>
      <c r="CD222" s="113">
        <v>232.80999800000001</v>
      </c>
      <c r="CE222" s="113">
        <v>231.885437</v>
      </c>
      <c r="CF222" s="114">
        <v>5546800</v>
      </c>
      <c r="CG222" s="115">
        <v>121570</v>
      </c>
      <c r="CH222" s="145">
        <v>317.38000499999998</v>
      </c>
      <c r="CI222" s="113">
        <v>322.959991</v>
      </c>
      <c r="CJ222" s="113">
        <v>317.35998499999999</v>
      </c>
      <c r="CK222" s="113">
        <v>322.709991</v>
      </c>
      <c r="CL222" s="113">
        <v>321.07754499999999</v>
      </c>
      <c r="CM222" s="114">
        <v>2603900</v>
      </c>
      <c r="CN222" s="115">
        <v>343124.2</v>
      </c>
      <c r="CO222" s="145">
        <v>56.400002000000001</v>
      </c>
      <c r="CP222" s="113">
        <v>56.400002000000001</v>
      </c>
      <c r="CQ222" s="113">
        <v>55.57</v>
      </c>
      <c r="CR222" s="113">
        <v>55.810001</v>
      </c>
      <c r="CS222" s="113">
        <v>55.449672999999997</v>
      </c>
      <c r="CT222" s="114">
        <v>18917000</v>
      </c>
      <c r="CU222" s="115">
        <v>226421.1</v>
      </c>
      <c r="CV222" s="145">
        <v>139.320007</v>
      </c>
      <c r="CW222" s="113">
        <v>140.46000699999999</v>
      </c>
      <c r="CX222" s="113">
        <v>138.800003</v>
      </c>
      <c r="CY222" s="113">
        <v>140.449997</v>
      </c>
      <c r="CZ222" s="113">
        <v>138.85142500000001</v>
      </c>
      <c r="DA222" s="114">
        <v>3639700</v>
      </c>
      <c r="DB222" s="115">
        <v>125888.1</v>
      </c>
      <c r="DC222" s="145">
        <v>169.300003</v>
      </c>
      <c r="DD222" s="113">
        <v>169.89999399999999</v>
      </c>
      <c r="DE222" s="113">
        <v>167.720001</v>
      </c>
      <c r="DF222" s="113">
        <v>168.36999499999999</v>
      </c>
      <c r="DG222" s="113">
        <v>167.37539699999999</v>
      </c>
      <c r="DH222" s="114">
        <v>6656900</v>
      </c>
      <c r="DI222" s="115">
        <v>443384.9</v>
      </c>
      <c r="DJ222" s="145">
        <v>153.89999399999999</v>
      </c>
      <c r="DK222" s="113">
        <v>156.529999</v>
      </c>
      <c r="DL222" s="113">
        <v>153.699997</v>
      </c>
      <c r="DM222" s="113">
        <v>155.46000699999999</v>
      </c>
      <c r="DN222" s="113">
        <v>154.528839</v>
      </c>
      <c r="DO222" s="114">
        <v>11539300</v>
      </c>
      <c r="DP222" s="115">
        <v>464538.5</v>
      </c>
      <c r="DQ222" s="145">
        <v>236.58999600000001</v>
      </c>
      <c r="DR222" s="113">
        <v>237.38999899999999</v>
      </c>
      <c r="DS222" s="113">
        <v>234.91999799999999</v>
      </c>
      <c r="DT222" s="113">
        <v>236.88000500000001</v>
      </c>
      <c r="DU222" s="113">
        <v>235.588425</v>
      </c>
      <c r="DV222" s="114">
        <v>2165800</v>
      </c>
      <c r="DW222" s="115">
        <v>176901.7</v>
      </c>
      <c r="DX222" s="145">
        <v>77.620002999999997</v>
      </c>
      <c r="DY222" s="113">
        <v>78.040001000000004</v>
      </c>
      <c r="DZ222" s="113">
        <v>77.209998999999996</v>
      </c>
      <c r="EA222" s="113">
        <v>77.900002000000001</v>
      </c>
      <c r="EB222" s="113">
        <v>77.208076000000005</v>
      </c>
      <c r="EC222" s="114">
        <v>7041300</v>
      </c>
      <c r="ED222" s="115">
        <v>197247.3</v>
      </c>
      <c r="EE222" s="145">
        <v>282</v>
      </c>
      <c r="EF222" s="113">
        <v>282.51001000000002</v>
      </c>
      <c r="EG222" s="113">
        <v>279.82998700000002</v>
      </c>
      <c r="EH222" s="113">
        <v>281.02999899999998</v>
      </c>
      <c r="EI222" s="113">
        <v>280.49301100000002</v>
      </c>
      <c r="EJ222" s="114">
        <v>22604200</v>
      </c>
      <c r="EK222" s="115">
        <v>2116597</v>
      </c>
      <c r="EL222" s="145">
        <v>160.86000100000001</v>
      </c>
      <c r="EM222" s="113">
        <v>162.199997</v>
      </c>
      <c r="EN222" s="113">
        <v>160.38999899999999</v>
      </c>
      <c r="EO222" s="113">
        <v>161.69000199999999</v>
      </c>
      <c r="EP222" s="113">
        <v>161.42363</v>
      </c>
      <c r="EQ222" s="114">
        <v>6432500</v>
      </c>
      <c r="ER222" s="115">
        <v>206444.3</v>
      </c>
      <c r="ES222" s="145">
        <v>138.009995</v>
      </c>
      <c r="ET222" s="113">
        <v>139.259995</v>
      </c>
      <c r="EU222" s="113">
        <v>137.699997</v>
      </c>
      <c r="EV222" s="113">
        <v>139.16000399999999</v>
      </c>
      <c r="EW222" s="113">
        <v>138.29025300000001</v>
      </c>
      <c r="EX222" s="114">
        <v>7357100</v>
      </c>
      <c r="EY222" s="115">
        <v>340696.1</v>
      </c>
      <c r="EZ222" s="145">
        <v>241.220001</v>
      </c>
      <c r="FA222" s="113">
        <v>242.029999</v>
      </c>
      <c r="FB222" s="113">
        <v>235.820007</v>
      </c>
      <c r="FC222" s="113">
        <v>237.58000200000001</v>
      </c>
      <c r="FD222" s="113">
        <v>237.58000200000001</v>
      </c>
      <c r="FE222" s="114">
        <v>7912600</v>
      </c>
      <c r="FF222" s="115">
        <v>232930</v>
      </c>
      <c r="FG222" s="145">
        <v>152.71000699999999</v>
      </c>
      <c r="FH222" s="113">
        <v>155.75</v>
      </c>
      <c r="FI222" s="113">
        <v>152.449997</v>
      </c>
      <c r="FJ222" s="113">
        <v>155.58000200000001</v>
      </c>
      <c r="FK222" s="113">
        <v>154.71751399999999</v>
      </c>
      <c r="FL222" s="114">
        <v>1358700</v>
      </c>
      <c r="FM222" s="115">
        <v>38816.089999999997</v>
      </c>
      <c r="FN222" s="145">
        <v>411.91000400000001</v>
      </c>
      <c r="FO222" s="113">
        <v>421.73001099999999</v>
      </c>
      <c r="FP222" s="113">
        <v>407.20001200000002</v>
      </c>
      <c r="FQ222" s="113">
        <v>420.04998799999998</v>
      </c>
      <c r="FR222" s="113">
        <v>418.58075000000002</v>
      </c>
      <c r="FS222" s="114">
        <v>3546500</v>
      </c>
      <c r="FT222" s="115">
        <v>396402.1</v>
      </c>
      <c r="FU222" s="145">
        <v>56.32</v>
      </c>
      <c r="FV222" s="113">
        <v>56.599997999999999</v>
      </c>
      <c r="FW222" s="113">
        <v>56.240001999999997</v>
      </c>
      <c r="FX222" s="113">
        <v>56.549999</v>
      </c>
      <c r="FY222" s="113">
        <v>55.886291999999997</v>
      </c>
      <c r="FZ222" s="114">
        <v>12813900</v>
      </c>
      <c r="GA222" s="115">
        <v>234123.6</v>
      </c>
      <c r="GB222" s="145">
        <v>245.30999800000001</v>
      </c>
      <c r="GC222" s="113">
        <v>248.800003</v>
      </c>
      <c r="GD222" s="113">
        <v>245.30999800000001</v>
      </c>
      <c r="GE222" s="113">
        <v>248.550003</v>
      </c>
      <c r="GF222" s="113">
        <v>248.21163899999999</v>
      </c>
      <c r="GG222" s="114">
        <v>10135100</v>
      </c>
      <c r="GH222" s="115">
        <v>420498.6</v>
      </c>
      <c r="GI222" s="145">
        <v>46.689999</v>
      </c>
      <c r="GJ222" s="113">
        <v>47.040000999999997</v>
      </c>
      <c r="GK222" s="113">
        <v>46.130001</v>
      </c>
      <c r="GL222" s="113">
        <v>46.25</v>
      </c>
      <c r="GM222" s="113">
        <v>45.799011</v>
      </c>
      <c r="GN222" s="114">
        <v>6194700</v>
      </c>
      <c r="GO222" s="115">
        <v>32460</v>
      </c>
      <c r="GP222" s="145">
        <v>142</v>
      </c>
      <c r="GQ222" s="113">
        <v>142.63999899999999</v>
      </c>
      <c r="GR222" s="113">
        <v>141.08999600000001</v>
      </c>
      <c r="GS222" s="113">
        <v>141.66000399999999</v>
      </c>
      <c r="GT222" s="113">
        <v>141.140625</v>
      </c>
      <c r="GU222" s="114">
        <v>5991600</v>
      </c>
      <c r="GV222" s="115">
        <v>396951.9</v>
      </c>
      <c r="GW222" s="145">
        <v>183.449997</v>
      </c>
      <c r="GX222" s="113">
        <v>185.41999799999999</v>
      </c>
      <c r="GY222" s="113">
        <v>183.050003</v>
      </c>
      <c r="GZ222" s="113">
        <v>184.14999399999999</v>
      </c>
      <c r="HA222" s="113">
        <v>184.14999399999999</v>
      </c>
      <c r="HB222" s="114">
        <v>7867000</v>
      </c>
      <c r="HC222" s="115">
        <v>334588.2</v>
      </c>
      <c r="HD222" s="147">
        <v>34924.81</v>
      </c>
      <c r="HE222" s="148">
        <v>34990.410000000003</v>
      </c>
      <c r="HF222" s="148">
        <v>34762.870000000003</v>
      </c>
      <c r="HG222" s="148">
        <v>34987.019999999997</v>
      </c>
      <c r="HH222" s="148">
        <v>34987.019999999997</v>
      </c>
      <c r="HI222" s="114">
        <v>320450000</v>
      </c>
      <c r="HJ222" s="149">
        <f t="shared" si="3"/>
        <v>10798832.400000002</v>
      </c>
    </row>
    <row r="223" spans="1:218" x14ac:dyDescent="0.2">
      <c r="A223" s="127">
        <v>44393</v>
      </c>
      <c r="B223" s="112">
        <v>203.11999499999999</v>
      </c>
      <c r="C223" s="113">
        <v>203.21000699999999</v>
      </c>
      <c r="D223" s="113">
        <v>198.91000399999999</v>
      </c>
      <c r="E223" s="113">
        <v>199.36999499999999</v>
      </c>
      <c r="F223" s="113">
        <v>197.85961900000001</v>
      </c>
      <c r="G223" s="114">
        <v>2474100</v>
      </c>
      <c r="H223" s="120">
        <v>115363.1</v>
      </c>
      <c r="I223" s="145">
        <v>173.740005</v>
      </c>
      <c r="J223" s="113">
        <v>173.78999300000001</v>
      </c>
      <c r="K223" s="113">
        <v>169.53999300000001</v>
      </c>
      <c r="L223" s="113">
        <v>170.009995</v>
      </c>
      <c r="M223" s="113">
        <v>169.58840900000001</v>
      </c>
      <c r="N223" s="114">
        <v>4359800</v>
      </c>
      <c r="O223" s="115">
        <v>136569.4</v>
      </c>
      <c r="P223" s="146">
        <v>248.08000200000001</v>
      </c>
      <c r="Q223" s="113">
        <v>249.529999</v>
      </c>
      <c r="R223" s="113">
        <v>246.53999300000001</v>
      </c>
      <c r="S223" s="113">
        <v>247.96000699999999</v>
      </c>
      <c r="T223" s="113">
        <v>246.05993699999999</v>
      </c>
      <c r="U223" s="114">
        <v>3141400</v>
      </c>
      <c r="V223" s="120">
        <v>134620</v>
      </c>
      <c r="W223" s="145">
        <v>148.46000699999999</v>
      </c>
      <c r="X223" s="113">
        <v>149.759995</v>
      </c>
      <c r="Y223" s="113">
        <v>145.88000500000001</v>
      </c>
      <c r="Z223" s="113">
        <v>146.38999899999999</v>
      </c>
      <c r="AA223" s="113">
        <v>146.17098999999999</v>
      </c>
      <c r="AB223" s="114">
        <v>93251400</v>
      </c>
      <c r="AC223" s="115">
        <v>2419850</v>
      </c>
      <c r="AD223" s="145">
        <v>223.11000100000001</v>
      </c>
      <c r="AE223" s="113">
        <v>224</v>
      </c>
      <c r="AF223" s="113">
        <v>217.029999</v>
      </c>
      <c r="AG223" s="113">
        <v>217.740005</v>
      </c>
      <c r="AH223" s="113">
        <v>217.740005</v>
      </c>
      <c r="AI223" s="114">
        <v>12413400</v>
      </c>
      <c r="AJ223" s="115">
        <v>127336.4</v>
      </c>
      <c r="AK223" s="145">
        <v>212.46000699999999</v>
      </c>
      <c r="AL223" s="113">
        <v>212.699997</v>
      </c>
      <c r="AM223" s="113">
        <v>207.009995</v>
      </c>
      <c r="AN223" s="113">
        <v>207.949997</v>
      </c>
      <c r="AO223" s="113">
        <v>206.83999600000001</v>
      </c>
      <c r="AP223" s="114">
        <v>4368800</v>
      </c>
      <c r="AQ223" s="115">
        <v>113846.6</v>
      </c>
      <c r="AR223" s="145">
        <v>101.629997</v>
      </c>
      <c r="AS223" s="113">
        <v>101.69000200000001</v>
      </c>
      <c r="AT223" s="113">
        <v>98.330001999999993</v>
      </c>
      <c r="AU223" s="113">
        <v>98.620002999999997</v>
      </c>
      <c r="AV223" s="113">
        <v>97.308075000000002</v>
      </c>
      <c r="AW223" s="114">
        <v>12199100</v>
      </c>
      <c r="AX223" s="115">
        <v>190722.4</v>
      </c>
      <c r="AY223" s="145">
        <v>53.880001</v>
      </c>
      <c r="AZ223" s="113">
        <v>54.41</v>
      </c>
      <c r="BA223" s="113">
        <v>53.650002000000001</v>
      </c>
      <c r="BB223" s="113">
        <v>53.700001</v>
      </c>
      <c r="BC223" s="113">
        <v>53.339663999999999</v>
      </c>
      <c r="BD223" s="114">
        <v>14144900</v>
      </c>
      <c r="BE223" s="115">
        <v>226302.6</v>
      </c>
      <c r="BF223" s="145">
        <v>56.459999000000003</v>
      </c>
      <c r="BG223" s="113">
        <v>56.68</v>
      </c>
      <c r="BH223" s="113">
        <v>56.259998000000003</v>
      </c>
      <c r="BI223" s="113">
        <v>56.400002000000001</v>
      </c>
      <c r="BJ223" s="113">
        <v>55.977530999999999</v>
      </c>
      <c r="BK223" s="114">
        <v>14860500</v>
      </c>
      <c r="BL223" s="115">
        <v>243178.7</v>
      </c>
      <c r="BM223" s="145">
        <v>61.299999</v>
      </c>
      <c r="BN223" s="113">
        <v>61.720001000000003</v>
      </c>
      <c r="BO223" s="113">
        <v>59.799999</v>
      </c>
      <c r="BP223" s="113">
        <v>60.009998000000003</v>
      </c>
      <c r="BQ223" s="113">
        <v>59.367493000000003</v>
      </c>
      <c r="BR223" s="114">
        <v>6961300</v>
      </c>
      <c r="BS223" s="115">
        <v>40554.559999999998</v>
      </c>
      <c r="BT223" s="145">
        <v>374.92999300000002</v>
      </c>
      <c r="BU223" s="113">
        <v>374.92999300000002</v>
      </c>
      <c r="BV223" s="113">
        <v>363.82998700000002</v>
      </c>
      <c r="BW223" s="113">
        <v>364.79998799999998</v>
      </c>
      <c r="BX223" s="113">
        <v>363.03595000000001</v>
      </c>
      <c r="BY223" s="114">
        <v>2583300</v>
      </c>
      <c r="BZ223" s="115">
        <v>123945.2</v>
      </c>
      <c r="CA223" s="145">
        <v>232.19000199999999</v>
      </c>
      <c r="CB223" s="113">
        <v>233.86000100000001</v>
      </c>
      <c r="CC223" s="113">
        <v>229.61999499999999</v>
      </c>
      <c r="CD223" s="113">
        <v>230.33000200000001</v>
      </c>
      <c r="CE223" s="113">
        <v>229.41529800000001</v>
      </c>
      <c r="CF223" s="114">
        <v>3592800</v>
      </c>
      <c r="CG223" s="115">
        <v>120400</v>
      </c>
      <c r="CH223" s="145">
        <v>324</v>
      </c>
      <c r="CI223" s="113">
        <v>326.27999899999998</v>
      </c>
      <c r="CJ223" s="113">
        <v>321.39999399999999</v>
      </c>
      <c r="CK223" s="113">
        <v>321.540009</v>
      </c>
      <c r="CL223" s="113">
        <v>319.91348299999999</v>
      </c>
      <c r="CM223" s="114">
        <v>3623700</v>
      </c>
      <c r="CN223" s="115">
        <v>341880.3</v>
      </c>
      <c r="CO223" s="145">
        <v>56.049999</v>
      </c>
      <c r="CP223" s="113">
        <v>56.93</v>
      </c>
      <c r="CQ223" s="113">
        <v>54.900002000000001</v>
      </c>
      <c r="CR223" s="113">
        <v>54.970001000000003</v>
      </c>
      <c r="CS223" s="113">
        <v>54.615093000000002</v>
      </c>
      <c r="CT223" s="114">
        <v>25263800</v>
      </c>
      <c r="CU223" s="115">
        <v>223013.3</v>
      </c>
      <c r="CV223" s="145">
        <v>141</v>
      </c>
      <c r="CW223" s="113">
        <v>141</v>
      </c>
      <c r="CX223" s="113">
        <v>138.58999600000001</v>
      </c>
      <c r="CY223" s="113">
        <v>138.89999399999999</v>
      </c>
      <c r="CZ223" s="113">
        <v>137.31907699999999</v>
      </c>
      <c r="DA223" s="114">
        <v>4109300</v>
      </c>
      <c r="DB223" s="115">
        <v>124498.8</v>
      </c>
      <c r="DC223" s="145">
        <v>168.33999600000001</v>
      </c>
      <c r="DD223" s="113">
        <v>169.08999600000001</v>
      </c>
      <c r="DE223" s="113">
        <v>167.949997</v>
      </c>
      <c r="DF223" s="113">
        <v>168.10000600000001</v>
      </c>
      <c r="DG223" s="113">
        <v>167.10699500000001</v>
      </c>
      <c r="DH223" s="114">
        <v>5834900</v>
      </c>
      <c r="DI223" s="115">
        <v>442674</v>
      </c>
      <c r="DJ223" s="145">
        <v>155.96000699999999</v>
      </c>
      <c r="DK223" s="113">
        <v>156.279999</v>
      </c>
      <c r="DL223" s="113">
        <v>151.020004</v>
      </c>
      <c r="DM223" s="113">
        <v>151.91000399999999</v>
      </c>
      <c r="DN223" s="113">
        <v>151.000092</v>
      </c>
      <c r="DO223" s="114">
        <v>14002700</v>
      </c>
      <c r="DP223" s="115">
        <v>453930.6</v>
      </c>
      <c r="DQ223" s="145">
        <v>237.78999300000001</v>
      </c>
      <c r="DR223" s="113">
        <v>237.88000500000001</v>
      </c>
      <c r="DS223" s="113">
        <v>234.38000500000001</v>
      </c>
      <c r="DT223" s="113">
        <v>234.75</v>
      </c>
      <c r="DU223" s="113">
        <v>233.470032</v>
      </c>
      <c r="DV223" s="114">
        <v>1680900</v>
      </c>
      <c r="DW223" s="115">
        <v>175311</v>
      </c>
      <c r="DX223" s="145">
        <v>78.010002</v>
      </c>
      <c r="DY223" s="113">
        <v>78.379997000000003</v>
      </c>
      <c r="DZ223" s="113">
        <v>77.629997000000003</v>
      </c>
      <c r="EA223" s="113">
        <v>78.019997000000004</v>
      </c>
      <c r="EB223" s="113">
        <v>77.327003000000005</v>
      </c>
      <c r="EC223" s="114">
        <v>7638200</v>
      </c>
      <c r="ED223" s="115">
        <v>197551.2</v>
      </c>
      <c r="EE223" s="145">
        <v>282.07000699999998</v>
      </c>
      <c r="EF223" s="113">
        <v>284.10000600000001</v>
      </c>
      <c r="EG223" s="113">
        <v>279.459991</v>
      </c>
      <c r="EH223" s="113">
        <v>280.75</v>
      </c>
      <c r="EI223" s="113">
        <v>280.21356200000002</v>
      </c>
      <c r="EJ223" s="114">
        <v>26186800</v>
      </c>
      <c r="EK223" s="115">
        <v>2114488</v>
      </c>
      <c r="EL223" s="145">
        <v>161.61999499999999</v>
      </c>
      <c r="EM223" s="113">
        <v>161.699997</v>
      </c>
      <c r="EN223" s="113">
        <v>159.63999899999999</v>
      </c>
      <c r="EO223" s="113">
        <v>159.85000600000001</v>
      </c>
      <c r="EP223" s="113">
        <v>159.58665500000001</v>
      </c>
      <c r="EQ223" s="114">
        <v>6603700</v>
      </c>
      <c r="ER223" s="115">
        <v>204094.9</v>
      </c>
      <c r="ES223" s="145">
        <v>139.300003</v>
      </c>
      <c r="ET223" s="113">
        <v>140.779999</v>
      </c>
      <c r="EU223" s="113">
        <v>139.11000100000001</v>
      </c>
      <c r="EV223" s="113">
        <v>140.509995</v>
      </c>
      <c r="EW223" s="113">
        <v>139.63180500000001</v>
      </c>
      <c r="EX223" s="114">
        <v>9346300</v>
      </c>
      <c r="EY223" s="115">
        <v>344001.1</v>
      </c>
      <c r="EZ223" s="145">
        <v>238.300003</v>
      </c>
      <c r="FA223" s="113">
        <v>240.88000500000001</v>
      </c>
      <c r="FB223" s="113">
        <v>237.770004</v>
      </c>
      <c r="FC223" s="113">
        <v>238.429993</v>
      </c>
      <c r="FD223" s="113">
        <v>238.429993</v>
      </c>
      <c r="FE223" s="114">
        <v>7288100</v>
      </c>
      <c r="FF223" s="115">
        <v>232060</v>
      </c>
      <c r="FG223" s="145">
        <v>156.070007</v>
      </c>
      <c r="FH223" s="113">
        <v>156.949997</v>
      </c>
      <c r="FI223" s="113">
        <v>154.779999</v>
      </c>
      <c r="FJ223" s="113">
        <v>156.38999899999999</v>
      </c>
      <c r="FK223" s="113">
        <v>155.52302599999999</v>
      </c>
      <c r="FL223" s="114">
        <v>1387700</v>
      </c>
      <c r="FM223" s="115">
        <v>39018.18</v>
      </c>
      <c r="FN223" s="145">
        <v>421.35998499999999</v>
      </c>
      <c r="FO223" s="113">
        <v>422.290009</v>
      </c>
      <c r="FP223" s="113">
        <v>417.64001500000001</v>
      </c>
      <c r="FQ223" s="113">
        <v>419.70001200000002</v>
      </c>
      <c r="FR223" s="113">
        <v>418.23199499999998</v>
      </c>
      <c r="FS223" s="114">
        <v>2625400</v>
      </c>
      <c r="FT223" s="115">
        <v>396071.7</v>
      </c>
      <c r="FU223" s="145">
        <v>56.68</v>
      </c>
      <c r="FV223" s="113">
        <v>56.790000999999997</v>
      </c>
      <c r="FW223" s="113">
        <v>56.41</v>
      </c>
      <c r="FX223" s="113">
        <v>56.459999000000003</v>
      </c>
      <c r="FY223" s="113">
        <v>55.797348</v>
      </c>
      <c r="FZ223" s="114">
        <v>11637900</v>
      </c>
      <c r="GA223" s="115">
        <v>233750.9</v>
      </c>
      <c r="GB223" s="145">
        <v>249.990005</v>
      </c>
      <c r="GC223" s="113">
        <v>250.46000699999999</v>
      </c>
      <c r="GD223" s="113">
        <v>247.520004</v>
      </c>
      <c r="GE223" s="113">
        <v>248.11999499999999</v>
      </c>
      <c r="GF223" s="113">
        <v>247.78221099999999</v>
      </c>
      <c r="GG223" s="114">
        <v>8674500</v>
      </c>
      <c r="GH223" s="115">
        <v>419771.1</v>
      </c>
      <c r="GI223" s="145">
        <v>46.380001</v>
      </c>
      <c r="GJ223" s="113">
        <v>46.57</v>
      </c>
      <c r="GK223" s="113">
        <v>45.860000999999997</v>
      </c>
      <c r="GL223" s="113">
        <v>46.02</v>
      </c>
      <c r="GM223" s="113">
        <v>45.571255000000001</v>
      </c>
      <c r="GN223" s="114">
        <v>5410600</v>
      </c>
      <c r="GO223" s="115">
        <v>32009.999999999996</v>
      </c>
      <c r="GP223" s="145">
        <v>141.699997</v>
      </c>
      <c r="GQ223" s="113">
        <v>142.13000500000001</v>
      </c>
      <c r="GR223" s="113">
        <v>140.949997</v>
      </c>
      <c r="GS223" s="113">
        <v>141.55999800000001</v>
      </c>
      <c r="GT223" s="113">
        <v>141.04098500000001</v>
      </c>
      <c r="GU223" s="114">
        <v>6031800</v>
      </c>
      <c r="GV223" s="115">
        <v>396671.6</v>
      </c>
      <c r="GW223" s="145">
        <v>184.94000199999999</v>
      </c>
      <c r="GX223" s="113">
        <v>185.28999300000001</v>
      </c>
      <c r="GY223" s="113">
        <v>178.91999799999999</v>
      </c>
      <c r="GZ223" s="113">
        <v>179.30999800000001</v>
      </c>
      <c r="HA223" s="113">
        <v>179.30999800000001</v>
      </c>
      <c r="HB223" s="114">
        <v>8348800</v>
      </c>
      <c r="HC223" s="115">
        <v>325794.2</v>
      </c>
      <c r="HD223" s="147">
        <v>35007.94</v>
      </c>
      <c r="HE223" s="148">
        <v>35090.01</v>
      </c>
      <c r="HF223" s="148">
        <v>34647.82</v>
      </c>
      <c r="HG223" s="148">
        <v>34687.85</v>
      </c>
      <c r="HH223" s="148">
        <v>34687.85</v>
      </c>
      <c r="HI223" s="114">
        <v>322980000</v>
      </c>
      <c r="HJ223" s="149">
        <f t="shared" si="3"/>
        <v>10689279.84</v>
      </c>
    </row>
    <row r="224" spans="1:218" x14ac:dyDescent="0.2">
      <c r="A224" s="127">
        <v>44396</v>
      </c>
      <c r="B224" s="112">
        <v>197.78999300000001</v>
      </c>
      <c r="C224" s="113">
        <v>198.53999300000001</v>
      </c>
      <c r="D224" s="113">
        <v>195.11000100000001</v>
      </c>
      <c r="E224" s="113">
        <v>197.55999800000001</v>
      </c>
      <c r="F224" s="113">
        <v>196.06333900000001</v>
      </c>
      <c r="G224" s="114">
        <v>3146300</v>
      </c>
      <c r="H224" s="120">
        <v>114315.8</v>
      </c>
      <c r="I224" s="145">
        <v>165.64999399999999</v>
      </c>
      <c r="J224" s="113">
        <v>166.38000500000001</v>
      </c>
      <c r="K224" s="113">
        <v>161.479996</v>
      </c>
      <c r="L224" s="113">
        <v>162.80999800000001</v>
      </c>
      <c r="M224" s="113">
        <v>162.40626499999999</v>
      </c>
      <c r="N224" s="114">
        <v>6739800</v>
      </c>
      <c r="O224" s="115">
        <v>129341.6</v>
      </c>
      <c r="P224" s="146">
        <v>247.800003</v>
      </c>
      <c r="Q224" s="113">
        <v>249.949997</v>
      </c>
      <c r="R224" s="113">
        <v>244.85000600000001</v>
      </c>
      <c r="S224" s="113">
        <v>246.729996</v>
      </c>
      <c r="T224" s="113">
        <v>244.83933999999999</v>
      </c>
      <c r="U224" s="114">
        <v>2529900</v>
      </c>
      <c r="V224" s="120">
        <v>137540</v>
      </c>
      <c r="W224" s="145">
        <v>143.75</v>
      </c>
      <c r="X224" s="113">
        <v>144.070007</v>
      </c>
      <c r="Y224" s="113">
        <v>141.66999799999999</v>
      </c>
      <c r="Z224" s="113">
        <v>142.449997</v>
      </c>
      <c r="AA224" s="113">
        <v>142.23689300000001</v>
      </c>
      <c r="AB224" s="114">
        <v>121434600</v>
      </c>
      <c r="AC224" s="115">
        <v>2354721</v>
      </c>
      <c r="AD224" s="145">
        <v>211.179993</v>
      </c>
      <c r="AE224" s="113">
        <v>211.550003</v>
      </c>
      <c r="AF224" s="113">
        <v>204.800003</v>
      </c>
      <c r="AG224" s="113">
        <v>206.990005</v>
      </c>
      <c r="AH224" s="113">
        <v>206.990005</v>
      </c>
      <c r="AI224" s="114">
        <v>24123600</v>
      </c>
      <c r="AJ224" s="115">
        <v>121049.8</v>
      </c>
      <c r="AK224" s="145">
        <v>202.270004</v>
      </c>
      <c r="AL224" s="113">
        <v>203.75</v>
      </c>
      <c r="AM224" s="113">
        <v>199.229996</v>
      </c>
      <c r="AN224" s="113">
        <v>203.08000200000001</v>
      </c>
      <c r="AO224" s="113">
        <v>203.08000200000001</v>
      </c>
      <c r="AP224" s="114">
        <v>5391100</v>
      </c>
      <c r="AQ224" s="115">
        <v>111180.4</v>
      </c>
      <c r="AR224" s="145">
        <v>95.82</v>
      </c>
      <c r="AS224" s="113">
        <v>96.949996999999996</v>
      </c>
      <c r="AT224" s="113">
        <v>94.519997000000004</v>
      </c>
      <c r="AU224" s="113">
        <v>95.959998999999996</v>
      </c>
      <c r="AV224" s="113">
        <v>94.683456000000007</v>
      </c>
      <c r="AW224" s="114">
        <v>17385500</v>
      </c>
      <c r="AX224" s="115">
        <v>185578.3</v>
      </c>
      <c r="AY224" s="145">
        <v>53.669998</v>
      </c>
      <c r="AZ224" s="113">
        <v>53.700001</v>
      </c>
      <c r="BA224" s="113">
        <v>52.73</v>
      </c>
      <c r="BB224" s="113">
        <v>53.060001</v>
      </c>
      <c r="BC224" s="113">
        <v>52.703960000000002</v>
      </c>
      <c r="BD224" s="114">
        <v>19925300</v>
      </c>
      <c r="BE224" s="115">
        <v>223605.5</v>
      </c>
      <c r="BF224" s="145">
        <v>56.080002</v>
      </c>
      <c r="BG224" s="113">
        <v>56.349997999999999</v>
      </c>
      <c r="BH224" s="113">
        <v>55.16</v>
      </c>
      <c r="BI224" s="113">
        <v>55.73</v>
      </c>
      <c r="BJ224" s="113">
        <v>55.312545999999998</v>
      </c>
      <c r="BK224" s="114">
        <v>19527000</v>
      </c>
      <c r="BL224" s="115">
        <v>240289.8</v>
      </c>
      <c r="BM224" s="145">
        <v>58.139999000000003</v>
      </c>
      <c r="BN224" s="113">
        <v>58.48</v>
      </c>
      <c r="BO224" s="113">
        <v>57.055</v>
      </c>
      <c r="BP224" s="113">
        <v>57.790000999999997</v>
      </c>
      <c r="BQ224" s="113">
        <v>57.171264999999998</v>
      </c>
      <c r="BR224" s="114">
        <v>7815400</v>
      </c>
      <c r="BS224" s="115">
        <v>38745.269999999997</v>
      </c>
      <c r="BT224" s="145">
        <v>354</v>
      </c>
      <c r="BU224" s="113">
        <v>355.19000199999999</v>
      </c>
      <c r="BV224" s="113">
        <v>349</v>
      </c>
      <c r="BW224" s="113">
        <v>354.72000100000002</v>
      </c>
      <c r="BX224" s="113">
        <v>353.00473</v>
      </c>
      <c r="BY224" s="114">
        <v>4394600</v>
      </c>
      <c r="BZ224" s="115">
        <v>120520.4</v>
      </c>
      <c r="CA224" s="145">
        <v>225.66999799999999</v>
      </c>
      <c r="CB224" s="113">
        <v>226.61000100000001</v>
      </c>
      <c r="CC224" s="113">
        <v>220.009995</v>
      </c>
      <c r="CD224" s="113">
        <v>220.66000399999999</v>
      </c>
      <c r="CE224" s="113">
        <v>219.78370699999999</v>
      </c>
      <c r="CF224" s="114">
        <v>6107100</v>
      </c>
      <c r="CG224" s="115">
        <v>122700</v>
      </c>
      <c r="CH224" s="145">
        <v>317.98998999999998</v>
      </c>
      <c r="CI224" s="113">
        <v>319</v>
      </c>
      <c r="CJ224" s="113">
        <v>314.91000400000001</v>
      </c>
      <c r="CK224" s="113">
        <v>318.86999500000002</v>
      </c>
      <c r="CL224" s="113">
        <v>317.25698899999998</v>
      </c>
      <c r="CM224" s="114">
        <v>3752600</v>
      </c>
      <c r="CN224" s="115">
        <v>339041.4</v>
      </c>
      <c r="CO224" s="145">
        <v>54.41</v>
      </c>
      <c r="CP224" s="113">
        <v>54.810001</v>
      </c>
      <c r="CQ224" s="113">
        <v>53.970001000000003</v>
      </c>
      <c r="CR224" s="113">
        <v>54.639999000000003</v>
      </c>
      <c r="CS224" s="113">
        <v>54.287224000000002</v>
      </c>
      <c r="CT224" s="114">
        <v>27007700</v>
      </c>
      <c r="CU224" s="115">
        <v>221674.4</v>
      </c>
      <c r="CV224" s="145">
        <v>136.449997</v>
      </c>
      <c r="CW224" s="113">
        <v>138.490005</v>
      </c>
      <c r="CX224" s="113">
        <v>136.21000699999999</v>
      </c>
      <c r="CY224" s="113">
        <v>137.91999799999999</v>
      </c>
      <c r="CZ224" s="113">
        <v>136.350235</v>
      </c>
      <c r="DA224" s="114">
        <v>8582300</v>
      </c>
      <c r="DB224" s="115">
        <v>123620.4</v>
      </c>
      <c r="DC224" s="145">
        <v>166.479996</v>
      </c>
      <c r="DD224" s="113">
        <v>168.19000199999999</v>
      </c>
      <c r="DE224" s="113">
        <v>165.320007</v>
      </c>
      <c r="DF224" s="113">
        <v>166.88000500000001</v>
      </c>
      <c r="DG224" s="113">
        <v>165.89421100000001</v>
      </c>
      <c r="DH224" s="114">
        <v>8219700</v>
      </c>
      <c r="DI224" s="115">
        <v>439461.3</v>
      </c>
      <c r="DJ224" s="145">
        <v>148.550003</v>
      </c>
      <c r="DK224" s="113">
        <v>149.820007</v>
      </c>
      <c r="DL224" s="113">
        <v>145.71000699999999</v>
      </c>
      <c r="DM224" s="113">
        <v>146.970001</v>
      </c>
      <c r="DN224" s="113">
        <v>146.089676</v>
      </c>
      <c r="DO224" s="114">
        <v>22172900</v>
      </c>
      <c r="DP224" s="115">
        <v>439169.1</v>
      </c>
      <c r="DQ224" s="145">
        <v>232.509995</v>
      </c>
      <c r="DR224" s="113">
        <v>233.320007</v>
      </c>
      <c r="DS224" s="113">
        <v>226.41999799999999</v>
      </c>
      <c r="DT224" s="113">
        <v>229.259995</v>
      </c>
      <c r="DU224" s="113">
        <v>228.009964</v>
      </c>
      <c r="DV224" s="114">
        <v>3774900</v>
      </c>
      <c r="DW224" s="115">
        <v>171211.1</v>
      </c>
      <c r="DX224" s="145">
        <v>77.809997999999993</v>
      </c>
      <c r="DY224" s="113">
        <v>78.339995999999999</v>
      </c>
      <c r="DZ224" s="113">
        <v>76.150002000000001</v>
      </c>
      <c r="EA224" s="113">
        <v>77.050003000000004</v>
      </c>
      <c r="EB224" s="113">
        <v>76.365630999999993</v>
      </c>
      <c r="EC224" s="114">
        <v>9830600</v>
      </c>
      <c r="ED224" s="115">
        <v>195095.1</v>
      </c>
      <c r="EE224" s="145">
        <v>278.92999300000002</v>
      </c>
      <c r="EF224" s="113">
        <v>280.36999500000002</v>
      </c>
      <c r="EG224" s="113">
        <v>274.45001200000002</v>
      </c>
      <c r="EH224" s="113">
        <v>277.01001000000002</v>
      </c>
      <c r="EI224" s="113">
        <v>276.48071299999998</v>
      </c>
      <c r="EJ224" s="114">
        <v>32935600</v>
      </c>
      <c r="EK224" s="115">
        <v>2086320</v>
      </c>
      <c r="EL224" s="145">
        <v>158.14999399999999</v>
      </c>
      <c r="EM224" s="113">
        <v>158.820007</v>
      </c>
      <c r="EN224" s="113">
        <v>156.60000600000001</v>
      </c>
      <c r="EO224" s="113">
        <v>157.86999499999999</v>
      </c>
      <c r="EP224" s="113">
        <v>157.60990899999999</v>
      </c>
      <c r="EQ224" s="114">
        <v>7377100</v>
      </c>
      <c r="ER224" s="115">
        <v>201566.9</v>
      </c>
      <c r="ES224" s="145">
        <v>140.320007</v>
      </c>
      <c r="ET224" s="113">
        <v>141.86999499999999</v>
      </c>
      <c r="EU224" s="113">
        <v>138.80999800000001</v>
      </c>
      <c r="EV224" s="113">
        <v>140.44000199999999</v>
      </c>
      <c r="EW224" s="113">
        <v>139.56225599999999</v>
      </c>
      <c r="EX224" s="114">
        <v>9544100</v>
      </c>
      <c r="EY224" s="115">
        <v>343829.8</v>
      </c>
      <c r="EZ224" s="145">
        <v>236.509995</v>
      </c>
      <c r="FA224" s="113">
        <v>238.5</v>
      </c>
      <c r="FB224" s="113">
        <v>234.30999800000001</v>
      </c>
      <c r="FC224" s="113">
        <v>237.550003</v>
      </c>
      <c r="FD224" s="113">
        <v>237.550003</v>
      </c>
      <c r="FE224" s="114">
        <v>8843000</v>
      </c>
      <c r="FF224" s="115">
        <v>235280</v>
      </c>
      <c r="FG224" s="145">
        <v>153.929993</v>
      </c>
      <c r="FH224" s="113">
        <v>155.10000600000001</v>
      </c>
      <c r="FI224" s="113">
        <v>149.720001</v>
      </c>
      <c r="FJ224" s="113">
        <v>151.259995</v>
      </c>
      <c r="FK224" s="113">
        <v>150.42146299999999</v>
      </c>
      <c r="FL224" s="114">
        <v>1947800</v>
      </c>
      <c r="FM224" s="115">
        <v>37738.28</v>
      </c>
      <c r="FN224" s="145">
        <v>417.23998999999998</v>
      </c>
      <c r="FO224" s="113">
        <v>419.52999899999998</v>
      </c>
      <c r="FP224" s="113">
        <v>406.80999800000001</v>
      </c>
      <c r="FQ224" s="113">
        <v>409.05999800000001</v>
      </c>
      <c r="FR224" s="113">
        <v>407.62918100000002</v>
      </c>
      <c r="FS224" s="114">
        <v>3611300</v>
      </c>
      <c r="FT224" s="115">
        <v>386030.8</v>
      </c>
      <c r="FU224" s="145">
        <v>56.169998</v>
      </c>
      <c r="FV224" s="113">
        <v>56.439999</v>
      </c>
      <c r="FW224" s="113">
        <v>55.310001</v>
      </c>
      <c r="FX224" s="113">
        <v>55.84</v>
      </c>
      <c r="FY224" s="113">
        <v>55.184627999999996</v>
      </c>
      <c r="FZ224" s="114">
        <v>21958500</v>
      </c>
      <c r="GA224" s="115">
        <v>231184</v>
      </c>
      <c r="GB224" s="145">
        <v>243.990005</v>
      </c>
      <c r="GC224" s="113">
        <v>244.449997</v>
      </c>
      <c r="GD224" s="113">
        <v>238.89999399999999</v>
      </c>
      <c r="GE224" s="113">
        <v>240.41000399999999</v>
      </c>
      <c r="GF224" s="113">
        <v>240.082718</v>
      </c>
      <c r="GG224" s="114">
        <v>11474600</v>
      </c>
      <c r="GH224" s="115">
        <v>406727.3</v>
      </c>
      <c r="GI224" s="145">
        <v>45.939999</v>
      </c>
      <c r="GJ224" s="113">
        <v>46.09</v>
      </c>
      <c r="GK224" s="113">
        <v>45.09</v>
      </c>
      <c r="GL224" s="113">
        <v>45.580002</v>
      </c>
      <c r="GM224" s="113">
        <v>45.135544000000003</v>
      </c>
      <c r="GN224" s="114">
        <v>7601200</v>
      </c>
      <c r="GO224" s="115">
        <v>32390</v>
      </c>
      <c r="GP224" s="145">
        <v>141.41000399999999</v>
      </c>
      <c r="GQ224" s="113">
        <v>142.979996</v>
      </c>
      <c r="GR224" s="113">
        <v>139.770004</v>
      </c>
      <c r="GS224" s="113">
        <v>141.229996</v>
      </c>
      <c r="GT224" s="113">
        <v>140.712189</v>
      </c>
      <c r="GU224" s="114">
        <v>9127700</v>
      </c>
      <c r="GV224" s="115">
        <v>395746.9</v>
      </c>
      <c r="GW224" s="145">
        <v>175.71000699999999</v>
      </c>
      <c r="GX224" s="113">
        <v>176.479996</v>
      </c>
      <c r="GY224" s="113">
        <v>172.16000399999999</v>
      </c>
      <c r="GZ224" s="113">
        <v>172.949997</v>
      </c>
      <c r="HA224" s="113">
        <v>172.949997</v>
      </c>
      <c r="HB224" s="114">
        <v>14651800</v>
      </c>
      <c r="HC224" s="115">
        <v>314238.5</v>
      </c>
      <c r="HD224" s="147">
        <v>34528.480000000003</v>
      </c>
      <c r="HE224" s="148">
        <v>34528.480000000003</v>
      </c>
      <c r="HF224" s="148">
        <v>33741.760000000002</v>
      </c>
      <c r="HG224" s="148">
        <v>33962.04</v>
      </c>
      <c r="HH224" s="148">
        <v>33962.04</v>
      </c>
      <c r="HI224" s="114">
        <v>440440000</v>
      </c>
      <c r="HJ224" s="149">
        <f t="shared" si="3"/>
        <v>10499913.15</v>
      </c>
    </row>
    <row r="225" spans="1:218" x14ac:dyDescent="0.2">
      <c r="A225" s="127">
        <v>44397</v>
      </c>
      <c r="B225" s="112">
        <v>198.33999600000001</v>
      </c>
      <c r="C225" s="113">
        <v>202.220001</v>
      </c>
      <c r="D225" s="113">
        <v>198.070007</v>
      </c>
      <c r="E225" s="113">
        <v>200.820007</v>
      </c>
      <c r="F225" s="113">
        <v>199.29864499999999</v>
      </c>
      <c r="G225" s="114">
        <v>2783300</v>
      </c>
      <c r="H225" s="120">
        <v>116202.1</v>
      </c>
      <c r="I225" s="145">
        <v>162.94000199999999</v>
      </c>
      <c r="J225" s="113">
        <v>169.58000200000001</v>
      </c>
      <c r="K225" s="113">
        <v>162.570007</v>
      </c>
      <c r="L225" s="113">
        <v>168.86999499999999</v>
      </c>
      <c r="M225" s="113">
        <v>168.451233</v>
      </c>
      <c r="N225" s="114">
        <v>4243700</v>
      </c>
      <c r="O225" s="115">
        <v>134155.9</v>
      </c>
      <c r="P225" s="146">
        <v>247.270004</v>
      </c>
      <c r="Q225" s="113">
        <v>250.38999899999999</v>
      </c>
      <c r="R225" s="113">
        <v>245.71000699999999</v>
      </c>
      <c r="S225" s="113">
        <v>246.88999899999999</v>
      </c>
      <c r="T225" s="113">
        <v>244.99812299999999</v>
      </c>
      <c r="U225" s="114">
        <v>3035200</v>
      </c>
      <c r="V225" s="120">
        <v>137130</v>
      </c>
      <c r="W225" s="145">
        <v>143.46000699999999</v>
      </c>
      <c r="X225" s="113">
        <v>147.10000600000001</v>
      </c>
      <c r="Y225" s="113">
        <v>142.96000699999999</v>
      </c>
      <c r="Z225" s="113">
        <v>146.14999399999999</v>
      </c>
      <c r="AA225" s="113">
        <v>145.93135100000001</v>
      </c>
      <c r="AB225" s="114">
        <v>96350000</v>
      </c>
      <c r="AC225" s="115">
        <v>2415883</v>
      </c>
      <c r="AD225" s="145">
        <v>208.10000600000001</v>
      </c>
      <c r="AE225" s="113">
        <v>217.36999499999999</v>
      </c>
      <c r="AF225" s="113">
        <v>206.61999499999999</v>
      </c>
      <c r="AG225" s="113">
        <v>217.14999399999999</v>
      </c>
      <c r="AH225" s="113">
        <v>217.14999399999999</v>
      </c>
      <c r="AI225" s="114">
        <v>17027300</v>
      </c>
      <c r="AJ225" s="115">
        <v>126991.4</v>
      </c>
      <c r="AK225" s="145">
        <v>203.03999300000001</v>
      </c>
      <c r="AL225" s="113">
        <v>208.63000500000001</v>
      </c>
      <c r="AM225" s="113">
        <v>202.30999800000001</v>
      </c>
      <c r="AN225" s="113">
        <v>207.96000699999999</v>
      </c>
      <c r="AO225" s="113">
        <v>207.96000699999999</v>
      </c>
      <c r="AP225" s="114">
        <v>3934300</v>
      </c>
      <c r="AQ225" s="115">
        <v>113852.1</v>
      </c>
      <c r="AR225" s="145">
        <v>95.889999000000003</v>
      </c>
      <c r="AS225" s="113">
        <v>98.040001000000004</v>
      </c>
      <c r="AT225" s="113">
        <v>95.050003000000004</v>
      </c>
      <c r="AU225" s="113">
        <v>96.529999000000004</v>
      </c>
      <c r="AV225" s="113">
        <v>95.245872000000006</v>
      </c>
      <c r="AW225" s="114">
        <v>12114600</v>
      </c>
      <c r="AX225" s="115">
        <v>186680.6</v>
      </c>
      <c r="AY225" s="145">
        <v>53.279998999999997</v>
      </c>
      <c r="AZ225" s="113">
        <v>53.93</v>
      </c>
      <c r="BA225" s="113">
        <v>53.189999</v>
      </c>
      <c r="BB225" s="113">
        <v>53.580002</v>
      </c>
      <c r="BC225" s="113">
        <v>53.220469999999999</v>
      </c>
      <c r="BD225" s="114">
        <v>17250200</v>
      </c>
      <c r="BE225" s="115">
        <v>225796.9</v>
      </c>
      <c r="BF225" s="145">
        <v>55.73</v>
      </c>
      <c r="BG225" s="113">
        <v>56.330002</v>
      </c>
      <c r="BH225" s="113">
        <v>55.52</v>
      </c>
      <c r="BI225" s="113">
        <v>55.830002</v>
      </c>
      <c r="BJ225" s="113">
        <v>55.411799999999999</v>
      </c>
      <c r="BK225" s="114">
        <v>16257900</v>
      </c>
      <c r="BL225" s="115">
        <v>240721.1</v>
      </c>
      <c r="BM225" s="145">
        <v>58.139999000000003</v>
      </c>
      <c r="BN225" s="113">
        <v>59.189999</v>
      </c>
      <c r="BO225" s="113">
        <v>57.627997999999998</v>
      </c>
      <c r="BP225" s="113">
        <v>58.619999</v>
      </c>
      <c r="BQ225" s="113">
        <v>57.992373999999998</v>
      </c>
      <c r="BR225" s="114">
        <v>6771700</v>
      </c>
      <c r="BS225" s="115">
        <v>39224.21</v>
      </c>
      <c r="BT225" s="145">
        <v>352.26998900000001</v>
      </c>
      <c r="BU225" s="113">
        <v>367.30999800000001</v>
      </c>
      <c r="BV225" s="113">
        <v>351.540009</v>
      </c>
      <c r="BW225" s="113">
        <v>364.76001000000002</v>
      </c>
      <c r="BX225" s="113">
        <v>362.99618500000003</v>
      </c>
      <c r="BY225" s="114">
        <v>2937900</v>
      </c>
      <c r="BZ225" s="115">
        <v>123931.6</v>
      </c>
      <c r="CA225" s="145">
        <v>221.63999899999999</v>
      </c>
      <c r="CB225" s="113">
        <v>231.270004</v>
      </c>
      <c r="CC225" s="113">
        <v>221.5</v>
      </c>
      <c r="CD225" s="113">
        <v>229.66000399999999</v>
      </c>
      <c r="CE225" s="113">
        <v>228.74795499999999</v>
      </c>
      <c r="CF225" s="114">
        <v>28237100</v>
      </c>
      <c r="CG225" s="115">
        <v>121120</v>
      </c>
      <c r="CH225" s="145">
        <v>318.5</v>
      </c>
      <c r="CI225" s="113">
        <v>326.13000499999998</v>
      </c>
      <c r="CJ225" s="113">
        <v>318.26998900000001</v>
      </c>
      <c r="CK225" s="113">
        <v>325.35000600000001</v>
      </c>
      <c r="CL225" s="113">
        <v>323.70422400000001</v>
      </c>
      <c r="CM225" s="114">
        <v>4251700</v>
      </c>
      <c r="CN225" s="115">
        <v>345931.3</v>
      </c>
      <c r="CO225" s="145">
        <v>54.919998</v>
      </c>
      <c r="CP225" s="113">
        <v>55.560001</v>
      </c>
      <c r="CQ225" s="113">
        <v>54.27</v>
      </c>
      <c r="CR225" s="113">
        <v>55.240001999999997</v>
      </c>
      <c r="CS225" s="113">
        <v>54.88335</v>
      </c>
      <c r="CT225" s="114">
        <v>19867000</v>
      </c>
      <c r="CU225" s="115">
        <v>224108.7</v>
      </c>
      <c r="CV225" s="145">
        <v>143</v>
      </c>
      <c r="CW225" s="113">
        <v>144.91999799999999</v>
      </c>
      <c r="CX225" s="113">
        <v>138.699997</v>
      </c>
      <c r="CY225" s="113">
        <v>139.970001</v>
      </c>
      <c r="CZ225" s="113">
        <v>138.376892</v>
      </c>
      <c r="DA225" s="114">
        <v>13611700</v>
      </c>
      <c r="DB225" s="115">
        <v>125457.9</v>
      </c>
      <c r="DC225" s="145">
        <v>166.89999399999999</v>
      </c>
      <c r="DD225" s="113">
        <v>170.80999800000001</v>
      </c>
      <c r="DE225" s="113">
        <v>166.83999600000001</v>
      </c>
      <c r="DF225" s="113">
        <v>168.449997</v>
      </c>
      <c r="DG225" s="113">
        <v>167.454926</v>
      </c>
      <c r="DH225" s="114">
        <v>9902800</v>
      </c>
      <c r="DI225" s="115">
        <v>443595.7</v>
      </c>
      <c r="DJ225" s="145">
        <v>146.520004</v>
      </c>
      <c r="DK225" s="113">
        <v>151.11999499999999</v>
      </c>
      <c r="DL225" s="113">
        <v>146.33000200000001</v>
      </c>
      <c r="DM225" s="113">
        <v>149.71000699999999</v>
      </c>
      <c r="DN225" s="113">
        <v>148.813278</v>
      </c>
      <c r="DO225" s="114">
        <v>15385200</v>
      </c>
      <c r="DP225" s="115">
        <v>447356.6</v>
      </c>
      <c r="DQ225" s="145">
        <v>230.64999399999999</v>
      </c>
      <c r="DR225" s="113">
        <v>235.520004</v>
      </c>
      <c r="DS225" s="113">
        <v>230.21000699999999</v>
      </c>
      <c r="DT225" s="113">
        <v>234.270004</v>
      </c>
      <c r="DU225" s="113">
        <v>232.992661</v>
      </c>
      <c r="DV225" s="114">
        <v>3275600</v>
      </c>
      <c r="DW225" s="115">
        <v>174952.6</v>
      </c>
      <c r="DX225" s="145">
        <v>77.190002000000007</v>
      </c>
      <c r="DY225" s="113">
        <v>78.129997000000003</v>
      </c>
      <c r="DZ225" s="113">
        <v>75.949996999999996</v>
      </c>
      <c r="EA225" s="113">
        <v>76.169998000000007</v>
      </c>
      <c r="EB225" s="113">
        <v>75.493438999999995</v>
      </c>
      <c r="EC225" s="114">
        <v>11627600</v>
      </c>
      <c r="ED225" s="115">
        <v>192866.9</v>
      </c>
      <c r="EE225" s="145">
        <v>278.02999899999998</v>
      </c>
      <c r="EF225" s="113">
        <v>280.97000100000002</v>
      </c>
      <c r="EG225" s="113">
        <v>276.26001000000002</v>
      </c>
      <c r="EH225" s="113">
        <v>279.32000699999998</v>
      </c>
      <c r="EI225" s="113">
        <v>278.78628500000002</v>
      </c>
      <c r="EJ225" s="114">
        <v>26259700</v>
      </c>
      <c r="EK225" s="115">
        <v>2103719</v>
      </c>
      <c r="EL225" s="145">
        <v>157.259995</v>
      </c>
      <c r="EM225" s="113">
        <v>160.429993</v>
      </c>
      <c r="EN225" s="113">
        <v>156.58000200000001</v>
      </c>
      <c r="EO225" s="113">
        <v>159.740005</v>
      </c>
      <c r="EP225" s="113">
        <v>159.47683699999999</v>
      </c>
      <c r="EQ225" s="114">
        <v>4629200</v>
      </c>
      <c r="ER225" s="115">
        <v>203954.5</v>
      </c>
      <c r="ES225" s="145">
        <v>140.44000199999999</v>
      </c>
      <c r="ET225" s="113">
        <v>141.979996</v>
      </c>
      <c r="EU225" s="113">
        <v>139.63999899999999</v>
      </c>
      <c r="EV225" s="113">
        <v>139.69000199999999</v>
      </c>
      <c r="EW225" s="113">
        <v>138.81693999999999</v>
      </c>
      <c r="EX225" s="114">
        <v>8136300</v>
      </c>
      <c r="EY225" s="115">
        <v>341993.6</v>
      </c>
      <c r="EZ225" s="145">
        <v>238.699997</v>
      </c>
      <c r="FA225" s="113">
        <v>243.179993</v>
      </c>
      <c r="FB225" s="113">
        <v>236.270004</v>
      </c>
      <c r="FC225" s="113">
        <v>240.11000100000001</v>
      </c>
      <c r="FD225" s="113">
        <v>240.11000100000001</v>
      </c>
      <c r="FE225" s="114">
        <v>8487000</v>
      </c>
      <c r="FF225" s="115">
        <v>234530</v>
      </c>
      <c r="FG225" s="145">
        <v>151.30999800000001</v>
      </c>
      <c r="FH225" s="113">
        <v>154.41000399999999</v>
      </c>
      <c r="FI225" s="113">
        <v>148.03999300000001</v>
      </c>
      <c r="FJ225" s="113">
        <v>151.08999600000001</v>
      </c>
      <c r="FK225" s="113">
        <v>150.252411</v>
      </c>
      <c r="FL225" s="114">
        <v>2367600</v>
      </c>
      <c r="FM225" s="115">
        <v>37695.86</v>
      </c>
      <c r="FN225" s="145">
        <v>411</v>
      </c>
      <c r="FO225" s="113">
        <v>417.73001099999999</v>
      </c>
      <c r="FP225" s="113">
        <v>410.60998499999999</v>
      </c>
      <c r="FQ225" s="113">
        <v>412.97000100000002</v>
      </c>
      <c r="FR225" s="113">
        <v>411.52551299999999</v>
      </c>
      <c r="FS225" s="114">
        <v>3186700</v>
      </c>
      <c r="FT225" s="115">
        <v>389720.6</v>
      </c>
      <c r="FU225" s="145">
        <v>55.950001</v>
      </c>
      <c r="FV225" s="113">
        <v>56.77</v>
      </c>
      <c r="FW225" s="113">
        <v>55.540000999999997</v>
      </c>
      <c r="FX225" s="113">
        <v>55.580002</v>
      </c>
      <c r="FY225" s="113">
        <v>54.927681</v>
      </c>
      <c r="FZ225" s="114">
        <v>20258900</v>
      </c>
      <c r="GA225" s="115">
        <v>230107.6</v>
      </c>
      <c r="GB225" s="145">
        <v>240.63999899999999</v>
      </c>
      <c r="GC225" s="113">
        <v>244.21000699999999</v>
      </c>
      <c r="GD225" s="113">
        <v>239.509995</v>
      </c>
      <c r="GE225" s="113">
        <v>242.699997</v>
      </c>
      <c r="GF225" s="113">
        <v>242.369598</v>
      </c>
      <c r="GG225" s="114">
        <v>7072300</v>
      </c>
      <c r="GH225" s="115">
        <v>410601.5</v>
      </c>
      <c r="GI225" s="145">
        <v>45.73</v>
      </c>
      <c r="GJ225" s="113">
        <v>46.650002000000001</v>
      </c>
      <c r="GK225" s="113">
        <v>45.439999</v>
      </c>
      <c r="GL225" s="113">
        <v>46.060001</v>
      </c>
      <c r="GM225" s="113">
        <v>45.610863000000002</v>
      </c>
      <c r="GN225" s="114">
        <v>6194300</v>
      </c>
      <c r="GO225" s="115">
        <v>32590.000000000004</v>
      </c>
      <c r="GP225" s="145">
        <v>140.970001</v>
      </c>
      <c r="GQ225" s="113">
        <v>142.470001</v>
      </c>
      <c r="GR225" s="113">
        <v>140.779999</v>
      </c>
      <c r="GS225" s="113">
        <v>141.86999499999999</v>
      </c>
      <c r="GT225" s="113">
        <v>141.34983800000001</v>
      </c>
      <c r="GU225" s="114">
        <v>6340100</v>
      </c>
      <c r="GV225" s="115">
        <v>397540.3</v>
      </c>
      <c r="GW225" s="145">
        <v>173.699997</v>
      </c>
      <c r="GX225" s="113">
        <v>177.509995</v>
      </c>
      <c r="GY225" s="113">
        <v>172.86999499999999</v>
      </c>
      <c r="GZ225" s="113">
        <v>176.75</v>
      </c>
      <c r="HA225" s="113">
        <v>176.75</v>
      </c>
      <c r="HB225" s="114">
        <v>8372400</v>
      </c>
      <c r="HC225" s="115">
        <v>321142.8</v>
      </c>
      <c r="HD225" s="147">
        <v>33981.79</v>
      </c>
      <c r="HE225" s="148">
        <v>34621.79</v>
      </c>
      <c r="HF225" s="148">
        <v>33981.79</v>
      </c>
      <c r="HG225" s="148">
        <v>34511.99</v>
      </c>
      <c r="HH225" s="148">
        <v>34511.99</v>
      </c>
      <c r="HI225" s="114">
        <v>387020000</v>
      </c>
      <c r="HJ225" s="149">
        <f t="shared" si="3"/>
        <v>10639554.369999999</v>
      </c>
    </row>
    <row r="226" spans="1:218" x14ac:dyDescent="0.2">
      <c r="A226" s="127">
        <v>44398</v>
      </c>
      <c r="B226" s="112">
        <v>201.13000500000001</v>
      </c>
      <c r="C226" s="113">
        <v>202.88000500000001</v>
      </c>
      <c r="D226" s="113">
        <v>199.96000699999999</v>
      </c>
      <c r="E226" s="113">
        <v>200.770004</v>
      </c>
      <c r="F226" s="113">
        <v>199.24902299999999</v>
      </c>
      <c r="G226" s="114">
        <v>1999100</v>
      </c>
      <c r="H226" s="120">
        <v>116173.1</v>
      </c>
      <c r="I226" s="145">
        <v>170.740005</v>
      </c>
      <c r="J226" s="113">
        <v>173.61999499999999</v>
      </c>
      <c r="K226" s="113">
        <v>169.740005</v>
      </c>
      <c r="L226" s="113">
        <v>172.509995</v>
      </c>
      <c r="M226" s="113">
        <v>172.082199</v>
      </c>
      <c r="N226" s="114">
        <v>3384500</v>
      </c>
      <c r="O226" s="115">
        <v>137047.6</v>
      </c>
      <c r="P226" s="146">
        <v>246.91000399999999</v>
      </c>
      <c r="Q226" s="113">
        <v>246.96000699999999</v>
      </c>
      <c r="R226" s="113">
        <v>242.69000199999999</v>
      </c>
      <c r="S226" s="113">
        <v>244.85000600000001</v>
      </c>
      <c r="T226" s="113">
        <v>242.97375500000001</v>
      </c>
      <c r="U226" s="114">
        <v>1901900</v>
      </c>
      <c r="V226" s="120">
        <v>138670</v>
      </c>
      <c r="W226" s="145">
        <v>145.529999</v>
      </c>
      <c r="X226" s="113">
        <v>146.13000500000001</v>
      </c>
      <c r="Y226" s="113">
        <v>144.63000500000001</v>
      </c>
      <c r="Z226" s="113">
        <v>145.39999399999999</v>
      </c>
      <c r="AA226" s="113">
        <v>145.18248</v>
      </c>
      <c r="AB226" s="114">
        <v>74993500</v>
      </c>
      <c r="AC226" s="115">
        <v>2403485</v>
      </c>
      <c r="AD226" s="145">
        <v>219.5</v>
      </c>
      <c r="AE226" s="113">
        <v>224.08999600000001</v>
      </c>
      <c r="AF226" s="113">
        <v>218.89999399999999</v>
      </c>
      <c r="AG226" s="113">
        <v>222.53999300000001</v>
      </c>
      <c r="AH226" s="113">
        <v>222.53999300000001</v>
      </c>
      <c r="AI226" s="114">
        <v>11437600</v>
      </c>
      <c r="AJ226" s="115">
        <v>130442.2</v>
      </c>
      <c r="AK226" s="145">
        <v>208.720001</v>
      </c>
      <c r="AL226" s="113">
        <v>210.96000699999999</v>
      </c>
      <c r="AM226" s="113">
        <v>207.58000200000001</v>
      </c>
      <c r="AN226" s="113">
        <v>210.729996</v>
      </c>
      <c r="AO226" s="113">
        <v>210.729996</v>
      </c>
      <c r="AP226" s="114">
        <v>3407300</v>
      </c>
      <c r="AQ226" s="115">
        <v>115368.6</v>
      </c>
      <c r="AR226" s="145">
        <v>97.980002999999996</v>
      </c>
      <c r="AS226" s="113">
        <v>100.470001</v>
      </c>
      <c r="AT226" s="113">
        <v>97.699996999999996</v>
      </c>
      <c r="AU226" s="113">
        <v>99.82</v>
      </c>
      <c r="AV226" s="113">
        <v>98.492110999999994</v>
      </c>
      <c r="AW226" s="114">
        <v>11478100</v>
      </c>
      <c r="AX226" s="115">
        <v>193043.1</v>
      </c>
      <c r="AY226" s="145">
        <v>53.82</v>
      </c>
      <c r="AZ226" s="113">
        <v>53.900002000000001</v>
      </c>
      <c r="BA226" s="113">
        <v>53.419998</v>
      </c>
      <c r="BB226" s="113">
        <v>53.880001</v>
      </c>
      <c r="BC226" s="113">
        <v>53.518456</v>
      </c>
      <c r="BD226" s="114">
        <v>14068600</v>
      </c>
      <c r="BE226" s="115">
        <v>227061.3</v>
      </c>
      <c r="BF226" s="145">
        <v>57.330002</v>
      </c>
      <c r="BG226" s="113">
        <v>57.560001</v>
      </c>
      <c r="BH226" s="113">
        <v>56.43</v>
      </c>
      <c r="BI226" s="113">
        <v>56.549999</v>
      </c>
      <c r="BJ226" s="113">
        <v>56.126404000000001</v>
      </c>
      <c r="BK226" s="114">
        <v>20918200</v>
      </c>
      <c r="BL226" s="115">
        <v>243825.5</v>
      </c>
      <c r="BM226" s="145">
        <v>59.52</v>
      </c>
      <c r="BN226" s="113">
        <v>60.049999</v>
      </c>
      <c r="BO226" s="113">
        <v>59.055</v>
      </c>
      <c r="BP226" s="113">
        <v>59.73</v>
      </c>
      <c r="BQ226" s="113">
        <v>59.090491999999998</v>
      </c>
      <c r="BR226" s="114">
        <v>7428300</v>
      </c>
      <c r="BS226" s="115">
        <v>39841.480000000003</v>
      </c>
      <c r="BT226" s="145">
        <v>368.040009</v>
      </c>
      <c r="BU226" s="113">
        <v>374.89999399999999</v>
      </c>
      <c r="BV226" s="113">
        <v>367.92999300000002</v>
      </c>
      <c r="BW226" s="113">
        <v>373.5</v>
      </c>
      <c r="BX226" s="113">
        <v>371.69390900000002</v>
      </c>
      <c r="BY226" s="114">
        <v>2398800</v>
      </c>
      <c r="BZ226" s="115">
        <v>126901.1</v>
      </c>
      <c r="CA226" s="145">
        <v>229.199997</v>
      </c>
      <c r="CB226" s="113">
        <v>232.070007</v>
      </c>
      <c r="CC226" s="113">
        <v>228.729996</v>
      </c>
      <c r="CD226" s="113">
        <v>231.85000600000001</v>
      </c>
      <c r="CE226" s="113">
        <v>230.92926</v>
      </c>
      <c r="CF226" s="114">
        <v>4554700</v>
      </c>
      <c r="CG226" s="115">
        <v>121720</v>
      </c>
      <c r="CH226" s="145">
        <v>327.60000600000001</v>
      </c>
      <c r="CI226" s="113">
        <v>328.47000100000002</v>
      </c>
      <c r="CJ226" s="113">
        <v>324.97000100000002</v>
      </c>
      <c r="CK226" s="113">
        <v>326.35998499999999</v>
      </c>
      <c r="CL226" s="113">
        <v>324.70907599999998</v>
      </c>
      <c r="CM226" s="114">
        <v>2832600</v>
      </c>
      <c r="CN226" s="115">
        <v>347005.3</v>
      </c>
      <c r="CO226" s="145">
        <v>55.18</v>
      </c>
      <c r="CP226" s="113">
        <v>56.279998999999997</v>
      </c>
      <c r="CQ226" s="113">
        <v>55.009998000000003</v>
      </c>
      <c r="CR226" s="113">
        <v>56.23</v>
      </c>
      <c r="CS226" s="113">
        <v>55.866959000000001</v>
      </c>
      <c r="CT226" s="114">
        <v>18497200</v>
      </c>
      <c r="CU226" s="115">
        <v>228125.1</v>
      </c>
      <c r="CV226" s="145">
        <v>139.970001</v>
      </c>
      <c r="CW226" s="113">
        <v>141.38999899999999</v>
      </c>
      <c r="CX226" s="113">
        <v>139.64999399999999</v>
      </c>
      <c r="CY226" s="113">
        <v>141.300003</v>
      </c>
      <c r="CZ226" s="113">
        <v>139.691757</v>
      </c>
      <c r="DA226" s="114">
        <v>4804000</v>
      </c>
      <c r="DB226" s="115">
        <v>126649.9</v>
      </c>
      <c r="DC226" s="145">
        <v>169.300003</v>
      </c>
      <c r="DD226" s="113">
        <v>169.69000199999999</v>
      </c>
      <c r="DE226" s="113">
        <v>167.479996</v>
      </c>
      <c r="DF226" s="113">
        <v>169.490005</v>
      </c>
      <c r="DG226" s="113">
        <v>168.48878500000001</v>
      </c>
      <c r="DH226" s="114">
        <v>7585200</v>
      </c>
      <c r="DI226" s="115">
        <v>446334.4</v>
      </c>
      <c r="DJ226" s="145">
        <v>152.050003</v>
      </c>
      <c r="DK226" s="113">
        <v>153.64999399999999</v>
      </c>
      <c r="DL226" s="113">
        <v>151.36000100000001</v>
      </c>
      <c r="DM226" s="113">
        <v>152.86000100000001</v>
      </c>
      <c r="DN226" s="113">
        <v>151.94439700000001</v>
      </c>
      <c r="DO226" s="114">
        <v>12356700</v>
      </c>
      <c r="DP226" s="115">
        <v>456769.3</v>
      </c>
      <c r="DQ226" s="145">
        <v>235.979996</v>
      </c>
      <c r="DR226" s="113">
        <v>238.11000100000001</v>
      </c>
      <c r="DS226" s="113">
        <v>235.220001</v>
      </c>
      <c r="DT226" s="113">
        <v>235.929993</v>
      </c>
      <c r="DU226" s="113">
        <v>234.64359999999999</v>
      </c>
      <c r="DV226" s="114">
        <v>2146600</v>
      </c>
      <c r="DW226" s="115">
        <v>176192.2</v>
      </c>
      <c r="DX226" s="145">
        <v>76.319999999999993</v>
      </c>
      <c r="DY226" s="113">
        <v>76.459998999999996</v>
      </c>
      <c r="DZ226" s="113">
        <v>75.639999000000003</v>
      </c>
      <c r="EA226" s="113">
        <v>76.389999000000003</v>
      </c>
      <c r="EB226" s="113">
        <v>75.711487000000005</v>
      </c>
      <c r="EC226" s="114">
        <v>7429300</v>
      </c>
      <c r="ED226" s="115">
        <v>193423.9</v>
      </c>
      <c r="EE226" s="145">
        <v>278.89999399999999</v>
      </c>
      <c r="EF226" s="113">
        <v>281.51998900000001</v>
      </c>
      <c r="EG226" s="113">
        <v>277.290009</v>
      </c>
      <c r="EH226" s="113">
        <v>281.39999399999999</v>
      </c>
      <c r="EI226" s="113">
        <v>280.86230499999999</v>
      </c>
      <c r="EJ226" s="114">
        <v>24364300</v>
      </c>
      <c r="EK226" s="115">
        <v>2119383</v>
      </c>
      <c r="EL226" s="145">
        <v>160.5</v>
      </c>
      <c r="EM226" s="113">
        <v>161.429993</v>
      </c>
      <c r="EN226" s="113">
        <v>160.009995</v>
      </c>
      <c r="EO226" s="113">
        <v>161.08000200000001</v>
      </c>
      <c r="EP226" s="113">
        <v>160.81462099999999</v>
      </c>
      <c r="EQ226" s="114">
        <v>5393100</v>
      </c>
      <c r="ER226" s="115">
        <v>205665.4</v>
      </c>
      <c r="ES226" s="145">
        <v>139.949997</v>
      </c>
      <c r="ET226" s="113">
        <v>140.199997</v>
      </c>
      <c r="EU226" s="113">
        <v>138.990005</v>
      </c>
      <c r="EV226" s="113">
        <v>139.199997</v>
      </c>
      <c r="EW226" s="113">
        <v>138.32998699999999</v>
      </c>
      <c r="EX226" s="114">
        <v>6954700</v>
      </c>
      <c r="EY226" s="115">
        <v>340793.9</v>
      </c>
      <c r="EZ226" s="145">
        <v>241.44000199999999</v>
      </c>
      <c r="FA226" s="113">
        <v>242.979996</v>
      </c>
      <c r="FB226" s="113">
        <v>238.270004</v>
      </c>
      <c r="FC226" s="113">
        <v>242.11000100000001</v>
      </c>
      <c r="FD226" s="113">
        <v>242.11000100000001</v>
      </c>
      <c r="FE226" s="114">
        <v>15323100</v>
      </c>
      <c r="FF226" s="115">
        <v>238270</v>
      </c>
      <c r="FG226" s="145">
        <v>152.36000100000001</v>
      </c>
      <c r="FH226" s="113">
        <v>154.5</v>
      </c>
      <c r="FI226" s="113">
        <v>151.55999800000001</v>
      </c>
      <c r="FJ226" s="113">
        <v>151.83999600000001</v>
      </c>
      <c r="FK226" s="113">
        <v>150.998245</v>
      </c>
      <c r="FL226" s="114">
        <v>1307600</v>
      </c>
      <c r="FM226" s="115">
        <v>37882.980000000003</v>
      </c>
      <c r="FN226" s="145">
        <v>417.05999800000001</v>
      </c>
      <c r="FO226" s="113">
        <v>417.23001099999999</v>
      </c>
      <c r="FP226" s="113">
        <v>410.82998700000002</v>
      </c>
      <c r="FQ226" s="113">
        <v>414.64001500000001</v>
      </c>
      <c r="FR226" s="113">
        <v>413.18969700000002</v>
      </c>
      <c r="FS226" s="114">
        <v>1863700</v>
      </c>
      <c r="FT226" s="115">
        <v>391296.4</v>
      </c>
      <c r="FU226" s="145">
        <v>56.540000999999997</v>
      </c>
      <c r="FV226" s="113">
        <v>56.849997999999999</v>
      </c>
      <c r="FW226" s="113">
        <v>55.919998</v>
      </c>
      <c r="FX226" s="113">
        <v>55.950001</v>
      </c>
      <c r="FY226" s="113">
        <v>55.293334999999999</v>
      </c>
      <c r="FZ226" s="114">
        <v>25264100</v>
      </c>
      <c r="GA226" s="115">
        <v>231639.4</v>
      </c>
      <c r="GB226" s="145">
        <v>243.28999300000001</v>
      </c>
      <c r="GC226" s="113">
        <v>246.89999399999999</v>
      </c>
      <c r="GD226" s="113">
        <v>242.300003</v>
      </c>
      <c r="GE226" s="113">
        <v>243.66000399999999</v>
      </c>
      <c r="GF226" s="113">
        <v>243.328293</v>
      </c>
      <c r="GG226" s="114">
        <v>11241400</v>
      </c>
      <c r="GH226" s="115">
        <v>412225.6</v>
      </c>
      <c r="GI226" s="145">
        <v>46.259998000000003</v>
      </c>
      <c r="GJ226" s="113">
        <v>46.75</v>
      </c>
      <c r="GK226" s="113">
        <v>46.02</v>
      </c>
      <c r="GL226" s="113">
        <v>46.669998</v>
      </c>
      <c r="GM226" s="113">
        <v>46.214911999999998</v>
      </c>
      <c r="GN226" s="114">
        <v>8544400</v>
      </c>
      <c r="GO226" s="115">
        <v>31100</v>
      </c>
      <c r="GP226" s="145">
        <v>142.5</v>
      </c>
      <c r="GQ226" s="113">
        <v>142.53999300000001</v>
      </c>
      <c r="GR226" s="113">
        <v>140.71000699999999</v>
      </c>
      <c r="GS226" s="113">
        <v>141.16999799999999</v>
      </c>
      <c r="GT226" s="113">
        <v>140.65240499999999</v>
      </c>
      <c r="GU226" s="114">
        <v>6197300</v>
      </c>
      <c r="GV226" s="115">
        <v>395578.8</v>
      </c>
      <c r="GW226" s="145">
        <v>176.5</v>
      </c>
      <c r="GX226" s="113">
        <v>177.89999399999999</v>
      </c>
      <c r="GY226" s="113">
        <v>175.320007</v>
      </c>
      <c r="GZ226" s="113">
        <v>176.88999899999999</v>
      </c>
      <c r="HA226" s="113">
        <v>176.88999899999999</v>
      </c>
      <c r="HB226" s="114">
        <v>6302200</v>
      </c>
      <c r="HC226" s="115">
        <v>321397.3</v>
      </c>
      <c r="HD226" s="147">
        <v>34556.959999999999</v>
      </c>
      <c r="HE226" s="148">
        <v>34820.239999999998</v>
      </c>
      <c r="HF226" s="148">
        <v>34556.959999999999</v>
      </c>
      <c r="HG226" s="148">
        <v>34798</v>
      </c>
      <c r="HH226" s="148">
        <v>34798</v>
      </c>
      <c r="HI226" s="114">
        <v>317090000</v>
      </c>
      <c r="HJ226" s="149">
        <f t="shared" si="3"/>
        <v>10693311.859999999</v>
      </c>
    </row>
    <row r="227" spans="1:218" x14ac:dyDescent="0.2">
      <c r="A227" s="127">
        <v>44399</v>
      </c>
      <c r="B227" s="112">
        <v>201.509995</v>
      </c>
      <c r="C227" s="113">
        <v>201.64999399999999</v>
      </c>
      <c r="D227" s="113">
        <v>198.679993</v>
      </c>
      <c r="E227" s="113">
        <v>199.070007</v>
      </c>
      <c r="F227" s="113">
        <v>197.561905</v>
      </c>
      <c r="G227" s="114">
        <v>1700500</v>
      </c>
      <c r="H227" s="120">
        <v>115189.5</v>
      </c>
      <c r="I227" s="145">
        <v>172.25</v>
      </c>
      <c r="J227" s="113">
        <v>173.21000699999999</v>
      </c>
      <c r="K227" s="113">
        <v>169.050003</v>
      </c>
      <c r="L227" s="113">
        <v>170.89999399999999</v>
      </c>
      <c r="M227" s="113">
        <v>170.47619599999999</v>
      </c>
      <c r="N227" s="114">
        <v>3335900</v>
      </c>
      <c r="O227" s="115">
        <v>135768.5</v>
      </c>
      <c r="P227" s="146">
        <v>243.979996</v>
      </c>
      <c r="Q227" s="113">
        <v>246.220001</v>
      </c>
      <c r="R227" s="113">
        <v>243.13000500000001</v>
      </c>
      <c r="S227" s="113">
        <v>244.740005</v>
      </c>
      <c r="T227" s="113">
        <v>242.864609</v>
      </c>
      <c r="U227" s="114">
        <v>1379800</v>
      </c>
      <c r="V227" s="120">
        <v>139650</v>
      </c>
      <c r="W227" s="145">
        <v>145.94000199999999</v>
      </c>
      <c r="X227" s="113">
        <v>148.199997</v>
      </c>
      <c r="Y227" s="113">
        <v>145.80999800000001</v>
      </c>
      <c r="Z227" s="113">
        <v>146.800003</v>
      </c>
      <c r="AA227" s="113">
        <v>146.58038300000001</v>
      </c>
      <c r="AB227" s="114">
        <v>77338200</v>
      </c>
      <c r="AC227" s="115">
        <v>2426628</v>
      </c>
      <c r="AD227" s="145">
        <v>221.520004</v>
      </c>
      <c r="AE227" s="113">
        <v>222.25</v>
      </c>
      <c r="AF227" s="113">
        <v>218.30999800000001</v>
      </c>
      <c r="AG227" s="113">
        <v>220.86999499999999</v>
      </c>
      <c r="AH227" s="113">
        <v>220.86999499999999</v>
      </c>
      <c r="AI227" s="114">
        <v>9768900</v>
      </c>
      <c r="AJ227" s="115">
        <v>129463.3</v>
      </c>
      <c r="AK227" s="145">
        <v>211</v>
      </c>
      <c r="AL227" s="113">
        <v>211.38000500000001</v>
      </c>
      <c r="AM227" s="113">
        <v>208.53999300000001</v>
      </c>
      <c r="AN227" s="113">
        <v>209.16000399999999</v>
      </c>
      <c r="AO227" s="113">
        <v>209.16000399999999</v>
      </c>
      <c r="AP227" s="114">
        <v>1931500</v>
      </c>
      <c r="AQ227" s="115">
        <v>114509.1</v>
      </c>
      <c r="AR227" s="145">
        <v>99.400002000000001</v>
      </c>
      <c r="AS227" s="113">
        <v>99.410004000000001</v>
      </c>
      <c r="AT227" s="113">
        <v>97.889999000000003</v>
      </c>
      <c r="AU227" s="113">
        <v>98.82</v>
      </c>
      <c r="AV227" s="113">
        <v>97.505409</v>
      </c>
      <c r="AW227" s="114">
        <v>7694300</v>
      </c>
      <c r="AX227" s="115">
        <v>191109.3</v>
      </c>
      <c r="AY227" s="145">
        <v>53.91</v>
      </c>
      <c r="AZ227" s="113">
        <v>54.549999</v>
      </c>
      <c r="BA227" s="113">
        <v>53.779998999999997</v>
      </c>
      <c r="BB227" s="113">
        <v>54.540000999999997</v>
      </c>
      <c r="BC227" s="113">
        <v>54.174025999999998</v>
      </c>
      <c r="BD227" s="114">
        <v>15729800</v>
      </c>
      <c r="BE227" s="115">
        <v>229842.6</v>
      </c>
      <c r="BF227" s="145">
        <v>56.619999</v>
      </c>
      <c r="BG227" s="113">
        <v>56.740001999999997</v>
      </c>
      <c r="BH227" s="113">
        <v>56.049999</v>
      </c>
      <c r="BI227" s="113">
        <v>56.470001000000003</v>
      </c>
      <c r="BJ227" s="113">
        <v>56.047004999999999</v>
      </c>
      <c r="BK227" s="114">
        <v>13402700</v>
      </c>
      <c r="BL227" s="115">
        <v>243759.4</v>
      </c>
      <c r="BM227" s="145">
        <v>58.560001</v>
      </c>
      <c r="BN227" s="113">
        <v>60.889999000000003</v>
      </c>
      <c r="BO227" s="113">
        <v>58</v>
      </c>
      <c r="BP227" s="113">
        <v>60.48</v>
      </c>
      <c r="BQ227" s="113">
        <v>59.832462</v>
      </c>
      <c r="BR227" s="114">
        <v>7111300</v>
      </c>
      <c r="BS227" s="115">
        <v>39612.67</v>
      </c>
      <c r="BT227" s="145">
        <v>372.29998799999998</v>
      </c>
      <c r="BU227" s="113">
        <v>373.69000199999999</v>
      </c>
      <c r="BV227" s="113">
        <v>368.45001200000002</v>
      </c>
      <c r="BW227" s="113">
        <v>372.709991</v>
      </c>
      <c r="BX227" s="113">
        <v>370.907715</v>
      </c>
      <c r="BY227" s="114">
        <v>1887100</v>
      </c>
      <c r="BZ227" s="115">
        <v>126632.6</v>
      </c>
      <c r="CA227" s="145">
        <v>232.71000699999999</v>
      </c>
      <c r="CB227" s="113">
        <v>234.25</v>
      </c>
      <c r="CC227" s="113">
        <v>230.13000500000001</v>
      </c>
      <c r="CD227" s="113">
        <v>232.740005</v>
      </c>
      <c r="CE227" s="113">
        <v>231.81573499999999</v>
      </c>
      <c r="CF227" s="114">
        <v>3680200</v>
      </c>
      <c r="CG227" s="115">
        <v>120370</v>
      </c>
      <c r="CH227" s="145">
        <v>327.94000199999999</v>
      </c>
      <c r="CI227" s="113">
        <v>327.97000100000002</v>
      </c>
      <c r="CJ227" s="113">
        <v>325.32998700000002</v>
      </c>
      <c r="CK227" s="113">
        <v>326.66000400000001</v>
      </c>
      <c r="CL227" s="113">
        <v>325.00759900000003</v>
      </c>
      <c r="CM227" s="114">
        <v>2208100</v>
      </c>
      <c r="CN227" s="115">
        <v>347324</v>
      </c>
      <c r="CO227" s="145">
        <v>56.060001</v>
      </c>
      <c r="CP227" s="113">
        <v>56.540000999999997</v>
      </c>
      <c r="CQ227" s="113">
        <v>55.68</v>
      </c>
      <c r="CR227" s="113">
        <v>55.959999000000003</v>
      </c>
      <c r="CS227" s="113">
        <v>55.598700999999998</v>
      </c>
      <c r="CT227" s="114">
        <v>36691000</v>
      </c>
      <c r="CU227" s="115">
        <v>227029.8</v>
      </c>
      <c r="CV227" s="145">
        <v>141.66000399999999</v>
      </c>
      <c r="CW227" s="113">
        <v>141.80999800000001</v>
      </c>
      <c r="CX227" s="113">
        <v>140.41000399999999</v>
      </c>
      <c r="CY227" s="113">
        <v>140.71000699999999</v>
      </c>
      <c r="CZ227" s="113">
        <v>139.108475</v>
      </c>
      <c r="DA227" s="114">
        <v>3314200</v>
      </c>
      <c r="DB227" s="115">
        <v>126121.1</v>
      </c>
      <c r="DC227" s="145">
        <v>169.36000100000001</v>
      </c>
      <c r="DD227" s="113">
        <v>171.070007</v>
      </c>
      <c r="DE227" s="113">
        <v>168.64999399999999</v>
      </c>
      <c r="DF227" s="113">
        <v>169.979996</v>
      </c>
      <c r="DG227" s="113">
        <v>168.97589099999999</v>
      </c>
      <c r="DH227" s="114">
        <v>5281900</v>
      </c>
      <c r="DI227" s="115">
        <v>447624.8</v>
      </c>
      <c r="DJ227" s="145">
        <v>152.88000500000001</v>
      </c>
      <c r="DK227" s="113">
        <v>153.44000199999999</v>
      </c>
      <c r="DL227" s="113">
        <v>149.970001</v>
      </c>
      <c r="DM227" s="113">
        <v>150.929993</v>
      </c>
      <c r="DN227" s="113">
        <v>150.02595500000001</v>
      </c>
      <c r="DO227" s="114">
        <v>9913300</v>
      </c>
      <c r="DP227" s="115">
        <v>451002.1</v>
      </c>
      <c r="DQ227" s="145">
        <v>235.64999399999999</v>
      </c>
      <c r="DR227" s="113">
        <v>239.69000199999999</v>
      </c>
      <c r="DS227" s="113">
        <v>235.16000399999999</v>
      </c>
      <c r="DT227" s="113">
        <v>238.66999799999999</v>
      </c>
      <c r="DU227" s="113">
        <v>237.36866800000001</v>
      </c>
      <c r="DV227" s="114">
        <v>2538300</v>
      </c>
      <c r="DW227" s="115">
        <v>178238.4</v>
      </c>
      <c r="DX227" s="145">
        <v>76.599997999999999</v>
      </c>
      <c r="DY227" s="113">
        <v>76.790001000000004</v>
      </c>
      <c r="DZ227" s="113">
        <v>76.080001999999993</v>
      </c>
      <c r="EA227" s="113">
        <v>76.529999000000004</v>
      </c>
      <c r="EB227" s="113">
        <v>75.850243000000006</v>
      </c>
      <c r="EC227" s="114">
        <v>8708900</v>
      </c>
      <c r="ED227" s="115">
        <v>193778.4</v>
      </c>
      <c r="EE227" s="145">
        <v>283.83999599999999</v>
      </c>
      <c r="EF227" s="113">
        <v>286.42001299999998</v>
      </c>
      <c r="EG227" s="113">
        <v>283.42001299999998</v>
      </c>
      <c r="EH227" s="113">
        <v>286.14001500000001</v>
      </c>
      <c r="EI227" s="113">
        <v>285.59326199999998</v>
      </c>
      <c r="EJ227" s="114">
        <v>23384100</v>
      </c>
      <c r="EK227" s="115">
        <v>2155083</v>
      </c>
      <c r="EL227" s="145">
        <v>161.11000100000001</v>
      </c>
      <c r="EM227" s="113">
        <v>163.75</v>
      </c>
      <c r="EN227" s="113">
        <v>160.929993</v>
      </c>
      <c r="EO227" s="113">
        <v>163.679993</v>
      </c>
      <c r="EP227" s="113">
        <v>163.41033899999999</v>
      </c>
      <c r="EQ227" s="114">
        <v>4851500</v>
      </c>
      <c r="ER227" s="115">
        <v>208985.1</v>
      </c>
      <c r="ES227" s="145">
        <v>137.28999300000001</v>
      </c>
      <c r="ET227" s="113">
        <v>138.33000200000001</v>
      </c>
      <c r="EU227" s="113">
        <v>136.71000699999999</v>
      </c>
      <c r="EV227" s="113">
        <v>137.800003</v>
      </c>
      <c r="EW227" s="113">
        <v>137.800003</v>
      </c>
      <c r="EX227" s="114">
        <v>6013800</v>
      </c>
      <c r="EY227" s="115">
        <v>337366.5</v>
      </c>
      <c r="EZ227" s="145">
        <v>243.5</v>
      </c>
      <c r="FA227" s="113">
        <v>248.699997</v>
      </c>
      <c r="FB227" s="113">
        <v>243.33999600000001</v>
      </c>
      <c r="FC227" s="113">
        <v>248.279999</v>
      </c>
      <c r="FD227" s="113">
        <v>248.279999</v>
      </c>
      <c r="FE227" s="114">
        <v>7868700</v>
      </c>
      <c r="FF227" s="115">
        <v>242820</v>
      </c>
      <c r="FG227" s="145">
        <v>148</v>
      </c>
      <c r="FH227" s="113">
        <v>149.770004</v>
      </c>
      <c r="FI227" s="113">
        <v>147.199997</v>
      </c>
      <c r="FJ227" s="113">
        <v>147.759995</v>
      </c>
      <c r="FK227" s="113">
        <v>146.94087200000001</v>
      </c>
      <c r="FL227" s="114">
        <v>1540600</v>
      </c>
      <c r="FM227" s="115">
        <v>36865.050000000003</v>
      </c>
      <c r="FN227" s="145">
        <v>416.01998900000001</v>
      </c>
      <c r="FO227" s="113">
        <v>416.82998700000002</v>
      </c>
      <c r="FP227" s="113">
        <v>413.73001099999999</v>
      </c>
      <c r="FQ227" s="113">
        <v>415.76998900000001</v>
      </c>
      <c r="FR227" s="113">
        <v>414.31570399999998</v>
      </c>
      <c r="FS227" s="114">
        <v>1421900</v>
      </c>
      <c r="FT227" s="115">
        <v>392363</v>
      </c>
      <c r="FU227" s="145">
        <v>56.150002000000001</v>
      </c>
      <c r="FV227" s="113">
        <v>56.279998999999997</v>
      </c>
      <c r="FW227" s="113">
        <v>55.619999</v>
      </c>
      <c r="FX227" s="113">
        <v>55.950001</v>
      </c>
      <c r="FY227" s="113">
        <v>55.293334999999999</v>
      </c>
      <c r="FZ227" s="114">
        <v>16231400</v>
      </c>
      <c r="GA227" s="115">
        <v>231639.4</v>
      </c>
      <c r="GB227" s="145">
        <v>243.779999</v>
      </c>
      <c r="GC227" s="113">
        <v>245.35000600000001</v>
      </c>
      <c r="GD227" s="113">
        <v>243.14999399999999</v>
      </c>
      <c r="GE227" s="113">
        <v>244.13999899999999</v>
      </c>
      <c r="GF227" s="113">
        <v>243.80763200000001</v>
      </c>
      <c r="GG227" s="114">
        <v>10293600</v>
      </c>
      <c r="GH227" s="115">
        <v>413037.7</v>
      </c>
      <c r="GI227" s="145">
        <v>46.52</v>
      </c>
      <c r="GJ227" s="113">
        <v>46.59</v>
      </c>
      <c r="GK227" s="113">
        <v>46.099997999999999</v>
      </c>
      <c r="GL227" s="113">
        <v>46.490001999999997</v>
      </c>
      <c r="GM227" s="113">
        <v>46.036670999999998</v>
      </c>
      <c r="GN227" s="114">
        <v>3519000</v>
      </c>
      <c r="GO227" s="115">
        <v>31330</v>
      </c>
      <c r="GP227" s="145">
        <v>141.13000500000001</v>
      </c>
      <c r="GQ227" s="113">
        <v>142.11999499999999</v>
      </c>
      <c r="GR227" s="113">
        <v>140.800003</v>
      </c>
      <c r="GS227" s="113">
        <v>141.270004</v>
      </c>
      <c r="GT227" s="113">
        <v>140.75204500000001</v>
      </c>
      <c r="GU227" s="114">
        <v>4337800</v>
      </c>
      <c r="GV227" s="115">
        <v>395859.1</v>
      </c>
      <c r="GW227" s="145">
        <v>176.699997</v>
      </c>
      <c r="GX227" s="113">
        <v>176.720001</v>
      </c>
      <c r="GY227" s="113">
        <v>173.89999399999999</v>
      </c>
      <c r="GZ227" s="113">
        <v>175.13000500000001</v>
      </c>
      <c r="HA227" s="113">
        <v>175.13000500000001</v>
      </c>
      <c r="HB227" s="114">
        <v>5713700</v>
      </c>
      <c r="HC227" s="115">
        <v>318199.40000000002</v>
      </c>
      <c r="HD227" s="147">
        <v>34799.68</v>
      </c>
      <c r="HE227" s="148">
        <v>34879.279999999999</v>
      </c>
      <c r="HF227" s="148">
        <v>34673.03</v>
      </c>
      <c r="HG227" s="148">
        <v>34823.35</v>
      </c>
      <c r="HH227" s="148">
        <v>34823.35</v>
      </c>
      <c r="HI227" s="114">
        <v>291610000</v>
      </c>
      <c r="HJ227" s="149">
        <f t="shared" si="3"/>
        <v>10747201.819999998</v>
      </c>
    </row>
    <row r="228" spans="1:218" x14ac:dyDescent="0.2">
      <c r="A228" s="127">
        <v>44400</v>
      </c>
      <c r="B228" s="112">
        <v>200.509995</v>
      </c>
      <c r="C228" s="113">
        <v>201.03999300000001</v>
      </c>
      <c r="D228" s="113">
        <v>198.94000199999999</v>
      </c>
      <c r="E228" s="113">
        <v>200.490005</v>
      </c>
      <c r="F228" s="113">
        <v>198.971146</v>
      </c>
      <c r="G228" s="114">
        <v>1570700</v>
      </c>
      <c r="H228" s="120">
        <v>116011.1</v>
      </c>
      <c r="I228" s="145">
        <v>176.529999</v>
      </c>
      <c r="J228" s="113">
        <v>179.66999799999999</v>
      </c>
      <c r="K228" s="113">
        <v>172.949997</v>
      </c>
      <c r="L228" s="113">
        <v>173.179993</v>
      </c>
      <c r="M228" s="113">
        <v>172.75054900000001</v>
      </c>
      <c r="N228" s="114">
        <v>6326600</v>
      </c>
      <c r="O228" s="115">
        <v>137579.9</v>
      </c>
      <c r="P228" s="146">
        <v>246.270004</v>
      </c>
      <c r="Q228" s="113">
        <v>248.55999800000001</v>
      </c>
      <c r="R228" s="113">
        <v>244.86999499999999</v>
      </c>
      <c r="S228" s="113">
        <v>247.720001</v>
      </c>
      <c r="T228" s="113">
        <v>245.82176200000001</v>
      </c>
      <c r="U228" s="114">
        <v>1747300</v>
      </c>
      <c r="V228" s="120">
        <v>139750</v>
      </c>
      <c r="W228" s="145">
        <v>147.550003</v>
      </c>
      <c r="X228" s="113">
        <v>148.720001</v>
      </c>
      <c r="Y228" s="113">
        <v>146.91999799999999</v>
      </c>
      <c r="Z228" s="113">
        <v>148.55999800000001</v>
      </c>
      <c r="AA228" s="113">
        <v>148.33775299999999</v>
      </c>
      <c r="AB228" s="114">
        <v>71447400</v>
      </c>
      <c r="AC228" s="115">
        <v>2455721</v>
      </c>
      <c r="AD228" s="145">
        <v>222.970001</v>
      </c>
      <c r="AE228" s="113">
        <v>224.63000500000001</v>
      </c>
      <c r="AF228" s="113">
        <v>220.94000199999999</v>
      </c>
      <c r="AG228" s="113">
        <v>221.520004</v>
      </c>
      <c r="AH228" s="113">
        <v>221.520004</v>
      </c>
      <c r="AI228" s="114">
        <v>9379500</v>
      </c>
      <c r="AJ228" s="115">
        <v>129844.3</v>
      </c>
      <c r="AK228" s="145">
        <v>209.5</v>
      </c>
      <c r="AL228" s="113">
        <v>210.36999499999999</v>
      </c>
      <c r="AM228" s="113">
        <v>207.86000100000001</v>
      </c>
      <c r="AN228" s="113">
        <v>209.529999</v>
      </c>
      <c r="AO228" s="113">
        <v>209.529999</v>
      </c>
      <c r="AP228" s="114">
        <v>2302600</v>
      </c>
      <c r="AQ228" s="115">
        <v>114711.6</v>
      </c>
      <c r="AR228" s="145">
        <v>98.800003000000004</v>
      </c>
      <c r="AS228" s="113">
        <v>99.120002999999997</v>
      </c>
      <c r="AT228" s="113">
        <v>97.940002000000007</v>
      </c>
      <c r="AU228" s="113">
        <v>98.860000999999997</v>
      </c>
      <c r="AV228" s="113">
        <v>97.544876000000002</v>
      </c>
      <c r="AW228" s="114">
        <v>7570800</v>
      </c>
      <c r="AX228" s="115">
        <v>191186.6</v>
      </c>
      <c r="AY228" s="145">
        <v>54.889999000000003</v>
      </c>
      <c r="AZ228" s="113">
        <v>55.34</v>
      </c>
      <c r="BA228" s="113">
        <v>54.509998000000003</v>
      </c>
      <c r="BB228" s="113">
        <v>55.23</v>
      </c>
      <c r="BC228" s="113">
        <v>54.859397999999999</v>
      </c>
      <c r="BD228" s="114">
        <v>13042500</v>
      </c>
      <c r="BE228" s="115">
        <v>232750.3</v>
      </c>
      <c r="BF228" s="145">
        <v>56.59</v>
      </c>
      <c r="BG228" s="113">
        <v>57.330002</v>
      </c>
      <c r="BH228" s="113">
        <v>56.450001</v>
      </c>
      <c r="BI228" s="113">
        <v>57.009998000000003</v>
      </c>
      <c r="BJ228" s="113">
        <v>56.582957999999998</v>
      </c>
      <c r="BK228" s="114">
        <v>12144000</v>
      </c>
      <c r="BL228" s="115">
        <v>246090.3</v>
      </c>
      <c r="BM228" s="145">
        <v>60.84</v>
      </c>
      <c r="BN228" s="113">
        <v>61.279998999999997</v>
      </c>
      <c r="BO228" s="113">
        <v>59.799999</v>
      </c>
      <c r="BP228" s="113">
        <v>60.110000999999997</v>
      </c>
      <c r="BQ228" s="113">
        <v>59.466422999999999</v>
      </c>
      <c r="BR228" s="114">
        <v>4690500</v>
      </c>
      <c r="BS228" s="115">
        <v>39495.589999999997</v>
      </c>
      <c r="BT228" s="145">
        <v>374.58999599999999</v>
      </c>
      <c r="BU228" s="113">
        <v>378</v>
      </c>
      <c r="BV228" s="113">
        <v>371.38000499999998</v>
      </c>
      <c r="BW228" s="113">
        <v>374.04998799999998</v>
      </c>
      <c r="BX228" s="113">
        <v>372.241241</v>
      </c>
      <c r="BY228" s="114">
        <v>1706900</v>
      </c>
      <c r="BZ228" s="115">
        <v>126091.3</v>
      </c>
      <c r="CA228" s="145">
        <v>229</v>
      </c>
      <c r="CB228" s="113">
        <v>231.11999499999999</v>
      </c>
      <c r="CC228" s="113">
        <v>226.179993</v>
      </c>
      <c r="CD228" s="113">
        <v>229.320007</v>
      </c>
      <c r="CE228" s="113">
        <v>228.40931699999999</v>
      </c>
      <c r="CF228" s="114">
        <v>3908400</v>
      </c>
      <c r="CG228" s="115">
        <v>123050</v>
      </c>
      <c r="CH228" s="145">
        <v>329.47000100000002</v>
      </c>
      <c r="CI228" s="113">
        <v>333.45001200000002</v>
      </c>
      <c r="CJ228" s="113">
        <v>327.94000199999999</v>
      </c>
      <c r="CK228" s="113">
        <v>332.83999599999999</v>
      </c>
      <c r="CL228" s="113">
        <v>331.15631100000002</v>
      </c>
      <c r="CM228" s="114">
        <v>2786400</v>
      </c>
      <c r="CN228" s="115">
        <v>353895.1</v>
      </c>
      <c r="CO228" s="145">
        <v>54.580002</v>
      </c>
      <c r="CP228" s="113">
        <v>54.709999000000003</v>
      </c>
      <c r="CQ228" s="113">
        <v>52.32</v>
      </c>
      <c r="CR228" s="113">
        <v>53</v>
      </c>
      <c r="CS228" s="113">
        <v>52.657814000000002</v>
      </c>
      <c r="CT228" s="114">
        <v>67742300</v>
      </c>
      <c r="CU228" s="115">
        <v>215021</v>
      </c>
      <c r="CV228" s="145">
        <v>140.96000699999999</v>
      </c>
      <c r="CW228" s="113">
        <v>141.699997</v>
      </c>
      <c r="CX228" s="113">
        <v>140.33000200000001</v>
      </c>
      <c r="CY228" s="113">
        <v>141.33999600000001</v>
      </c>
      <c r="CZ228" s="113">
        <v>139.73130800000001</v>
      </c>
      <c r="DA228" s="114">
        <v>4474200</v>
      </c>
      <c r="DB228" s="115">
        <v>126685.8</v>
      </c>
      <c r="DC228" s="145">
        <v>171</v>
      </c>
      <c r="DD228" s="113">
        <v>172.179993</v>
      </c>
      <c r="DE228" s="113">
        <v>170.38000500000001</v>
      </c>
      <c r="DF228" s="113">
        <v>171.78999300000001</v>
      </c>
      <c r="DG228" s="113">
        <v>170.775192</v>
      </c>
      <c r="DH228" s="114">
        <v>5014900</v>
      </c>
      <c r="DI228" s="115">
        <v>452234.2</v>
      </c>
      <c r="DJ228" s="145">
        <v>151.479996</v>
      </c>
      <c r="DK228" s="113">
        <v>152.83999600000001</v>
      </c>
      <c r="DL228" s="113">
        <v>150.25</v>
      </c>
      <c r="DM228" s="113">
        <v>150.63999899999999</v>
      </c>
      <c r="DN228" s="113">
        <v>149.73770099999999</v>
      </c>
      <c r="DO228" s="114">
        <v>9666100</v>
      </c>
      <c r="DP228" s="115">
        <v>450135.6</v>
      </c>
      <c r="DQ228" s="145">
        <v>240.13000500000001</v>
      </c>
      <c r="DR228" s="113">
        <v>245.050003</v>
      </c>
      <c r="DS228" s="113">
        <v>239.60000600000001</v>
      </c>
      <c r="DT228" s="113">
        <v>242.96000699999999</v>
      </c>
      <c r="DU228" s="113">
        <v>241.63528400000001</v>
      </c>
      <c r="DV228" s="114">
        <v>3996400</v>
      </c>
      <c r="DW228" s="115">
        <v>181442.2</v>
      </c>
      <c r="DX228" s="145">
        <v>76.800003000000004</v>
      </c>
      <c r="DY228" s="113">
        <v>77.680000000000007</v>
      </c>
      <c r="DZ228" s="113">
        <v>76.730002999999996</v>
      </c>
      <c r="EA228" s="113">
        <v>77.540001000000004</v>
      </c>
      <c r="EB228" s="113">
        <v>76.851273000000006</v>
      </c>
      <c r="EC228" s="114">
        <v>6560800</v>
      </c>
      <c r="ED228" s="115">
        <v>196335.8</v>
      </c>
      <c r="EE228" s="145">
        <v>287.36999500000002</v>
      </c>
      <c r="EF228" s="113">
        <v>289.98998999999998</v>
      </c>
      <c r="EG228" s="113">
        <v>286.5</v>
      </c>
      <c r="EH228" s="113">
        <v>289.67001299999998</v>
      </c>
      <c r="EI228" s="113">
        <v>289.11651599999999</v>
      </c>
      <c r="EJ228" s="114">
        <v>22768100</v>
      </c>
      <c r="EK228" s="115">
        <v>2181669</v>
      </c>
      <c r="EL228" s="145">
        <v>164.35000600000001</v>
      </c>
      <c r="EM228" s="113">
        <v>166.449997</v>
      </c>
      <c r="EN228" s="113">
        <v>163.729996</v>
      </c>
      <c r="EO228" s="113">
        <v>166.36000100000001</v>
      </c>
      <c r="EP228" s="113">
        <v>166.08592200000001</v>
      </c>
      <c r="EQ228" s="114">
        <v>4217700</v>
      </c>
      <c r="ER228" s="115">
        <v>212406.9</v>
      </c>
      <c r="ES228" s="145">
        <v>137.479996</v>
      </c>
      <c r="ET228" s="113">
        <v>139.979996</v>
      </c>
      <c r="EU228" s="113">
        <v>137.08000200000001</v>
      </c>
      <c r="EV228" s="113">
        <v>139.78999300000001</v>
      </c>
      <c r="EW228" s="113">
        <v>139.78999300000001</v>
      </c>
      <c r="EX228" s="114">
        <v>7906000</v>
      </c>
      <c r="EY228" s="115">
        <v>342238.4</v>
      </c>
      <c r="EZ228" s="145">
        <v>250</v>
      </c>
      <c r="FA228" s="113">
        <v>250.55999800000001</v>
      </c>
      <c r="FB228" s="113">
        <v>246.679993</v>
      </c>
      <c r="FC228" s="113">
        <v>248.25</v>
      </c>
      <c r="FD228" s="113">
        <v>248.25</v>
      </c>
      <c r="FE228" s="114">
        <v>5877300</v>
      </c>
      <c r="FF228" s="115">
        <v>243030</v>
      </c>
      <c r="FG228" s="145">
        <v>148.929993</v>
      </c>
      <c r="FH228" s="113">
        <v>150.13000500000001</v>
      </c>
      <c r="FI228" s="113">
        <v>146.759995</v>
      </c>
      <c r="FJ228" s="113">
        <v>147.86999499999999</v>
      </c>
      <c r="FK228" s="113">
        <v>147.050262</v>
      </c>
      <c r="FL228" s="114">
        <v>1181400</v>
      </c>
      <c r="FM228" s="115">
        <v>36892.5</v>
      </c>
      <c r="FN228" s="145">
        <v>417.89999399999999</v>
      </c>
      <c r="FO228" s="113">
        <v>419.33999599999999</v>
      </c>
      <c r="FP228" s="113">
        <v>415.98998999999998</v>
      </c>
      <c r="FQ228" s="113">
        <v>417.70001200000002</v>
      </c>
      <c r="FR228" s="113">
        <v>416.23898300000002</v>
      </c>
      <c r="FS228" s="114">
        <v>1611700</v>
      </c>
      <c r="FT228" s="115">
        <v>394184.3</v>
      </c>
      <c r="FU228" s="145">
        <v>55.830002</v>
      </c>
      <c r="FV228" s="113">
        <v>56.029998999999997</v>
      </c>
      <c r="FW228" s="113">
        <v>55.639999000000003</v>
      </c>
      <c r="FX228" s="113">
        <v>55.880001</v>
      </c>
      <c r="FY228" s="113">
        <v>55.224159</v>
      </c>
      <c r="FZ228" s="114">
        <v>14894300</v>
      </c>
      <c r="GA228" s="115">
        <v>231349.7</v>
      </c>
      <c r="GB228" s="145">
        <v>246.759995</v>
      </c>
      <c r="GC228" s="113">
        <v>250.009995</v>
      </c>
      <c r="GD228" s="113">
        <v>246.759995</v>
      </c>
      <c r="GE228" s="113">
        <v>249.020004</v>
      </c>
      <c r="GF228" s="113">
        <v>248.68100000000001</v>
      </c>
      <c r="GG228" s="114">
        <v>6766000</v>
      </c>
      <c r="GH228" s="115">
        <v>420256.8</v>
      </c>
      <c r="GI228" s="145">
        <v>46.779998999999997</v>
      </c>
      <c r="GJ228" s="113">
        <v>46.869999</v>
      </c>
      <c r="GK228" s="113">
        <v>46.279998999999997</v>
      </c>
      <c r="GL228" s="113">
        <v>46.529998999999997</v>
      </c>
      <c r="GM228" s="113">
        <v>46.076279</v>
      </c>
      <c r="GN228" s="114">
        <v>3742600</v>
      </c>
      <c r="GO228" s="115">
        <v>31980</v>
      </c>
      <c r="GP228" s="145">
        <v>141.520004</v>
      </c>
      <c r="GQ228" s="113">
        <v>142.720001</v>
      </c>
      <c r="GR228" s="113">
        <v>141.009995</v>
      </c>
      <c r="GS228" s="113">
        <v>142.429993</v>
      </c>
      <c r="GT228" s="113">
        <v>141.907791</v>
      </c>
      <c r="GU228" s="114">
        <v>5315800</v>
      </c>
      <c r="GV228" s="115">
        <v>399109.5</v>
      </c>
      <c r="GW228" s="145">
        <v>175.66000399999999</v>
      </c>
      <c r="GX228" s="113">
        <v>176.5</v>
      </c>
      <c r="GY228" s="113">
        <v>174.029999</v>
      </c>
      <c r="GZ228" s="113">
        <v>176.13999899999999</v>
      </c>
      <c r="HA228" s="113">
        <v>176.13999899999999</v>
      </c>
      <c r="HB228" s="114">
        <v>5126300</v>
      </c>
      <c r="HC228" s="115">
        <v>320034.59999999998</v>
      </c>
      <c r="HD228" s="147">
        <v>34855.11</v>
      </c>
      <c r="HE228" s="148">
        <v>35095.33</v>
      </c>
      <c r="HF228" s="148">
        <v>34855.11</v>
      </c>
      <c r="HG228" s="148">
        <v>35061.550000000003</v>
      </c>
      <c r="HH228" s="148">
        <v>35061.550000000003</v>
      </c>
      <c r="HI228" s="114">
        <v>314040000</v>
      </c>
      <c r="HJ228" s="149">
        <f t="shared" si="3"/>
        <v>10841183.389999997</v>
      </c>
    </row>
    <row r="229" spans="1:218" x14ac:dyDescent="0.2">
      <c r="A229" s="127">
        <v>44403</v>
      </c>
      <c r="B229" s="112">
        <v>200.449997</v>
      </c>
      <c r="C229" s="113">
        <v>202.740005</v>
      </c>
      <c r="D229" s="113">
        <v>199.929993</v>
      </c>
      <c r="E229" s="113">
        <v>201.66999799999999</v>
      </c>
      <c r="F229" s="113">
        <v>200.14219700000001</v>
      </c>
      <c r="G229" s="114">
        <v>2409200</v>
      </c>
      <c r="H229" s="120">
        <v>116693.9</v>
      </c>
      <c r="I229" s="145">
        <v>173.25</v>
      </c>
      <c r="J229" s="113">
        <v>175.429993</v>
      </c>
      <c r="K229" s="113">
        <v>172.300003</v>
      </c>
      <c r="L229" s="113">
        <v>172.61000100000001</v>
      </c>
      <c r="M229" s="113">
        <v>172.181961</v>
      </c>
      <c r="N229" s="114">
        <v>3115900</v>
      </c>
      <c r="O229" s="115">
        <v>137127</v>
      </c>
      <c r="P229" s="146">
        <v>247.720001</v>
      </c>
      <c r="Q229" s="113">
        <v>248.38999899999999</v>
      </c>
      <c r="R229" s="113">
        <v>244.80999800000001</v>
      </c>
      <c r="S229" s="113">
        <v>245.08000200000001</v>
      </c>
      <c r="T229" s="113">
        <v>243.20199600000001</v>
      </c>
      <c r="U229" s="114">
        <v>1518500</v>
      </c>
      <c r="V229" s="120">
        <v>138110</v>
      </c>
      <c r="W229" s="145">
        <v>148.270004</v>
      </c>
      <c r="X229" s="113">
        <v>149.83000200000001</v>
      </c>
      <c r="Y229" s="113">
        <v>147.699997</v>
      </c>
      <c r="Z229" s="113">
        <v>148.990005</v>
      </c>
      <c r="AA229" s="113">
        <v>148.76712000000001</v>
      </c>
      <c r="AB229" s="114">
        <v>72434100</v>
      </c>
      <c r="AC229" s="115">
        <v>2462829</v>
      </c>
      <c r="AD229" s="145">
        <v>220</v>
      </c>
      <c r="AE229" s="113">
        <v>226.11999499999999</v>
      </c>
      <c r="AF229" s="113">
        <v>219.88999899999999</v>
      </c>
      <c r="AG229" s="113">
        <v>225.85000600000001</v>
      </c>
      <c r="AH229" s="113">
        <v>225.85000600000001</v>
      </c>
      <c r="AI229" s="114">
        <v>8933200</v>
      </c>
      <c r="AJ229" s="115">
        <v>132382.39999999999</v>
      </c>
      <c r="AK229" s="145">
        <v>209.83999600000001</v>
      </c>
      <c r="AL229" s="113">
        <v>212.070007</v>
      </c>
      <c r="AM229" s="113">
        <v>209.5</v>
      </c>
      <c r="AN229" s="113">
        <v>211.029999</v>
      </c>
      <c r="AO229" s="113">
        <v>211.029999</v>
      </c>
      <c r="AP229" s="114">
        <v>2157600</v>
      </c>
      <c r="AQ229" s="115">
        <v>115532.8</v>
      </c>
      <c r="AR229" s="145">
        <v>99.459998999999996</v>
      </c>
      <c r="AS229" s="113">
        <v>101.260002</v>
      </c>
      <c r="AT229" s="113">
        <v>99.440002000000007</v>
      </c>
      <c r="AU229" s="113">
        <v>100.949997</v>
      </c>
      <c r="AV229" s="113">
        <v>99.607071000000005</v>
      </c>
      <c r="AW229" s="114">
        <v>10227500</v>
      </c>
      <c r="AX229" s="115">
        <v>195228.4</v>
      </c>
      <c r="AY229" s="145">
        <v>55.130001</v>
      </c>
      <c r="AZ229" s="113">
        <v>55.650002000000001</v>
      </c>
      <c r="BA229" s="113">
        <v>55.130001</v>
      </c>
      <c r="BB229" s="113">
        <v>55.470001000000003</v>
      </c>
      <c r="BC229" s="113">
        <v>55.097790000000003</v>
      </c>
      <c r="BD229" s="114">
        <v>10097400</v>
      </c>
      <c r="BE229" s="115">
        <v>233761.8</v>
      </c>
      <c r="BF229" s="145">
        <v>56.889999000000003</v>
      </c>
      <c r="BG229" s="113">
        <v>57.119999</v>
      </c>
      <c r="BH229" s="113">
        <v>56.560001</v>
      </c>
      <c r="BI229" s="113">
        <v>57.060001</v>
      </c>
      <c r="BJ229" s="113">
        <v>56.632587000000001</v>
      </c>
      <c r="BK229" s="114">
        <v>8681100</v>
      </c>
      <c r="BL229" s="115">
        <v>246306.2</v>
      </c>
      <c r="BM229" s="145">
        <v>60.200001</v>
      </c>
      <c r="BN229" s="113">
        <v>62.040000999999997</v>
      </c>
      <c r="BO229" s="113">
        <v>60.200001</v>
      </c>
      <c r="BP229" s="113">
        <v>62.009998000000003</v>
      </c>
      <c r="BQ229" s="113">
        <v>61.346077000000001</v>
      </c>
      <c r="BR229" s="114">
        <v>6534300</v>
      </c>
      <c r="BS229" s="115">
        <v>39724.410000000003</v>
      </c>
      <c r="BT229" s="145">
        <v>373.17999300000002</v>
      </c>
      <c r="BU229" s="113">
        <v>376.67999300000002</v>
      </c>
      <c r="BV229" s="113">
        <v>373.10998499999999</v>
      </c>
      <c r="BW229" s="113">
        <v>375.89999399999999</v>
      </c>
      <c r="BX229" s="113">
        <v>374.08227499999998</v>
      </c>
      <c r="BY229" s="114">
        <v>1559100</v>
      </c>
      <c r="BZ229" s="115">
        <v>126714.9</v>
      </c>
      <c r="CA229" s="145">
        <v>228.479996</v>
      </c>
      <c r="CB229" s="113">
        <v>229.759995</v>
      </c>
      <c r="CC229" s="113">
        <v>225.220001</v>
      </c>
      <c r="CD229" s="113">
        <v>229.25</v>
      </c>
      <c r="CE229" s="113">
        <v>228.339584</v>
      </c>
      <c r="CF229" s="114">
        <v>2776700</v>
      </c>
      <c r="CG229" s="115">
        <v>122360</v>
      </c>
      <c r="CH229" s="145">
        <v>330.07000699999998</v>
      </c>
      <c r="CI229" s="113">
        <v>331.55999800000001</v>
      </c>
      <c r="CJ229" s="113">
        <v>326.88000499999998</v>
      </c>
      <c r="CK229" s="113">
        <v>331.17999300000002</v>
      </c>
      <c r="CL229" s="113">
        <v>329.50470000000001</v>
      </c>
      <c r="CM229" s="114">
        <v>2752000</v>
      </c>
      <c r="CN229" s="115">
        <v>352129.9</v>
      </c>
      <c r="CO229" s="145">
        <v>52.810001</v>
      </c>
      <c r="CP229" s="113">
        <v>54.540000999999997</v>
      </c>
      <c r="CQ229" s="113">
        <v>52.759998000000003</v>
      </c>
      <c r="CR229" s="113">
        <v>54.310001</v>
      </c>
      <c r="CS229" s="113">
        <v>53.959353999999998</v>
      </c>
      <c r="CT229" s="114">
        <v>32881200</v>
      </c>
      <c r="CU229" s="115">
        <v>220335.6</v>
      </c>
      <c r="CV229" s="145">
        <v>141.38999899999999</v>
      </c>
      <c r="CW229" s="113">
        <v>143</v>
      </c>
      <c r="CX229" s="113">
        <v>141.13000500000001</v>
      </c>
      <c r="CY229" s="113">
        <v>142.770004</v>
      </c>
      <c r="CZ229" s="113">
        <v>141.14503500000001</v>
      </c>
      <c r="DA229" s="114">
        <v>4246300</v>
      </c>
      <c r="DB229" s="115">
        <v>127967.6</v>
      </c>
      <c r="DC229" s="145">
        <v>171.820007</v>
      </c>
      <c r="DD229" s="113">
        <v>172.13999899999999</v>
      </c>
      <c r="DE229" s="113">
        <v>170.86000100000001</v>
      </c>
      <c r="DF229" s="113">
        <v>171.86999499999999</v>
      </c>
      <c r="DG229" s="113">
        <v>170.85472100000001</v>
      </c>
      <c r="DH229" s="114">
        <v>4484900</v>
      </c>
      <c r="DI229" s="115">
        <v>452444.8</v>
      </c>
      <c r="DJ229" s="145">
        <v>150.19000199999999</v>
      </c>
      <c r="DK229" s="113">
        <v>151.96000699999999</v>
      </c>
      <c r="DL229" s="113">
        <v>150.16999799999999</v>
      </c>
      <c r="DM229" s="113">
        <v>151.64999399999999</v>
      </c>
      <c r="DN229" s="113">
        <v>150.74163799999999</v>
      </c>
      <c r="DO229" s="114">
        <v>8208000</v>
      </c>
      <c r="DP229" s="115">
        <v>453153.6</v>
      </c>
      <c r="DQ229" s="145">
        <v>242</v>
      </c>
      <c r="DR229" s="113">
        <v>244.570007</v>
      </c>
      <c r="DS229" s="113">
        <v>241.60000600000001</v>
      </c>
      <c r="DT229" s="113">
        <v>243.979996</v>
      </c>
      <c r="DU229" s="113">
        <v>242.64970400000001</v>
      </c>
      <c r="DV229" s="114">
        <v>2638400</v>
      </c>
      <c r="DW229" s="115">
        <v>182203.9</v>
      </c>
      <c r="DX229" s="145">
        <v>77.459998999999996</v>
      </c>
      <c r="DY229" s="113">
        <v>77.610000999999997</v>
      </c>
      <c r="DZ229" s="113">
        <v>76.959998999999996</v>
      </c>
      <c r="EA229" s="113">
        <v>77.239998</v>
      </c>
      <c r="EB229" s="113">
        <v>76.553932000000003</v>
      </c>
      <c r="EC229" s="114">
        <v>5071800</v>
      </c>
      <c r="ED229" s="115">
        <v>195576.2</v>
      </c>
      <c r="EE229" s="145">
        <v>289</v>
      </c>
      <c r="EF229" s="113">
        <v>289.69000199999999</v>
      </c>
      <c r="EG229" s="113">
        <v>286.64001500000001</v>
      </c>
      <c r="EH229" s="113">
        <v>289.04998799999998</v>
      </c>
      <c r="EI229" s="113">
        <v>288.497681</v>
      </c>
      <c r="EJ229" s="114">
        <v>23176100</v>
      </c>
      <c r="EK229" s="115">
        <v>2172178</v>
      </c>
      <c r="EL229" s="145">
        <v>165.71000699999999</v>
      </c>
      <c r="EM229" s="113">
        <v>166.529999</v>
      </c>
      <c r="EN229" s="113">
        <v>163.820007</v>
      </c>
      <c r="EO229" s="113">
        <v>165.08999600000001</v>
      </c>
      <c r="EP229" s="113">
        <v>164.81800799999999</v>
      </c>
      <c r="EQ229" s="114">
        <v>3858800</v>
      </c>
      <c r="ER229" s="115">
        <v>210785.3</v>
      </c>
      <c r="ES229" s="145">
        <v>139.61999499999999</v>
      </c>
      <c r="ET229" s="113">
        <v>140.820007</v>
      </c>
      <c r="EU229" s="113">
        <v>139.220001</v>
      </c>
      <c r="EV229" s="113">
        <v>140.279999</v>
      </c>
      <c r="EW229" s="113">
        <v>140.279999</v>
      </c>
      <c r="EX229" s="114">
        <v>5925800</v>
      </c>
      <c r="EY229" s="115">
        <v>343438.1</v>
      </c>
      <c r="EZ229" s="145">
        <v>248.199997</v>
      </c>
      <c r="FA229" s="113">
        <v>248.479996</v>
      </c>
      <c r="FB229" s="113">
        <v>245.820007</v>
      </c>
      <c r="FC229" s="113">
        <v>247.60000600000001</v>
      </c>
      <c r="FD229" s="113">
        <v>247.60000600000001</v>
      </c>
      <c r="FE229" s="114">
        <v>3960700</v>
      </c>
      <c r="FF229" s="115">
        <v>242040</v>
      </c>
      <c r="FG229" s="145">
        <v>147.979996</v>
      </c>
      <c r="FH229" s="113">
        <v>149.88000500000001</v>
      </c>
      <c r="FI229" s="113">
        <v>147.78999300000001</v>
      </c>
      <c r="FJ229" s="113">
        <v>148.820007</v>
      </c>
      <c r="FK229" s="113">
        <v>147.99499499999999</v>
      </c>
      <c r="FL229" s="114">
        <v>1320200</v>
      </c>
      <c r="FM229" s="115">
        <v>37129.519999999997</v>
      </c>
      <c r="FN229" s="145">
        <v>416.82998700000002</v>
      </c>
      <c r="FO229" s="113">
        <v>417.67001299999998</v>
      </c>
      <c r="FP229" s="113">
        <v>410.89999399999999</v>
      </c>
      <c r="FQ229" s="113">
        <v>413.540009</v>
      </c>
      <c r="FR229" s="113">
        <v>412.09353599999997</v>
      </c>
      <c r="FS229" s="114">
        <v>2232600</v>
      </c>
      <c r="FT229" s="115">
        <v>390258.6</v>
      </c>
      <c r="FU229" s="145">
        <v>55.880001</v>
      </c>
      <c r="FV229" s="113">
        <v>55.939999</v>
      </c>
      <c r="FW229" s="113">
        <v>55.549999</v>
      </c>
      <c r="FX229" s="113">
        <v>55.779998999999997</v>
      </c>
      <c r="FY229" s="113">
        <v>55.125328000000003</v>
      </c>
      <c r="FZ229" s="114">
        <v>15330500</v>
      </c>
      <c r="GA229" s="115">
        <v>230935.6</v>
      </c>
      <c r="GB229" s="145">
        <v>249.21000699999999</v>
      </c>
      <c r="GC229" s="113">
        <v>250.36000100000001</v>
      </c>
      <c r="GD229" s="113">
        <v>247.699997</v>
      </c>
      <c r="GE229" s="113">
        <v>250.25</v>
      </c>
      <c r="GF229" s="113">
        <v>249.90931699999999</v>
      </c>
      <c r="GG229" s="114">
        <v>4879000</v>
      </c>
      <c r="GH229" s="115">
        <v>422332.6</v>
      </c>
      <c r="GI229" s="145">
        <v>46.529998999999997</v>
      </c>
      <c r="GJ229" s="113">
        <v>47.330002</v>
      </c>
      <c r="GK229" s="113">
        <v>46.52</v>
      </c>
      <c r="GL229" s="113">
        <v>47.25</v>
      </c>
      <c r="GM229" s="113">
        <v>46.789256999999999</v>
      </c>
      <c r="GN229" s="114">
        <v>4056600</v>
      </c>
      <c r="GO229" s="115">
        <v>31470</v>
      </c>
      <c r="GP229" s="145">
        <v>142.36000100000001</v>
      </c>
      <c r="GQ229" s="113">
        <v>143.86000100000001</v>
      </c>
      <c r="GR229" s="113">
        <v>141.46000699999999</v>
      </c>
      <c r="GS229" s="113">
        <v>142.63000500000001</v>
      </c>
      <c r="GT229" s="113">
        <v>142.10707099999999</v>
      </c>
      <c r="GU229" s="114">
        <v>6172400</v>
      </c>
      <c r="GV229" s="115">
        <v>399669.9</v>
      </c>
      <c r="GW229" s="145">
        <v>175.61999499999999</v>
      </c>
      <c r="GX229" s="113">
        <v>178.779999</v>
      </c>
      <c r="GY229" s="113">
        <v>175.33999600000001</v>
      </c>
      <c r="GZ229" s="113">
        <v>178.740005</v>
      </c>
      <c r="HA229" s="113">
        <v>178.740005</v>
      </c>
      <c r="HB229" s="114">
        <v>5641000</v>
      </c>
      <c r="HC229" s="115">
        <v>324758.59999999998</v>
      </c>
      <c r="HD229" s="147">
        <v>35055.86</v>
      </c>
      <c r="HE229" s="148">
        <v>35150.370000000003</v>
      </c>
      <c r="HF229" s="148">
        <v>34950.19</v>
      </c>
      <c r="HG229" s="148">
        <v>35144.31</v>
      </c>
      <c r="HH229" s="148">
        <v>35144.31</v>
      </c>
      <c r="HI229" s="114">
        <v>259790000</v>
      </c>
      <c r="HJ229" s="149">
        <f t="shared" si="3"/>
        <v>10855578.630000001</v>
      </c>
    </row>
    <row r="230" spans="1:218" x14ac:dyDescent="0.2">
      <c r="A230" s="127">
        <v>44404</v>
      </c>
      <c r="B230" s="112">
        <v>197.21000699999999</v>
      </c>
      <c r="C230" s="113">
        <v>201.05999800000001</v>
      </c>
      <c r="D230" s="113">
        <v>194.91000399999999</v>
      </c>
      <c r="E230" s="113">
        <v>200.470001</v>
      </c>
      <c r="F230" s="113">
        <v>198.95129399999999</v>
      </c>
      <c r="G230" s="114">
        <v>2999900</v>
      </c>
      <c r="H230" s="120">
        <v>115999.6</v>
      </c>
      <c r="I230" s="145">
        <v>170.46000699999999</v>
      </c>
      <c r="J230" s="113">
        <v>175.11999499999999</v>
      </c>
      <c r="K230" s="113">
        <v>169.96000699999999</v>
      </c>
      <c r="L230" s="113">
        <v>172.94000199999999</v>
      </c>
      <c r="M230" s="113">
        <v>172.511154</v>
      </c>
      <c r="N230" s="114">
        <v>7922600</v>
      </c>
      <c r="O230" s="115">
        <v>137389.20000000001</v>
      </c>
      <c r="P230" s="146">
        <v>244.11999499999999</v>
      </c>
      <c r="Q230" s="113">
        <v>245.61000100000001</v>
      </c>
      <c r="R230" s="113">
        <v>243.38000500000001</v>
      </c>
      <c r="S230" s="113">
        <v>244.679993</v>
      </c>
      <c r="T230" s="113">
        <v>242.80505400000001</v>
      </c>
      <c r="U230" s="114">
        <v>2166400</v>
      </c>
      <c r="V230" s="120">
        <v>140090</v>
      </c>
      <c r="W230" s="145">
        <v>149.11999499999999</v>
      </c>
      <c r="X230" s="113">
        <v>149.21000699999999</v>
      </c>
      <c r="Y230" s="113">
        <v>145.550003</v>
      </c>
      <c r="Z230" s="113">
        <v>146.770004</v>
      </c>
      <c r="AA230" s="113">
        <v>146.55043000000001</v>
      </c>
      <c r="AB230" s="114">
        <v>104818600</v>
      </c>
      <c r="AC230" s="115">
        <v>2426132</v>
      </c>
      <c r="AD230" s="145">
        <v>223.16999799999999</v>
      </c>
      <c r="AE230" s="113">
        <v>225.699997</v>
      </c>
      <c r="AF230" s="113">
        <v>220.41999799999999</v>
      </c>
      <c r="AG230" s="113">
        <v>222.270004</v>
      </c>
      <c r="AH230" s="113">
        <v>222.270004</v>
      </c>
      <c r="AI230" s="114">
        <v>8784200</v>
      </c>
      <c r="AJ230" s="115">
        <v>130283.9</v>
      </c>
      <c r="AK230" s="145">
        <v>207.529999</v>
      </c>
      <c r="AL230" s="113">
        <v>211.05999800000001</v>
      </c>
      <c r="AM230" s="113">
        <v>207</v>
      </c>
      <c r="AN230" s="113">
        <v>209.89999399999999</v>
      </c>
      <c r="AO230" s="113">
        <v>209.89999399999999</v>
      </c>
      <c r="AP230" s="114">
        <v>2472000</v>
      </c>
      <c r="AQ230" s="115">
        <v>114914.2</v>
      </c>
      <c r="AR230" s="145">
        <v>100.050003</v>
      </c>
      <c r="AS230" s="113">
        <v>100.720001</v>
      </c>
      <c r="AT230" s="113">
        <v>98.940002000000007</v>
      </c>
      <c r="AU230" s="113">
        <v>100.610001</v>
      </c>
      <c r="AV230" s="113">
        <v>99.271598999999995</v>
      </c>
      <c r="AW230" s="114">
        <v>8332100</v>
      </c>
      <c r="AX230" s="115">
        <v>194570.9</v>
      </c>
      <c r="AY230" s="145">
        <v>55.380001</v>
      </c>
      <c r="AZ230" s="113">
        <v>55.41</v>
      </c>
      <c r="BA230" s="113">
        <v>54.790000999999997</v>
      </c>
      <c r="BB230" s="113">
        <v>55.279998999999997</v>
      </c>
      <c r="BC230" s="113">
        <v>54.909061000000001</v>
      </c>
      <c r="BD230" s="114">
        <v>14738700</v>
      </c>
      <c r="BE230" s="115">
        <v>232961.1</v>
      </c>
      <c r="BF230" s="145">
        <v>57.110000999999997</v>
      </c>
      <c r="BG230" s="113">
        <v>57.540000999999997</v>
      </c>
      <c r="BH230" s="113">
        <v>56.919998</v>
      </c>
      <c r="BI230" s="113">
        <v>57.259998000000003</v>
      </c>
      <c r="BJ230" s="113">
        <v>56.831085000000002</v>
      </c>
      <c r="BK230" s="114">
        <v>12794400</v>
      </c>
      <c r="BL230" s="115">
        <v>247169.5</v>
      </c>
      <c r="BM230" s="145">
        <v>61.509998000000003</v>
      </c>
      <c r="BN230" s="113">
        <v>62.419998</v>
      </c>
      <c r="BO230" s="113">
        <v>60.860000999999997</v>
      </c>
      <c r="BP230" s="113">
        <v>61.950001</v>
      </c>
      <c r="BQ230" s="113">
        <v>61.286724</v>
      </c>
      <c r="BR230" s="114">
        <v>3568500</v>
      </c>
      <c r="BS230" s="115">
        <v>39378.519999999997</v>
      </c>
      <c r="BT230" s="145">
        <v>372.5</v>
      </c>
      <c r="BU230" s="113">
        <v>375.14001500000001</v>
      </c>
      <c r="BV230" s="113">
        <v>369.22000100000002</v>
      </c>
      <c r="BW230" s="113">
        <v>374.83999599999999</v>
      </c>
      <c r="BX230" s="113">
        <v>373.02740499999999</v>
      </c>
      <c r="BY230" s="114">
        <v>1791800</v>
      </c>
      <c r="BZ230" s="115">
        <v>126357.6</v>
      </c>
      <c r="CA230" s="145">
        <v>228.679993</v>
      </c>
      <c r="CB230" s="113">
        <v>232.270004</v>
      </c>
      <c r="CC230" s="113">
        <v>228.08999600000001</v>
      </c>
      <c r="CD230" s="113">
        <v>230.36000100000001</v>
      </c>
      <c r="CE230" s="113">
        <v>229.44517500000001</v>
      </c>
      <c r="CF230" s="114">
        <v>2167100</v>
      </c>
      <c r="CG230" s="115">
        <v>121940</v>
      </c>
      <c r="CH230" s="145">
        <v>331.790009</v>
      </c>
      <c r="CI230" s="113">
        <v>331.88000499999998</v>
      </c>
      <c r="CJ230" s="113">
        <v>326.05999800000001</v>
      </c>
      <c r="CK230" s="113">
        <v>327.26001000000002</v>
      </c>
      <c r="CL230" s="113">
        <v>325.60455300000001</v>
      </c>
      <c r="CM230" s="114">
        <v>2910300</v>
      </c>
      <c r="CN230" s="115">
        <v>347962.1</v>
      </c>
      <c r="CO230" s="145">
        <v>53.119999</v>
      </c>
      <c r="CP230" s="113">
        <v>53.200001</v>
      </c>
      <c r="CQ230" s="113">
        <v>52.310001</v>
      </c>
      <c r="CR230" s="113">
        <v>53.18</v>
      </c>
      <c r="CS230" s="113">
        <v>52.836651000000003</v>
      </c>
      <c r="CT230" s="114">
        <v>39878000</v>
      </c>
      <c r="CU230" s="115">
        <v>215751.3</v>
      </c>
      <c r="CV230" s="145">
        <v>142.529999</v>
      </c>
      <c r="CW230" s="113">
        <v>143.63999899999999</v>
      </c>
      <c r="CX230" s="113">
        <v>141.60000600000001</v>
      </c>
      <c r="CY230" s="113">
        <v>142.75</v>
      </c>
      <c r="CZ230" s="113">
        <v>141.125259</v>
      </c>
      <c r="DA230" s="114">
        <v>3137000</v>
      </c>
      <c r="DB230" s="115">
        <v>127949.6</v>
      </c>
      <c r="DC230" s="145">
        <v>171.800003</v>
      </c>
      <c r="DD230" s="113">
        <v>172.720001</v>
      </c>
      <c r="DE230" s="113">
        <v>170.66999799999999</v>
      </c>
      <c r="DF230" s="113">
        <v>172.66000399999999</v>
      </c>
      <c r="DG230" s="113">
        <v>171.64006000000001</v>
      </c>
      <c r="DH230" s="114">
        <v>7089300</v>
      </c>
      <c r="DI230" s="115">
        <v>454524.4</v>
      </c>
      <c r="DJ230" s="145">
        <v>150.39999399999999</v>
      </c>
      <c r="DK230" s="113">
        <v>152.490005</v>
      </c>
      <c r="DL230" s="113">
        <v>149.800003</v>
      </c>
      <c r="DM230" s="113">
        <v>151.449997</v>
      </c>
      <c r="DN230" s="113">
        <v>150.54284699999999</v>
      </c>
      <c r="DO230" s="114">
        <v>11218700</v>
      </c>
      <c r="DP230" s="115">
        <v>452556</v>
      </c>
      <c r="DQ230" s="145">
        <v>244.16999799999999</v>
      </c>
      <c r="DR230" s="113">
        <v>247.050003</v>
      </c>
      <c r="DS230" s="113">
        <v>244.05999800000001</v>
      </c>
      <c r="DT230" s="113">
        <v>246.35000600000001</v>
      </c>
      <c r="DU230" s="113">
        <v>245.00679</v>
      </c>
      <c r="DV230" s="114">
        <v>3135200</v>
      </c>
      <c r="DW230" s="115">
        <v>183973.9</v>
      </c>
      <c r="DX230" s="145">
        <v>77.169998000000007</v>
      </c>
      <c r="DY230" s="113">
        <v>78.129997000000003</v>
      </c>
      <c r="DZ230" s="113">
        <v>76.739998</v>
      </c>
      <c r="EA230" s="113">
        <v>77.849997999999999</v>
      </c>
      <c r="EB230" s="113">
        <v>77.158516000000006</v>
      </c>
      <c r="EC230" s="114">
        <v>8136000</v>
      </c>
      <c r="ED230" s="115">
        <v>197120.8</v>
      </c>
      <c r="EE230" s="145">
        <v>289.42999300000002</v>
      </c>
      <c r="EF230" s="113">
        <v>289.57998700000002</v>
      </c>
      <c r="EG230" s="113">
        <v>282.95001200000002</v>
      </c>
      <c r="EH230" s="113">
        <v>286.540009</v>
      </c>
      <c r="EI230" s="113">
        <v>285.99249300000002</v>
      </c>
      <c r="EJ230" s="114">
        <v>33604100</v>
      </c>
      <c r="EK230" s="115">
        <v>2153316</v>
      </c>
      <c r="EL230" s="145">
        <v>164.820007</v>
      </c>
      <c r="EM230" s="113">
        <v>165.61000100000001</v>
      </c>
      <c r="EN230" s="113">
        <v>162.58000200000001</v>
      </c>
      <c r="EO230" s="113">
        <v>164.570007</v>
      </c>
      <c r="EP230" s="113">
        <v>164.298889</v>
      </c>
      <c r="EQ230" s="114">
        <v>4359000</v>
      </c>
      <c r="ER230" s="115">
        <v>210121.4</v>
      </c>
      <c r="ES230" s="145">
        <v>140.14999399999999</v>
      </c>
      <c r="ET230" s="113">
        <v>141.61999499999999</v>
      </c>
      <c r="EU230" s="113">
        <v>140</v>
      </c>
      <c r="EV230" s="113">
        <v>140.85000600000001</v>
      </c>
      <c r="EW230" s="113">
        <v>140.85000600000001</v>
      </c>
      <c r="EX230" s="114">
        <v>7075400</v>
      </c>
      <c r="EY230" s="115">
        <v>344833.6</v>
      </c>
      <c r="EZ230" s="145">
        <v>247.21000699999999</v>
      </c>
      <c r="FA230" s="113">
        <v>248.13000500000001</v>
      </c>
      <c r="FB230" s="113">
        <v>241.19000199999999</v>
      </c>
      <c r="FC230" s="113">
        <v>243.509995</v>
      </c>
      <c r="FD230" s="113">
        <v>243.509995</v>
      </c>
      <c r="FE230" s="114">
        <v>6352500</v>
      </c>
      <c r="FF230" s="115">
        <v>236800</v>
      </c>
      <c r="FG230" s="145">
        <v>148.11999499999999</v>
      </c>
      <c r="FH230" s="113">
        <v>150.11999499999999</v>
      </c>
      <c r="FI230" s="113">
        <v>147.550003</v>
      </c>
      <c r="FJ230" s="113">
        <v>149.38000500000001</v>
      </c>
      <c r="FK230" s="113">
        <v>148.551895</v>
      </c>
      <c r="FL230" s="114">
        <v>861300</v>
      </c>
      <c r="FM230" s="115">
        <v>37269.230000000003</v>
      </c>
      <c r="FN230" s="145">
        <v>412</v>
      </c>
      <c r="FO230" s="113">
        <v>415.26001000000002</v>
      </c>
      <c r="FP230" s="113">
        <v>409.459991</v>
      </c>
      <c r="FQ230" s="113">
        <v>415.10000600000001</v>
      </c>
      <c r="FR230" s="113">
        <v>413.64807100000002</v>
      </c>
      <c r="FS230" s="114">
        <v>2630600</v>
      </c>
      <c r="FT230" s="115">
        <v>391730.8</v>
      </c>
      <c r="FU230" s="145">
        <v>55.669998</v>
      </c>
      <c r="FV230" s="113">
        <v>56.34</v>
      </c>
      <c r="FW230" s="113">
        <v>55.48</v>
      </c>
      <c r="FX230" s="113">
        <v>56.200001</v>
      </c>
      <c r="FY230" s="113">
        <v>55.540401000000003</v>
      </c>
      <c r="FZ230" s="114">
        <v>15225800</v>
      </c>
      <c r="GA230" s="115">
        <v>232674.5</v>
      </c>
      <c r="GB230" s="145">
        <v>249.19000199999999</v>
      </c>
      <c r="GC230" s="113">
        <v>252.66999799999999</v>
      </c>
      <c r="GD230" s="113">
        <v>248.220001</v>
      </c>
      <c r="GE230" s="113">
        <v>250.929993</v>
      </c>
      <c r="GF230" s="113">
        <v>250.588379</v>
      </c>
      <c r="GG230" s="114">
        <v>7038300</v>
      </c>
      <c r="GH230" s="115">
        <v>423480.2</v>
      </c>
      <c r="GI230" s="145">
        <v>46.990001999999997</v>
      </c>
      <c r="GJ230" s="113">
        <v>47.490001999999997</v>
      </c>
      <c r="GK230" s="113">
        <v>46.77</v>
      </c>
      <c r="GL230" s="113">
        <v>46.82</v>
      </c>
      <c r="GM230" s="113">
        <v>46.363453</v>
      </c>
      <c r="GN230" s="114">
        <v>5121300</v>
      </c>
      <c r="GO230" s="115">
        <v>32100</v>
      </c>
      <c r="GP230" s="145">
        <v>143</v>
      </c>
      <c r="GQ230" s="113">
        <v>143</v>
      </c>
      <c r="GR230" s="113">
        <v>141.96000699999999</v>
      </c>
      <c r="GS230" s="113">
        <v>142.63999899999999</v>
      </c>
      <c r="GT230" s="113">
        <v>142.11702</v>
      </c>
      <c r="GU230" s="114">
        <v>5131900</v>
      </c>
      <c r="GV230" s="115">
        <v>399697.9</v>
      </c>
      <c r="GW230" s="145">
        <v>178.25</v>
      </c>
      <c r="GX230" s="113">
        <v>179.55999800000001</v>
      </c>
      <c r="GY230" s="113">
        <v>176.570007</v>
      </c>
      <c r="GZ230" s="113">
        <v>179.5</v>
      </c>
      <c r="HA230" s="113">
        <v>179.5</v>
      </c>
      <c r="HB230" s="114">
        <v>6684100</v>
      </c>
      <c r="HC230" s="115">
        <v>326139.40000000002</v>
      </c>
      <c r="HD230" s="147">
        <v>35078.9</v>
      </c>
      <c r="HE230" s="148">
        <v>35078.9</v>
      </c>
      <c r="HF230" s="148">
        <v>34878.07</v>
      </c>
      <c r="HG230" s="148">
        <v>35058.519999999997</v>
      </c>
      <c r="HH230" s="148">
        <v>35058.519999999997</v>
      </c>
      <c r="HI230" s="114">
        <v>326610000</v>
      </c>
      <c r="HJ230" s="149">
        <f t="shared" si="3"/>
        <v>10795187.649999997</v>
      </c>
    </row>
    <row r="231" spans="1:218" x14ac:dyDescent="0.2">
      <c r="A231" s="127">
        <v>44405</v>
      </c>
      <c r="B231" s="112">
        <v>199.320007</v>
      </c>
      <c r="C231" s="113">
        <v>200.36999499999999</v>
      </c>
      <c r="D231" s="113">
        <v>198.10000600000001</v>
      </c>
      <c r="E231" s="113">
        <v>198.279999</v>
      </c>
      <c r="F231" s="113">
        <v>196.77787799999999</v>
      </c>
      <c r="G231" s="114">
        <v>2139100</v>
      </c>
      <c r="H231" s="120">
        <v>114732.3</v>
      </c>
      <c r="I231" s="145">
        <v>173</v>
      </c>
      <c r="J231" s="113">
        <v>173.449997</v>
      </c>
      <c r="K231" s="113">
        <v>169.71000699999999</v>
      </c>
      <c r="L231" s="113">
        <v>170.020004</v>
      </c>
      <c r="M231" s="113">
        <v>169.598389</v>
      </c>
      <c r="N231" s="114">
        <v>7961700</v>
      </c>
      <c r="O231" s="115">
        <v>135069.4</v>
      </c>
      <c r="P231" s="146">
        <v>244.550003</v>
      </c>
      <c r="Q231" s="113">
        <v>247.699997</v>
      </c>
      <c r="R231" s="113">
        <v>243.520004</v>
      </c>
      <c r="S231" s="113">
        <v>244.25</v>
      </c>
      <c r="T231" s="113">
        <v>242.37835699999999</v>
      </c>
      <c r="U231" s="114">
        <v>1649100</v>
      </c>
      <c r="V231" s="120">
        <v>150350</v>
      </c>
      <c r="W231" s="145">
        <v>144.80999800000001</v>
      </c>
      <c r="X231" s="113">
        <v>146.970001</v>
      </c>
      <c r="Y231" s="113">
        <v>142.53999300000001</v>
      </c>
      <c r="Z231" s="113">
        <v>144.979996</v>
      </c>
      <c r="AA231" s="113">
        <v>144.76310699999999</v>
      </c>
      <c r="AB231" s="114">
        <v>118931200</v>
      </c>
      <c r="AC231" s="115">
        <v>2396542</v>
      </c>
      <c r="AD231" s="145">
        <v>234.050003</v>
      </c>
      <c r="AE231" s="113">
        <v>237.490005</v>
      </c>
      <c r="AF231" s="113">
        <v>231.33000200000001</v>
      </c>
      <c r="AG231" s="113">
        <v>231.570007</v>
      </c>
      <c r="AH231" s="113">
        <v>231.570007</v>
      </c>
      <c r="AI231" s="114">
        <v>19330500</v>
      </c>
      <c r="AJ231" s="115">
        <v>135735.1</v>
      </c>
      <c r="AK231" s="145">
        <v>210</v>
      </c>
      <c r="AL231" s="113">
        <v>212.69000199999999</v>
      </c>
      <c r="AM231" s="113">
        <v>208.10000600000001</v>
      </c>
      <c r="AN231" s="113">
        <v>211.44000199999999</v>
      </c>
      <c r="AO231" s="113">
        <v>211.44000199999999</v>
      </c>
      <c r="AP231" s="114">
        <v>3246900</v>
      </c>
      <c r="AQ231" s="115">
        <v>115757.3</v>
      </c>
      <c r="AR231" s="145">
        <v>100.900002</v>
      </c>
      <c r="AS231" s="113">
        <v>101.80999799999999</v>
      </c>
      <c r="AT231" s="113">
        <v>100.279999</v>
      </c>
      <c r="AU231" s="113">
        <v>101.18</v>
      </c>
      <c r="AV231" s="113">
        <v>99.834014999999994</v>
      </c>
      <c r="AW231" s="114">
        <v>8546100</v>
      </c>
      <c r="AX231" s="115">
        <v>195673.3</v>
      </c>
      <c r="AY231" s="145">
        <v>55.459999000000003</v>
      </c>
      <c r="AZ231" s="113">
        <v>55.52</v>
      </c>
      <c r="BA231" s="113">
        <v>54.41</v>
      </c>
      <c r="BB231" s="113">
        <v>54.77</v>
      </c>
      <c r="BC231" s="113">
        <v>54.402484999999999</v>
      </c>
      <c r="BD231" s="114">
        <v>18835700</v>
      </c>
      <c r="BE231" s="115">
        <v>230811.9</v>
      </c>
      <c r="BF231" s="145">
        <v>56.990001999999997</v>
      </c>
      <c r="BG231" s="113">
        <v>57.16</v>
      </c>
      <c r="BH231" s="113">
        <v>56.630001</v>
      </c>
      <c r="BI231" s="113">
        <v>56.740001999999997</v>
      </c>
      <c r="BJ231" s="113">
        <v>56.314982999999998</v>
      </c>
      <c r="BK231" s="114">
        <v>9858000</v>
      </c>
      <c r="BL231" s="115">
        <v>244924.9</v>
      </c>
      <c r="BM231" s="145">
        <v>61.830002</v>
      </c>
      <c r="BN231" s="113">
        <v>62.299999</v>
      </c>
      <c r="BO231" s="113">
        <v>61.060001</v>
      </c>
      <c r="BP231" s="113">
        <v>61.869999</v>
      </c>
      <c r="BQ231" s="113">
        <v>61.207577000000001</v>
      </c>
      <c r="BR231" s="114">
        <v>4113600</v>
      </c>
      <c r="BS231" s="115">
        <v>39511.56</v>
      </c>
      <c r="BT231" s="145">
        <v>375.80999800000001</v>
      </c>
      <c r="BU231" s="113">
        <v>377.44000199999999</v>
      </c>
      <c r="BV231" s="113">
        <v>372.33999599999999</v>
      </c>
      <c r="BW231" s="113">
        <v>374.23001099999999</v>
      </c>
      <c r="BX231" s="113">
        <v>372.42038000000002</v>
      </c>
      <c r="BY231" s="114">
        <v>1668900</v>
      </c>
      <c r="BZ231" s="115">
        <v>126151.9</v>
      </c>
      <c r="CA231" s="145">
        <v>230.070007</v>
      </c>
      <c r="CB231" s="113">
        <v>232.279999</v>
      </c>
      <c r="CC231" s="113">
        <v>229.36999499999999</v>
      </c>
      <c r="CD231" s="113">
        <v>230.490005</v>
      </c>
      <c r="CE231" s="113">
        <v>229.57466099999999</v>
      </c>
      <c r="CF231" s="114">
        <v>1713900</v>
      </c>
      <c r="CG231" s="115">
        <v>120370</v>
      </c>
      <c r="CH231" s="145">
        <v>326.42001299999998</v>
      </c>
      <c r="CI231" s="113">
        <v>329.32998700000002</v>
      </c>
      <c r="CJ231" s="113">
        <v>324.709991</v>
      </c>
      <c r="CK231" s="113">
        <v>325.51998900000001</v>
      </c>
      <c r="CL231" s="113">
        <v>323.87335200000001</v>
      </c>
      <c r="CM231" s="114">
        <v>2376200</v>
      </c>
      <c r="CN231" s="115">
        <v>346112</v>
      </c>
      <c r="CO231" s="145">
        <v>53.029998999999997</v>
      </c>
      <c r="CP231" s="113">
        <v>53.919998</v>
      </c>
      <c r="CQ231" s="113">
        <v>52.939999</v>
      </c>
      <c r="CR231" s="113">
        <v>53.07</v>
      </c>
      <c r="CS231" s="113">
        <v>52.727359999999997</v>
      </c>
      <c r="CT231" s="114">
        <v>28478800</v>
      </c>
      <c r="CU231" s="115">
        <v>215305</v>
      </c>
      <c r="CV231" s="145">
        <v>143.009995</v>
      </c>
      <c r="CW231" s="113">
        <v>143.10000600000001</v>
      </c>
      <c r="CX231" s="113">
        <v>141.63999899999999</v>
      </c>
      <c r="CY231" s="113">
        <v>141.770004</v>
      </c>
      <c r="CZ231" s="113">
        <v>140.156418</v>
      </c>
      <c r="DA231" s="114">
        <v>2543800</v>
      </c>
      <c r="DB231" s="115">
        <v>127071.3</v>
      </c>
      <c r="DC231" s="145">
        <v>172.729996</v>
      </c>
      <c r="DD231" s="113">
        <v>173.38000500000001</v>
      </c>
      <c r="DE231" s="113">
        <v>172.08000200000001</v>
      </c>
      <c r="DF231" s="113">
        <v>172.179993</v>
      </c>
      <c r="DG231" s="113">
        <v>171.16288800000001</v>
      </c>
      <c r="DH231" s="114">
        <v>5750700</v>
      </c>
      <c r="DI231" s="115">
        <v>453260.79999999999</v>
      </c>
      <c r="DJ231" s="145">
        <v>152.28999300000001</v>
      </c>
      <c r="DK231" s="113">
        <v>152.770004</v>
      </c>
      <c r="DL231" s="113">
        <v>150.88000500000001</v>
      </c>
      <c r="DM231" s="113">
        <v>151.699997</v>
      </c>
      <c r="DN231" s="113">
        <v>150.79135099999999</v>
      </c>
      <c r="DO231" s="114">
        <v>9217300</v>
      </c>
      <c r="DP231" s="115">
        <v>453303</v>
      </c>
      <c r="DQ231" s="145">
        <v>242.5</v>
      </c>
      <c r="DR231" s="113">
        <v>243.800003</v>
      </c>
      <c r="DS231" s="113">
        <v>239.35000600000001</v>
      </c>
      <c r="DT231" s="113">
        <v>241.779999</v>
      </c>
      <c r="DU231" s="113">
        <v>240.46170000000001</v>
      </c>
      <c r="DV231" s="114">
        <v>4948500</v>
      </c>
      <c r="DW231" s="115">
        <v>180561</v>
      </c>
      <c r="DX231" s="145">
        <v>77.860000999999997</v>
      </c>
      <c r="DY231" s="113">
        <v>78.669998000000007</v>
      </c>
      <c r="DZ231" s="113">
        <v>77.470000999999996</v>
      </c>
      <c r="EA231" s="113">
        <v>78.330001999999993</v>
      </c>
      <c r="EB231" s="113">
        <v>77.634253999999999</v>
      </c>
      <c r="EC231" s="114">
        <v>11037900</v>
      </c>
      <c r="ED231" s="115">
        <v>198336.1</v>
      </c>
      <c r="EE231" s="145">
        <v>288.98998999999998</v>
      </c>
      <c r="EF231" s="113">
        <v>290.14999399999999</v>
      </c>
      <c r="EG231" s="113">
        <v>283.82998700000002</v>
      </c>
      <c r="EH231" s="113">
        <v>286.22000100000002</v>
      </c>
      <c r="EI231" s="113">
        <v>285.67309599999999</v>
      </c>
      <c r="EJ231" s="114">
        <v>33566900</v>
      </c>
      <c r="EK231" s="115">
        <v>2150911</v>
      </c>
      <c r="EL231" s="145">
        <v>164.490005</v>
      </c>
      <c r="EM231" s="113">
        <v>165.89999399999999</v>
      </c>
      <c r="EN231" s="113">
        <v>164.08000200000001</v>
      </c>
      <c r="EO231" s="113">
        <v>165.46000699999999</v>
      </c>
      <c r="EP231" s="113">
        <v>165.187408</v>
      </c>
      <c r="EQ231" s="114">
        <v>4093600</v>
      </c>
      <c r="ER231" s="115">
        <v>211257.8</v>
      </c>
      <c r="ES231" s="145">
        <v>140.66999799999999</v>
      </c>
      <c r="ET231" s="113">
        <v>140.66999799999999</v>
      </c>
      <c r="EU231" s="113">
        <v>138.71000699999999</v>
      </c>
      <c r="EV231" s="113">
        <v>138.759995</v>
      </c>
      <c r="EW231" s="113">
        <v>138.759995</v>
      </c>
      <c r="EX231" s="114">
        <v>8520000</v>
      </c>
      <c r="EY231" s="115">
        <v>339716.8</v>
      </c>
      <c r="EZ231" s="145">
        <v>243.820007</v>
      </c>
      <c r="FA231" s="113">
        <v>246.08000200000001</v>
      </c>
      <c r="FB231" s="113">
        <v>243</v>
      </c>
      <c r="FC231" s="113">
        <v>243.96000699999999</v>
      </c>
      <c r="FD231" s="113">
        <v>243.96000699999999</v>
      </c>
      <c r="FE231" s="114">
        <v>4100200</v>
      </c>
      <c r="FF231" s="115">
        <v>236580</v>
      </c>
      <c r="FG231" s="145">
        <v>149.83999600000001</v>
      </c>
      <c r="FH231" s="113">
        <v>150.25</v>
      </c>
      <c r="FI231" s="113">
        <v>146.070007</v>
      </c>
      <c r="FJ231" s="113">
        <v>146.820007</v>
      </c>
      <c r="FK231" s="113">
        <v>146.00608800000001</v>
      </c>
      <c r="FL231" s="114">
        <v>1427800</v>
      </c>
      <c r="FM231" s="115">
        <v>36630.53</v>
      </c>
      <c r="FN231" s="145">
        <v>414.48998999999998</v>
      </c>
      <c r="FO231" s="113">
        <v>414.48998999999998</v>
      </c>
      <c r="FP231" s="113">
        <v>406.79998799999998</v>
      </c>
      <c r="FQ231" s="113">
        <v>409.17001299999998</v>
      </c>
      <c r="FR231" s="113">
        <v>407.738831</v>
      </c>
      <c r="FS231" s="114">
        <v>2446600</v>
      </c>
      <c r="FT231" s="115">
        <v>386134.4</v>
      </c>
      <c r="FU231" s="145">
        <v>56.240001999999997</v>
      </c>
      <c r="FV231" s="113">
        <v>56.32</v>
      </c>
      <c r="FW231" s="113">
        <v>55.689999</v>
      </c>
      <c r="FX231" s="113">
        <v>55.720001000000003</v>
      </c>
      <c r="FY231" s="113">
        <v>55.066035999999997</v>
      </c>
      <c r="FZ231" s="114">
        <v>14595900</v>
      </c>
      <c r="GA231" s="115">
        <v>230687.3</v>
      </c>
      <c r="GB231" s="145">
        <v>250.050003</v>
      </c>
      <c r="GC231" s="113">
        <v>251.5</v>
      </c>
      <c r="GD231" s="113">
        <v>245.91000399999999</v>
      </c>
      <c r="GE231" s="113">
        <v>246.94000199999999</v>
      </c>
      <c r="GF231" s="113">
        <v>246.60382100000001</v>
      </c>
      <c r="GG231" s="114">
        <v>9036500</v>
      </c>
      <c r="GH231" s="115">
        <v>416746.4</v>
      </c>
      <c r="GI231" s="145">
        <v>46.810001</v>
      </c>
      <c r="GJ231" s="113">
        <v>47.25</v>
      </c>
      <c r="GK231" s="113">
        <v>46.549999</v>
      </c>
      <c r="GL231" s="113">
        <v>47.110000999999997</v>
      </c>
      <c r="GM231" s="113">
        <v>46.650623000000003</v>
      </c>
      <c r="GN231" s="114">
        <v>3333800</v>
      </c>
      <c r="GO231" s="115">
        <v>31600</v>
      </c>
      <c r="GP231" s="145">
        <v>142.479996</v>
      </c>
      <c r="GQ231" s="113">
        <v>143.25</v>
      </c>
      <c r="GR231" s="113">
        <v>141.66000399999999</v>
      </c>
      <c r="GS231" s="113">
        <v>142.05999800000001</v>
      </c>
      <c r="GT231" s="113">
        <v>141.539154</v>
      </c>
      <c r="GU231" s="114">
        <v>4690500</v>
      </c>
      <c r="GV231" s="115">
        <v>398072.8</v>
      </c>
      <c r="GW231" s="145">
        <v>179.69000199999999</v>
      </c>
      <c r="GX231" s="113">
        <v>180.35000600000001</v>
      </c>
      <c r="GY231" s="113">
        <v>177.550003</v>
      </c>
      <c r="GZ231" s="113">
        <v>179.10000600000001</v>
      </c>
      <c r="HA231" s="113">
        <v>179.10000600000001</v>
      </c>
      <c r="HB231" s="114">
        <v>5926900</v>
      </c>
      <c r="HC231" s="115">
        <v>325412.7</v>
      </c>
      <c r="HD231" s="147">
        <v>35109.949999999997</v>
      </c>
      <c r="HE231" s="148">
        <v>35116.370000000003</v>
      </c>
      <c r="HF231" s="148">
        <v>34876.839999999997</v>
      </c>
      <c r="HG231" s="148">
        <v>34930.93</v>
      </c>
      <c r="HH231" s="148">
        <v>34930.93</v>
      </c>
      <c r="HI231" s="114">
        <v>347170000</v>
      </c>
      <c r="HJ231" s="149">
        <f t="shared" si="3"/>
        <v>10743328.590000002</v>
      </c>
    </row>
    <row r="232" spans="1:218" x14ac:dyDescent="0.2">
      <c r="A232" s="127">
        <v>44406</v>
      </c>
      <c r="B232" s="112">
        <v>200</v>
      </c>
      <c r="C232" s="113">
        <v>200</v>
      </c>
      <c r="D232" s="113">
        <v>197.94000199999999</v>
      </c>
      <c r="E232" s="113">
        <v>198.16999799999999</v>
      </c>
      <c r="F232" s="113">
        <v>196.66871599999999</v>
      </c>
      <c r="G232" s="114">
        <v>2120200</v>
      </c>
      <c r="H232" s="120">
        <v>114668.7</v>
      </c>
      <c r="I232" s="145">
        <v>171.38999899999999</v>
      </c>
      <c r="J232" s="113">
        <v>173.820007</v>
      </c>
      <c r="K232" s="113">
        <v>171</v>
      </c>
      <c r="L232" s="113">
        <v>171.949997</v>
      </c>
      <c r="M232" s="113">
        <v>171.52359000000001</v>
      </c>
      <c r="N232" s="114">
        <v>3186900</v>
      </c>
      <c r="O232" s="115">
        <v>136602.70000000001</v>
      </c>
      <c r="P232" s="146">
        <v>244.46000699999999</v>
      </c>
      <c r="Q232" s="113">
        <v>245.16000399999999</v>
      </c>
      <c r="R232" s="113">
        <v>242.21000699999999</v>
      </c>
      <c r="S232" s="113">
        <v>242.46000699999999</v>
      </c>
      <c r="T232" s="113">
        <v>240.602081</v>
      </c>
      <c r="U232" s="114">
        <v>1498900</v>
      </c>
      <c r="V232" s="120">
        <v>147440</v>
      </c>
      <c r="W232" s="145">
        <v>144.69000199999999</v>
      </c>
      <c r="X232" s="113">
        <v>146.550003</v>
      </c>
      <c r="Y232" s="113">
        <v>144.58000200000001</v>
      </c>
      <c r="Z232" s="113">
        <v>145.63999899999999</v>
      </c>
      <c r="AA232" s="113">
        <v>145.42211900000001</v>
      </c>
      <c r="AB232" s="114">
        <v>56699500</v>
      </c>
      <c r="AC232" s="115">
        <v>2407453</v>
      </c>
      <c r="AD232" s="145">
        <v>233.69000199999999</v>
      </c>
      <c r="AE232" s="113">
        <v>234.820007</v>
      </c>
      <c r="AF232" s="113">
        <v>231.11999499999999</v>
      </c>
      <c r="AG232" s="113">
        <v>231.63000500000001</v>
      </c>
      <c r="AH232" s="113">
        <v>231.63000500000001</v>
      </c>
      <c r="AI232" s="114">
        <v>8667900</v>
      </c>
      <c r="AJ232" s="115">
        <v>135770.29999999999</v>
      </c>
      <c r="AK232" s="145">
        <v>214</v>
      </c>
      <c r="AL232" s="113">
        <v>214.509995</v>
      </c>
      <c r="AM232" s="113">
        <v>209.69000199999999</v>
      </c>
      <c r="AN232" s="113">
        <v>212.55999800000001</v>
      </c>
      <c r="AO232" s="113">
        <v>212.55999800000001</v>
      </c>
      <c r="AP232" s="114">
        <v>3419700</v>
      </c>
      <c r="AQ232" s="115">
        <v>116370.4</v>
      </c>
      <c r="AR232" s="145">
        <v>102.379997</v>
      </c>
      <c r="AS232" s="113">
        <v>102.879997</v>
      </c>
      <c r="AT232" s="113">
        <v>101.94000200000001</v>
      </c>
      <c r="AU232" s="113">
        <v>102.57</v>
      </c>
      <c r="AV232" s="113">
        <v>101.205528</v>
      </c>
      <c r="AW232" s="114">
        <v>8681300</v>
      </c>
      <c r="AX232" s="115">
        <v>198361.4</v>
      </c>
      <c r="AY232" s="145">
        <v>55</v>
      </c>
      <c r="AZ232" s="113">
        <v>55.349997999999999</v>
      </c>
      <c r="BA232" s="113">
        <v>54.900002000000001</v>
      </c>
      <c r="BB232" s="113">
        <v>55.07</v>
      </c>
      <c r="BC232" s="113">
        <v>54.700470000000003</v>
      </c>
      <c r="BD232" s="114">
        <v>10680200</v>
      </c>
      <c r="BE232" s="115">
        <v>232076.1</v>
      </c>
      <c r="BF232" s="145">
        <v>57.07</v>
      </c>
      <c r="BG232" s="113">
        <v>57.25</v>
      </c>
      <c r="BH232" s="113">
        <v>56.860000999999997</v>
      </c>
      <c r="BI232" s="113">
        <v>57.049999</v>
      </c>
      <c r="BJ232" s="113">
        <v>56.622658000000001</v>
      </c>
      <c r="BK232" s="114">
        <v>9599100</v>
      </c>
      <c r="BL232" s="115">
        <v>246263.1</v>
      </c>
      <c r="BM232" s="145">
        <v>62.439999</v>
      </c>
      <c r="BN232" s="113">
        <v>62.93</v>
      </c>
      <c r="BO232" s="113">
        <v>62.009998000000003</v>
      </c>
      <c r="BP232" s="113">
        <v>62.599997999999999</v>
      </c>
      <c r="BQ232" s="113">
        <v>61.929760000000002</v>
      </c>
      <c r="BR232" s="114">
        <v>3708600</v>
      </c>
      <c r="BS232" s="115">
        <v>39958.559999999998</v>
      </c>
      <c r="BT232" s="145">
        <v>377.02999899999998</v>
      </c>
      <c r="BU232" s="113">
        <v>379.51001000000002</v>
      </c>
      <c r="BV232" s="113">
        <v>374.80999800000001</v>
      </c>
      <c r="BW232" s="113">
        <v>377.54998799999998</v>
      </c>
      <c r="BX232" s="113">
        <v>375.72430400000002</v>
      </c>
      <c r="BY232" s="114">
        <v>1296600</v>
      </c>
      <c r="BZ232" s="115">
        <v>127271.1</v>
      </c>
      <c r="CA232" s="145">
        <v>232.88999899999999</v>
      </c>
      <c r="CB232" s="113">
        <v>233.25</v>
      </c>
      <c r="CC232" s="113">
        <v>231.33999600000001</v>
      </c>
      <c r="CD232" s="113">
        <v>232.88000500000001</v>
      </c>
      <c r="CE232" s="113">
        <v>231.95517000000001</v>
      </c>
      <c r="CF232" s="114">
        <v>1501900</v>
      </c>
      <c r="CG232" s="115">
        <v>117100</v>
      </c>
      <c r="CH232" s="145">
        <v>326.48998999999998</v>
      </c>
      <c r="CI232" s="113">
        <v>328.55999800000001</v>
      </c>
      <c r="CJ232" s="113">
        <v>325.44000199999999</v>
      </c>
      <c r="CK232" s="113">
        <v>327.42999300000002</v>
      </c>
      <c r="CL232" s="113">
        <v>325.77368200000001</v>
      </c>
      <c r="CM232" s="114">
        <v>2172400</v>
      </c>
      <c r="CN232" s="115">
        <v>348142.8</v>
      </c>
      <c r="CO232" s="145">
        <v>53.48</v>
      </c>
      <c r="CP232" s="113">
        <v>54.099997999999999</v>
      </c>
      <c r="CQ232" s="113">
        <v>53.32</v>
      </c>
      <c r="CR232" s="113">
        <v>53.700001</v>
      </c>
      <c r="CS232" s="113">
        <v>53.353293999999998</v>
      </c>
      <c r="CT232" s="114">
        <v>16886600</v>
      </c>
      <c r="CU232" s="115">
        <v>217860.9</v>
      </c>
      <c r="CV232" s="145">
        <v>142.33000200000001</v>
      </c>
      <c r="CW232" s="113">
        <v>142.96000699999999</v>
      </c>
      <c r="CX232" s="113">
        <v>141.60000600000001</v>
      </c>
      <c r="CY232" s="113">
        <v>141.929993</v>
      </c>
      <c r="CZ232" s="113">
        <v>140.31457499999999</v>
      </c>
      <c r="DA232" s="114">
        <v>2670900</v>
      </c>
      <c r="DB232" s="115">
        <v>127214.6</v>
      </c>
      <c r="DC232" s="145">
        <v>172.740005</v>
      </c>
      <c r="DD232" s="113">
        <v>173.33999600000001</v>
      </c>
      <c r="DE232" s="113">
        <v>171.08999600000001</v>
      </c>
      <c r="DF232" s="113">
        <v>172.179993</v>
      </c>
      <c r="DG232" s="113">
        <v>171.16288800000001</v>
      </c>
      <c r="DH232" s="114">
        <v>4214100</v>
      </c>
      <c r="DI232" s="115">
        <v>453260.79999999999</v>
      </c>
      <c r="DJ232" s="145">
        <v>153.13999899999999</v>
      </c>
      <c r="DK232" s="113">
        <v>153.86999499999999</v>
      </c>
      <c r="DL232" s="113">
        <v>151.91000399999999</v>
      </c>
      <c r="DM232" s="113">
        <v>153</v>
      </c>
      <c r="DN232" s="113">
        <v>152.08355700000001</v>
      </c>
      <c r="DO232" s="114">
        <v>9063500</v>
      </c>
      <c r="DP232" s="115">
        <v>457187.7</v>
      </c>
      <c r="DQ232" s="145">
        <v>243.320007</v>
      </c>
      <c r="DR232" s="113">
        <v>245.199997</v>
      </c>
      <c r="DS232" s="113">
        <v>242.979996</v>
      </c>
      <c r="DT232" s="113">
        <v>244.020004</v>
      </c>
      <c r="DU232" s="113">
        <v>242.68949900000001</v>
      </c>
      <c r="DV232" s="114">
        <v>2572300</v>
      </c>
      <c r="DW232" s="115">
        <v>182233.8</v>
      </c>
      <c r="DX232" s="145">
        <v>77.550003000000004</v>
      </c>
      <c r="DY232" s="113">
        <v>77.919998000000007</v>
      </c>
      <c r="DZ232" s="113">
        <v>76.809997999999993</v>
      </c>
      <c r="EA232" s="113">
        <v>76.930000000000007</v>
      </c>
      <c r="EB232" s="113">
        <v>76.246689000000003</v>
      </c>
      <c r="EC232" s="114">
        <v>11583000</v>
      </c>
      <c r="ED232" s="115">
        <v>194791.3</v>
      </c>
      <c r="EE232" s="145">
        <v>286.23998999999998</v>
      </c>
      <c r="EF232" s="113">
        <v>288.61999500000002</v>
      </c>
      <c r="EG232" s="113">
        <v>286.07998700000002</v>
      </c>
      <c r="EH232" s="113">
        <v>286.5</v>
      </c>
      <c r="EI232" s="113">
        <v>285.95257600000002</v>
      </c>
      <c r="EJ232" s="114">
        <v>18168300</v>
      </c>
      <c r="EK232" s="115">
        <v>2153015</v>
      </c>
      <c r="EL232" s="145">
        <v>165.89999399999999</v>
      </c>
      <c r="EM232" s="113">
        <v>167.029999</v>
      </c>
      <c r="EN232" s="113">
        <v>165.38999899999999</v>
      </c>
      <c r="EO232" s="113">
        <v>166.990005</v>
      </c>
      <c r="EP232" s="113">
        <v>166.71489</v>
      </c>
      <c r="EQ232" s="114">
        <v>3605600</v>
      </c>
      <c r="ER232" s="115">
        <v>213211.3</v>
      </c>
      <c r="ES232" s="145">
        <v>139.759995</v>
      </c>
      <c r="ET232" s="113">
        <v>140.179993</v>
      </c>
      <c r="EU232" s="113">
        <v>138.729996</v>
      </c>
      <c r="EV232" s="113">
        <v>139.479996</v>
      </c>
      <c r="EW232" s="113">
        <v>139.479996</v>
      </c>
      <c r="EX232" s="114">
        <v>5430500</v>
      </c>
      <c r="EY232" s="115">
        <v>341479.5</v>
      </c>
      <c r="EZ232" s="145">
        <v>243.490005</v>
      </c>
      <c r="FA232" s="113">
        <v>246.16000399999999</v>
      </c>
      <c r="FB232" s="113">
        <v>243.490005</v>
      </c>
      <c r="FC232" s="113">
        <v>244.03999300000001</v>
      </c>
      <c r="FD232" s="113">
        <v>244.03999300000001</v>
      </c>
      <c r="FE232" s="114">
        <v>3271100</v>
      </c>
      <c r="FF232" s="115">
        <v>227630</v>
      </c>
      <c r="FG232" s="145">
        <v>147.449997</v>
      </c>
      <c r="FH232" s="113">
        <v>149</v>
      </c>
      <c r="FI232" s="113">
        <v>145.979996</v>
      </c>
      <c r="FJ232" s="113">
        <v>148.88000500000001</v>
      </c>
      <c r="FK232" s="113">
        <v>148.05467200000001</v>
      </c>
      <c r="FL232" s="114">
        <v>1221700</v>
      </c>
      <c r="FM232" s="115">
        <v>37144.49</v>
      </c>
      <c r="FN232" s="145">
        <v>411.27999899999998</v>
      </c>
      <c r="FO232" s="113">
        <v>412.57998700000002</v>
      </c>
      <c r="FP232" s="113">
        <v>408.42001299999998</v>
      </c>
      <c r="FQ232" s="113">
        <v>412.07998700000002</v>
      </c>
      <c r="FR232" s="113">
        <v>410.63861100000003</v>
      </c>
      <c r="FS232" s="114">
        <v>1597300</v>
      </c>
      <c r="FT232" s="115">
        <v>388880.8</v>
      </c>
      <c r="FU232" s="145">
        <v>55.889999000000003</v>
      </c>
      <c r="FV232" s="113">
        <v>56.18</v>
      </c>
      <c r="FW232" s="113">
        <v>55.880001</v>
      </c>
      <c r="FX232" s="113">
        <v>55.98</v>
      </c>
      <c r="FY232" s="113">
        <v>55.322983000000001</v>
      </c>
      <c r="FZ232" s="114">
        <v>12841900</v>
      </c>
      <c r="GA232" s="115">
        <v>231763.6</v>
      </c>
      <c r="GB232" s="145">
        <v>248.11000100000001</v>
      </c>
      <c r="GC232" s="113">
        <v>250.38000500000001</v>
      </c>
      <c r="GD232" s="113">
        <v>247.10000600000001</v>
      </c>
      <c r="GE232" s="113">
        <v>247.91999799999999</v>
      </c>
      <c r="GF232" s="113">
        <v>247.58248900000001</v>
      </c>
      <c r="GG232" s="114">
        <v>7495300</v>
      </c>
      <c r="GH232" s="115">
        <v>418400.4</v>
      </c>
      <c r="GI232" s="145">
        <v>47.52</v>
      </c>
      <c r="GJ232" s="113">
        <v>47.529998999999997</v>
      </c>
      <c r="GK232" s="113">
        <v>46.950001</v>
      </c>
      <c r="GL232" s="113">
        <v>47.040000999999997</v>
      </c>
      <c r="GM232" s="113">
        <v>46.581305999999998</v>
      </c>
      <c r="GN232" s="114">
        <v>3084600</v>
      </c>
      <c r="GO232" s="115">
        <v>31130</v>
      </c>
      <c r="GP232" s="145">
        <v>142.63999899999999</v>
      </c>
      <c r="GQ232" s="113">
        <v>142.85000600000001</v>
      </c>
      <c r="GR232" s="113">
        <v>142.020004</v>
      </c>
      <c r="GS232" s="113">
        <v>142.240005</v>
      </c>
      <c r="GT232" s="113">
        <v>141.718491</v>
      </c>
      <c r="GU232" s="114">
        <v>3687700</v>
      </c>
      <c r="GV232" s="115">
        <v>398577.1</v>
      </c>
      <c r="GW232" s="145">
        <v>179.80999800000001</v>
      </c>
      <c r="GX232" s="113">
        <v>181.41999799999999</v>
      </c>
      <c r="GY232" s="113">
        <v>178.270004</v>
      </c>
      <c r="GZ232" s="113">
        <v>178.35000600000001</v>
      </c>
      <c r="HA232" s="113">
        <v>178.35000600000001</v>
      </c>
      <c r="HB232" s="114">
        <v>6209100</v>
      </c>
      <c r="HC232" s="115">
        <v>324050</v>
      </c>
      <c r="HD232" s="147">
        <v>34985.99</v>
      </c>
      <c r="HE232" s="148">
        <v>35171.519999999997</v>
      </c>
      <c r="HF232" s="148">
        <v>34985.99</v>
      </c>
      <c r="HG232" s="148">
        <v>35084.53</v>
      </c>
      <c r="HH232" s="148">
        <v>35084.53</v>
      </c>
      <c r="HI232" s="114">
        <v>222680000</v>
      </c>
      <c r="HJ232" s="149">
        <f t="shared" si="3"/>
        <v>10765309.449999996</v>
      </c>
    </row>
    <row r="233" spans="1:218" x14ac:dyDescent="0.2">
      <c r="A233" s="127">
        <v>44407</v>
      </c>
      <c r="B233" s="112">
        <v>198</v>
      </c>
      <c r="C233" s="113">
        <v>199.240005</v>
      </c>
      <c r="D233" s="113">
        <v>197.199997</v>
      </c>
      <c r="E233" s="113">
        <v>197.94000199999999</v>
      </c>
      <c r="F233" s="113">
        <v>196.44046</v>
      </c>
      <c r="G233" s="114">
        <v>1910300</v>
      </c>
      <c r="H233" s="120">
        <v>114535.6</v>
      </c>
      <c r="I233" s="145">
        <v>172.320007</v>
      </c>
      <c r="J233" s="113">
        <v>173.240005</v>
      </c>
      <c r="K233" s="113">
        <v>169.820007</v>
      </c>
      <c r="L233" s="113">
        <v>170.529999</v>
      </c>
      <c r="M233" s="113">
        <v>170.10711699999999</v>
      </c>
      <c r="N233" s="114">
        <v>3441900</v>
      </c>
      <c r="O233" s="115">
        <v>135474.6</v>
      </c>
      <c r="P233" s="146">
        <v>242.61999499999999</v>
      </c>
      <c r="Q233" s="113">
        <v>243.10000600000001</v>
      </c>
      <c r="R233" s="113">
        <v>240.63000500000001</v>
      </c>
      <c r="S233" s="113">
        <v>241.53999300000001</v>
      </c>
      <c r="T233" s="113">
        <v>239.68911700000001</v>
      </c>
      <c r="U233" s="114">
        <v>2284100</v>
      </c>
      <c r="V233" s="120">
        <v>149380</v>
      </c>
      <c r="W233" s="145">
        <v>144.38000500000001</v>
      </c>
      <c r="X233" s="113">
        <v>146.33000200000001</v>
      </c>
      <c r="Y233" s="113">
        <v>144.11000100000001</v>
      </c>
      <c r="Z233" s="113">
        <v>145.86000100000001</v>
      </c>
      <c r="AA233" s="113">
        <v>145.641785</v>
      </c>
      <c r="AB233" s="114">
        <v>70382000</v>
      </c>
      <c r="AC233" s="115">
        <v>2411089</v>
      </c>
      <c r="AD233" s="145">
        <v>229.38999899999999</v>
      </c>
      <c r="AE233" s="113">
        <v>231.179993</v>
      </c>
      <c r="AF233" s="113">
        <v>225.39999399999999</v>
      </c>
      <c r="AG233" s="113">
        <v>226.479996</v>
      </c>
      <c r="AH233" s="113">
        <v>226.479996</v>
      </c>
      <c r="AI233" s="114">
        <v>9923300</v>
      </c>
      <c r="AJ233" s="115">
        <v>132751.6</v>
      </c>
      <c r="AK233" s="145">
        <v>207.89999399999999</v>
      </c>
      <c r="AL233" s="113">
        <v>208.66999799999999</v>
      </c>
      <c r="AM233" s="113">
        <v>203.14999399999999</v>
      </c>
      <c r="AN233" s="113">
        <v>206.75</v>
      </c>
      <c r="AO233" s="113">
        <v>206.75</v>
      </c>
      <c r="AP233" s="114">
        <v>5833600</v>
      </c>
      <c r="AQ233" s="115">
        <v>113189.6</v>
      </c>
      <c r="AR233" s="145">
        <v>103.05999799999999</v>
      </c>
      <c r="AS233" s="113">
        <v>104.050003</v>
      </c>
      <c r="AT233" s="113">
        <v>100.769997</v>
      </c>
      <c r="AU233" s="113">
        <v>101.80999799999999</v>
      </c>
      <c r="AV233" s="113">
        <v>100.455635</v>
      </c>
      <c r="AW233" s="114">
        <v>12292000</v>
      </c>
      <c r="AX233" s="115">
        <v>196891.6</v>
      </c>
      <c r="AY233" s="145">
        <v>55.080002</v>
      </c>
      <c r="AZ233" s="113">
        <v>55.490001999999997</v>
      </c>
      <c r="BA233" s="113">
        <v>55.009998000000003</v>
      </c>
      <c r="BB233" s="113">
        <v>55.369999</v>
      </c>
      <c r="BC233" s="113">
        <v>54.998455</v>
      </c>
      <c r="BD233" s="114">
        <v>13437200</v>
      </c>
      <c r="BE233" s="115">
        <v>233340.3</v>
      </c>
      <c r="BF233" s="145">
        <v>57.150002000000001</v>
      </c>
      <c r="BG233" s="113">
        <v>57.25</v>
      </c>
      <c r="BH233" s="113">
        <v>56.900002000000001</v>
      </c>
      <c r="BI233" s="113">
        <v>57.029998999999997</v>
      </c>
      <c r="BJ233" s="113">
        <v>56.602806000000001</v>
      </c>
      <c r="BK233" s="114">
        <v>11727000</v>
      </c>
      <c r="BL233" s="115">
        <v>246176.7</v>
      </c>
      <c r="BM233" s="145">
        <v>62.490001999999997</v>
      </c>
      <c r="BN233" s="113">
        <v>63.224997999999999</v>
      </c>
      <c r="BO233" s="113">
        <v>61.665000999999997</v>
      </c>
      <c r="BP233" s="113">
        <v>62.16</v>
      </c>
      <c r="BQ233" s="113">
        <v>61.494472999999999</v>
      </c>
      <c r="BR233" s="114">
        <v>4646800</v>
      </c>
      <c r="BS233" s="115">
        <v>39937.269999999997</v>
      </c>
      <c r="BT233" s="145">
        <v>376.57000699999998</v>
      </c>
      <c r="BU233" s="113">
        <v>379.95001200000002</v>
      </c>
      <c r="BV233" s="113">
        <v>373.05999800000001</v>
      </c>
      <c r="BW233" s="113">
        <v>374.88000499999998</v>
      </c>
      <c r="BX233" s="113">
        <v>373.06723</v>
      </c>
      <c r="BY233" s="114">
        <v>1474900</v>
      </c>
      <c r="BZ233" s="115">
        <v>126371</v>
      </c>
      <c r="CA233" s="145">
        <v>232.78999300000001</v>
      </c>
      <c r="CB233" s="113">
        <v>233.94000199999999</v>
      </c>
      <c r="CC233" s="113">
        <v>232.08000200000001</v>
      </c>
      <c r="CD233" s="113">
        <v>233.78999300000001</v>
      </c>
      <c r="CE233" s="113">
        <v>232.86154199999999</v>
      </c>
      <c r="CF233" s="114">
        <v>2236200</v>
      </c>
      <c r="CG233" s="115">
        <v>118390</v>
      </c>
      <c r="CH233" s="145">
        <v>326.85000600000001</v>
      </c>
      <c r="CI233" s="113">
        <v>330.10998499999999</v>
      </c>
      <c r="CJ233" s="113">
        <v>326.33999599999999</v>
      </c>
      <c r="CK233" s="113">
        <v>328.19000199999999</v>
      </c>
      <c r="CL233" s="113">
        <v>326.52984600000002</v>
      </c>
      <c r="CM233" s="114">
        <v>2381200</v>
      </c>
      <c r="CN233" s="115">
        <v>348950.8</v>
      </c>
      <c r="CO233" s="145">
        <v>53.650002000000001</v>
      </c>
      <c r="CP233" s="113">
        <v>53.900002000000001</v>
      </c>
      <c r="CQ233" s="113">
        <v>53.25</v>
      </c>
      <c r="CR233" s="113">
        <v>53.720001000000003</v>
      </c>
      <c r="CS233" s="113">
        <v>53.373165</v>
      </c>
      <c r="CT233" s="114">
        <v>16460000</v>
      </c>
      <c r="CU233" s="115">
        <v>217942</v>
      </c>
      <c r="CV233" s="145">
        <v>141.520004</v>
      </c>
      <c r="CW233" s="113">
        <v>141.85000600000001</v>
      </c>
      <c r="CX233" s="113">
        <v>140.78999300000001</v>
      </c>
      <c r="CY233" s="113">
        <v>140.96000699999999</v>
      </c>
      <c r="CZ233" s="113">
        <v>139.355637</v>
      </c>
      <c r="DA233" s="114">
        <v>3534600</v>
      </c>
      <c r="DB233" s="115">
        <v>126345.3</v>
      </c>
      <c r="DC233" s="145">
        <v>172.53999300000001</v>
      </c>
      <c r="DD233" s="113">
        <v>172.979996</v>
      </c>
      <c r="DE233" s="113">
        <v>171.83999600000001</v>
      </c>
      <c r="DF233" s="113">
        <v>172.199997</v>
      </c>
      <c r="DG233" s="113">
        <v>171.18277</v>
      </c>
      <c r="DH233" s="114">
        <v>5346400</v>
      </c>
      <c r="DI233" s="115">
        <v>453313.5</v>
      </c>
      <c r="DJ233" s="145">
        <v>152.58000200000001</v>
      </c>
      <c r="DK233" s="113">
        <v>153.66999799999999</v>
      </c>
      <c r="DL233" s="113">
        <v>151.199997</v>
      </c>
      <c r="DM233" s="113">
        <v>151.779999</v>
      </c>
      <c r="DN233" s="113">
        <v>150.87086500000001</v>
      </c>
      <c r="DO233" s="114">
        <v>9804600</v>
      </c>
      <c r="DP233" s="115">
        <v>453542.1</v>
      </c>
      <c r="DQ233" s="145">
        <v>243.85000600000001</v>
      </c>
      <c r="DR233" s="113">
        <v>245.41000399999999</v>
      </c>
      <c r="DS233" s="113">
        <v>242.21000699999999</v>
      </c>
      <c r="DT233" s="113">
        <v>242.71000699999999</v>
      </c>
      <c r="DU233" s="113">
        <v>241.38664199999999</v>
      </c>
      <c r="DV233" s="114">
        <v>2336800</v>
      </c>
      <c r="DW233" s="115">
        <v>181255.5</v>
      </c>
      <c r="DX233" s="145">
        <v>77.120002999999997</v>
      </c>
      <c r="DY233" s="113">
        <v>77.760002</v>
      </c>
      <c r="DZ233" s="113">
        <v>76.769997000000004</v>
      </c>
      <c r="EA233" s="113">
        <v>76.870002999999997</v>
      </c>
      <c r="EB233" s="113">
        <v>76.187224999999998</v>
      </c>
      <c r="EC233" s="114">
        <v>13003400</v>
      </c>
      <c r="ED233" s="115">
        <v>194639.3</v>
      </c>
      <c r="EE233" s="145">
        <v>285.17001299999998</v>
      </c>
      <c r="EF233" s="113">
        <v>286.66000400000001</v>
      </c>
      <c r="EG233" s="113">
        <v>283.91000400000001</v>
      </c>
      <c r="EH233" s="113">
        <v>284.91000400000001</v>
      </c>
      <c r="EI233" s="113">
        <v>284.36560100000003</v>
      </c>
      <c r="EJ233" s="114">
        <v>20940900</v>
      </c>
      <c r="EK233" s="115">
        <v>2141066</v>
      </c>
      <c r="EL233" s="145">
        <v>166.58999600000001</v>
      </c>
      <c r="EM233" s="113">
        <v>167.86999499999999</v>
      </c>
      <c r="EN233" s="113">
        <v>166.35000600000001</v>
      </c>
      <c r="EO233" s="113">
        <v>167.509995</v>
      </c>
      <c r="EP233" s="113">
        <v>167.23402400000001</v>
      </c>
      <c r="EQ233" s="114">
        <v>5364400</v>
      </c>
      <c r="ER233" s="115">
        <v>213875.20000000001</v>
      </c>
      <c r="ES233" s="145">
        <v>142</v>
      </c>
      <c r="ET233" s="113">
        <v>144.53999300000001</v>
      </c>
      <c r="EU233" s="113">
        <v>141.550003</v>
      </c>
      <c r="EV233" s="113">
        <v>142.229996</v>
      </c>
      <c r="EW233" s="113">
        <v>142.229996</v>
      </c>
      <c r="EX233" s="114">
        <v>14393900</v>
      </c>
      <c r="EY233" s="115">
        <v>348212.1</v>
      </c>
      <c r="EZ233" s="145">
        <v>243</v>
      </c>
      <c r="FA233" s="113">
        <v>244.240005</v>
      </c>
      <c r="FB233" s="113">
        <v>241.63000500000001</v>
      </c>
      <c r="FC233" s="113">
        <v>241.929993</v>
      </c>
      <c r="FD233" s="113">
        <v>241.929993</v>
      </c>
      <c r="FE233" s="114">
        <v>3747500</v>
      </c>
      <c r="FF233" s="115">
        <v>228890</v>
      </c>
      <c r="FG233" s="145">
        <v>148.759995</v>
      </c>
      <c r="FH233" s="113">
        <v>150.550003</v>
      </c>
      <c r="FI233" s="113">
        <v>148.320007</v>
      </c>
      <c r="FJ233" s="113">
        <v>148.91999799999999</v>
      </c>
      <c r="FK233" s="113">
        <v>148.094437</v>
      </c>
      <c r="FL233" s="114">
        <v>984100</v>
      </c>
      <c r="FM233" s="115">
        <v>37154.46</v>
      </c>
      <c r="FN233" s="145">
        <v>410.76001000000002</v>
      </c>
      <c r="FO233" s="113">
        <v>413.76998900000001</v>
      </c>
      <c r="FP233" s="113">
        <v>410.25</v>
      </c>
      <c r="FQ233" s="113">
        <v>412.22000100000002</v>
      </c>
      <c r="FR233" s="113">
        <v>410.77813700000002</v>
      </c>
      <c r="FS233" s="114">
        <v>1864200</v>
      </c>
      <c r="FT233" s="115">
        <v>388689.3</v>
      </c>
      <c r="FU233" s="145">
        <v>56.029998999999997</v>
      </c>
      <c r="FV233" s="113">
        <v>56.18</v>
      </c>
      <c r="FW233" s="113">
        <v>55.759998000000003</v>
      </c>
      <c r="FX233" s="113">
        <v>55.779998999999997</v>
      </c>
      <c r="FY233" s="113">
        <v>55.125328000000003</v>
      </c>
      <c r="FZ233" s="114">
        <v>13853500</v>
      </c>
      <c r="GA233" s="115">
        <v>230935.6</v>
      </c>
      <c r="GB233" s="145">
        <v>247.21000699999999</v>
      </c>
      <c r="GC233" s="113">
        <v>248.46000699999999</v>
      </c>
      <c r="GD233" s="113">
        <v>246</v>
      </c>
      <c r="GE233" s="113">
        <v>246.38999899999999</v>
      </c>
      <c r="GF233" s="113">
        <v>246.054565</v>
      </c>
      <c r="GG233" s="114">
        <v>5804200</v>
      </c>
      <c r="GH233" s="115">
        <v>415818.3</v>
      </c>
      <c r="GI233" s="145">
        <v>46.950001</v>
      </c>
      <c r="GJ233" s="113">
        <v>47.5</v>
      </c>
      <c r="GK233" s="113">
        <v>46.900002000000001</v>
      </c>
      <c r="GL233" s="113">
        <v>47.150002000000001</v>
      </c>
      <c r="GM233" s="113">
        <v>46.690235000000001</v>
      </c>
      <c r="GN233" s="114">
        <v>9694300</v>
      </c>
      <c r="GO233" s="115">
        <v>31710</v>
      </c>
      <c r="GP233" s="145">
        <v>141.199997</v>
      </c>
      <c r="GQ233" s="113">
        <v>142.96000699999999</v>
      </c>
      <c r="GR233" s="113">
        <v>141.199997</v>
      </c>
      <c r="GS233" s="113">
        <v>142.550003</v>
      </c>
      <c r="GT233" s="113">
        <v>142.02735899999999</v>
      </c>
      <c r="GU233" s="114">
        <v>5441700</v>
      </c>
      <c r="GV233" s="115">
        <v>399445.8</v>
      </c>
      <c r="GW233" s="145">
        <v>177.529999</v>
      </c>
      <c r="GX233" s="113">
        <v>179.199997</v>
      </c>
      <c r="GY233" s="113">
        <v>175.13999899999999</v>
      </c>
      <c r="GZ233" s="113">
        <v>176.020004</v>
      </c>
      <c r="HA233" s="113">
        <v>176.020004</v>
      </c>
      <c r="HB233" s="114">
        <v>6810100</v>
      </c>
      <c r="HC233" s="115">
        <v>319816.5</v>
      </c>
      <c r="HD233" s="147">
        <v>35013.26</v>
      </c>
      <c r="HE233" s="148">
        <v>35106.300000000003</v>
      </c>
      <c r="HF233" s="148">
        <v>34871.129999999997</v>
      </c>
      <c r="HG233" s="148">
        <v>34935.47</v>
      </c>
      <c r="HH233" s="148">
        <v>34935.47</v>
      </c>
      <c r="HI233" s="114">
        <v>276410000</v>
      </c>
      <c r="HJ233" s="149">
        <f t="shared" si="3"/>
        <v>10749129.029999997</v>
      </c>
    </row>
    <row r="234" spans="1:218" x14ac:dyDescent="0.2">
      <c r="A234" s="127">
        <v>44410</v>
      </c>
      <c r="B234" s="112">
        <v>199.070007</v>
      </c>
      <c r="C234" s="113">
        <v>200.699997</v>
      </c>
      <c r="D234" s="113">
        <v>197.44000199999999</v>
      </c>
      <c r="E234" s="113">
        <v>197.520004</v>
      </c>
      <c r="F234" s="113">
        <v>196.02363600000001</v>
      </c>
      <c r="G234" s="114">
        <v>1332500</v>
      </c>
      <c r="H234" s="120">
        <v>114292.6</v>
      </c>
      <c r="I234" s="145">
        <v>171.13999899999999</v>
      </c>
      <c r="J234" s="113">
        <v>173.36000100000001</v>
      </c>
      <c r="K234" s="113">
        <v>168.759995</v>
      </c>
      <c r="L234" s="113">
        <v>169.270004</v>
      </c>
      <c r="M234" s="113">
        <v>168.85024999999999</v>
      </c>
      <c r="N234" s="114">
        <v>2895700</v>
      </c>
      <c r="O234" s="115">
        <v>134473.60000000001</v>
      </c>
      <c r="P234" s="146">
        <v>242.11999499999999</v>
      </c>
      <c r="Q234" s="113">
        <v>242.479996</v>
      </c>
      <c r="R234" s="113">
        <v>238.36999499999999</v>
      </c>
      <c r="S234" s="113">
        <v>239.78999300000001</v>
      </c>
      <c r="T234" s="113">
        <v>237.95253</v>
      </c>
      <c r="U234" s="114">
        <v>1849400</v>
      </c>
      <c r="V234" s="120">
        <v>143200</v>
      </c>
      <c r="W234" s="145">
        <v>146.36000100000001</v>
      </c>
      <c r="X234" s="113">
        <v>146.949997</v>
      </c>
      <c r="Y234" s="113">
        <v>145.25</v>
      </c>
      <c r="Z234" s="113">
        <v>145.520004</v>
      </c>
      <c r="AA234" s="113">
        <v>145.30230700000001</v>
      </c>
      <c r="AB234" s="114">
        <v>62880000</v>
      </c>
      <c r="AC234" s="115">
        <v>2405469</v>
      </c>
      <c r="AD234" s="145">
        <v>227.19000199999999</v>
      </c>
      <c r="AE234" s="113">
        <v>230.470001</v>
      </c>
      <c r="AF234" s="113">
        <v>224.86999499999999</v>
      </c>
      <c r="AG234" s="113">
        <v>225.33999600000001</v>
      </c>
      <c r="AH234" s="113">
        <v>225.33999600000001</v>
      </c>
      <c r="AI234" s="114">
        <v>8889100</v>
      </c>
      <c r="AJ234" s="115">
        <v>132083.4</v>
      </c>
      <c r="AK234" s="145">
        <v>208</v>
      </c>
      <c r="AL234" s="113">
        <v>210.89999399999999</v>
      </c>
      <c r="AM234" s="113">
        <v>204.949997</v>
      </c>
      <c r="AN234" s="113">
        <v>205.16000399999999</v>
      </c>
      <c r="AO234" s="113">
        <v>205.16000399999999</v>
      </c>
      <c r="AP234" s="114">
        <v>3977100</v>
      </c>
      <c r="AQ234" s="115">
        <v>112319.2</v>
      </c>
      <c r="AR234" s="145">
        <v>102.08000199999999</v>
      </c>
      <c r="AS234" s="113">
        <v>103.980003</v>
      </c>
      <c r="AT234" s="113">
        <v>101.55999799999999</v>
      </c>
      <c r="AU234" s="113">
        <v>101.629997</v>
      </c>
      <c r="AV234" s="113">
        <v>100.27803</v>
      </c>
      <c r="AW234" s="114">
        <v>8911800</v>
      </c>
      <c r="AX234" s="115">
        <v>196543.6</v>
      </c>
      <c r="AY234" s="145">
        <v>55.599997999999999</v>
      </c>
      <c r="AZ234" s="113">
        <v>55.939999</v>
      </c>
      <c r="BA234" s="113">
        <v>55.259998000000003</v>
      </c>
      <c r="BB234" s="113">
        <v>55.450001</v>
      </c>
      <c r="BC234" s="113">
        <v>55.077922999999998</v>
      </c>
      <c r="BD234" s="114">
        <v>12468800</v>
      </c>
      <c r="BE234" s="115">
        <v>233677.4</v>
      </c>
      <c r="BF234" s="145">
        <v>57.200001</v>
      </c>
      <c r="BG234" s="113">
        <v>57.240001999999997</v>
      </c>
      <c r="BH234" s="113">
        <v>56.709999000000003</v>
      </c>
      <c r="BI234" s="113">
        <v>56.880001</v>
      </c>
      <c r="BJ234" s="113">
        <v>56.453933999999997</v>
      </c>
      <c r="BK234" s="114">
        <v>9778000</v>
      </c>
      <c r="BL234" s="115">
        <v>245529.2</v>
      </c>
      <c r="BM234" s="145">
        <v>62.299999</v>
      </c>
      <c r="BN234" s="113">
        <v>63.59</v>
      </c>
      <c r="BO234" s="113">
        <v>61.189999</v>
      </c>
      <c r="BP234" s="113">
        <v>61.220001000000003</v>
      </c>
      <c r="BQ234" s="113">
        <v>60.564540999999998</v>
      </c>
      <c r="BR234" s="114">
        <v>3714500</v>
      </c>
      <c r="BS234" s="115">
        <v>39046.17</v>
      </c>
      <c r="BT234" s="145">
        <v>376.17001299999998</v>
      </c>
      <c r="BU234" s="113">
        <v>386.92999300000002</v>
      </c>
      <c r="BV234" s="113">
        <v>375.75</v>
      </c>
      <c r="BW234" s="113">
        <v>378.19000199999999</v>
      </c>
      <c r="BX234" s="113">
        <v>376.36123700000002</v>
      </c>
      <c r="BY234" s="114">
        <v>2383200</v>
      </c>
      <c r="BZ234" s="115">
        <v>127486.8</v>
      </c>
      <c r="CA234" s="145">
        <v>235.13999899999999</v>
      </c>
      <c r="CB234" s="113">
        <v>236.86000100000001</v>
      </c>
      <c r="CC234" s="113">
        <v>232.220001</v>
      </c>
      <c r="CD234" s="113">
        <v>232.41999799999999</v>
      </c>
      <c r="CE234" s="113">
        <v>231.496994</v>
      </c>
      <c r="CF234" s="114">
        <v>2025300</v>
      </c>
      <c r="CG234" s="115">
        <v>116210</v>
      </c>
      <c r="CH234" s="145">
        <v>330</v>
      </c>
      <c r="CI234" s="113">
        <v>330</v>
      </c>
      <c r="CJ234" s="113">
        <v>326.42001299999998</v>
      </c>
      <c r="CK234" s="113">
        <v>327.22000100000002</v>
      </c>
      <c r="CL234" s="113">
        <v>325.56475799999998</v>
      </c>
      <c r="CM234" s="114">
        <v>2016400</v>
      </c>
      <c r="CN234" s="115">
        <v>347919.5</v>
      </c>
      <c r="CO234" s="145">
        <v>53.990001999999997</v>
      </c>
      <c r="CP234" s="113">
        <v>54.470001000000003</v>
      </c>
      <c r="CQ234" s="113">
        <v>53.540000999999997</v>
      </c>
      <c r="CR234" s="113">
        <v>53.68</v>
      </c>
      <c r="CS234" s="113">
        <v>53.333424000000001</v>
      </c>
      <c r="CT234" s="114">
        <v>18098100</v>
      </c>
      <c r="CU234" s="115">
        <v>217779.8</v>
      </c>
      <c r="CV234" s="145">
        <v>141.449997</v>
      </c>
      <c r="CW234" s="113">
        <v>143.05999800000001</v>
      </c>
      <c r="CX234" s="113">
        <v>141.029999</v>
      </c>
      <c r="CY234" s="113">
        <v>141.41999799999999</v>
      </c>
      <c r="CZ234" s="113">
        <v>139.810394</v>
      </c>
      <c r="DA234" s="114">
        <v>2929500</v>
      </c>
      <c r="DB234" s="115">
        <v>126757.5</v>
      </c>
      <c r="DC234" s="145">
        <v>172.470001</v>
      </c>
      <c r="DD234" s="113">
        <v>172.83999600000001</v>
      </c>
      <c r="DE234" s="113">
        <v>171.300003</v>
      </c>
      <c r="DF234" s="113">
        <v>172.270004</v>
      </c>
      <c r="DG234" s="113">
        <v>171.252365</v>
      </c>
      <c r="DH234" s="114">
        <v>3721500</v>
      </c>
      <c r="DI234" s="115">
        <v>453497.8</v>
      </c>
      <c r="DJ234" s="145">
        <v>152.029999</v>
      </c>
      <c r="DK234" s="113">
        <v>154.449997</v>
      </c>
      <c r="DL234" s="113">
        <v>151.070007</v>
      </c>
      <c r="DM234" s="113">
        <v>151.16999799999999</v>
      </c>
      <c r="DN234" s="113">
        <v>150.26452599999999</v>
      </c>
      <c r="DO234" s="114">
        <v>10203200</v>
      </c>
      <c r="DP234" s="115">
        <v>451719.3</v>
      </c>
      <c r="DQ234" s="145">
        <v>244.240005</v>
      </c>
      <c r="DR234" s="113">
        <v>244.679993</v>
      </c>
      <c r="DS234" s="113">
        <v>239.69000199999999</v>
      </c>
      <c r="DT234" s="113">
        <v>240.10000600000001</v>
      </c>
      <c r="DU234" s="113">
        <v>238.79087799999999</v>
      </c>
      <c r="DV234" s="114">
        <v>2693900</v>
      </c>
      <c r="DW234" s="115">
        <v>179306.4</v>
      </c>
      <c r="DX234" s="145">
        <v>76.930000000000007</v>
      </c>
      <c r="DY234" s="113">
        <v>77.260002</v>
      </c>
      <c r="DZ234" s="113">
        <v>76.139999000000003</v>
      </c>
      <c r="EA234" s="113">
        <v>76.180000000000007</v>
      </c>
      <c r="EB234" s="113">
        <v>75.503349</v>
      </c>
      <c r="EC234" s="114">
        <v>9083400</v>
      </c>
      <c r="ED234" s="115">
        <v>192840.1</v>
      </c>
      <c r="EE234" s="145">
        <v>286.35998499999999</v>
      </c>
      <c r="EF234" s="113">
        <v>286.76998900000001</v>
      </c>
      <c r="EG234" s="113">
        <v>283.73998999999998</v>
      </c>
      <c r="EH234" s="113">
        <v>284.82000699999998</v>
      </c>
      <c r="EI234" s="113">
        <v>284.27578699999998</v>
      </c>
      <c r="EJ234" s="114">
        <v>16267400</v>
      </c>
      <c r="EK234" s="115">
        <v>2140391</v>
      </c>
      <c r="EL234" s="145">
        <v>169.05999800000001</v>
      </c>
      <c r="EM234" s="113">
        <v>169.979996</v>
      </c>
      <c r="EN234" s="113">
        <v>168.029999</v>
      </c>
      <c r="EO234" s="113">
        <v>168.75</v>
      </c>
      <c r="EP234" s="113">
        <v>168.47198499999999</v>
      </c>
      <c r="EQ234" s="114">
        <v>5532500</v>
      </c>
      <c r="ER234" s="115">
        <v>215458.4</v>
      </c>
      <c r="ES234" s="145">
        <v>141.770004</v>
      </c>
      <c r="ET234" s="113">
        <v>142.429993</v>
      </c>
      <c r="EU234" s="113">
        <v>140.800003</v>
      </c>
      <c r="EV234" s="113">
        <v>141.88000500000001</v>
      </c>
      <c r="EW234" s="113">
        <v>141.88000500000001</v>
      </c>
      <c r="EX234" s="114">
        <v>7009500</v>
      </c>
      <c r="EY234" s="115">
        <v>344403</v>
      </c>
      <c r="EZ234" s="145">
        <v>242.30999800000001</v>
      </c>
      <c r="FA234" s="113">
        <v>242.470001</v>
      </c>
      <c r="FB234" s="113">
        <v>238.88000500000001</v>
      </c>
      <c r="FC234" s="113">
        <v>240.86000100000001</v>
      </c>
      <c r="FD234" s="113">
        <v>240.86000100000001</v>
      </c>
      <c r="FE234" s="114">
        <v>3525700</v>
      </c>
      <c r="FF234" s="115">
        <v>225540</v>
      </c>
      <c r="FG234" s="145">
        <v>149.820007</v>
      </c>
      <c r="FH234" s="113">
        <v>151.800003</v>
      </c>
      <c r="FI234" s="113">
        <v>148.679993</v>
      </c>
      <c r="FJ234" s="113">
        <v>148.949997</v>
      </c>
      <c r="FK234" s="113">
        <v>148.124268</v>
      </c>
      <c r="FL234" s="114">
        <v>898600</v>
      </c>
      <c r="FM234" s="115">
        <v>37161.949999999997</v>
      </c>
      <c r="FN234" s="145">
        <v>413.57000699999998</v>
      </c>
      <c r="FO234" s="113">
        <v>416.44000199999999</v>
      </c>
      <c r="FP234" s="113">
        <v>412.80999800000001</v>
      </c>
      <c r="FQ234" s="113">
        <v>415.57000699999998</v>
      </c>
      <c r="FR234" s="113">
        <v>414.11642499999999</v>
      </c>
      <c r="FS234" s="114">
        <v>1806500</v>
      </c>
      <c r="FT234" s="115">
        <v>391848.1</v>
      </c>
      <c r="FU234" s="145">
        <v>56.060001</v>
      </c>
      <c r="FV234" s="113">
        <v>56.259998000000003</v>
      </c>
      <c r="FW234" s="113">
        <v>55.68</v>
      </c>
      <c r="FX234" s="113">
        <v>55.759998000000003</v>
      </c>
      <c r="FY234" s="113">
        <v>55.105564000000001</v>
      </c>
      <c r="FZ234" s="114">
        <v>13833400</v>
      </c>
      <c r="GA234" s="115">
        <v>230852.8</v>
      </c>
      <c r="GB234" s="145">
        <v>246.240005</v>
      </c>
      <c r="GC234" s="113">
        <v>247.83000200000001</v>
      </c>
      <c r="GD234" s="113">
        <v>238.36999499999999</v>
      </c>
      <c r="GE234" s="113">
        <v>239.779999</v>
      </c>
      <c r="GF234" s="113">
        <v>239.45356799999999</v>
      </c>
      <c r="GG234" s="114">
        <v>9989500</v>
      </c>
      <c r="GH234" s="115">
        <v>404662.9</v>
      </c>
      <c r="GI234" s="145">
        <v>47.419998</v>
      </c>
      <c r="GJ234" s="113">
        <v>47.77</v>
      </c>
      <c r="GK234" s="113">
        <v>46.779998999999997</v>
      </c>
      <c r="GL234" s="113">
        <v>46.830002</v>
      </c>
      <c r="GM234" s="113">
        <v>46.373356000000001</v>
      </c>
      <c r="GN234" s="114">
        <v>4118400</v>
      </c>
      <c r="GO234" s="115">
        <v>30970</v>
      </c>
      <c r="GP234" s="145">
        <v>142.83000200000001</v>
      </c>
      <c r="GQ234" s="113">
        <v>142.86999499999999</v>
      </c>
      <c r="GR234" s="113">
        <v>141.66999799999999</v>
      </c>
      <c r="GS234" s="113">
        <v>142.220001</v>
      </c>
      <c r="GT234" s="113">
        <v>141.69856300000001</v>
      </c>
      <c r="GU234" s="114">
        <v>6652800</v>
      </c>
      <c r="GV234" s="115">
        <v>398521.1</v>
      </c>
      <c r="GW234" s="145">
        <v>177.220001</v>
      </c>
      <c r="GX234" s="113">
        <v>178.820007</v>
      </c>
      <c r="GY234" s="113">
        <v>175.30999800000001</v>
      </c>
      <c r="GZ234" s="113">
        <v>175.550003</v>
      </c>
      <c r="HA234" s="113">
        <v>175.550003</v>
      </c>
      <c r="HB234" s="114">
        <v>5847200</v>
      </c>
      <c r="HC234" s="115">
        <v>318962.59999999998</v>
      </c>
      <c r="HD234" s="147">
        <v>34968.559999999998</v>
      </c>
      <c r="HE234" s="148">
        <v>35192.11</v>
      </c>
      <c r="HF234" s="148">
        <v>34808.199999999997</v>
      </c>
      <c r="HG234" s="148">
        <v>34838.160000000003</v>
      </c>
      <c r="HH234" s="148">
        <v>34838.160000000003</v>
      </c>
      <c r="HI234" s="114">
        <v>238620000</v>
      </c>
      <c r="HJ234" s="149">
        <f t="shared" si="3"/>
        <v>10708923.219999999</v>
      </c>
    </row>
    <row r="235" spans="1:218" x14ac:dyDescent="0.2">
      <c r="A235" s="127">
        <v>44411</v>
      </c>
      <c r="B235" s="112">
        <v>198.53999300000001</v>
      </c>
      <c r="C235" s="113">
        <v>202.21000699999999</v>
      </c>
      <c r="D235" s="113">
        <v>197.39999399999999</v>
      </c>
      <c r="E235" s="113">
        <v>201.029999</v>
      </c>
      <c r="F235" s="113">
        <v>199.50704999999999</v>
      </c>
      <c r="G235" s="114">
        <v>2208200</v>
      </c>
      <c r="H235" s="120">
        <v>116323.6</v>
      </c>
      <c r="I235" s="145">
        <v>169.75</v>
      </c>
      <c r="J235" s="113">
        <v>170.28999300000001</v>
      </c>
      <c r="K235" s="113">
        <v>165.300003</v>
      </c>
      <c r="L235" s="113">
        <v>169.03999300000001</v>
      </c>
      <c r="M235" s="113">
        <v>168.62080399999999</v>
      </c>
      <c r="N235" s="114">
        <v>3642000</v>
      </c>
      <c r="O235" s="115">
        <v>134290.9</v>
      </c>
      <c r="P235" s="146">
        <v>240.759995</v>
      </c>
      <c r="Q235" s="113">
        <v>244.38999899999999</v>
      </c>
      <c r="R235" s="113">
        <v>239.41000399999999</v>
      </c>
      <c r="S235" s="113">
        <v>244.08000200000001</v>
      </c>
      <c r="T235" s="113">
        <v>242.209656</v>
      </c>
      <c r="U235" s="114">
        <v>2320400</v>
      </c>
      <c r="V235" s="120">
        <v>149020</v>
      </c>
      <c r="W235" s="145">
        <v>145.80999800000001</v>
      </c>
      <c r="X235" s="113">
        <v>148.03999300000001</v>
      </c>
      <c r="Y235" s="113">
        <v>145.179993</v>
      </c>
      <c r="Z235" s="113">
        <v>147.36000100000001</v>
      </c>
      <c r="AA235" s="113">
        <v>147.13954200000001</v>
      </c>
      <c r="AB235" s="114">
        <v>64786600</v>
      </c>
      <c r="AC235" s="115">
        <v>2435884</v>
      </c>
      <c r="AD235" s="145">
        <v>225.89999399999999</v>
      </c>
      <c r="AE235" s="113">
        <v>229.10000600000001</v>
      </c>
      <c r="AF235" s="113">
        <v>221.300003</v>
      </c>
      <c r="AG235" s="113">
        <v>229.08999600000001</v>
      </c>
      <c r="AH235" s="113">
        <v>229.08999600000001</v>
      </c>
      <c r="AI235" s="114">
        <v>7326400</v>
      </c>
      <c r="AJ235" s="115">
        <v>134281.5</v>
      </c>
      <c r="AK235" s="145">
        <v>205.30999800000001</v>
      </c>
      <c r="AL235" s="113">
        <v>209.28999300000001</v>
      </c>
      <c r="AM235" s="113">
        <v>203.429993</v>
      </c>
      <c r="AN235" s="113">
        <v>208.5</v>
      </c>
      <c r="AO235" s="113">
        <v>208.5</v>
      </c>
      <c r="AP235" s="114">
        <v>3580500</v>
      </c>
      <c r="AQ235" s="115">
        <v>114147.8</v>
      </c>
      <c r="AR235" s="145">
        <v>101.589996</v>
      </c>
      <c r="AS235" s="113">
        <v>102.910004</v>
      </c>
      <c r="AT235" s="113">
        <v>100.66999800000001</v>
      </c>
      <c r="AU235" s="113">
        <v>102.599998</v>
      </c>
      <c r="AV235" s="113">
        <v>101.235123</v>
      </c>
      <c r="AW235" s="114">
        <v>8437300</v>
      </c>
      <c r="AX235" s="115">
        <v>198419.4</v>
      </c>
      <c r="AY235" s="145">
        <v>55.540000999999997</v>
      </c>
      <c r="AZ235" s="113">
        <v>56.419998</v>
      </c>
      <c r="BA235" s="113">
        <v>55.27</v>
      </c>
      <c r="BB235" s="113">
        <v>56.25</v>
      </c>
      <c r="BC235" s="113">
        <v>55.872551000000001</v>
      </c>
      <c r="BD235" s="114">
        <v>17357400</v>
      </c>
      <c r="BE235" s="115">
        <v>237048.8</v>
      </c>
      <c r="BF235" s="145">
        <v>57</v>
      </c>
      <c r="BG235" s="113">
        <v>57</v>
      </c>
      <c r="BH235" s="113">
        <v>56.75</v>
      </c>
      <c r="BI235" s="113">
        <v>56.919998</v>
      </c>
      <c r="BJ235" s="113">
        <v>56.493628999999999</v>
      </c>
      <c r="BK235" s="114">
        <v>8825500</v>
      </c>
      <c r="BL235" s="115">
        <v>245701.9</v>
      </c>
      <c r="BM235" s="145">
        <v>61.150002000000001</v>
      </c>
      <c r="BN235" s="113">
        <v>62.27</v>
      </c>
      <c r="BO235" s="113">
        <v>60.154998999999997</v>
      </c>
      <c r="BP235" s="113">
        <v>62.23</v>
      </c>
      <c r="BQ235" s="113">
        <v>61.563724999999998</v>
      </c>
      <c r="BR235" s="114">
        <v>4819700</v>
      </c>
      <c r="BS235" s="115">
        <v>38910.18</v>
      </c>
      <c r="BT235" s="145">
        <v>380.25</v>
      </c>
      <c r="BU235" s="113">
        <v>381.30999800000001</v>
      </c>
      <c r="BV235" s="113">
        <v>371.76998900000001</v>
      </c>
      <c r="BW235" s="113">
        <v>380.35998499999999</v>
      </c>
      <c r="BX235" s="113">
        <v>378.52072099999998</v>
      </c>
      <c r="BY235" s="114">
        <v>1494600</v>
      </c>
      <c r="BZ235" s="115">
        <v>128218.4</v>
      </c>
      <c r="CA235" s="145">
        <v>233.16999799999999</v>
      </c>
      <c r="CB235" s="113">
        <v>233.85000600000001</v>
      </c>
      <c r="CC235" s="113">
        <v>230.58000200000001</v>
      </c>
      <c r="CD235" s="113">
        <v>232.64999399999999</v>
      </c>
      <c r="CE235" s="113">
        <v>231.72607400000001</v>
      </c>
      <c r="CF235" s="114">
        <v>1783000</v>
      </c>
      <c r="CG235" s="115">
        <v>114850</v>
      </c>
      <c r="CH235" s="145">
        <v>328.35000600000001</v>
      </c>
      <c r="CI235" s="113">
        <v>333.01001000000002</v>
      </c>
      <c r="CJ235" s="113">
        <v>328.02999899999998</v>
      </c>
      <c r="CK235" s="113">
        <v>331.94000199999999</v>
      </c>
      <c r="CL235" s="113">
        <v>330.26086400000003</v>
      </c>
      <c r="CM235" s="114">
        <v>2405900</v>
      </c>
      <c r="CN235" s="115">
        <v>352938.1</v>
      </c>
      <c r="CO235" s="145">
        <v>53.889999000000003</v>
      </c>
      <c r="CP235" s="113">
        <v>54.16</v>
      </c>
      <c r="CQ235" s="113">
        <v>53.259998000000003</v>
      </c>
      <c r="CR235" s="113">
        <v>54.060001</v>
      </c>
      <c r="CS235" s="113">
        <v>53.710968000000001</v>
      </c>
      <c r="CT235" s="114">
        <v>16375900</v>
      </c>
      <c r="CU235" s="115">
        <v>219321.4</v>
      </c>
      <c r="CV235" s="145">
        <v>141.89999399999999</v>
      </c>
      <c r="CW235" s="113">
        <v>144.699997</v>
      </c>
      <c r="CX235" s="113">
        <v>141.64999399999999</v>
      </c>
      <c r="CY235" s="113">
        <v>144.070007</v>
      </c>
      <c r="CZ235" s="113">
        <v>142.43023700000001</v>
      </c>
      <c r="DA235" s="114">
        <v>4084700</v>
      </c>
      <c r="DB235" s="115">
        <v>129132.8</v>
      </c>
      <c r="DC235" s="145">
        <v>172.729996</v>
      </c>
      <c r="DD235" s="113">
        <v>174.5</v>
      </c>
      <c r="DE235" s="113">
        <v>172.44000199999999</v>
      </c>
      <c r="DF235" s="113">
        <v>174.38999899999999</v>
      </c>
      <c r="DG235" s="113">
        <v>173.35983300000001</v>
      </c>
      <c r="DH235" s="114">
        <v>6033000</v>
      </c>
      <c r="DI235" s="115">
        <v>459078.6</v>
      </c>
      <c r="DJ235" s="145">
        <v>151.949997</v>
      </c>
      <c r="DK235" s="113">
        <v>153.320007</v>
      </c>
      <c r="DL235" s="113">
        <v>149.520004</v>
      </c>
      <c r="DM235" s="113">
        <v>152.88999899999999</v>
      </c>
      <c r="DN235" s="113">
        <v>151.97422800000001</v>
      </c>
      <c r="DO235" s="114">
        <v>10394800</v>
      </c>
      <c r="DP235" s="115">
        <v>456858.9</v>
      </c>
      <c r="DQ235" s="145">
        <v>239.55999800000001</v>
      </c>
      <c r="DR235" s="113">
        <v>239.949997</v>
      </c>
      <c r="DS235" s="113">
        <v>235.25</v>
      </c>
      <c r="DT235" s="113">
        <v>236.949997</v>
      </c>
      <c r="DU235" s="113">
        <v>235.65803500000001</v>
      </c>
      <c r="DV235" s="114">
        <v>3300000</v>
      </c>
      <c r="DW235" s="115">
        <v>176953.9</v>
      </c>
      <c r="DX235" s="145">
        <v>76.360000999999997</v>
      </c>
      <c r="DY235" s="113">
        <v>76.809997999999993</v>
      </c>
      <c r="DZ235" s="113">
        <v>76.190002000000007</v>
      </c>
      <c r="EA235" s="113">
        <v>76.410004000000001</v>
      </c>
      <c r="EB235" s="113">
        <v>75.731316000000007</v>
      </c>
      <c r="EC235" s="114">
        <v>9952400</v>
      </c>
      <c r="ED235" s="115">
        <v>193422.3</v>
      </c>
      <c r="EE235" s="145">
        <v>285.42001299999998</v>
      </c>
      <c r="EF235" s="113">
        <v>287.23001099999999</v>
      </c>
      <c r="EG235" s="113">
        <v>284</v>
      </c>
      <c r="EH235" s="113">
        <v>287.11999500000002</v>
      </c>
      <c r="EI235" s="113">
        <v>286.57138099999997</v>
      </c>
      <c r="EJ235" s="114">
        <v>17879000</v>
      </c>
      <c r="EK235" s="115">
        <v>2157675</v>
      </c>
      <c r="EL235" s="145">
        <v>169.220001</v>
      </c>
      <c r="EM235" s="113">
        <v>171.5</v>
      </c>
      <c r="EN235" s="113">
        <v>168.490005</v>
      </c>
      <c r="EO235" s="113">
        <v>171.229996</v>
      </c>
      <c r="EP235" s="113">
        <v>170.94790599999999</v>
      </c>
      <c r="EQ235" s="114">
        <v>5718100</v>
      </c>
      <c r="ER235" s="115">
        <v>218624.8</v>
      </c>
      <c r="ES235" s="145">
        <v>141.86000100000001</v>
      </c>
      <c r="ET235" s="113">
        <v>144.21000699999999</v>
      </c>
      <c r="EU235" s="113">
        <v>141.520004</v>
      </c>
      <c r="EV235" s="113">
        <v>143.949997</v>
      </c>
      <c r="EW235" s="113">
        <v>143.949997</v>
      </c>
      <c r="EX235" s="114">
        <v>8455700</v>
      </c>
      <c r="EY235" s="115">
        <v>349427.8</v>
      </c>
      <c r="EZ235" s="145">
        <v>241.38000500000001</v>
      </c>
      <c r="FA235" s="113">
        <v>243.050003</v>
      </c>
      <c r="FB235" s="113">
        <v>239.03999300000001</v>
      </c>
      <c r="FC235" s="113">
        <v>241.13000500000001</v>
      </c>
      <c r="FD235" s="113">
        <v>241.13000500000001</v>
      </c>
      <c r="FE235" s="114">
        <v>3077900</v>
      </c>
      <c r="FF235" s="115">
        <v>230640</v>
      </c>
      <c r="FG235" s="145">
        <v>149.08000200000001</v>
      </c>
      <c r="FH235" s="113">
        <v>150.46000699999999</v>
      </c>
      <c r="FI235" s="113">
        <v>147.5</v>
      </c>
      <c r="FJ235" s="113">
        <v>150.38999899999999</v>
      </c>
      <c r="FK235" s="113">
        <v>149.55628999999999</v>
      </c>
      <c r="FL235" s="114">
        <v>890000</v>
      </c>
      <c r="FM235" s="115">
        <v>37521.22</v>
      </c>
      <c r="FN235" s="145">
        <v>415.82000699999998</v>
      </c>
      <c r="FO235" s="113">
        <v>422.14001500000001</v>
      </c>
      <c r="FP235" s="113">
        <v>415.07998700000002</v>
      </c>
      <c r="FQ235" s="113">
        <v>421.89999399999999</v>
      </c>
      <c r="FR235" s="113">
        <v>420.424286</v>
      </c>
      <c r="FS235" s="114">
        <v>2496500</v>
      </c>
      <c r="FT235" s="115">
        <v>397816.6</v>
      </c>
      <c r="FU235" s="145">
        <v>55.759998000000003</v>
      </c>
      <c r="FV235" s="113">
        <v>55.950001</v>
      </c>
      <c r="FW235" s="113">
        <v>55.57</v>
      </c>
      <c r="FX235" s="113">
        <v>55.73</v>
      </c>
      <c r="FY235" s="113">
        <v>55.075915999999999</v>
      </c>
      <c r="FZ235" s="114">
        <v>12573100</v>
      </c>
      <c r="GA235" s="115">
        <v>230728.6</v>
      </c>
      <c r="GB235" s="145">
        <v>240.63000500000001</v>
      </c>
      <c r="GC235" s="113">
        <v>241.38999899999999</v>
      </c>
      <c r="GD235" s="113">
        <v>234.029999</v>
      </c>
      <c r="GE235" s="113">
        <v>237.08999600000001</v>
      </c>
      <c r="GF235" s="113">
        <v>236.76722699999999</v>
      </c>
      <c r="GG235" s="114">
        <v>9839000</v>
      </c>
      <c r="GH235" s="115">
        <v>400123.2</v>
      </c>
      <c r="GI235" s="145">
        <v>46.990001999999997</v>
      </c>
      <c r="GJ235" s="113">
        <v>47.529998999999997</v>
      </c>
      <c r="GK235" s="113">
        <v>46.540000999999997</v>
      </c>
      <c r="GL235" s="113">
        <v>47.490001999999997</v>
      </c>
      <c r="GM235" s="113">
        <v>47.026919999999997</v>
      </c>
      <c r="GN235" s="114">
        <v>4153700</v>
      </c>
      <c r="GO235" s="115">
        <v>31060</v>
      </c>
      <c r="GP235" s="145">
        <v>142.44000199999999</v>
      </c>
      <c r="GQ235" s="113">
        <v>143.89999399999999</v>
      </c>
      <c r="GR235" s="113">
        <v>142.36000100000001</v>
      </c>
      <c r="GS235" s="113">
        <v>143.820007</v>
      </c>
      <c r="GT235" s="113">
        <v>143.292709</v>
      </c>
      <c r="GU235" s="114">
        <v>6305100</v>
      </c>
      <c r="GV235" s="115">
        <v>403004.5</v>
      </c>
      <c r="GW235" s="145">
        <v>176.020004</v>
      </c>
      <c r="GX235" s="113">
        <v>176.13000500000001</v>
      </c>
      <c r="GY235" s="113">
        <v>170.91999799999999</v>
      </c>
      <c r="GZ235" s="113">
        <v>172.990005</v>
      </c>
      <c r="HA235" s="113">
        <v>172.990005</v>
      </c>
      <c r="HB235" s="114">
        <v>9931300</v>
      </c>
      <c r="HC235" s="115">
        <v>314311.2</v>
      </c>
      <c r="HD235" s="147">
        <v>34864.1</v>
      </c>
      <c r="HE235" s="148">
        <v>35120.94</v>
      </c>
      <c r="HF235" s="148">
        <v>34714.33</v>
      </c>
      <c r="HG235" s="148">
        <v>35116.400000000001</v>
      </c>
      <c r="HH235" s="148">
        <v>35116.400000000001</v>
      </c>
      <c r="HI235" s="114">
        <v>259820000</v>
      </c>
      <c r="HJ235" s="149">
        <f t="shared" si="3"/>
        <v>10805735.4</v>
      </c>
    </row>
    <row r="236" spans="1:218" x14ac:dyDescent="0.2">
      <c r="A236" s="127">
        <v>44412</v>
      </c>
      <c r="B236" s="112">
        <v>200.39999399999999</v>
      </c>
      <c r="C236" s="113">
        <v>200.80999800000001</v>
      </c>
      <c r="D236" s="113">
        <v>197.199997</v>
      </c>
      <c r="E236" s="113">
        <v>197.529999</v>
      </c>
      <c r="F236" s="113">
        <v>196.03355400000001</v>
      </c>
      <c r="G236" s="114">
        <v>2057000</v>
      </c>
      <c r="H236" s="120">
        <v>114298.4</v>
      </c>
      <c r="I236" s="145">
        <v>168.300003</v>
      </c>
      <c r="J236" s="113">
        <v>170.44000199999999</v>
      </c>
      <c r="K236" s="113">
        <v>167.320007</v>
      </c>
      <c r="L236" s="113">
        <v>168.05999800000001</v>
      </c>
      <c r="M236" s="113">
        <v>167.64324999999999</v>
      </c>
      <c r="N236" s="114">
        <v>3544400</v>
      </c>
      <c r="O236" s="115">
        <v>133512.4</v>
      </c>
      <c r="P236" s="146">
        <v>238.36999499999999</v>
      </c>
      <c r="Q236" s="113">
        <v>239.41999799999999</v>
      </c>
      <c r="R236" s="113">
        <v>227.10000600000001</v>
      </c>
      <c r="S236" s="113">
        <v>228.30999800000001</v>
      </c>
      <c r="T236" s="113">
        <v>226.56050099999999</v>
      </c>
      <c r="U236" s="114">
        <v>6952800</v>
      </c>
      <c r="V236" s="120">
        <v>148300</v>
      </c>
      <c r="W236" s="145">
        <v>147.270004</v>
      </c>
      <c r="X236" s="113">
        <v>147.78999300000001</v>
      </c>
      <c r="Y236" s="113">
        <v>146.279999</v>
      </c>
      <c r="Z236" s="113">
        <v>146.949997</v>
      </c>
      <c r="AA236" s="113">
        <v>146.730164</v>
      </c>
      <c r="AB236" s="114">
        <v>56368300</v>
      </c>
      <c r="AC236" s="115">
        <v>2429107</v>
      </c>
      <c r="AD236" s="145">
        <v>226.41999799999999</v>
      </c>
      <c r="AE236" s="113">
        <v>232.35000600000001</v>
      </c>
      <c r="AF236" s="113">
        <v>225.33000200000001</v>
      </c>
      <c r="AG236" s="113">
        <v>226.63000500000001</v>
      </c>
      <c r="AH236" s="113">
        <v>226.63000500000001</v>
      </c>
      <c r="AI236" s="114">
        <v>9756300</v>
      </c>
      <c r="AJ236" s="115">
        <v>132839.6</v>
      </c>
      <c r="AK236" s="145">
        <v>208.220001</v>
      </c>
      <c r="AL236" s="113">
        <v>209.58999600000001</v>
      </c>
      <c r="AM236" s="113">
        <v>204.36999499999999</v>
      </c>
      <c r="AN236" s="113">
        <v>204.520004</v>
      </c>
      <c r="AO236" s="113">
        <v>204.520004</v>
      </c>
      <c r="AP236" s="114">
        <v>2948700</v>
      </c>
      <c r="AQ236" s="115">
        <v>111968.8</v>
      </c>
      <c r="AR236" s="145">
        <v>100.44000200000001</v>
      </c>
      <c r="AS236" s="113">
        <v>101.900002</v>
      </c>
      <c r="AT236" s="113">
        <v>100.099998</v>
      </c>
      <c r="AU236" s="113">
        <v>100.300003</v>
      </c>
      <c r="AV236" s="113">
        <v>98.965728999999996</v>
      </c>
      <c r="AW236" s="114">
        <v>10389800</v>
      </c>
      <c r="AX236" s="115">
        <v>193971.4</v>
      </c>
      <c r="AY236" s="145">
        <v>56.369999</v>
      </c>
      <c r="AZ236" s="113">
        <v>56.369999</v>
      </c>
      <c r="BA236" s="113">
        <v>55.470001000000003</v>
      </c>
      <c r="BB236" s="113">
        <v>55.689999</v>
      </c>
      <c r="BC236" s="113">
        <v>55.316310999999999</v>
      </c>
      <c r="BD236" s="114">
        <v>11662400</v>
      </c>
      <c r="BE236" s="115">
        <v>234688.9</v>
      </c>
      <c r="BF236" s="145">
        <v>56.75</v>
      </c>
      <c r="BG236" s="113">
        <v>56.950001</v>
      </c>
      <c r="BH236" s="113">
        <v>56.009998000000003</v>
      </c>
      <c r="BI236" s="113">
        <v>56.099997999999999</v>
      </c>
      <c r="BJ236" s="113">
        <v>55.679774999999999</v>
      </c>
      <c r="BK236" s="114">
        <v>11888400</v>
      </c>
      <c r="BL236" s="115">
        <v>242162.3</v>
      </c>
      <c r="BM236" s="145">
        <v>61.740001999999997</v>
      </c>
      <c r="BN236" s="113">
        <v>62.200001</v>
      </c>
      <c r="BO236" s="113">
        <v>60.98</v>
      </c>
      <c r="BP236" s="113">
        <v>60.990001999999997</v>
      </c>
      <c r="BQ236" s="113">
        <v>60.337001999999998</v>
      </c>
      <c r="BR236" s="114">
        <v>3340100</v>
      </c>
      <c r="BS236" s="115">
        <v>38842.18</v>
      </c>
      <c r="BT236" s="145">
        <v>378.48001099999999</v>
      </c>
      <c r="BU236" s="113">
        <v>382.64999399999999</v>
      </c>
      <c r="BV236" s="113">
        <v>375.76001000000002</v>
      </c>
      <c r="BW236" s="113">
        <v>377.85998499999999</v>
      </c>
      <c r="BX236" s="113">
        <v>376.03280599999999</v>
      </c>
      <c r="BY236" s="114">
        <v>1460500</v>
      </c>
      <c r="BZ236" s="115">
        <v>127375.6</v>
      </c>
      <c r="CA236" s="145">
        <v>231.800003</v>
      </c>
      <c r="CB236" s="113">
        <v>232.979996</v>
      </c>
      <c r="CC236" s="113">
        <v>228.91000399999999</v>
      </c>
      <c r="CD236" s="113">
        <v>229.58999600000001</v>
      </c>
      <c r="CE236" s="113">
        <v>228.67823799999999</v>
      </c>
      <c r="CF236" s="114">
        <v>2324000</v>
      </c>
      <c r="CG236" s="115">
        <v>115500</v>
      </c>
      <c r="CH236" s="145">
        <v>330.69000199999999</v>
      </c>
      <c r="CI236" s="113">
        <v>331.92001299999998</v>
      </c>
      <c r="CJ236" s="113">
        <v>329.39001500000001</v>
      </c>
      <c r="CK236" s="113">
        <v>330.30999800000001</v>
      </c>
      <c r="CL236" s="113">
        <v>328.63913000000002</v>
      </c>
      <c r="CM236" s="114">
        <v>1783700</v>
      </c>
      <c r="CN236" s="115">
        <v>351205.1</v>
      </c>
      <c r="CO236" s="145">
        <v>54.25</v>
      </c>
      <c r="CP236" s="113">
        <v>54.439999</v>
      </c>
      <c r="CQ236" s="113">
        <v>53.700001</v>
      </c>
      <c r="CR236" s="113">
        <v>53.900002000000001</v>
      </c>
      <c r="CS236" s="113">
        <v>53.552002000000002</v>
      </c>
      <c r="CT236" s="114">
        <v>17612700</v>
      </c>
      <c r="CU236" s="115">
        <v>218672.3</v>
      </c>
      <c r="CV236" s="145">
        <v>143.800003</v>
      </c>
      <c r="CW236" s="113">
        <v>144.179993</v>
      </c>
      <c r="CX236" s="113">
        <v>142.470001</v>
      </c>
      <c r="CY236" s="113">
        <v>142.759995</v>
      </c>
      <c r="CZ236" s="113">
        <v>141.135132</v>
      </c>
      <c r="DA236" s="114">
        <v>2830100</v>
      </c>
      <c r="DB236" s="115">
        <v>127958.6</v>
      </c>
      <c r="DC236" s="145">
        <v>174.199997</v>
      </c>
      <c r="DD236" s="113">
        <v>174.58999600000001</v>
      </c>
      <c r="DE236" s="113">
        <v>173.259995</v>
      </c>
      <c r="DF236" s="113">
        <v>173.36000100000001</v>
      </c>
      <c r="DG236" s="113">
        <v>172.33592200000001</v>
      </c>
      <c r="DH236" s="114">
        <v>4793100</v>
      </c>
      <c r="DI236" s="115">
        <v>456367.2</v>
      </c>
      <c r="DJ236" s="145">
        <v>151.25</v>
      </c>
      <c r="DK236" s="113">
        <v>153.36999499999999</v>
      </c>
      <c r="DL236" s="113">
        <v>150.91000399999999</v>
      </c>
      <c r="DM236" s="113">
        <v>151.240005</v>
      </c>
      <c r="DN236" s="113">
        <v>150.33410599999999</v>
      </c>
      <c r="DO236" s="114">
        <v>10155000</v>
      </c>
      <c r="DP236" s="115">
        <v>451928.5</v>
      </c>
      <c r="DQ236" s="145">
        <v>236.449997</v>
      </c>
      <c r="DR236" s="113">
        <v>236.60000600000001</v>
      </c>
      <c r="DS236" s="113">
        <v>233.050003</v>
      </c>
      <c r="DT236" s="113">
        <v>234.83000200000001</v>
      </c>
      <c r="DU236" s="113">
        <v>233.54960600000001</v>
      </c>
      <c r="DV236" s="114">
        <v>2240600</v>
      </c>
      <c r="DW236" s="115">
        <v>175370.8</v>
      </c>
      <c r="DX236" s="145">
        <v>76.489998</v>
      </c>
      <c r="DY236" s="113">
        <v>76.489998</v>
      </c>
      <c r="DZ236" s="113">
        <v>75.459998999999996</v>
      </c>
      <c r="EA236" s="113">
        <v>75.480002999999996</v>
      </c>
      <c r="EB236" s="113">
        <v>74.809569999999994</v>
      </c>
      <c r="EC236" s="114">
        <v>10893400</v>
      </c>
      <c r="ED236" s="115">
        <v>191068.1</v>
      </c>
      <c r="EE236" s="145">
        <v>286.22000100000002</v>
      </c>
      <c r="EF236" s="113">
        <v>287.58999599999999</v>
      </c>
      <c r="EG236" s="113">
        <v>284.64999399999999</v>
      </c>
      <c r="EH236" s="113">
        <v>286.51001000000002</v>
      </c>
      <c r="EI236" s="113">
        <v>285.96255500000001</v>
      </c>
      <c r="EJ236" s="114">
        <v>16191300</v>
      </c>
      <c r="EK236" s="115">
        <v>2153090</v>
      </c>
      <c r="EL236" s="145">
        <v>171.36000100000001</v>
      </c>
      <c r="EM236" s="113">
        <v>172.33999600000001</v>
      </c>
      <c r="EN236" s="113">
        <v>170.96000699999999</v>
      </c>
      <c r="EO236" s="113">
        <v>171.91000399999999</v>
      </c>
      <c r="EP236" s="113">
        <v>171.62678500000001</v>
      </c>
      <c r="EQ236" s="114">
        <v>4646200</v>
      </c>
      <c r="ER236" s="115">
        <v>219493.1</v>
      </c>
      <c r="ES236" s="145">
        <v>143.03999300000001</v>
      </c>
      <c r="ET236" s="113">
        <v>144.08999600000001</v>
      </c>
      <c r="EU236" s="113">
        <v>142.35000600000001</v>
      </c>
      <c r="EV236" s="113">
        <v>142.429993</v>
      </c>
      <c r="EW236" s="113">
        <v>142.429993</v>
      </c>
      <c r="EX236" s="114">
        <v>6628000</v>
      </c>
      <c r="EY236" s="115">
        <v>345738.1</v>
      </c>
      <c r="EZ236" s="145">
        <v>241.61999499999999</v>
      </c>
      <c r="FA236" s="113">
        <v>244.64999399999999</v>
      </c>
      <c r="FB236" s="113">
        <v>239.66999799999999</v>
      </c>
      <c r="FC236" s="113">
        <v>244.16999799999999</v>
      </c>
      <c r="FD236" s="113">
        <v>244.16999799999999</v>
      </c>
      <c r="FE236" s="114">
        <v>4121600</v>
      </c>
      <c r="FF236" s="115">
        <v>228700</v>
      </c>
      <c r="FG236" s="145">
        <v>149.979996</v>
      </c>
      <c r="FH236" s="113">
        <v>150.63000500000001</v>
      </c>
      <c r="FI236" s="113">
        <v>149.259995</v>
      </c>
      <c r="FJ236" s="113">
        <v>149.520004</v>
      </c>
      <c r="FK236" s="113">
        <v>148.69111599999999</v>
      </c>
      <c r="FL236" s="114">
        <v>863500</v>
      </c>
      <c r="FM236" s="115">
        <v>37304.160000000003</v>
      </c>
      <c r="FN236" s="145">
        <v>422.04998799999998</v>
      </c>
      <c r="FO236" s="113">
        <v>423.66000400000001</v>
      </c>
      <c r="FP236" s="113">
        <v>419.709991</v>
      </c>
      <c r="FQ236" s="113">
        <v>421.540009</v>
      </c>
      <c r="FR236" s="113">
        <v>420.06555200000003</v>
      </c>
      <c r="FS236" s="114">
        <v>1995400</v>
      </c>
      <c r="FT236" s="115">
        <v>397477.3</v>
      </c>
      <c r="FU236" s="145">
        <v>55.599997999999999</v>
      </c>
      <c r="FV236" s="113">
        <v>55.709999000000003</v>
      </c>
      <c r="FW236" s="113">
        <v>55.279998999999997</v>
      </c>
      <c r="FX236" s="113">
        <v>55.369999</v>
      </c>
      <c r="FY236" s="113">
        <v>54.720142000000003</v>
      </c>
      <c r="FZ236" s="114">
        <v>16446100</v>
      </c>
      <c r="GA236" s="115">
        <v>229238.2</v>
      </c>
      <c r="GB236" s="145">
        <v>237</v>
      </c>
      <c r="GC236" s="113">
        <v>237.550003</v>
      </c>
      <c r="GD236" s="113">
        <v>235.050003</v>
      </c>
      <c r="GE236" s="113">
        <v>236.66999799999999</v>
      </c>
      <c r="GF236" s="113">
        <v>236.34780900000001</v>
      </c>
      <c r="GG236" s="114">
        <v>8171800</v>
      </c>
      <c r="GH236" s="115">
        <v>399414.4</v>
      </c>
      <c r="GI236" s="145">
        <v>46.400002000000001</v>
      </c>
      <c r="GJ236" s="113">
        <v>46.919998</v>
      </c>
      <c r="GK236" s="113">
        <v>46.189999</v>
      </c>
      <c r="GL236" s="113">
        <v>46.540000999999997</v>
      </c>
      <c r="GM236" s="113">
        <v>46.086182000000001</v>
      </c>
      <c r="GN236" s="114">
        <v>5784000</v>
      </c>
      <c r="GO236" s="115">
        <v>31100</v>
      </c>
      <c r="GP236" s="145">
        <v>143.38000500000001</v>
      </c>
      <c r="GQ236" s="113">
        <v>143.94000199999999</v>
      </c>
      <c r="GR236" s="113">
        <v>142.740005</v>
      </c>
      <c r="GS236" s="113">
        <v>142.83999600000001</v>
      </c>
      <c r="GT236" s="113">
        <v>142.316284</v>
      </c>
      <c r="GU236" s="114">
        <v>5100500</v>
      </c>
      <c r="GV236" s="115">
        <v>400258.4</v>
      </c>
      <c r="GW236" s="145">
        <v>172.5</v>
      </c>
      <c r="GX236" s="113">
        <v>173.25</v>
      </c>
      <c r="GY236" s="113">
        <v>171.33999600000001</v>
      </c>
      <c r="GZ236" s="113">
        <v>172.58000200000001</v>
      </c>
      <c r="HA236" s="113">
        <v>172.58000200000001</v>
      </c>
      <c r="HB236" s="114">
        <v>5665800</v>
      </c>
      <c r="HC236" s="115">
        <v>313599.8</v>
      </c>
      <c r="HD236" s="147">
        <v>35047.440000000002</v>
      </c>
      <c r="HE236" s="148">
        <v>35047.440000000002</v>
      </c>
      <c r="HF236" s="148">
        <v>34790.620000000003</v>
      </c>
      <c r="HG236" s="148">
        <v>34792.67</v>
      </c>
      <c r="HH236" s="148">
        <v>34792.67</v>
      </c>
      <c r="HI236" s="114">
        <v>245300000</v>
      </c>
      <c r="HJ236" s="149">
        <f t="shared" si="3"/>
        <v>10750550.639999999</v>
      </c>
    </row>
    <row r="237" spans="1:218" x14ac:dyDescent="0.2">
      <c r="A237" s="127">
        <v>44413</v>
      </c>
      <c r="B237" s="112">
        <v>198.550003</v>
      </c>
      <c r="C237" s="113">
        <v>199.11999499999999</v>
      </c>
      <c r="D237" s="113">
        <v>197.28999300000001</v>
      </c>
      <c r="E237" s="113">
        <v>197.800003</v>
      </c>
      <c r="F237" s="113">
        <v>196.301514</v>
      </c>
      <c r="G237" s="114">
        <v>1575200</v>
      </c>
      <c r="H237" s="120">
        <v>114454.6</v>
      </c>
      <c r="I237" s="145">
        <v>168.66000399999999</v>
      </c>
      <c r="J237" s="113">
        <v>170.529999</v>
      </c>
      <c r="K237" s="113">
        <v>168.320007</v>
      </c>
      <c r="L237" s="113">
        <v>169.63000500000001</v>
      </c>
      <c r="M237" s="113">
        <v>169.209351</v>
      </c>
      <c r="N237" s="114">
        <v>2535400</v>
      </c>
      <c r="O237" s="115">
        <v>134759.6</v>
      </c>
      <c r="P237" s="146">
        <v>228.75</v>
      </c>
      <c r="Q237" s="113">
        <v>234.03999300000001</v>
      </c>
      <c r="R237" s="113">
        <v>228.05999800000001</v>
      </c>
      <c r="S237" s="113">
        <v>233.990005</v>
      </c>
      <c r="T237" s="113">
        <v>232.19697600000001</v>
      </c>
      <c r="U237" s="114">
        <v>3294100</v>
      </c>
      <c r="V237" s="120">
        <v>145430</v>
      </c>
      <c r="W237" s="145">
        <v>146.979996</v>
      </c>
      <c r="X237" s="113">
        <v>147.83999600000001</v>
      </c>
      <c r="Y237" s="113">
        <v>146.16999799999999</v>
      </c>
      <c r="Z237" s="113">
        <v>147.05999800000001</v>
      </c>
      <c r="AA237" s="113">
        <v>146.83999600000001</v>
      </c>
      <c r="AB237" s="114">
        <v>46397700</v>
      </c>
      <c r="AC237" s="115">
        <v>2430925</v>
      </c>
      <c r="AD237" s="145">
        <v>226.679993</v>
      </c>
      <c r="AE237" s="113">
        <v>231.53999300000001</v>
      </c>
      <c r="AF237" s="113">
        <v>226.490005</v>
      </c>
      <c r="AG237" s="113">
        <v>229.94000199999999</v>
      </c>
      <c r="AH237" s="113">
        <v>229.94000199999999</v>
      </c>
      <c r="AI237" s="114">
        <v>8362600</v>
      </c>
      <c r="AJ237" s="115">
        <v>134779.70000000001</v>
      </c>
      <c r="AK237" s="145">
        <v>205.25</v>
      </c>
      <c r="AL237" s="113">
        <v>207.66000399999999</v>
      </c>
      <c r="AM237" s="113">
        <v>204.699997</v>
      </c>
      <c r="AN237" s="113">
        <v>207.19000199999999</v>
      </c>
      <c r="AO237" s="113">
        <v>207.19000199999999</v>
      </c>
      <c r="AP237" s="114">
        <v>2685800</v>
      </c>
      <c r="AQ237" s="115">
        <v>113430.6</v>
      </c>
      <c r="AR237" s="145">
        <v>100.94000200000001</v>
      </c>
      <c r="AS237" s="113">
        <v>102.43</v>
      </c>
      <c r="AT237" s="113">
        <v>100.66999800000001</v>
      </c>
      <c r="AU237" s="113">
        <v>101.230003</v>
      </c>
      <c r="AV237" s="113">
        <v>99.883353999999997</v>
      </c>
      <c r="AW237" s="114">
        <v>7986100</v>
      </c>
      <c r="AX237" s="115">
        <v>195769.9</v>
      </c>
      <c r="AY237" s="145">
        <v>55.52</v>
      </c>
      <c r="AZ237" s="113">
        <v>55.98</v>
      </c>
      <c r="BA237" s="113">
        <v>55.5</v>
      </c>
      <c r="BB237" s="113">
        <v>55.759998000000003</v>
      </c>
      <c r="BC237" s="113">
        <v>55.385838</v>
      </c>
      <c r="BD237" s="114">
        <v>10785200</v>
      </c>
      <c r="BE237" s="115">
        <v>234983.9</v>
      </c>
      <c r="BF237" s="145">
        <v>56.439999</v>
      </c>
      <c r="BG237" s="113">
        <v>56.59</v>
      </c>
      <c r="BH237" s="113">
        <v>56.290000999999997</v>
      </c>
      <c r="BI237" s="113">
        <v>56.5</v>
      </c>
      <c r="BJ237" s="113">
        <v>56.076777999999997</v>
      </c>
      <c r="BK237" s="114">
        <v>9806800</v>
      </c>
      <c r="BL237" s="115">
        <v>243888.9</v>
      </c>
      <c r="BM237" s="145">
        <v>61.290000999999997</v>
      </c>
      <c r="BN237" s="113">
        <v>61.799999</v>
      </c>
      <c r="BO237" s="113">
        <v>60.900002000000001</v>
      </c>
      <c r="BP237" s="113">
        <v>61</v>
      </c>
      <c r="BQ237" s="113">
        <v>60.346893000000001</v>
      </c>
      <c r="BR237" s="114">
        <v>3037100</v>
      </c>
      <c r="BS237" s="115">
        <v>38816.04</v>
      </c>
      <c r="BT237" s="145">
        <v>380.14999399999999</v>
      </c>
      <c r="BU237" s="113">
        <v>384.30999800000001</v>
      </c>
      <c r="BV237" s="113">
        <v>379.95001200000002</v>
      </c>
      <c r="BW237" s="113">
        <v>384.29998799999998</v>
      </c>
      <c r="BX237" s="113">
        <v>382.44164999999998</v>
      </c>
      <c r="BY237" s="114">
        <v>1583800</v>
      </c>
      <c r="BZ237" s="115">
        <v>129546.5</v>
      </c>
      <c r="CA237" s="145">
        <v>229.529999</v>
      </c>
      <c r="CB237" s="113">
        <v>231.550003</v>
      </c>
      <c r="CC237" s="113">
        <v>228.949997</v>
      </c>
      <c r="CD237" s="113">
        <v>229.88000500000001</v>
      </c>
      <c r="CE237" s="113">
        <v>228.96708699999999</v>
      </c>
      <c r="CF237" s="114">
        <v>1467200</v>
      </c>
      <c r="CG237" s="115">
        <v>115450</v>
      </c>
      <c r="CH237" s="145">
        <v>331.959991</v>
      </c>
      <c r="CI237" s="113">
        <v>336</v>
      </c>
      <c r="CJ237" s="113">
        <v>331.08999599999999</v>
      </c>
      <c r="CK237" s="113">
        <v>333.10998499999999</v>
      </c>
      <c r="CL237" s="113">
        <v>331.42492700000003</v>
      </c>
      <c r="CM237" s="114">
        <v>2284000</v>
      </c>
      <c r="CN237" s="115">
        <v>354182.3</v>
      </c>
      <c r="CO237" s="145">
        <v>53.990001999999997</v>
      </c>
      <c r="CP237" s="113">
        <v>54.02</v>
      </c>
      <c r="CQ237" s="113">
        <v>53.580002</v>
      </c>
      <c r="CR237" s="113">
        <v>53.889999000000003</v>
      </c>
      <c r="CS237" s="113">
        <v>53.889999000000003</v>
      </c>
      <c r="CT237" s="114">
        <v>15310000</v>
      </c>
      <c r="CU237" s="115">
        <v>218631.7</v>
      </c>
      <c r="CV237" s="145">
        <v>143.029999</v>
      </c>
      <c r="CW237" s="113">
        <v>143.41000399999999</v>
      </c>
      <c r="CX237" s="113">
        <v>142.220001</v>
      </c>
      <c r="CY237" s="113">
        <v>142.770004</v>
      </c>
      <c r="CZ237" s="113">
        <v>141.14503500000001</v>
      </c>
      <c r="DA237" s="114">
        <v>2757400</v>
      </c>
      <c r="DB237" s="115">
        <v>127967.6</v>
      </c>
      <c r="DC237" s="145">
        <v>173.85000600000001</v>
      </c>
      <c r="DD237" s="113">
        <v>173.85000600000001</v>
      </c>
      <c r="DE237" s="113">
        <v>172.41999799999999</v>
      </c>
      <c r="DF237" s="113">
        <v>173.69000199999999</v>
      </c>
      <c r="DG237" s="113">
        <v>172.663971</v>
      </c>
      <c r="DH237" s="114">
        <v>4291000</v>
      </c>
      <c r="DI237" s="115">
        <v>457235.9</v>
      </c>
      <c r="DJ237" s="145">
        <v>152.279999</v>
      </c>
      <c r="DK237" s="113">
        <v>153.69000199999999</v>
      </c>
      <c r="DL237" s="113">
        <v>152.009995</v>
      </c>
      <c r="DM237" s="113">
        <v>153.14999399999999</v>
      </c>
      <c r="DN237" s="113">
        <v>152.232651</v>
      </c>
      <c r="DO237" s="114">
        <v>9151500</v>
      </c>
      <c r="DP237" s="115">
        <v>457635.9</v>
      </c>
      <c r="DQ237" s="145">
        <v>235.740005</v>
      </c>
      <c r="DR237" s="113">
        <v>236.80999800000001</v>
      </c>
      <c r="DS237" s="113">
        <v>234.33999600000001</v>
      </c>
      <c r="DT237" s="113">
        <v>236.41999799999999</v>
      </c>
      <c r="DU237" s="113">
        <v>235.13093599999999</v>
      </c>
      <c r="DV237" s="114">
        <v>2230500</v>
      </c>
      <c r="DW237" s="115">
        <v>176558.1</v>
      </c>
      <c r="DX237" s="145">
        <v>75.519997000000004</v>
      </c>
      <c r="DY237" s="113">
        <v>75.690002000000007</v>
      </c>
      <c r="DZ237" s="113">
        <v>74.930000000000007</v>
      </c>
      <c r="EA237" s="113">
        <v>75.589995999999999</v>
      </c>
      <c r="EB237" s="113">
        <v>74.918587000000002</v>
      </c>
      <c r="EC237" s="114">
        <v>8701600</v>
      </c>
      <c r="ED237" s="115">
        <v>191346.6</v>
      </c>
      <c r="EE237" s="145">
        <v>286.88000499999998</v>
      </c>
      <c r="EF237" s="113">
        <v>289.63000499999998</v>
      </c>
      <c r="EG237" s="113">
        <v>286.10000600000001</v>
      </c>
      <c r="EH237" s="113">
        <v>289.51998900000001</v>
      </c>
      <c r="EI237" s="113">
        <v>288.96679699999999</v>
      </c>
      <c r="EJ237" s="114">
        <v>13900200</v>
      </c>
      <c r="EK237" s="115">
        <v>2175710</v>
      </c>
      <c r="EL237" s="145">
        <v>171.41000399999999</v>
      </c>
      <c r="EM237" s="113">
        <v>174</v>
      </c>
      <c r="EN237" s="113">
        <v>171.179993</v>
      </c>
      <c r="EO237" s="113">
        <v>173.85000600000001</v>
      </c>
      <c r="EP237" s="113">
        <v>173.56359900000001</v>
      </c>
      <c r="EQ237" s="114">
        <v>3824000</v>
      </c>
      <c r="ER237" s="115">
        <v>221970.1</v>
      </c>
      <c r="ES237" s="145">
        <v>143.35000600000001</v>
      </c>
      <c r="ET237" s="113">
        <v>143.550003</v>
      </c>
      <c r="EU237" s="113">
        <v>141.470001</v>
      </c>
      <c r="EV237" s="113">
        <v>142.5</v>
      </c>
      <c r="EW237" s="113">
        <v>142.5</v>
      </c>
      <c r="EX237" s="114">
        <v>5363300</v>
      </c>
      <c r="EY237" s="115">
        <v>345908</v>
      </c>
      <c r="EZ237" s="145">
        <v>244.679993</v>
      </c>
      <c r="FA237" s="113">
        <v>250.89999399999999</v>
      </c>
      <c r="FB237" s="113">
        <v>243.53999300000001</v>
      </c>
      <c r="FC237" s="113">
        <v>250.55999800000001</v>
      </c>
      <c r="FD237" s="113">
        <v>250.55999800000001</v>
      </c>
      <c r="FE237" s="114">
        <v>5235200</v>
      </c>
      <c r="FF237" s="115">
        <v>225180</v>
      </c>
      <c r="FG237" s="145">
        <v>150.38000500000001</v>
      </c>
      <c r="FH237" s="113">
        <v>151.53999300000001</v>
      </c>
      <c r="FI237" s="113">
        <v>149.429993</v>
      </c>
      <c r="FJ237" s="113">
        <v>150.58000200000001</v>
      </c>
      <c r="FK237" s="113">
        <v>149.745239</v>
      </c>
      <c r="FL237" s="114">
        <v>716800</v>
      </c>
      <c r="FM237" s="115">
        <v>37568.620000000003</v>
      </c>
      <c r="FN237" s="145">
        <v>422.05999800000001</v>
      </c>
      <c r="FO237" s="113">
        <v>422.25</v>
      </c>
      <c r="FP237" s="113">
        <v>407.89001500000001</v>
      </c>
      <c r="FQ237" s="113">
        <v>411.19000199999999</v>
      </c>
      <c r="FR237" s="113">
        <v>409.75173999999998</v>
      </c>
      <c r="FS237" s="114">
        <v>3598600</v>
      </c>
      <c r="FT237" s="115">
        <v>387718</v>
      </c>
      <c r="FU237" s="145">
        <v>55.41</v>
      </c>
      <c r="FV237" s="113">
        <v>55.5</v>
      </c>
      <c r="FW237" s="113">
        <v>55.25</v>
      </c>
      <c r="FX237" s="113">
        <v>55.299999</v>
      </c>
      <c r="FY237" s="113">
        <v>54.650962999999997</v>
      </c>
      <c r="FZ237" s="114">
        <v>12776600</v>
      </c>
      <c r="GA237" s="115">
        <v>228948.4</v>
      </c>
      <c r="GB237" s="145">
        <v>236.61000100000001</v>
      </c>
      <c r="GC237" s="113">
        <v>240.25</v>
      </c>
      <c r="GD237" s="113">
        <v>236.429993</v>
      </c>
      <c r="GE237" s="113">
        <v>240.21000699999999</v>
      </c>
      <c r="GF237" s="113">
        <v>239.88299599999999</v>
      </c>
      <c r="GG237" s="114">
        <v>5337500</v>
      </c>
      <c r="GH237" s="115">
        <v>405388.7</v>
      </c>
      <c r="GI237" s="145">
        <v>46.84</v>
      </c>
      <c r="GJ237" s="113">
        <v>46.950001</v>
      </c>
      <c r="GK237" s="113">
        <v>46.32</v>
      </c>
      <c r="GL237" s="113">
        <v>46.93</v>
      </c>
      <c r="GM237" s="113">
        <v>46.472377999999999</v>
      </c>
      <c r="GN237" s="114">
        <v>4940700</v>
      </c>
      <c r="GO237" s="115">
        <v>30630</v>
      </c>
      <c r="GP237" s="145">
        <v>144.229996</v>
      </c>
      <c r="GQ237" s="113">
        <v>145.53999300000001</v>
      </c>
      <c r="GR237" s="113">
        <v>143.990005</v>
      </c>
      <c r="GS237" s="113">
        <v>145.490005</v>
      </c>
      <c r="GT237" s="113">
        <v>144.95657299999999</v>
      </c>
      <c r="GU237" s="114">
        <v>9001800</v>
      </c>
      <c r="GV237" s="115">
        <v>407684.1</v>
      </c>
      <c r="GW237" s="145">
        <v>172.490005</v>
      </c>
      <c r="GX237" s="113">
        <v>177.11999499999999</v>
      </c>
      <c r="GY237" s="113">
        <v>172.490005</v>
      </c>
      <c r="GZ237" s="113">
        <v>176.71000699999999</v>
      </c>
      <c r="HA237" s="113">
        <v>176.71000699999999</v>
      </c>
      <c r="HB237" s="114">
        <v>8864200</v>
      </c>
      <c r="HC237" s="115">
        <v>321104.40000000002</v>
      </c>
      <c r="HD237" s="147">
        <v>34815.61</v>
      </c>
      <c r="HE237" s="148">
        <v>35067.54</v>
      </c>
      <c r="HF237" s="148">
        <v>34815.61</v>
      </c>
      <c r="HG237" s="148">
        <v>35064.25</v>
      </c>
      <c r="HH237" s="148">
        <v>35064.25</v>
      </c>
      <c r="HI237" s="114">
        <v>216580000</v>
      </c>
      <c r="HJ237" s="149">
        <f t="shared" si="3"/>
        <v>10803603.16</v>
      </c>
    </row>
    <row r="238" spans="1:218" x14ac:dyDescent="0.2">
      <c r="A238" s="127">
        <v>44414</v>
      </c>
      <c r="B238" s="112">
        <v>198.179993</v>
      </c>
      <c r="C238" s="113">
        <v>199.25</v>
      </c>
      <c r="D238" s="113">
        <v>197.550003</v>
      </c>
      <c r="E238" s="113">
        <v>198.13000500000001</v>
      </c>
      <c r="F238" s="113">
        <v>196.62902800000001</v>
      </c>
      <c r="G238" s="114">
        <v>1115700</v>
      </c>
      <c r="H238" s="120">
        <v>114645.6</v>
      </c>
      <c r="I238" s="145">
        <v>170.529999</v>
      </c>
      <c r="J238" s="113">
        <v>172.85000600000001</v>
      </c>
      <c r="K238" s="113">
        <v>169.740005</v>
      </c>
      <c r="L238" s="113">
        <v>171.36000100000001</v>
      </c>
      <c r="M238" s="113">
        <v>170.935059</v>
      </c>
      <c r="N238" s="114">
        <v>2828700</v>
      </c>
      <c r="O238" s="115">
        <v>136134</v>
      </c>
      <c r="P238" s="146">
        <v>231.85000600000001</v>
      </c>
      <c r="Q238" s="113">
        <v>233.25</v>
      </c>
      <c r="R238" s="113">
        <v>228.770004</v>
      </c>
      <c r="S238" s="113">
        <v>230.14999399999999</v>
      </c>
      <c r="T238" s="113">
        <v>228.38639800000001</v>
      </c>
      <c r="U238" s="114">
        <v>2362500</v>
      </c>
      <c r="V238" s="120">
        <v>144680</v>
      </c>
      <c r="W238" s="145">
        <v>146.35000600000001</v>
      </c>
      <c r="X238" s="113">
        <v>147.11000100000001</v>
      </c>
      <c r="Y238" s="113">
        <v>145.63000500000001</v>
      </c>
      <c r="Z238" s="113">
        <v>146.13999899999999</v>
      </c>
      <c r="AA238" s="113">
        <v>146.13999899999999</v>
      </c>
      <c r="AB238" s="114">
        <v>54067400</v>
      </c>
      <c r="AC238" s="115">
        <v>2415717</v>
      </c>
      <c r="AD238" s="145">
        <v>231.550003</v>
      </c>
      <c r="AE238" s="113">
        <v>233.570007</v>
      </c>
      <c r="AF238" s="113">
        <v>230.41999799999999</v>
      </c>
      <c r="AG238" s="113">
        <v>231.33000200000001</v>
      </c>
      <c r="AH238" s="113">
        <v>231.33000200000001</v>
      </c>
      <c r="AI238" s="114">
        <v>6058300</v>
      </c>
      <c r="AJ238" s="115">
        <v>135594.4</v>
      </c>
      <c r="AK238" s="145">
        <v>209.009995</v>
      </c>
      <c r="AL238" s="113">
        <v>210.38999899999999</v>
      </c>
      <c r="AM238" s="113">
        <v>207.64999399999999</v>
      </c>
      <c r="AN238" s="113">
        <v>208.35000600000001</v>
      </c>
      <c r="AO238" s="113">
        <v>208.35000600000001</v>
      </c>
      <c r="AP238" s="114">
        <v>2675600</v>
      </c>
      <c r="AQ238" s="115">
        <v>114065.60000000001</v>
      </c>
      <c r="AR238" s="145">
        <v>102.019997</v>
      </c>
      <c r="AS238" s="113">
        <v>102.58000199999999</v>
      </c>
      <c r="AT238" s="113">
        <v>101.599998</v>
      </c>
      <c r="AU238" s="113">
        <v>101.949997</v>
      </c>
      <c r="AV238" s="113">
        <v>100.593773</v>
      </c>
      <c r="AW238" s="114">
        <v>6474200</v>
      </c>
      <c r="AX238" s="115">
        <v>197162.4</v>
      </c>
      <c r="AY238" s="145">
        <v>55.470001000000003</v>
      </c>
      <c r="AZ238" s="113">
        <v>55.950001</v>
      </c>
      <c r="BA238" s="113">
        <v>55.150002000000001</v>
      </c>
      <c r="BB238" s="113">
        <v>55.59</v>
      </c>
      <c r="BC238" s="113">
        <v>55.21698</v>
      </c>
      <c r="BD238" s="114">
        <v>18385000</v>
      </c>
      <c r="BE238" s="115">
        <v>234267.4</v>
      </c>
      <c r="BF238" s="145">
        <v>56.599997999999999</v>
      </c>
      <c r="BG238" s="113">
        <v>56.740001999999997</v>
      </c>
      <c r="BH238" s="113">
        <v>56.439999</v>
      </c>
      <c r="BI238" s="113">
        <v>56.639999000000003</v>
      </c>
      <c r="BJ238" s="113">
        <v>56.215729000000003</v>
      </c>
      <c r="BK238" s="114">
        <v>10407900</v>
      </c>
      <c r="BL238" s="115">
        <v>244493.2</v>
      </c>
      <c r="BM238" s="145">
        <v>61.610000999999997</v>
      </c>
      <c r="BN238" s="113">
        <v>62.369999</v>
      </c>
      <c r="BO238" s="113">
        <v>61.549999</v>
      </c>
      <c r="BP238" s="113">
        <v>62</v>
      </c>
      <c r="BQ238" s="113">
        <v>61.336185</v>
      </c>
      <c r="BR238" s="114">
        <v>3141600</v>
      </c>
      <c r="BS238" s="115">
        <v>39788.92</v>
      </c>
      <c r="BT238" s="145">
        <v>388.88000499999998</v>
      </c>
      <c r="BU238" s="113">
        <v>398.85998499999999</v>
      </c>
      <c r="BV238" s="113">
        <v>388.64001500000001</v>
      </c>
      <c r="BW238" s="113">
        <v>397.89001500000001</v>
      </c>
      <c r="BX238" s="113">
        <v>395.96597300000002</v>
      </c>
      <c r="BY238" s="114">
        <v>3654800</v>
      </c>
      <c r="BZ238" s="115">
        <v>134127.6</v>
      </c>
      <c r="CA238" s="145">
        <v>230</v>
      </c>
      <c r="CB238" s="113">
        <v>230.88999899999999</v>
      </c>
      <c r="CC238" s="113">
        <v>229.009995</v>
      </c>
      <c r="CD238" s="113">
        <v>229.679993</v>
      </c>
      <c r="CE238" s="113">
        <v>228.76786799999999</v>
      </c>
      <c r="CF238" s="114">
        <v>1327400</v>
      </c>
      <c r="CG238" s="115">
        <v>115540</v>
      </c>
      <c r="CH238" s="145">
        <v>334.69000199999999</v>
      </c>
      <c r="CI238" s="113">
        <v>335.709991</v>
      </c>
      <c r="CJ238" s="113">
        <v>329.11999500000002</v>
      </c>
      <c r="CK238" s="113">
        <v>329.83999599999999</v>
      </c>
      <c r="CL238" s="113">
        <v>328.17147799999998</v>
      </c>
      <c r="CM238" s="114">
        <v>2656600</v>
      </c>
      <c r="CN238" s="115">
        <v>350705.4</v>
      </c>
      <c r="CO238" s="145">
        <v>53.860000999999997</v>
      </c>
      <c r="CP238" s="113">
        <v>54.130001</v>
      </c>
      <c r="CQ238" s="113">
        <v>53.73</v>
      </c>
      <c r="CR238" s="113">
        <v>53.919998</v>
      </c>
      <c r="CS238" s="113">
        <v>53.919998</v>
      </c>
      <c r="CT238" s="114">
        <v>19252600</v>
      </c>
      <c r="CU238" s="115">
        <v>218753.4</v>
      </c>
      <c r="CV238" s="145">
        <v>143</v>
      </c>
      <c r="CW238" s="113">
        <v>144.38999899999999</v>
      </c>
      <c r="CX238" s="113">
        <v>142.88999899999999</v>
      </c>
      <c r="CY238" s="113">
        <v>144.08999600000001</v>
      </c>
      <c r="CZ238" s="113">
        <v>142.449997</v>
      </c>
      <c r="DA238" s="114">
        <v>3822600</v>
      </c>
      <c r="DB238" s="115">
        <v>129150.7</v>
      </c>
      <c r="DC238" s="145">
        <v>173.94000199999999</v>
      </c>
      <c r="DD238" s="113">
        <v>173.94000199999999</v>
      </c>
      <c r="DE238" s="113">
        <v>172.449997</v>
      </c>
      <c r="DF238" s="113">
        <v>173.11000100000001</v>
      </c>
      <c r="DG238" s="113">
        <v>172.087402</v>
      </c>
      <c r="DH238" s="114">
        <v>4580600</v>
      </c>
      <c r="DI238" s="115">
        <v>455709.1</v>
      </c>
      <c r="DJ238" s="145">
        <v>155.19000199999999</v>
      </c>
      <c r="DK238" s="113">
        <v>157.820007</v>
      </c>
      <c r="DL238" s="113">
        <v>155.11000100000001</v>
      </c>
      <c r="DM238" s="113">
        <v>157.5</v>
      </c>
      <c r="DN238" s="113">
        <v>156.55661000000001</v>
      </c>
      <c r="DO238" s="114">
        <v>13320700</v>
      </c>
      <c r="DP238" s="115">
        <v>470634.3</v>
      </c>
      <c r="DQ238" s="145">
        <v>236.679993</v>
      </c>
      <c r="DR238" s="113">
        <v>237.13999899999999</v>
      </c>
      <c r="DS238" s="113">
        <v>235.66999799999999</v>
      </c>
      <c r="DT238" s="113">
        <v>236.259995</v>
      </c>
      <c r="DU238" s="113">
        <v>234.971802</v>
      </c>
      <c r="DV238" s="114">
        <v>1558600</v>
      </c>
      <c r="DW238" s="115">
        <v>176438.6</v>
      </c>
      <c r="DX238" s="145">
        <v>75.620002999999997</v>
      </c>
      <c r="DY238" s="113">
        <v>75.660004000000001</v>
      </c>
      <c r="DZ238" s="113">
        <v>74.989998</v>
      </c>
      <c r="EA238" s="113">
        <v>75.440002000000007</v>
      </c>
      <c r="EB238" s="113">
        <v>74.769927999999993</v>
      </c>
      <c r="EC238" s="114">
        <v>8667800</v>
      </c>
      <c r="ED238" s="115">
        <v>190966.9</v>
      </c>
      <c r="EE238" s="145">
        <v>288.51001000000002</v>
      </c>
      <c r="EF238" s="113">
        <v>289.5</v>
      </c>
      <c r="EG238" s="113">
        <v>287.61999500000002</v>
      </c>
      <c r="EH238" s="113">
        <v>289.459991</v>
      </c>
      <c r="EI238" s="113">
        <v>288.90692100000001</v>
      </c>
      <c r="EJ238" s="114">
        <v>16585200</v>
      </c>
      <c r="EK238" s="115">
        <v>2175259</v>
      </c>
      <c r="EL238" s="145">
        <v>174.36000100000001</v>
      </c>
      <c r="EM238" s="113">
        <v>174.38000500000001</v>
      </c>
      <c r="EN238" s="113">
        <v>172.699997</v>
      </c>
      <c r="EO238" s="113">
        <v>172.800003</v>
      </c>
      <c r="EP238" s="113">
        <v>172.51532</v>
      </c>
      <c r="EQ238" s="114">
        <v>4087300</v>
      </c>
      <c r="ER238" s="115">
        <v>220853.2</v>
      </c>
      <c r="ES238" s="145">
        <v>143.029999</v>
      </c>
      <c r="ET238" s="113">
        <v>143.11999499999999</v>
      </c>
      <c r="EU238" s="113">
        <v>141.220001</v>
      </c>
      <c r="EV238" s="113">
        <v>141.41000399999999</v>
      </c>
      <c r="EW238" s="113">
        <v>141.41000399999999</v>
      </c>
      <c r="EX238" s="114">
        <v>6030100</v>
      </c>
      <c r="EY238" s="115">
        <v>343262.1</v>
      </c>
      <c r="EZ238" s="145">
        <v>249.229996</v>
      </c>
      <c r="FA238" s="113">
        <v>252.08000200000001</v>
      </c>
      <c r="FB238" s="113">
        <v>249.220001</v>
      </c>
      <c r="FC238" s="113">
        <v>250.58999600000001</v>
      </c>
      <c r="FD238" s="113">
        <v>250.58999600000001</v>
      </c>
      <c r="FE238" s="114">
        <v>4039400</v>
      </c>
      <c r="FF238" s="115">
        <v>224470</v>
      </c>
      <c r="FG238" s="145">
        <v>151.86000100000001</v>
      </c>
      <c r="FH238" s="113">
        <v>153.38000500000001</v>
      </c>
      <c r="FI238" s="113">
        <v>151.529999</v>
      </c>
      <c r="FJ238" s="113">
        <v>152.820007</v>
      </c>
      <c r="FK238" s="113">
        <v>151.972824</v>
      </c>
      <c r="FL238" s="114">
        <v>634100</v>
      </c>
      <c r="FM238" s="115">
        <v>38127.49</v>
      </c>
      <c r="FN238" s="145">
        <v>412.01001000000002</v>
      </c>
      <c r="FO238" s="113">
        <v>416.76998900000001</v>
      </c>
      <c r="FP238" s="113">
        <v>412.01001000000002</v>
      </c>
      <c r="FQ238" s="113">
        <v>415.11999500000002</v>
      </c>
      <c r="FR238" s="113">
        <v>413.66799900000001</v>
      </c>
      <c r="FS238" s="114">
        <v>1944000</v>
      </c>
      <c r="FT238" s="115">
        <v>391423.9</v>
      </c>
      <c r="FU238" s="145">
        <v>55.330002</v>
      </c>
      <c r="FV238" s="113">
        <v>55.59</v>
      </c>
      <c r="FW238" s="113">
        <v>55.209999000000003</v>
      </c>
      <c r="FX238" s="113">
        <v>55.220001000000003</v>
      </c>
      <c r="FY238" s="113">
        <v>54.571902999999999</v>
      </c>
      <c r="FZ238" s="114">
        <v>12653300</v>
      </c>
      <c r="GA238" s="115">
        <v>228617.2</v>
      </c>
      <c r="GB238" s="145">
        <v>240</v>
      </c>
      <c r="GC238" s="113">
        <v>242.60000600000001</v>
      </c>
      <c r="GD238" s="113">
        <v>239.86000100000001</v>
      </c>
      <c r="GE238" s="113">
        <v>241.39999399999999</v>
      </c>
      <c r="GF238" s="113">
        <v>241.07136499999999</v>
      </c>
      <c r="GG238" s="114">
        <v>4508200</v>
      </c>
      <c r="GH238" s="115">
        <v>407396.9</v>
      </c>
      <c r="GI238" s="145">
        <v>47.099997999999999</v>
      </c>
      <c r="GJ238" s="113">
        <v>47.5</v>
      </c>
      <c r="GK238" s="113">
        <v>46.889999000000003</v>
      </c>
      <c r="GL238" s="113">
        <v>47.099997999999999</v>
      </c>
      <c r="GM238" s="113">
        <v>46.640720000000002</v>
      </c>
      <c r="GN238" s="114">
        <v>5731400</v>
      </c>
      <c r="GO238" s="115">
        <v>31220</v>
      </c>
      <c r="GP238" s="145">
        <v>146.21000699999999</v>
      </c>
      <c r="GQ238" s="113">
        <v>146.470001</v>
      </c>
      <c r="GR238" s="113">
        <v>144.949997</v>
      </c>
      <c r="GS238" s="113">
        <v>145.229996</v>
      </c>
      <c r="GT238" s="113">
        <v>144.69752500000001</v>
      </c>
      <c r="GU238" s="114">
        <v>6420200</v>
      </c>
      <c r="GV238" s="115">
        <v>406955.5</v>
      </c>
      <c r="GW238" s="145">
        <v>177.429993</v>
      </c>
      <c r="GX238" s="113">
        <v>178.80999800000001</v>
      </c>
      <c r="GY238" s="113">
        <v>176.63000500000001</v>
      </c>
      <c r="GZ238" s="113">
        <v>177.13000500000001</v>
      </c>
      <c r="HA238" s="113">
        <v>177.13000500000001</v>
      </c>
      <c r="HB238" s="114">
        <v>5504100</v>
      </c>
      <c r="HC238" s="115">
        <v>321867.59999999998</v>
      </c>
      <c r="HD238" s="147">
        <v>35077.440000000002</v>
      </c>
      <c r="HE238" s="148">
        <v>35246.79</v>
      </c>
      <c r="HF238" s="148">
        <v>35077.440000000002</v>
      </c>
      <c r="HG238" s="148">
        <v>35208.51</v>
      </c>
      <c r="HH238" s="148">
        <v>35208.51</v>
      </c>
      <c r="HI238" s="114">
        <v>231570000</v>
      </c>
      <c r="HJ238" s="149">
        <f t="shared" si="3"/>
        <v>10808027.410000002</v>
      </c>
    </row>
    <row r="239" spans="1:218" x14ac:dyDescent="0.2">
      <c r="A239" s="127">
        <v>44417</v>
      </c>
      <c r="B239" s="112">
        <v>197.64999399999999</v>
      </c>
      <c r="C239" s="113">
        <v>198.14999399999999</v>
      </c>
      <c r="D239" s="113">
        <v>196.779999</v>
      </c>
      <c r="E239" s="113">
        <v>197.429993</v>
      </c>
      <c r="F239" s="113">
        <v>195.93431100000001</v>
      </c>
      <c r="G239" s="114">
        <v>1193300</v>
      </c>
      <c r="H239" s="120">
        <v>114240.5</v>
      </c>
      <c r="I239" s="145">
        <v>170.35000600000001</v>
      </c>
      <c r="J239" s="113">
        <v>171.11999499999999</v>
      </c>
      <c r="K239" s="113">
        <v>168.78999300000001</v>
      </c>
      <c r="L239" s="113">
        <v>170.779999</v>
      </c>
      <c r="M239" s="113">
        <v>170.356506</v>
      </c>
      <c r="N239" s="114">
        <v>2560200</v>
      </c>
      <c r="O239" s="115">
        <v>135673.20000000001</v>
      </c>
      <c r="P239" s="146">
        <v>230.520004</v>
      </c>
      <c r="Q239" s="113">
        <v>231.39999399999999</v>
      </c>
      <c r="R239" s="113">
        <v>227.220001</v>
      </c>
      <c r="S239" s="113">
        <v>227.88999899999999</v>
      </c>
      <c r="T239" s="113">
        <v>226.14372299999999</v>
      </c>
      <c r="U239" s="114">
        <v>2250300</v>
      </c>
      <c r="V239" s="120">
        <v>142800</v>
      </c>
      <c r="W239" s="145">
        <v>146.199997</v>
      </c>
      <c r="X239" s="113">
        <v>146.699997</v>
      </c>
      <c r="Y239" s="113">
        <v>145.520004</v>
      </c>
      <c r="Z239" s="113">
        <v>146.08999600000001</v>
      </c>
      <c r="AA239" s="113">
        <v>146.08999600000001</v>
      </c>
      <c r="AB239" s="114">
        <v>48908700</v>
      </c>
      <c r="AC239" s="115">
        <v>2414891</v>
      </c>
      <c r="AD239" s="145">
        <v>229</v>
      </c>
      <c r="AE239" s="113">
        <v>233.570007</v>
      </c>
      <c r="AF239" s="113">
        <v>226.88999899999999</v>
      </c>
      <c r="AG239" s="113">
        <v>232.270004</v>
      </c>
      <c r="AH239" s="113">
        <v>232.270004</v>
      </c>
      <c r="AI239" s="114">
        <v>8358600</v>
      </c>
      <c r="AJ239" s="115">
        <v>136145.4</v>
      </c>
      <c r="AK239" s="145">
        <v>207.28999300000001</v>
      </c>
      <c r="AL239" s="113">
        <v>209.88000500000001</v>
      </c>
      <c r="AM239" s="113">
        <v>206.11999499999999</v>
      </c>
      <c r="AN239" s="113">
        <v>208.88999899999999</v>
      </c>
      <c r="AO239" s="113">
        <v>208.88999899999999</v>
      </c>
      <c r="AP239" s="114">
        <v>2747200</v>
      </c>
      <c r="AQ239" s="115">
        <v>114361.3</v>
      </c>
      <c r="AR239" s="145">
        <v>100.910004</v>
      </c>
      <c r="AS239" s="113">
        <v>101.379997</v>
      </c>
      <c r="AT239" s="113">
        <v>99.93</v>
      </c>
      <c r="AU239" s="113">
        <v>100.25</v>
      </c>
      <c r="AV239" s="113">
        <v>98.916388999999995</v>
      </c>
      <c r="AW239" s="114">
        <v>9243100</v>
      </c>
      <c r="AX239" s="115">
        <v>193874.7</v>
      </c>
      <c r="AY239" s="145">
        <v>55.82</v>
      </c>
      <c r="AZ239" s="113">
        <v>56.07</v>
      </c>
      <c r="BA239" s="113">
        <v>55.400002000000001</v>
      </c>
      <c r="BB239" s="113">
        <v>55.470001000000003</v>
      </c>
      <c r="BC239" s="113">
        <v>55.097790000000003</v>
      </c>
      <c r="BD239" s="114">
        <v>8707200</v>
      </c>
      <c r="BE239" s="115">
        <v>233761.8</v>
      </c>
      <c r="BF239" s="145">
        <v>56.799999</v>
      </c>
      <c r="BG239" s="113">
        <v>56.880001</v>
      </c>
      <c r="BH239" s="113">
        <v>56.43</v>
      </c>
      <c r="BI239" s="113">
        <v>56.650002000000001</v>
      </c>
      <c r="BJ239" s="113">
        <v>56.225658000000003</v>
      </c>
      <c r="BK239" s="114">
        <v>8859900</v>
      </c>
      <c r="BL239" s="115">
        <v>244536.3</v>
      </c>
      <c r="BM239" s="145">
        <v>61.720001000000003</v>
      </c>
      <c r="BN239" s="113">
        <v>62.224997999999999</v>
      </c>
      <c r="BO239" s="113">
        <v>61.360000999999997</v>
      </c>
      <c r="BP239" s="113">
        <v>61.82</v>
      </c>
      <c r="BQ239" s="113">
        <v>61.158115000000002</v>
      </c>
      <c r="BR239" s="114">
        <v>3178100</v>
      </c>
      <c r="BS239" s="115">
        <v>39511.69</v>
      </c>
      <c r="BT239" s="145">
        <v>396.58999599999999</v>
      </c>
      <c r="BU239" s="113">
        <v>404.60000600000001</v>
      </c>
      <c r="BV239" s="113">
        <v>393.57998700000002</v>
      </c>
      <c r="BW239" s="113">
        <v>399.88000499999998</v>
      </c>
      <c r="BX239" s="113">
        <v>397.94635</v>
      </c>
      <c r="BY239" s="114">
        <v>3319100</v>
      </c>
      <c r="BZ239" s="115">
        <v>134798.39999999999</v>
      </c>
      <c r="CA239" s="145">
        <v>228.770004</v>
      </c>
      <c r="CB239" s="113">
        <v>229.320007</v>
      </c>
      <c r="CC239" s="113">
        <v>227.550003</v>
      </c>
      <c r="CD239" s="113">
        <v>228.229996</v>
      </c>
      <c r="CE239" s="113">
        <v>227.323624</v>
      </c>
      <c r="CF239" s="114">
        <v>1369800</v>
      </c>
      <c r="CG239" s="115">
        <v>113330</v>
      </c>
      <c r="CH239" s="145">
        <v>329.23001099999999</v>
      </c>
      <c r="CI239" s="113">
        <v>331.07000699999998</v>
      </c>
      <c r="CJ239" s="113">
        <v>327.32000699999998</v>
      </c>
      <c r="CK239" s="113">
        <v>328.76001000000002</v>
      </c>
      <c r="CL239" s="113">
        <v>327.09695399999998</v>
      </c>
      <c r="CM239" s="114">
        <v>1995300</v>
      </c>
      <c r="CN239" s="115">
        <v>349556.9</v>
      </c>
      <c r="CO239" s="145">
        <v>54.080002</v>
      </c>
      <c r="CP239" s="113">
        <v>54.41</v>
      </c>
      <c r="CQ239" s="113">
        <v>53.830002</v>
      </c>
      <c r="CR239" s="113">
        <v>54.049999</v>
      </c>
      <c r="CS239" s="113">
        <v>54.049999</v>
      </c>
      <c r="CT239" s="114">
        <v>14670100</v>
      </c>
      <c r="CU239" s="115">
        <v>219280.9</v>
      </c>
      <c r="CV239" s="145">
        <v>142.199997</v>
      </c>
      <c r="CW239" s="113">
        <v>142.5</v>
      </c>
      <c r="CX239" s="113">
        <v>140.970001</v>
      </c>
      <c r="CY239" s="113">
        <v>141.25</v>
      </c>
      <c r="CZ239" s="113">
        <v>141.25</v>
      </c>
      <c r="DA239" s="114">
        <v>4904100</v>
      </c>
      <c r="DB239" s="115">
        <v>126605.2</v>
      </c>
      <c r="DC239" s="145">
        <v>173.720001</v>
      </c>
      <c r="DD239" s="113">
        <v>174.25</v>
      </c>
      <c r="DE239" s="113">
        <v>172.929993</v>
      </c>
      <c r="DF239" s="113">
        <v>173.71000699999999</v>
      </c>
      <c r="DG239" s="113">
        <v>172.683853</v>
      </c>
      <c r="DH239" s="114">
        <v>3950200</v>
      </c>
      <c r="DI239" s="115">
        <v>457288.6</v>
      </c>
      <c r="DJ239" s="145">
        <v>157.520004</v>
      </c>
      <c r="DK239" s="113">
        <v>158.550003</v>
      </c>
      <c r="DL239" s="113">
        <v>155.89999399999999</v>
      </c>
      <c r="DM239" s="113">
        <v>157.33000200000001</v>
      </c>
      <c r="DN239" s="113">
        <v>156.38763399999999</v>
      </c>
      <c r="DO239" s="114">
        <v>9516900</v>
      </c>
      <c r="DP239" s="115">
        <v>470126.4</v>
      </c>
      <c r="DQ239" s="145">
        <v>235.78999300000001</v>
      </c>
      <c r="DR239" s="113">
        <v>236.070007</v>
      </c>
      <c r="DS239" s="113">
        <v>234.029999</v>
      </c>
      <c r="DT239" s="113">
        <v>234.679993</v>
      </c>
      <c r="DU239" s="113">
        <v>233.400406</v>
      </c>
      <c r="DV239" s="114">
        <v>2093100</v>
      </c>
      <c r="DW239" s="115">
        <v>175258.7</v>
      </c>
      <c r="DX239" s="145">
        <v>75.849997999999999</v>
      </c>
      <c r="DY239" s="113">
        <v>76.220000999999996</v>
      </c>
      <c r="DZ239" s="113">
        <v>75</v>
      </c>
      <c r="EA239" s="113">
        <v>75.319999999999993</v>
      </c>
      <c r="EB239" s="113">
        <v>74.650993</v>
      </c>
      <c r="EC239" s="114">
        <v>7867000</v>
      </c>
      <c r="ED239" s="115">
        <v>190663.1</v>
      </c>
      <c r="EE239" s="145">
        <v>289.75</v>
      </c>
      <c r="EF239" s="113">
        <v>291.54998799999998</v>
      </c>
      <c r="EG239" s="113">
        <v>287.80999800000001</v>
      </c>
      <c r="EH239" s="113">
        <v>288.32998700000002</v>
      </c>
      <c r="EI239" s="113">
        <v>287.77905299999998</v>
      </c>
      <c r="EJ239" s="114">
        <v>16117600</v>
      </c>
      <c r="EK239" s="115">
        <v>2166768</v>
      </c>
      <c r="EL239" s="145">
        <v>172.5</v>
      </c>
      <c r="EM239" s="113">
        <v>173.05999800000001</v>
      </c>
      <c r="EN239" s="113">
        <v>171.61999499999999</v>
      </c>
      <c r="EO239" s="113">
        <v>171.770004</v>
      </c>
      <c r="EP239" s="113">
        <v>171.48701500000001</v>
      </c>
      <c r="EQ239" s="114">
        <v>3612800</v>
      </c>
      <c r="ER239" s="115">
        <v>219536.8</v>
      </c>
      <c r="ES239" s="145">
        <v>141.949997</v>
      </c>
      <c r="ET239" s="113">
        <v>142.58999600000001</v>
      </c>
      <c r="EU239" s="113">
        <v>141.699997</v>
      </c>
      <c r="EV239" s="113">
        <v>142.179993</v>
      </c>
      <c r="EW239" s="113">
        <v>142.179993</v>
      </c>
      <c r="EX239" s="114">
        <v>4743800</v>
      </c>
      <c r="EY239" s="115">
        <v>345131.3</v>
      </c>
      <c r="EZ239" s="145">
        <v>251.41999799999999</v>
      </c>
      <c r="FA239" s="113">
        <v>252.41999799999999</v>
      </c>
      <c r="FB239" s="113">
        <v>247.85000600000001</v>
      </c>
      <c r="FC239" s="113">
        <v>249.320007</v>
      </c>
      <c r="FD239" s="113">
        <v>249.320007</v>
      </c>
      <c r="FE239" s="114">
        <v>3312200</v>
      </c>
      <c r="FF239" s="115">
        <v>220890</v>
      </c>
      <c r="FG239" s="145">
        <v>152.88999899999999</v>
      </c>
      <c r="FH239" s="113">
        <v>153.91000399999999</v>
      </c>
      <c r="FI239" s="113">
        <v>152.08000200000001</v>
      </c>
      <c r="FJ239" s="113">
        <v>153.36999499999999</v>
      </c>
      <c r="FK239" s="113">
        <v>152.51975999999999</v>
      </c>
      <c r="FL239" s="114">
        <v>680000</v>
      </c>
      <c r="FM239" s="115">
        <v>38264.71</v>
      </c>
      <c r="FN239" s="145">
        <v>414.95001200000002</v>
      </c>
      <c r="FO239" s="113">
        <v>416.23001099999999</v>
      </c>
      <c r="FP239" s="113">
        <v>410.35000600000001</v>
      </c>
      <c r="FQ239" s="113">
        <v>410.86999500000002</v>
      </c>
      <c r="FR239" s="113">
        <v>409.432861</v>
      </c>
      <c r="FS239" s="114">
        <v>1509800</v>
      </c>
      <c r="FT239" s="115">
        <v>387416.5</v>
      </c>
      <c r="FU239" s="145">
        <v>55.279998999999997</v>
      </c>
      <c r="FV239" s="113">
        <v>55.419998</v>
      </c>
      <c r="FW239" s="113">
        <v>55.110000999999997</v>
      </c>
      <c r="FX239" s="113">
        <v>55.119999</v>
      </c>
      <c r="FY239" s="113">
        <v>54.473075999999999</v>
      </c>
      <c r="FZ239" s="114">
        <v>13452400</v>
      </c>
      <c r="GA239" s="115">
        <v>228203.2</v>
      </c>
      <c r="GB239" s="145">
        <v>241.75</v>
      </c>
      <c r="GC239" s="113">
        <v>242.179993</v>
      </c>
      <c r="GD239" s="113">
        <v>238.050003</v>
      </c>
      <c r="GE239" s="113">
        <v>240</v>
      </c>
      <c r="GF239" s="113">
        <v>239.67327900000001</v>
      </c>
      <c r="GG239" s="114">
        <v>5226900</v>
      </c>
      <c r="GH239" s="115">
        <v>405034.3</v>
      </c>
      <c r="GI239" s="145">
        <v>47.200001</v>
      </c>
      <c r="GJ239" s="113">
        <v>47.759998000000003</v>
      </c>
      <c r="GK239" s="113">
        <v>47.09</v>
      </c>
      <c r="GL239" s="113">
        <v>47.439999</v>
      </c>
      <c r="GM239" s="113">
        <v>46.977406000000002</v>
      </c>
      <c r="GN239" s="114">
        <v>4226100</v>
      </c>
      <c r="GO239" s="115">
        <v>30670</v>
      </c>
      <c r="GP239" s="145">
        <v>145.91000399999999</v>
      </c>
      <c r="GQ239" s="113">
        <v>146.479996</v>
      </c>
      <c r="GR239" s="113">
        <v>145.39999399999999</v>
      </c>
      <c r="GS239" s="113">
        <v>145.58000200000001</v>
      </c>
      <c r="GT239" s="113">
        <v>145.04624899999999</v>
      </c>
      <c r="GU239" s="114">
        <v>5270600</v>
      </c>
      <c r="GV239" s="115">
        <v>407936.3</v>
      </c>
      <c r="GW239" s="145">
        <v>177</v>
      </c>
      <c r="GX239" s="113">
        <v>177.30999800000001</v>
      </c>
      <c r="GY239" s="113">
        <v>175.05999800000001</v>
      </c>
      <c r="GZ239" s="113">
        <v>176.720001</v>
      </c>
      <c r="HA239" s="113">
        <v>176.720001</v>
      </c>
      <c r="HB239" s="114">
        <v>5339000</v>
      </c>
      <c r="HC239" s="115">
        <v>321122.59999999998</v>
      </c>
      <c r="HD239" s="147">
        <v>35229.67</v>
      </c>
      <c r="HE239" s="148">
        <v>35229.67</v>
      </c>
      <c r="HF239" s="148">
        <v>35041.24</v>
      </c>
      <c r="HG239" s="148">
        <v>35101.85</v>
      </c>
      <c r="HH239" s="148">
        <v>35101.85</v>
      </c>
      <c r="HI239" s="114">
        <v>207850000</v>
      </c>
      <c r="HJ239" s="149">
        <f t="shared" si="3"/>
        <v>10777677.800000001</v>
      </c>
    </row>
    <row r="240" spans="1:218" x14ac:dyDescent="0.2">
      <c r="A240" s="127">
        <v>44418</v>
      </c>
      <c r="B240" s="112">
        <v>198.240005</v>
      </c>
      <c r="C240" s="113">
        <v>199.490005</v>
      </c>
      <c r="D240" s="113">
        <v>197.699997</v>
      </c>
      <c r="E240" s="113">
        <v>199.25</v>
      </c>
      <c r="F240" s="113">
        <v>197.74052399999999</v>
      </c>
      <c r="G240" s="114">
        <v>1598400</v>
      </c>
      <c r="H240" s="120">
        <v>115293.6</v>
      </c>
      <c r="I240" s="145">
        <v>170.729996</v>
      </c>
      <c r="J240" s="113">
        <v>171.699997</v>
      </c>
      <c r="K240" s="113">
        <v>168.679993</v>
      </c>
      <c r="L240" s="113">
        <v>169.490005</v>
      </c>
      <c r="M240" s="113">
        <v>169.06970200000001</v>
      </c>
      <c r="N240" s="114">
        <v>3389500</v>
      </c>
      <c r="O240" s="115">
        <v>134648.4</v>
      </c>
      <c r="P240" s="146">
        <v>228.199997</v>
      </c>
      <c r="Q240" s="113">
        <v>228.199997</v>
      </c>
      <c r="R240" s="113">
        <v>223.94000199999999</v>
      </c>
      <c r="S240" s="113">
        <v>227.96000699999999</v>
      </c>
      <c r="T240" s="113">
        <v>226.21318099999999</v>
      </c>
      <c r="U240" s="114">
        <v>2860200</v>
      </c>
      <c r="V240" s="120">
        <v>140750</v>
      </c>
      <c r="W240" s="145">
        <v>146.44000199999999</v>
      </c>
      <c r="X240" s="113">
        <v>147.71000699999999</v>
      </c>
      <c r="Y240" s="113">
        <v>145.300003</v>
      </c>
      <c r="Z240" s="113">
        <v>145.60000600000001</v>
      </c>
      <c r="AA240" s="113">
        <v>145.60000600000001</v>
      </c>
      <c r="AB240" s="114">
        <v>69023100</v>
      </c>
      <c r="AC240" s="115">
        <v>2406791</v>
      </c>
      <c r="AD240" s="145">
        <v>231.970001</v>
      </c>
      <c r="AE240" s="113">
        <v>236.85000600000001</v>
      </c>
      <c r="AF240" s="113">
        <v>231.61999499999999</v>
      </c>
      <c r="AG240" s="113">
        <v>235.779999</v>
      </c>
      <c r="AH240" s="113">
        <v>235.779999</v>
      </c>
      <c r="AI240" s="114">
        <v>9603500</v>
      </c>
      <c r="AJ240" s="115">
        <v>138202.79999999999</v>
      </c>
      <c r="AK240" s="145">
        <v>210</v>
      </c>
      <c r="AL240" s="113">
        <v>214.89999399999999</v>
      </c>
      <c r="AM240" s="113">
        <v>208.96000699999999</v>
      </c>
      <c r="AN240" s="113">
        <v>214.070007</v>
      </c>
      <c r="AO240" s="113">
        <v>214.070007</v>
      </c>
      <c r="AP240" s="114">
        <v>4193600</v>
      </c>
      <c r="AQ240" s="115">
        <v>117197.1</v>
      </c>
      <c r="AR240" s="145">
        <v>100.739998</v>
      </c>
      <c r="AS240" s="113">
        <v>102.32</v>
      </c>
      <c r="AT240" s="113">
        <v>100.58000199999999</v>
      </c>
      <c r="AU240" s="113">
        <v>102.08000199999999</v>
      </c>
      <c r="AV240" s="113">
        <v>100.72204600000001</v>
      </c>
      <c r="AW240" s="114">
        <v>9762600</v>
      </c>
      <c r="AX240" s="115">
        <v>197413.8</v>
      </c>
      <c r="AY240" s="145">
        <v>55.5</v>
      </c>
      <c r="AZ240" s="113">
        <v>55.669998</v>
      </c>
      <c r="BA240" s="113">
        <v>55.25</v>
      </c>
      <c r="BB240" s="113">
        <v>55.610000999999997</v>
      </c>
      <c r="BC240" s="113">
        <v>55.236846999999997</v>
      </c>
      <c r="BD240" s="114">
        <v>10441900</v>
      </c>
      <c r="BE240" s="115">
        <v>234351.8</v>
      </c>
      <c r="BF240" s="145">
        <v>56.84</v>
      </c>
      <c r="BG240" s="113">
        <v>57.169998</v>
      </c>
      <c r="BH240" s="113">
        <v>56.66</v>
      </c>
      <c r="BI240" s="113">
        <v>56.799999</v>
      </c>
      <c r="BJ240" s="113">
        <v>56.374530999999998</v>
      </c>
      <c r="BK240" s="114">
        <v>10906900</v>
      </c>
      <c r="BL240" s="115">
        <v>245183.9</v>
      </c>
      <c r="BM240" s="145">
        <v>62.02</v>
      </c>
      <c r="BN240" s="113">
        <v>63.57</v>
      </c>
      <c r="BO240" s="113">
        <v>61.939999</v>
      </c>
      <c r="BP240" s="113">
        <v>63.119999</v>
      </c>
      <c r="BQ240" s="113">
        <v>62.444195000000001</v>
      </c>
      <c r="BR240" s="114">
        <v>3560000</v>
      </c>
      <c r="BS240" s="115">
        <v>40395.660000000003</v>
      </c>
      <c r="BT240" s="145">
        <v>400.11999500000002</v>
      </c>
      <c r="BU240" s="113">
        <v>410.63000499999998</v>
      </c>
      <c r="BV240" s="113">
        <v>399.5</v>
      </c>
      <c r="BW240" s="113">
        <v>407.97000100000002</v>
      </c>
      <c r="BX240" s="113">
        <v>405.99722300000002</v>
      </c>
      <c r="BY240" s="114">
        <v>3152300</v>
      </c>
      <c r="BZ240" s="115">
        <v>137525.6</v>
      </c>
      <c r="CA240" s="145">
        <v>228.41000399999999</v>
      </c>
      <c r="CB240" s="113">
        <v>232.070007</v>
      </c>
      <c r="CC240" s="113">
        <v>228.11999499999999</v>
      </c>
      <c r="CD240" s="113">
        <v>231.88000500000001</v>
      </c>
      <c r="CE240" s="113">
        <v>230.95915199999999</v>
      </c>
      <c r="CF240" s="114">
        <v>2388800</v>
      </c>
      <c r="CG240" s="115">
        <v>111420</v>
      </c>
      <c r="CH240" s="145">
        <v>328.67001299999998</v>
      </c>
      <c r="CI240" s="113">
        <v>333.23998999999998</v>
      </c>
      <c r="CJ240" s="113">
        <v>327.14999399999999</v>
      </c>
      <c r="CK240" s="113">
        <v>331.48001099999999</v>
      </c>
      <c r="CL240" s="113">
        <v>329.803223</v>
      </c>
      <c r="CM240" s="114">
        <v>1868100</v>
      </c>
      <c r="CN240" s="115">
        <v>352449</v>
      </c>
      <c r="CO240" s="145">
        <v>54.240001999999997</v>
      </c>
      <c r="CP240" s="113">
        <v>54.389999000000003</v>
      </c>
      <c r="CQ240" s="113">
        <v>53.509998000000003</v>
      </c>
      <c r="CR240" s="113">
        <v>53.939999</v>
      </c>
      <c r="CS240" s="113">
        <v>53.939999</v>
      </c>
      <c r="CT240" s="114">
        <v>16215700</v>
      </c>
      <c r="CU240" s="115">
        <v>218834.6</v>
      </c>
      <c r="CV240" s="145">
        <v>141.21000699999999</v>
      </c>
      <c r="CW240" s="113">
        <v>141.80999800000001</v>
      </c>
      <c r="CX240" s="113">
        <v>140.33999600000001</v>
      </c>
      <c r="CY240" s="113">
        <v>141.38000500000001</v>
      </c>
      <c r="CZ240" s="113">
        <v>141.38000500000001</v>
      </c>
      <c r="DA240" s="114">
        <v>5299900</v>
      </c>
      <c r="DB240" s="115">
        <v>126721.7</v>
      </c>
      <c r="DC240" s="145">
        <v>173.259995</v>
      </c>
      <c r="DD240" s="113">
        <v>174.11000100000001</v>
      </c>
      <c r="DE240" s="113">
        <v>172.779999</v>
      </c>
      <c r="DF240" s="113">
        <v>173.770004</v>
      </c>
      <c r="DG240" s="113">
        <v>172.74350000000001</v>
      </c>
      <c r="DH240" s="114">
        <v>3678300</v>
      </c>
      <c r="DI240" s="115">
        <v>457446.5</v>
      </c>
      <c r="DJ240" s="145">
        <v>156.740005</v>
      </c>
      <c r="DK240" s="113">
        <v>159.979996</v>
      </c>
      <c r="DL240" s="113">
        <v>156.30999800000001</v>
      </c>
      <c r="DM240" s="113">
        <v>159.259995</v>
      </c>
      <c r="DN240" s="113">
        <v>158.306061</v>
      </c>
      <c r="DO240" s="114">
        <v>8667000</v>
      </c>
      <c r="DP240" s="115">
        <v>475893.5</v>
      </c>
      <c r="DQ240" s="145">
        <v>235.10000600000001</v>
      </c>
      <c r="DR240" s="113">
        <v>235.10000600000001</v>
      </c>
      <c r="DS240" s="113">
        <v>233.240005</v>
      </c>
      <c r="DT240" s="113">
        <v>233.449997</v>
      </c>
      <c r="DU240" s="113">
        <v>232.17712399999999</v>
      </c>
      <c r="DV240" s="114">
        <v>2027500</v>
      </c>
      <c r="DW240" s="115">
        <v>174340.1</v>
      </c>
      <c r="DX240" s="145">
        <v>75.150002000000001</v>
      </c>
      <c r="DY240" s="113">
        <v>75.360000999999997</v>
      </c>
      <c r="DZ240" s="113">
        <v>74.819999999999993</v>
      </c>
      <c r="EA240" s="113">
        <v>75.190002000000007</v>
      </c>
      <c r="EB240" s="113">
        <v>74.522148000000001</v>
      </c>
      <c r="EC240" s="114">
        <v>11243100</v>
      </c>
      <c r="ED240" s="115">
        <v>190334.1</v>
      </c>
      <c r="EE240" s="145">
        <v>288.79998799999998</v>
      </c>
      <c r="EF240" s="113">
        <v>289.25</v>
      </c>
      <c r="EG240" s="113">
        <v>285.20001200000002</v>
      </c>
      <c r="EH240" s="113">
        <v>286.44000199999999</v>
      </c>
      <c r="EI240" s="113">
        <v>285.89269999999999</v>
      </c>
      <c r="EJ240" s="114">
        <v>18616600</v>
      </c>
      <c r="EK240" s="115">
        <v>2152564</v>
      </c>
      <c r="EL240" s="145">
        <v>171.55999800000001</v>
      </c>
      <c r="EM240" s="113">
        <v>173.96000699999999</v>
      </c>
      <c r="EN240" s="113">
        <v>171.429993</v>
      </c>
      <c r="EO240" s="113">
        <v>172.270004</v>
      </c>
      <c r="EP240" s="113">
        <v>171.98619099999999</v>
      </c>
      <c r="EQ240" s="114">
        <v>3747100</v>
      </c>
      <c r="ER240" s="115">
        <v>220175.8</v>
      </c>
      <c r="ES240" s="145">
        <v>141.91000399999999</v>
      </c>
      <c r="ET240" s="113">
        <v>142.509995</v>
      </c>
      <c r="EU240" s="113">
        <v>141.66000399999999</v>
      </c>
      <c r="EV240" s="113">
        <v>142.270004</v>
      </c>
      <c r="EW240" s="113">
        <v>142.270004</v>
      </c>
      <c r="EX240" s="114">
        <v>5253500</v>
      </c>
      <c r="EY240" s="115">
        <v>345349.7</v>
      </c>
      <c r="EZ240" s="145">
        <v>250.86999499999999</v>
      </c>
      <c r="FA240" s="113">
        <v>251.25</v>
      </c>
      <c r="FB240" s="113">
        <v>243.03999300000001</v>
      </c>
      <c r="FC240" s="113">
        <v>243.38999899999999</v>
      </c>
      <c r="FD240" s="113">
        <v>243.38999899999999</v>
      </c>
      <c r="FE240" s="114">
        <v>4430600</v>
      </c>
      <c r="FF240" s="115">
        <v>216170</v>
      </c>
      <c r="FG240" s="145">
        <v>153.11999499999999</v>
      </c>
      <c r="FH240" s="113">
        <v>155.16000399999999</v>
      </c>
      <c r="FI240" s="113">
        <v>153.020004</v>
      </c>
      <c r="FJ240" s="113">
        <v>154.220001</v>
      </c>
      <c r="FK240" s="113">
        <v>153.36506700000001</v>
      </c>
      <c r="FL240" s="114">
        <v>852000</v>
      </c>
      <c r="FM240" s="115">
        <v>38476.78</v>
      </c>
      <c r="FN240" s="145">
        <v>410.51001000000002</v>
      </c>
      <c r="FO240" s="113">
        <v>413.64999399999999</v>
      </c>
      <c r="FP240" s="113">
        <v>408.57000699999998</v>
      </c>
      <c r="FQ240" s="113">
        <v>411.77999899999998</v>
      </c>
      <c r="FR240" s="113">
        <v>410.33969100000002</v>
      </c>
      <c r="FS240" s="114">
        <v>1441800</v>
      </c>
      <c r="FT240" s="115">
        <v>388274.5</v>
      </c>
      <c r="FU240" s="145">
        <v>55.099997999999999</v>
      </c>
      <c r="FV240" s="113">
        <v>55.529998999999997</v>
      </c>
      <c r="FW240" s="113">
        <v>55</v>
      </c>
      <c r="FX240" s="113">
        <v>55.48</v>
      </c>
      <c r="FY240" s="113">
        <v>54.828850000000003</v>
      </c>
      <c r="FZ240" s="114">
        <v>11756900</v>
      </c>
      <c r="GA240" s="115">
        <v>229693.6</v>
      </c>
      <c r="GB240" s="145">
        <v>240.509995</v>
      </c>
      <c r="GC240" s="113">
        <v>241.33999600000001</v>
      </c>
      <c r="GD240" s="113">
        <v>235.55999800000001</v>
      </c>
      <c r="GE240" s="113">
        <v>238.070007</v>
      </c>
      <c r="GF240" s="113">
        <v>237.74591100000001</v>
      </c>
      <c r="GG240" s="114">
        <v>7185700</v>
      </c>
      <c r="GH240" s="115">
        <v>401777.1</v>
      </c>
      <c r="GI240" s="145">
        <v>47.610000999999997</v>
      </c>
      <c r="GJ240" s="113">
        <v>48.490001999999997</v>
      </c>
      <c r="GK240" s="113">
        <v>47.41</v>
      </c>
      <c r="GL240" s="113">
        <v>48.43</v>
      </c>
      <c r="GM240" s="113">
        <v>47.957751999999999</v>
      </c>
      <c r="GN240" s="114">
        <v>4977400</v>
      </c>
      <c r="GO240" s="115">
        <v>30320</v>
      </c>
      <c r="GP240" s="145">
        <v>146.970001</v>
      </c>
      <c r="GQ240" s="113">
        <v>148.949997</v>
      </c>
      <c r="GR240" s="113">
        <v>146.25</v>
      </c>
      <c r="GS240" s="113">
        <v>148.679993</v>
      </c>
      <c r="GT240" s="113">
        <v>148.134872</v>
      </c>
      <c r="GU240" s="114">
        <v>12754000</v>
      </c>
      <c r="GV240" s="115">
        <v>416622.9</v>
      </c>
      <c r="GW240" s="145">
        <v>176.25</v>
      </c>
      <c r="GX240" s="113">
        <v>177.39999399999999</v>
      </c>
      <c r="GY240" s="113">
        <v>175.58000200000001</v>
      </c>
      <c r="GZ240" s="113">
        <v>177.070007</v>
      </c>
      <c r="HA240" s="113">
        <v>177.070007</v>
      </c>
      <c r="HB240" s="114">
        <v>5185000</v>
      </c>
      <c r="HC240" s="115">
        <v>321758.59999999998</v>
      </c>
      <c r="HD240" s="147">
        <v>35135.17</v>
      </c>
      <c r="HE240" s="148">
        <v>35285.160000000003</v>
      </c>
      <c r="HF240" s="148">
        <v>35091.910000000003</v>
      </c>
      <c r="HG240" s="148">
        <v>35264.67</v>
      </c>
      <c r="HH240" s="148">
        <v>35264.67</v>
      </c>
      <c r="HI240" s="114">
        <v>255040000</v>
      </c>
      <c r="HJ240" s="149">
        <f t="shared" si="3"/>
        <v>10776376.139999999</v>
      </c>
    </row>
    <row r="241" spans="1:218" x14ac:dyDescent="0.2">
      <c r="A241" s="127">
        <v>44419</v>
      </c>
      <c r="B241" s="112">
        <v>200</v>
      </c>
      <c r="C241" s="113">
        <v>201.770004</v>
      </c>
      <c r="D241" s="113">
        <v>199.30999800000001</v>
      </c>
      <c r="E241" s="113">
        <v>201.570007</v>
      </c>
      <c r="F241" s="113">
        <v>200.042969</v>
      </c>
      <c r="G241" s="114">
        <v>2217400</v>
      </c>
      <c r="H241" s="120">
        <v>116636.1</v>
      </c>
      <c r="I241" s="145">
        <v>169.449997</v>
      </c>
      <c r="J241" s="113">
        <v>170.729996</v>
      </c>
      <c r="K241" s="113">
        <v>168.66999799999999</v>
      </c>
      <c r="L241" s="113">
        <v>170.66999799999999</v>
      </c>
      <c r="M241" s="113">
        <v>170.24676500000001</v>
      </c>
      <c r="N241" s="114">
        <v>3843400</v>
      </c>
      <c r="O241" s="115">
        <v>135585.79999999999</v>
      </c>
      <c r="P241" s="146">
        <v>229.13999899999999</v>
      </c>
      <c r="Q241" s="113">
        <v>230</v>
      </c>
      <c r="R241" s="113">
        <v>227.490005</v>
      </c>
      <c r="S241" s="113">
        <v>228.13000500000001</v>
      </c>
      <c r="T241" s="113">
        <v>226.38188199999999</v>
      </c>
      <c r="U241" s="114">
        <v>2104900</v>
      </c>
      <c r="V241" s="120">
        <v>142080</v>
      </c>
      <c r="W241" s="145">
        <v>146.050003</v>
      </c>
      <c r="X241" s="113">
        <v>146.720001</v>
      </c>
      <c r="Y241" s="113">
        <v>145.529999</v>
      </c>
      <c r="Z241" s="113">
        <v>145.86000100000001</v>
      </c>
      <c r="AA241" s="113">
        <v>145.86000100000001</v>
      </c>
      <c r="AB241" s="114">
        <v>48493500</v>
      </c>
      <c r="AC241" s="115">
        <v>2411089</v>
      </c>
      <c r="AD241" s="145">
        <v>236.61000100000001</v>
      </c>
      <c r="AE241" s="113">
        <v>239.58999600000001</v>
      </c>
      <c r="AF241" s="113">
        <v>234.58000200000001</v>
      </c>
      <c r="AG241" s="113">
        <v>239.490005</v>
      </c>
      <c r="AH241" s="113">
        <v>239.490005</v>
      </c>
      <c r="AI241" s="114">
        <v>9664000</v>
      </c>
      <c r="AJ241" s="115">
        <v>140377.4</v>
      </c>
      <c r="AK241" s="145">
        <v>215.729996</v>
      </c>
      <c r="AL241" s="113">
        <v>222.570007</v>
      </c>
      <c r="AM241" s="113">
        <v>214.570007</v>
      </c>
      <c r="AN241" s="113">
        <v>221.66000399999999</v>
      </c>
      <c r="AO241" s="113">
        <v>221.66000399999999</v>
      </c>
      <c r="AP241" s="114">
        <v>7794100</v>
      </c>
      <c r="AQ241" s="115">
        <v>121352.4</v>
      </c>
      <c r="AR241" s="145">
        <v>102.040001</v>
      </c>
      <c r="AS241" s="113">
        <v>102.970001</v>
      </c>
      <c r="AT241" s="113">
        <v>101.599998</v>
      </c>
      <c r="AU241" s="113">
        <v>102.849998</v>
      </c>
      <c r="AV241" s="113">
        <v>101.481796</v>
      </c>
      <c r="AW241" s="114">
        <v>7079800</v>
      </c>
      <c r="AX241" s="115">
        <v>198902.9</v>
      </c>
      <c r="AY241" s="145">
        <v>55.889999000000003</v>
      </c>
      <c r="AZ241" s="113">
        <v>56.009998000000003</v>
      </c>
      <c r="BA241" s="113">
        <v>55.599997999999999</v>
      </c>
      <c r="BB241" s="113">
        <v>55.860000999999997</v>
      </c>
      <c r="BC241" s="113">
        <v>55.485171999999999</v>
      </c>
      <c r="BD241" s="114">
        <v>12604500</v>
      </c>
      <c r="BE241" s="115">
        <v>235405.3</v>
      </c>
      <c r="BF241" s="145">
        <v>56.889999000000003</v>
      </c>
      <c r="BG241" s="113">
        <v>57.18</v>
      </c>
      <c r="BH241" s="113">
        <v>56.709999000000003</v>
      </c>
      <c r="BI241" s="113">
        <v>56.73</v>
      </c>
      <c r="BJ241" s="113">
        <v>56.305058000000002</v>
      </c>
      <c r="BK241" s="114">
        <v>8370700</v>
      </c>
      <c r="BL241" s="115">
        <v>244881.7</v>
      </c>
      <c r="BM241" s="145">
        <v>63.419998</v>
      </c>
      <c r="BN241" s="113">
        <v>64.300003000000004</v>
      </c>
      <c r="BO241" s="113">
        <v>63.220001000000003</v>
      </c>
      <c r="BP241" s="113">
        <v>64.239998</v>
      </c>
      <c r="BQ241" s="113">
        <v>63.552199999999999</v>
      </c>
      <c r="BR241" s="114">
        <v>3583600</v>
      </c>
      <c r="BS241" s="115">
        <v>40955.33</v>
      </c>
      <c r="BT241" s="145">
        <v>408.79998799999998</v>
      </c>
      <c r="BU241" s="113">
        <v>414.67999300000002</v>
      </c>
      <c r="BV241" s="113">
        <v>407.05999800000001</v>
      </c>
      <c r="BW241" s="113">
        <v>413.89001500000001</v>
      </c>
      <c r="BX241" s="113">
        <v>411.88861100000003</v>
      </c>
      <c r="BY241" s="114">
        <v>3000500</v>
      </c>
      <c r="BZ241" s="115">
        <v>139521.20000000001</v>
      </c>
      <c r="CA241" s="145">
        <v>232.60000600000001</v>
      </c>
      <c r="CB241" s="113">
        <v>234.679993</v>
      </c>
      <c r="CC241" s="113">
        <v>231.86999499999999</v>
      </c>
      <c r="CD241" s="113">
        <v>234.179993</v>
      </c>
      <c r="CE241" s="113">
        <v>233.25</v>
      </c>
      <c r="CF241" s="114">
        <v>2098500</v>
      </c>
      <c r="CG241" s="115">
        <v>111440</v>
      </c>
      <c r="CH241" s="145">
        <v>333.79998799999998</v>
      </c>
      <c r="CI241" s="113">
        <v>338.54998799999998</v>
      </c>
      <c r="CJ241" s="113">
        <v>333.39999399999999</v>
      </c>
      <c r="CK241" s="113">
        <v>337</v>
      </c>
      <c r="CL241" s="113">
        <v>335.29528800000003</v>
      </c>
      <c r="CM241" s="114">
        <v>3258600</v>
      </c>
      <c r="CN241" s="115">
        <v>358318.2</v>
      </c>
      <c r="CO241" s="145">
        <v>54.259998000000003</v>
      </c>
      <c r="CP241" s="113">
        <v>54.360000999999997</v>
      </c>
      <c r="CQ241" s="113">
        <v>53.84</v>
      </c>
      <c r="CR241" s="113">
        <v>54.139999000000003</v>
      </c>
      <c r="CS241" s="113">
        <v>54.139999000000003</v>
      </c>
      <c r="CT241" s="114">
        <v>18590800</v>
      </c>
      <c r="CU241" s="115">
        <v>219645.9</v>
      </c>
      <c r="CV241" s="145">
        <v>141.779999</v>
      </c>
      <c r="CW241" s="113">
        <v>142.770004</v>
      </c>
      <c r="CX241" s="113">
        <v>141.5</v>
      </c>
      <c r="CY241" s="113">
        <v>142.13000500000001</v>
      </c>
      <c r="CZ241" s="113">
        <v>142.13000500000001</v>
      </c>
      <c r="DA241" s="114">
        <v>4260000</v>
      </c>
      <c r="DB241" s="115">
        <v>127393.9</v>
      </c>
      <c r="DC241" s="145">
        <v>174.25</v>
      </c>
      <c r="DD241" s="113">
        <v>174.470001</v>
      </c>
      <c r="DE241" s="113">
        <v>173.55999800000001</v>
      </c>
      <c r="DF241" s="113">
        <v>173.800003</v>
      </c>
      <c r="DG241" s="113">
        <v>172.77333100000001</v>
      </c>
      <c r="DH241" s="114">
        <v>4221300</v>
      </c>
      <c r="DI241" s="115">
        <v>457525.4</v>
      </c>
      <c r="DJ241" s="145">
        <v>160</v>
      </c>
      <c r="DK241" s="113">
        <v>161.5</v>
      </c>
      <c r="DL241" s="113">
        <v>159.08000200000001</v>
      </c>
      <c r="DM241" s="113">
        <v>161.16000399999999</v>
      </c>
      <c r="DN241" s="113">
        <v>160.19468699999999</v>
      </c>
      <c r="DO241" s="114">
        <v>9156500</v>
      </c>
      <c r="DP241" s="115">
        <v>481571</v>
      </c>
      <c r="DQ241" s="145">
        <v>234.19000199999999</v>
      </c>
      <c r="DR241" s="113">
        <v>235.94000199999999</v>
      </c>
      <c r="DS241" s="113">
        <v>233.75</v>
      </c>
      <c r="DT241" s="113">
        <v>235.550003</v>
      </c>
      <c r="DU241" s="113">
        <v>234.265671</v>
      </c>
      <c r="DV241" s="114">
        <v>1969100</v>
      </c>
      <c r="DW241" s="115">
        <v>175908.4</v>
      </c>
      <c r="DX241" s="145">
        <v>75.580001999999993</v>
      </c>
      <c r="DY241" s="113">
        <v>75.769997000000004</v>
      </c>
      <c r="DZ241" s="113">
        <v>75.139999000000003</v>
      </c>
      <c r="EA241" s="113">
        <v>75.209998999999996</v>
      </c>
      <c r="EB241" s="113">
        <v>74.541968999999995</v>
      </c>
      <c r="EC241" s="114">
        <v>6952200</v>
      </c>
      <c r="ED241" s="115">
        <v>190384.7</v>
      </c>
      <c r="EE241" s="145">
        <v>287.209991</v>
      </c>
      <c r="EF241" s="113">
        <v>288.66000400000001</v>
      </c>
      <c r="EG241" s="113">
        <v>285.85998499999999</v>
      </c>
      <c r="EH241" s="113">
        <v>286.95001200000002</v>
      </c>
      <c r="EI241" s="113">
        <v>286.40173299999998</v>
      </c>
      <c r="EJ241" s="114">
        <v>13955900</v>
      </c>
      <c r="EK241" s="115">
        <v>2156397</v>
      </c>
      <c r="EL241" s="145">
        <v>172</v>
      </c>
      <c r="EM241" s="113">
        <v>173.220001</v>
      </c>
      <c r="EN241" s="113">
        <v>170.94000199999999</v>
      </c>
      <c r="EO241" s="113">
        <v>171.270004</v>
      </c>
      <c r="EP241" s="113">
        <v>170.98783900000001</v>
      </c>
      <c r="EQ241" s="114">
        <v>4078300</v>
      </c>
      <c r="ER241" s="115">
        <v>218897.8</v>
      </c>
      <c r="ES241" s="145">
        <v>142.740005</v>
      </c>
      <c r="ET241" s="113">
        <v>143.240005</v>
      </c>
      <c r="EU241" s="113">
        <v>142.470001</v>
      </c>
      <c r="EV241" s="113">
        <v>142.61999499999999</v>
      </c>
      <c r="EW241" s="113">
        <v>142.61999499999999</v>
      </c>
      <c r="EX241" s="114">
        <v>4205000</v>
      </c>
      <c r="EY241" s="115">
        <v>346199.3</v>
      </c>
      <c r="EZ241" s="145">
        <v>244.66999799999999</v>
      </c>
      <c r="FA241" s="113">
        <v>246.14999399999999</v>
      </c>
      <c r="FB241" s="113">
        <v>240.10000600000001</v>
      </c>
      <c r="FC241" s="113">
        <v>242.279999</v>
      </c>
      <c r="FD241" s="113">
        <v>242.279999</v>
      </c>
      <c r="FE241" s="114">
        <v>3999200</v>
      </c>
      <c r="FF241" s="115">
        <v>214750</v>
      </c>
      <c r="FG241" s="145">
        <v>154.88999899999999</v>
      </c>
      <c r="FH241" s="113">
        <v>156.279999</v>
      </c>
      <c r="FI241" s="113">
        <v>154.38999899999999</v>
      </c>
      <c r="FJ241" s="113">
        <v>156.21000699999999</v>
      </c>
      <c r="FK241" s="113">
        <v>155.34404000000001</v>
      </c>
      <c r="FL241" s="114">
        <v>757700</v>
      </c>
      <c r="FM241" s="115">
        <v>38973.269999999997</v>
      </c>
      <c r="FN241" s="145">
        <v>413.02999899999998</v>
      </c>
      <c r="FO241" s="113">
        <v>413.92999300000002</v>
      </c>
      <c r="FP241" s="113">
        <v>407.51001000000002</v>
      </c>
      <c r="FQ241" s="113">
        <v>407.73998999999998</v>
      </c>
      <c r="FR241" s="113">
        <v>406.31381199999998</v>
      </c>
      <c r="FS241" s="114">
        <v>1542600</v>
      </c>
      <c r="FT241" s="115">
        <v>384465</v>
      </c>
      <c r="FU241" s="145">
        <v>55.610000999999997</v>
      </c>
      <c r="FV241" s="113">
        <v>55.849997999999999</v>
      </c>
      <c r="FW241" s="113">
        <v>55.52</v>
      </c>
      <c r="FX241" s="113">
        <v>55.57</v>
      </c>
      <c r="FY241" s="113">
        <v>54.917793000000003</v>
      </c>
      <c r="FZ241" s="114">
        <v>11727300</v>
      </c>
      <c r="GA241" s="115">
        <v>230066.3</v>
      </c>
      <c r="GB241" s="145">
        <v>238.08000200000001</v>
      </c>
      <c r="GC241" s="113">
        <v>238.36000100000001</v>
      </c>
      <c r="GD241" s="113">
        <v>234.58000200000001</v>
      </c>
      <c r="GE241" s="113">
        <v>235.05999800000001</v>
      </c>
      <c r="GF241" s="113">
        <v>234.73999000000001</v>
      </c>
      <c r="GG241" s="114">
        <v>7375700</v>
      </c>
      <c r="GH241" s="115">
        <v>396697.3</v>
      </c>
      <c r="GI241" s="145">
        <v>48.75</v>
      </c>
      <c r="GJ241" s="113">
        <v>49.849997999999999</v>
      </c>
      <c r="GK241" s="113">
        <v>48.459999000000003</v>
      </c>
      <c r="GL241" s="113">
        <v>49.720001000000003</v>
      </c>
      <c r="GM241" s="113">
        <v>49.235176000000003</v>
      </c>
      <c r="GN241" s="114">
        <v>7754200</v>
      </c>
      <c r="GO241" s="115">
        <v>30350</v>
      </c>
      <c r="GP241" s="145">
        <v>149.509995</v>
      </c>
      <c r="GQ241" s="113">
        <v>151.58000200000001</v>
      </c>
      <c r="GR241" s="113">
        <v>149.16000399999999</v>
      </c>
      <c r="GS241" s="113">
        <v>150.009995</v>
      </c>
      <c r="GT241" s="113">
        <v>149.459991</v>
      </c>
      <c r="GU241" s="114">
        <v>13818600</v>
      </c>
      <c r="GV241" s="115">
        <v>420349.8</v>
      </c>
      <c r="GW241" s="145">
        <v>177.36000100000001</v>
      </c>
      <c r="GX241" s="113">
        <v>178.490005</v>
      </c>
      <c r="GY241" s="113">
        <v>176.509995</v>
      </c>
      <c r="GZ241" s="113">
        <v>178.08999600000001</v>
      </c>
      <c r="HA241" s="113">
        <v>178.08999600000001</v>
      </c>
      <c r="HB241" s="114">
        <v>5359900</v>
      </c>
      <c r="HC241" s="115">
        <v>323612.09999999998</v>
      </c>
      <c r="HD241" s="147">
        <v>35300.89</v>
      </c>
      <c r="HE241" s="148">
        <v>35501.160000000003</v>
      </c>
      <c r="HF241" s="148">
        <v>35300.89</v>
      </c>
      <c r="HG241" s="148">
        <v>35484.97</v>
      </c>
      <c r="HH241" s="148">
        <v>35484.97</v>
      </c>
      <c r="HI241" s="114">
        <v>232800000</v>
      </c>
      <c r="HJ241" s="149">
        <f t="shared" si="3"/>
        <v>10809732.500000002</v>
      </c>
    </row>
    <row r="242" spans="1:218" x14ac:dyDescent="0.2">
      <c r="A242" s="127">
        <v>44420</v>
      </c>
      <c r="B242" s="112">
        <v>201.479996</v>
      </c>
      <c r="C242" s="113">
        <v>202.36999499999999</v>
      </c>
      <c r="D242" s="113">
        <v>200.36000100000001</v>
      </c>
      <c r="E242" s="113">
        <v>201.429993</v>
      </c>
      <c r="F242" s="113">
        <v>199.90400700000001</v>
      </c>
      <c r="G242" s="114">
        <v>1231800</v>
      </c>
      <c r="H242" s="120">
        <v>116555.1</v>
      </c>
      <c r="I242" s="145">
        <v>170.020004</v>
      </c>
      <c r="J242" s="113">
        <v>170.11000100000001</v>
      </c>
      <c r="K242" s="113">
        <v>167.970001</v>
      </c>
      <c r="L242" s="113">
        <v>168.520004</v>
      </c>
      <c r="M242" s="113">
        <v>168.10211200000001</v>
      </c>
      <c r="N242" s="114">
        <v>3372800</v>
      </c>
      <c r="O242" s="115">
        <v>133877.79999999999</v>
      </c>
      <c r="P242" s="146">
        <v>228.199997</v>
      </c>
      <c r="Q242" s="113">
        <v>229.479996</v>
      </c>
      <c r="R242" s="113">
        <v>225.80999800000001</v>
      </c>
      <c r="S242" s="113">
        <v>228.14999399999999</v>
      </c>
      <c r="T242" s="113">
        <v>226.40171799999999</v>
      </c>
      <c r="U242" s="114">
        <v>1798600</v>
      </c>
      <c r="V242" s="120">
        <v>144960</v>
      </c>
      <c r="W242" s="145">
        <v>146.19000199999999</v>
      </c>
      <c r="X242" s="113">
        <v>149.050003</v>
      </c>
      <c r="Y242" s="113">
        <v>145.83999600000001</v>
      </c>
      <c r="Z242" s="113">
        <v>148.88999899999999</v>
      </c>
      <c r="AA242" s="113">
        <v>148.88999899999999</v>
      </c>
      <c r="AB242" s="114">
        <v>72282600</v>
      </c>
      <c r="AC242" s="115">
        <v>2461176</v>
      </c>
      <c r="AD242" s="145">
        <v>240</v>
      </c>
      <c r="AE242" s="113">
        <v>241.14999399999999</v>
      </c>
      <c r="AF242" s="113">
        <v>236.509995</v>
      </c>
      <c r="AG242" s="113">
        <v>238.179993</v>
      </c>
      <c r="AH242" s="113">
        <v>238.179993</v>
      </c>
      <c r="AI242" s="114">
        <v>6810000</v>
      </c>
      <c r="AJ242" s="115">
        <v>139609.60000000001</v>
      </c>
      <c r="AK242" s="145">
        <v>222.240005</v>
      </c>
      <c r="AL242" s="113">
        <v>223.759995</v>
      </c>
      <c r="AM242" s="113">
        <v>218.470001</v>
      </c>
      <c r="AN242" s="113">
        <v>220.240005</v>
      </c>
      <c r="AO242" s="113">
        <v>220.240005</v>
      </c>
      <c r="AP242" s="114">
        <v>4444500</v>
      </c>
      <c r="AQ242" s="115">
        <v>120575</v>
      </c>
      <c r="AR242" s="145">
        <v>102.860001</v>
      </c>
      <c r="AS242" s="113">
        <v>103.25</v>
      </c>
      <c r="AT242" s="113">
        <v>101.779999</v>
      </c>
      <c r="AU242" s="113">
        <v>102.639999</v>
      </c>
      <c r="AV242" s="113">
        <v>101.274597</v>
      </c>
      <c r="AW242" s="114">
        <v>7377600</v>
      </c>
      <c r="AX242" s="115">
        <v>198496.8</v>
      </c>
      <c r="AY242" s="145">
        <v>55.849997999999999</v>
      </c>
      <c r="AZ242" s="113">
        <v>56.450001</v>
      </c>
      <c r="BA242" s="113">
        <v>55.66</v>
      </c>
      <c r="BB242" s="113">
        <v>56.389999000000003</v>
      </c>
      <c r="BC242" s="113">
        <v>56.011612</v>
      </c>
      <c r="BD242" s="114">
        <v>11209700</v>
      </c>
      <c r="BE242" s="115">
        <v>237638.8</v>
      </c>
      <c r="BF242" s="145">
        <v>56.73</v>
      </c>
      <c r="BG242" s="113">
        <v>56.98</v>
      </c>
      <c r="BH242" s="113">
        <v>56.73</v>
      </c>
      <c r="BI242" s="113">
        <v>56.84</v>
      </c>
      <c r="BJ242" s="113">
        <v>56.414234</v>
      </c>
      <c r="BK242" s="114">
        <v>6169200</v>
      </c>
      <c r="BL242" s="115">
        <v>245356.5</v>
      </c>
      <c r="BM242" s="145">
        <v>64.360000999999997</v>
      </c>
      <c r="BN242" s="113">
        <v>64.620002999999997</v>
      </c>
      <c r="BO242" s="113">
        <v>63.303001000000002</v>
      </c>
      <c r="BP242" s="113">
        <v>64.010002</v>
      </c>
      <c r="BQ242" s="113">
        <v>63.324669</v>
      </c>
      <c r="BR242" s="114">
        <v>3581400</v>
      </c>
      <c r="BS242" s="115">
        <v>40798.410000000003</v>
      </c>
      <c r="BT242" s="145">
        <v>414.38000499999998</v>
      </c>
      <c r="BU242" s="113">
        <v>418.61999500000002</v>
      </c>
      <c r="BV242" s="113">
        <v>410.55999800000001</v>
      </c>
      <c r="BW242" s="113">
        <v>415</v>
      </c>
      <c r="BX242" s="113">
        <v>412.993225</v>
      </c>
      <c r="BY242" s="114">
        <v>2312800</v>
      </c>
      <c r="BZ242" s="115">
        <v>139895.4</v>
      </c>
      <c r="CA242" s="145">
        <v>233.520004</v>
      </c>
      <c r="CB242" s="113">
        <v>233.75</v>
      </c>
      <c r="CC242" s="113">
        <v>230.699997</v>
      </c>
      <c r="CD242" s="113">
        <v>231.94000199999999</v>
      </c>
      <c r="CE242" s="113">
        <v>231.94000199999999</v>
      </c>
      <c r="CF242" s="114">
        <v>1917200</v>
      </c>
      <c r="CG242" s="115">
        <v>114170</v>
      </c>
      <c r="CH242" s="145">
        <v>337.35000600000001</v>
      </c>
      <c r="CI242" s="113">
        <v>338.17001299999998</v>
      </c>
      <c r="CJ242" s="113">
        <v>332.27999899999998</v>
      </c>
      <c r="CK242" s="113">
        <v>334.01998900000001</v>
      </c>
      <c r="CL242" s="113">
        <v>332.330353</v>
      </c>
      <c r="CM242" s="114">
        <v>2554200</v>
      </c>
      <c r="CN242" s="115">
        <v>355149.7</v>
      </c>
      <c r="CO242" s="145">
        <v>54.169998</v>
      </c>
      <c r="CP242" s="113">
        <v>54.18</v>
      </c>
      <c r="CQ242" s="113">
        <v>53.259998000000003</v>
      </c>
      <c r="CR242" s="113">
        <v>53.540000999999997</v>
      </c>
      <c r="CS242" s="113">
        <v>53.540000999999997</v>
      </c>
      <c r="CT242" s="114">
        <v>15070100</v>
      </c>
      <c r="CU242" s="115">
        <v>217211.8</v>
      </c>
      <c r="CV242" s="145">
        <v>142.259995</v>
      </c>
      <c r="CW242" s="113">
        <v>143.14999399999999</v>
      </c>
      <c r="CX242" s="113">
        <v>142.08000200000001</v>
      </c>
      <c r="CY242" s="113">
        <v>143.070007</v>
      </c>
      <c r="CZ242" s="113">
        <v>143.070007</v>
      </c>
      <c r="DA242" s="114">
        <v>2088700</v>
      </c>
      <c r="DB242" s="115">
        <v>128236.5</v>
      </c>
      <c r="DC242" s="145">
        <v>173.820007</v>
      </c>
      <c r="DD242" s="113">
        <v>175.28999300000001</v>
      </c>
      <c r="DE242" s="113">
        <v>173.58999600000001</v>
      </c>
      <c r="DF242" s="113">
        <v>175.199997</v>
      </c>
      <c r="DG242" s="113">
        <v>174.165054</v>
      </c>
      <c r="DH242" s="114">
        <v>4300400</v>
      </c>
      <c r="DI242" s="115">
        <v>461210.9</v>
      </c>
      <c r="DJ242" s="145">
        <v>161.88000500000001</v>
      </c>
      <c r="DK242" s="113">
        <v>162.36999499999999</v>
      </c>
      <c r="DL242" s="113">
        <v>160.550003</v>
      </c>
      <c r="DM242" s="113">
        <v>161.78999300000001</v>
      </c>
      <c r="DN242" s="113">
        <v>160.820908</v>
      </c>
      <c r="DO242" s="114">
        <v>8844200</v>
      </c>
      <c r="DP242" s="115">
        <v>483453.5</v>
      </c>
      <c r="DQ242" s="145">
        <v>236</v>
      </c>
      <c r="DR242" s="113">
        <v>236.759995</v>
      </c>
      <c r="DS242" s="113">
        <v>235.050003</v>
      </c>
      <c r="DT242" s="113">
        <v>236.66999799999999</v>
      </c>
      <c r="DU242" s="113">
        <v>235.37956199999999</v>
      </c>
      <c r="DV242" s="114">
        <v>1490800</v>
      </c>
      <c r="DW242" s="115">
        <v>176744.8</v>
      </c>
      <c r="DX242" s="145">
        <v>75.120002999999997</v>
      </c>
      <c r="DY242" s="113">
        <v>76.059997999999993</v>
      </c>
      <c r="DZ242" s="113">
        <v>75.059997999999993</v>
      </c>
      <c r="EA242" s="113">
        <v>76.040001000000004</v>
      </c>
      <c r="EB242" s="113">
        <v>75.364593999999997</v>
      </c>
      <c r="EC242" s="114">
        <v>6077100</v>
      </c>
      <c r="ED242" s="115">
        <v>192485.7</v>
      </c>
      <c r="EE242" s="145">
        <v>286.63000499999998</v>
      </c>
      <c r="EF242" s="113">
        <v>289.97000100000002</v>
      </c>
      <c r="EG242" s="113">
        <v>286.33999599999999</v>
      </c>
      <c r="EH242" s="113">
        <v>289.80999800000001</v>
      </c>
      <c r="EI242" s="113">
        <v>289.25625600000001</v>
      </c>
      <c r="EJ242" s="114">
        <v>14561300</v>
      </c>
      <c r="EK242" s="115">
        <v>2177890</v>
      </c>
      <c r="EL242" s="145">
        <v>170.88999899999999</v>
      </c>
      <c r="EM242" s="113">
        <v>171.320007</v>
      </c>
      <c r="EN242" s="113">
        <v>169.479996</v>
      </c>
      <c r="EO242" s="113">
        <v>170.63999899999999</v>
      </c>
      <c r="EP242" s="113">
        <v>170.35887099999999</v>
      </c>
      <c r="EQ242" s="114">
        <v>3997100</v>
      </c>
      <c r="ER242" s="115">
        <v>218092.5</v>
      </c>
      <c r="ES242" s="145">
        <v>143.14999399999999</v>
      </c>
      <c r="ET242" s="113">
        <v>143.14999399999999</v>
      </c>
      <c r="EU242" s="113">
        <v>142.35000600000001</v>
      </c>
      <c r="EV242" s="113">
        <v>142.949997</v>
      </c>
      <c r="EW242" s="113">
        <v>142.949997</v>
      </c>
      <c r="EX242" s="114">
        <v>4956100</v>
      </c>
      <c r="EY242" s="115">
        <v>347000.4</v>
      </c>
      <c r="EZ242" s="145">
        <v>242.5</v>
      </c>
      <c r="FA242" s="113">
        <v>248.429993</v>
      </c>
      <c r="FB242" s="113">
        <v>241.929993</v>
      </c>
      <c r="FC242" s="113">
        <v>248.38999899999999</v>
      </c>
      <c r="FD242" s="113">
        <v>248.38999899999999</v>
      </c>
      <c r="FE242" s="114">
        <v>4467400</v>
      </c>
      <c r="FF242" s="115">
        <v>225480</v>
      </c>
      <c r="FG242" s="145">
        <v>157</v>
      </c>
      <c r="FH242" s="113">
        <v>157.11999499999999</v>
      </c>
      <c r="FI242" s="113">
        <v>155.30999800000001</v>
      </c>
      <c r="FJ242" s="113">
        <v>156.490005</v>
      </c>
      <c r="FK242" s="113">
        <v>155.62248199999999</v>
      </c>
      <c r="FL242" s="114">
        <v>722800</v>
      </c>
      <c r="FM242" s="115">
        <v>39043.129999999997</v>
      </c>
      <c r="FN242" s="145">
        <v>407</v>
      </c>
      <c r="FO242" s="113">
        <v>408.73001099999999</v>
      </c>
      <c r="FP242" s="113">
        <v>404.29998799999998</v>
      </c>
      <c r="FQ242" s="113">
        <v>405.959991</v>
      </c>
      <c r="FR242" s="113">
        <v>404.54003899999998</v>
      </c>
      <c r="FS242" s="114">
        <v>1939900</v>
      </c>
      <c r="FT242" s="115">
        <v>382786.6</v>
      </c>
      <c r="FU242" s="145">
        <v>55.619999</v>
      </c>
      <c r="FV242" s="113">
        <v>55.799999</v>
      </c>
      <c r="FW242" s="113">
        <v>55.529998999999997</v>
      </c>
      <c r="FX242" s="113">
        <v>55.639999000000003</v>
      </c>
      <c r="FY242" s="113">
        <v>54.986972999999999</v>
      </c>
      <c r="FZ242" s="114">
        <v>10744800</v>
      </c>
      <c r="GA242" s="115">
        <v>230356</v>
      </c>
      <c r="GB242" s="145">
        <v>233.88999899999999</v>
      </c>
      <c r="GC242" s="113">
        <v>234.11000100000001</v>
      </c>
      <c r="GD242" s="113">
        <v>231.020004</v>
      </c>
      <c r="GE242" s="113">
        <v>231.78999300000001</v>
      </c>
      <c r="GF242" s="113">
        <v>231.78999300000001</v>
      </c>
      <c r="GG242" s="114">
        <v>9867000</v>
      </c>
      <c r="GH242" s="115">
        <v>391178.7</v>
      </c>
      <c r="GI242" s="145">
        <v>50</v>
      </c>
      <c r="GJ242" s="113">
        <v>50.07</v>
      </c>
      <c r="GK242" s="113">
        <v>49.080002</v>
      </c>
      <c r="GL242" s="113">
        <v>49.32</v>
      </c>
      <c r="GM242" s="113">
        <v>48.839072999999999</v>
      </c>
      <c r="GN242" s="114">
        <v>3631100</v>
      </c>
      <c r="GO242" s="115">
        <v>30920</v>
      </c>
      <c r="GP242" s="145">
        <v>149</v>
      </c>
      <c r="GQ242" s="113">
        <v>150.21000699999999</v>
      </c>
      <c r="GR242" s="113">
        <v>148.80999800000001</v>
      </c>
      <c r="GS242" s="113">
        <v>149.05999800000001</v>
      </c>
      <c r="GT242" s="113">
        <v>149.05999800000001</v>
      </c>
      <c r="GU242" s="114">
        <v>6089700</v>
      </c>
      <c r="GV242" s="115">
        <v>417687.8</v>
      </c>
      <c r="GW242" s="145">
        <v>178.08999600000001</v>
      </c>
      <c r="GX242" s="113">
        <v>179.720001</v>
      </c>
      <c r="GY242" s="113">
        <v>176.449997</v>
      </c>
      <c r="GZ242" s="113">
        <v>179.28999300000001</v>
      </c>
      <c r="HA242" s="113">
        <v>179.28999300000001</v>
      </c>
      <c r="HB242" s="114">
        <v>11081300</v>
      </c>
      <c r="HC242" s="115">
        <v>325792.59999999998</v>
      </c>
      <c r="HD242" s="147">
        <v>35481.94</v>
      </c>
      <c r="HE242" s="148">
        <v>35510.769999999997</v>
      </c>
      <c r="HF242" s="148">
        <v>35352.53</v>
      </c>
      <c r="HG242" s="148">
        <v>35499.85</v>
      </c>
      <c r="HH242" s="148">
        <v>35499.85</v>
      </c>
      <c r="HI242" s="114">
        <v>231600000</v>
      </c>
      <c r="HJ242" s="149">
        <f t="shared" si="3"/>
        <v>10893830.040000001</v>
      </c>
    </row>
    <row r="243" spans="1:218" x14ac:dyDescent="0.2">
      <c r="A243" s="127">
        <v>44421</v>
      </c>
      <c r="B243" s="112">
        <v>201.229996</v>
      </c>
      <c r="C243" s="113">
        <v>201.71000699999999</v>
      </c>
      <c r="D243" s="113">
        <v>200.28999300000001</v>
      </c>
      <c r="E243" s="113">
        <v>200.58000200000001</v>
      </c>
      <c r="F243" s="113">
        <v>199.06045499999999</v>
      </c>
      <c r="G243" s="114">
        <v>1910700</v>
      </c>
      <c r="H243" s="120">
        <v>116063.2</v>
      </c>
      <c r="I243" s="145">
        <v>168.08999600000001</v>
      </c>
      <c r="J243" s="113">
        <v>168.300003</v>
      </c>
      <c r="K243" s="113">
        <v>165.61000100000001</v>
      </c>
      <c r="L243" s="113">
        <v>166.08000200000001</v>
      </c>
      <c r="M243" s="113">
        <v>165.66815199999999</v>
      </c>
      <c r="N243" s="114">
        <v>4155900</v>
      </c>
      <c r="O243" s="115">
        <v>131939.4</v>
      </c>
      <c r="P243" s="146">
        <v>229.11000100000001</v>
      </c>
      <c r="Q243" s="113">
        <v>231.88999899999999</v>
      </c>
      <c r="R243" s="113">
        <v>228.759995</v>
      </c>
      <c r="S243" s="113">
        <v>229.679993</v>
      </c>
      <c r="T243" s="113">
        <v>227.91999799999999</v>
      </c>
      <c r="U243" s="114">
        <v>1796800</v>
      </c>
      <c r="V243" s="120">
        <v>142430</v>
      </c>
      <c r="W243" s="145">
        <v>148.970001</v>
      </c>
      <c r="X243" s="113">
        <v>149.44000199999999</v>
      </c>
      <c r="Y243" s="113">
        <v>148.270004</v>
      </c>
      <c r="Z243" s="113">
        <v>149.10000600000001</v>
      </c>
      <c r="AA243" s="113">
        <v>149.10000600000001</v>
      </c>
      <c r="AB243" s="114">
        <v>59318800</v>
      </c>
      <c r="AC243" s="115">
        <v>2464647</v>
      </c>
      <c r="AD243" s="145">
        <v>238.009995</v>
      </c>
      <c r="AE243" s="113">
        <v>239.69000199999999</v>
      </c>
      <c r="AF243" s="113">
        <v>234.279999</v>
      </c>
      <c r="AG243" s="113">
        <v>234.46000699999999</v>
      </c>
      <c r="AH243" s="113">
        <v>234.46000699999999</v>
      </c>
      <c r="AI243" s="114">
        <v>6379600</v>
      </c>
      <c r="AJ243" s="115">
        <v>137429.1</v>
      </c>
      <c r="AK243" s="145">
        <v>219.88000500000001</v>
      </c>
      <c r="AL243" s="113">
        <v>220.550003</v>
      </c>
      <c r="AM243" s="113">
        <v>217.729996</v>
      </c>
      <c r="AN243" s="113">
        <v>218.570007</v>
      </c>
      <c r="AO243" s="113">
        <v>218.570007</v>
      </c>
      <c r="AP243" s="114">
        <v>2048300</v>
      </c>
      <c r="AQ243" s="115">
        <v>119660.8</v>
      </c>
      <c r="AR243" s="145">
        <v>102.230003</v>
      </c>
      <c r="AS243" s="113">
        <v>102.540001</v>
      </c>
      <c r="AT243" s="113">
        <v>101.639999</v>
      </c>
      <c r="AU243" s="113">
        <v>101.959999</v>
      </c>
      <c r="AV243" s="113">
        <v>100.603638</v>
      </c>
      <c r="AW243" s="114">
        <v>6570500</v>
      </c>
      <c r="AX243" s="115">
        <v>197181.8</v>
      </c>
      <c r="AY243" s="145">
        <v>56.389999000000003</v>
      </c>
      <c r="AZ243" s="113">
        <v>56.619999</v>
      </c>
      <c r="BA243" s="113">
        <v>56.259998000000003</v>
      </c>
      <c r="BB243" s="113">
        <v>56.470001000000003</v>
      </c>
      <c r="BC243" s="113">
        <v>56.091079999999998</v>
      </c>
      <c r="BD243" s="114">
        <v>10840900</v>
      </c>
      <c r="BE243" s="115">
        <v>237976</v>
      </c>
      <c r="BF243" s="145">
        <v>56.810001</v>
      </c>
      <c r="BG243" s="113">
        <v>57.299999</v>
      </c>
      <c r="BH243" s="113">
        <v>56.77</v>
      </c>
      <c r="BI243" s="113">
        <v>57.23</v>
      </c>
      <c r="BJ243" s="113">
        <v>56.801310999999998</v>
      </c>
      <c r="BK243" s="114">
        <v>7713600</v>
      </c>
      <c r="BL243" s="115">
        <v>247040</v>
      </c>
      <c r="BM243" s="145">
        <v>63.970001000000003</v>
      </c>
      <c r="BN243" s="113">
        <v>64.099997999999999</v>
      </c>
      <c r="BO243" s="113">
        <v>63.349997999999999</v>
      </c>
      <c r="BP243" s="113">
        <v>63.689999</v>
      </c>
      <c r="BQ243" s="113">
        <v>63.008091</v>
      </c>
      <c r="BR243" s="114">
        <v>2384500</v>
      </c>
      <c r="BS243" s="115">
        <v>40317.199999999997</v>
      </c>
      <c r="BT243" s="145">
        <v>416</v>
      </c>
      <c r="BU243" s="113">
        <v>416.89001500000001</v>
      </c>
      <c r="BV243" s="113">
        <v>408.17999300000002</v>
      </c>
      <c r="BW243" s="113">
        <v>410.77999899999998</v>
      </c>
      <c r="BX243" s="113">
        <v>408.79363999999998</v>
      </c>
      <c r="BY243" s="114">
        <v>1979400</v>
      </c>
      <c r="BZ243" s="115">
        <v>138472.79999999999</v>
      </c>
      <c r="CA243" s="145">
        <v>231.85000600000001</v>
      </c>
      <c r="CB243" s="113">
        <v>232.66000399999999</v>
      </c>
      <c r="CC243" s="113">
        <v>231.14999399999999</v>
      </c>
      <c r="CD243" s="113">
        <v>231.759995</v>
      </c>
      <c r="CE243" s="113">
        <v>231.759995</v>
      </c>
      <c r="CF243" s="114">
        <v>1404700</v>
      </c>
      <c r="CG243" s="115">
        <v>113250</v>
      </c>
      <c r="CH243" s="145">
        <v>333.85998499999999</v>
      </c>
      <c r="CI243" s="113">
        <v>335.79998799999998</v>
      </c>
      <c r="CJ243" s="113">
        <v>330.98001099999999</v>
      </c>
      <c r="CK243" s="113">
        <v>331.32000699999998</v>
      </c>
      <c r="CL243" s="113">
        <v>329.64401199999998</v>
      </c>
      <c r="CM243" s="114">
        <v>2216300</v>
      </c>
      <c r="CN243" s="115">
        <v>352278.9</v>
      </c>
      <c r="CO243" s="145">
        <v>53.5</v>
      </c>
      <c r="CP243" s="113">
        <v>53.560001</v>
      </c>
      <c r="CQ243" s="113">
        <v>53.060001</v>
      </c>
      <c r="CR243" s="113">
        <v>53.490001999999997</v>
      </c>
      <c r="CS243" s="113">
        <v>53.490001999999997</v>
      </c>
      <c r="CT243" s="114">
        <v>15276900</v>
      </c>
      <c r="CU243" s="115">
        <v>217008.9</v>
      </c>
      <c r="CV243" s="145">
        <v>142.63999899999999</v>
      </c>
      <c r="CW243" s="113">
        <v>143.58000200000001</v>
      </c>
      <c r="CX243" s="113">
        <v>142.44000199999999</v>
      </c>
      <c r="CY243" s="113">
        <v>143.179993</v>
      </c>
      <c r="CZ243" s="113">
        <v>143.179993</v>
      </c>
      <c r="DA243" s="114">
        <v>1910100</v>
      </c>
      <c r="DB243" s="115">
        <v>128335</v>
      </c>
      <c r="DC243" s="145">
        <v>175.28999300000001</v>
      </c>
      <c r="DD243" s="113">
        <v>176.28999300000001</v>
      </c>
      <c r="DE243" s="113">
        <v>175.11999499999999</v>
      </c>
      <c r="DF243" s="113">
        <v>176.25</v>
      </c>
      <c r="DG243" s="113">
        <v>175.20884699999999</v>
      </c>
      <c r="DH243" s="114">
        <v>5881600</v>
      </c>
      <c r="DI243" s="115">
        <v>463975.1</v>
      </c>
      <c r="DJ243" s="145">
        <v>161.78999300000001</v>
      </c>
      <c r="DK243" s="113">
        <v>162.16000399999999</v>
      </c>
      <c r="DL243" s="113">
        <v>159.570007</v>
      </c>
      <c r="DM243" s="113">
        <v>159.979996</v>
      </c>
      <c r="DN243" s="113">
        <v>159.02174400000001</v>
      </c>
      <c r="DO243" s="114">
        <v>8980000</v>
      </c>
      <c r="DP243" s="115">
        <v>478044.9</v>
      </c>
      <c r="DQ243" s="145">
        <v>236.78999300000001</v>
      </c>
      <c r="DR243" s="113">
        <v>239</v>
      </c>
      <c r="DS243" s="113">
        <v>236.270004</v>
      </c>
      <c r="DT243" s="113">
        <v>238.820007</v>
      </c>
      <c r="DU243" s="113">
        <v>237.517853</v>
      </c>
      <c r="DV243" s="114">
        <v>1699200</v>
      </c>
      <c r="DW243" s="115">
        <v>178350.4</v>
      </c>
      <c r="DX243" s="145">
        <v>76.360000999999997</v>
      </c>
      <c r="DY243" s="113">
        <v>76.769997000000004</v>
      </c>
      <c r="DZ243" s="113">
        <v>76.220000999999996</v>
      </c>
      <c r="EA243" s="113">
        <v>76.720000999999996</v>
      </c>
      <c r="EB243" s="113">
        <v>76.038559000000006</v>
      </c>
      <c r="EC243" s="114">
        <v>6809500</v>
      </c>
      <c r="ED243" s="115">
        <v>194207</v>
      </c>
      <c r="EE243" s="145">
        <v>289.48001099999999</v>
      </c>
      <c r="EF243" s="113">
        <v>292.89999399999999</v>
      </c>
      <c r="EG243" s="113">
        <v>289.29998799999998</v>
      </c>
      <c r="EH243" s="113">
        <v>292.85000600000001</v>
      </c>
      <c r="EI243" s="113">
        <v>292.290436</v>
      </c>
      <c r="EJ243" s="114">
        <v>18231400</v>
      </c>
      <c r="EK243" s="115">
        <v>2200736</v>
      </c>
      <c r="EL243" s="145">
        <v>170.449997</v>
      </c>
      <c r="EM243" s="113">
        <v>171.720001</v>
      </c>
      <c r="EN243" s="113">
        <v>168.779999</v>
      </c>
      <c r="EO243" s="113">
        <v>171.69000199999999</v>
      </c>
      <c r="EP243" s="113">
        <v>171.40715</v>
      </c>
      <c r="EQ243" s="114">
        <v>2964100</v>
      </c>
      <c r="ER243" s="115">
        <v>219434.5</v>
      </c>
      <c r="ES243" s="145">
        <v>142.949997</v>
      </c>
      <c r="ET243" s="113">
        <v>143.990005</v>
      </c>
      <c r="EU243" s="113">
        <v>142.69000199999999</v>
      </c>
      <c r="EV243" s="113">
        <v>143.63999899999999</v>
      </c>
      <c r="EW243" s="113">
        <v>143.63999899999999</v>
      </c>
      <c r="EX243" s="114">
        <v>4888300</v>
      </c>
      <c r="EY243" s="115">
        <v>348803.4</v>
      </c>
      <c r="EZ243" s="145">
        <v>251.71000699999999</v>
      </c>
      <c r="FA243" s="113">
        <v>253.770004</v>
      </c>
      <c r="FB243" s="113">
        <v>248.86999499999999</v>
      </c>
      <c r="FC243" s="113">
        <v>251.55999800000001</v>
      </c>
      <c r="FD243" s="113">
        <v>251.55999800000001</v>
      </c>
      <c r="FE243" s="114">
        <v>5985700</v>
      </c>
      <c r="FF243" s="115">
        <v>223000</v>
      </c>
      <c r="FG243" s="145">
        <v>156.63999899999999</v>
      </c>
      <c r="FH243" s="113">
        <v>157.10000600000001</v>
      </c>
      <c r="FI243" s="113">
        <v>155.66999799999999</v>
      </c>
      <c r="FJ243" s="113">
        <v>156.30999800000001</v>
      </c>
      <c r="FK243" s="113">
        <v>155.443466</v>
      </c>
      <c r="FL243" s="114">
        <v>594400</v>
      </c>
      <c r="FM243" s="115">
        <v>38998.21</v>
      </c>
      <c r="FN243" s="145">
        <v>407.07998700000002</v>
      </c>
      <c r="FO243" s="113">
        <v>410.04998799999998</v>
      </c>
      <c r="FP243" s="113">
        <v>405.92001299999998</v>
      </c>
      <c r="FQ243" s="113">
        <v>409.67001299999998</v>
      </c>
      <c r="FR243" s="113">
        <v>408.23709100000002</v>
      </c>
      <c r="FS243" s="114">
        <v>1536900</v>
      </c>
      <c r="FT243" s="115">
        <v>386284.79999999999</v>
      </c>
      <c r="FU243" s="145">
        <v>55.700001</v>
      </c>
      <c r="FV243" s="113">
        <v>55.98</v>
      </c>
      <c r="FW243" s="113">
        <v>55.68</v>
      </c>
      <c r="FX243" s="113">
        <v>55.869999</v>
      </c>
      <c r="FY243" s="113">
        <v>55.214272000000001</v>
      </c>
      <c r="FZ243" s="114">
        <v>8378900</v>
      </c>
      <c r="GA243" s="115">
        <v>231308.2</v>
      </c>
      <c r="GB243" s="145">
        <v>232</v>
      </c>
      <c r="GC243" s="113">
        <v>233.270004</v>
      </c>
      <c r="GD243" s="113">
        <v>231.39999399999999</v>
      </c>
      <c r="GE243" s="113">
        <v>232.64999399999999</v>
      </c>
      <c r="GF243" s="113">
        <v>232.64999399999999</v>
      </c>
      <c r="GG243" s="114">
        <v>5444100</v>
      </c>
      <c r="GH243" s="115">
        <v>392630.1</v>
      </c>
      <c r="GI243" s="145">
        <v>49.330002</v>
      </c>
      <c r="GJ243" s="113">
        <v>49.619999</v>
      </c>
      <c r="GK243" s="113">
        <v>49.080002</v>
      </c>
      <c r="GL243" s="113">
        <v>49.290000999999997</v>
      </c>
      <c r="GM243" s="113">
        <v>48.809367999999999</v>
      </c>
      <c r="GN243" s="114">
        <v>3769100</v>
      </c>
      <c r="GO243" s="115">
        <v>30980</v>
      </c>
      <c r="GP243" s="145">
        <v>149.38000500000001</v>
      </c>
      <c r="GQ243" s="113">
        <v>150.36000100000001</v>
      </c>
      <c r="GR243" s="113">
        <v>149.16000399999999</v>
      </c>
      <c r="GS243" s="113">
        <v>149.529999</v>
      </c>
      <c r="GT243" s="113">
        <v>149.529999</v>
      </c>
      <c r="GU243" s="114">
        <v>5321900</v>
      </c>
      <c r="GV243" s="115">
        <v>419004.7</v>
      </c>
      <c r="GW243" s="145">
        <v>186.28999300000001</v>
      </c>
      <c r="GX243" s="113">
        <v>187.58000200000001</v>
      </c>
      <c r="GY243" s="113">
        <v>180.88000500000001</v>
      </c>
      <c r="GZ243" s="113">
        <v>181.08000200000001</v>
      </c>
      <c r="HA243" s="113">
        <v>181.08000200000001</v>
      </c>
      <c r="HB243" s="114">
        <v>32487900</v>
      </c>
      <c r="HC243" s="115">
        <v>329045.3</v>
      </c>
      <c r="HD243" s="147">
        <v>35551.56</v>
      </c>
      <c r="HE243" s="148">
        <v>35610.57</v>
      </c>
      <c r="HF243" s="148">
        <v>35474.78</v>
      </c>
      <c r="HG243" s="148">
        <v>35515.379999999997</v>
      </c>
      <c r="HH243" s="148">
        <v>35515.379999999997</v>
      </c>
      <c r="HI243" s="114">
        <v>236790000</v>
      </c>
      <c r="HJ243" s="149">
        <f t="shared" si="3"/>
        <v>10918832.709999999</v>
      </c>
    </row>
    <row r="244" spans="1:218" x14ac:dyDescent="0.2">
      <c r="A244" s="127">
        <v>44424</v>
      </c>
      <c r="B244" s="112">
        <v>201.08999600000001</v>
      </c>
      <c r="C244" s="113">
        <v>202.770004</v>
      </c>
      <c r="D244" s="113">
        <v>200.38000500000001</v>
      </c>
      <c r="E244" s="113">
        <v>202.320007</v>
      </c>
      <c r="F244" s="113">
        <v>200.78727699999999</v>
      </c>
      <c r="G244" s="114">
        <v>1607000</v>
      </c>
      <c r="H244" s="120">
        <v>117070.1</v>
      </c>
      <c r="I244" s="145">
        <v>164.770004</v>
      </c>
      <c r="J244" s="113">
        <v>165.89999399999999</v>
      </c>
      <c r="K244" s="113">
        <v>162.63000500000001</v>
      </c>
      <c r="L244" s="113">
        <v>165.75</v>
      </c>
      <c r="M244" s="113">
        <v>165.33897400000001</v>
      </c>
      <c r="N244" s="114">
        <v>3845400</v>
      </c>
      <c r="O244" s="115">
        <v>131677.20000000001</v>
      </c>
      <c r="P244" s="146">
        <v>228.259995</v>
      </c>
      <c r="Q244" s="113">
        <v>231.28999300000001</v>
      </c>
      <c r="R244" s="113">
        <v>227.91999799999999</v>
      </c>
      <c r="S244" s="113">
        <v>231.070007</v>
      </c>
      <c r="T244" s="113">
        <v>231.070007</v>
      </c>
      <c r="U244" s="114">
        <v>2434500</v>
      </c>
      <c r="V244" s="120">
        <v>145090</v>
      </c>
      <c r="W244" s="145">
        <v>148.53999300000001</v>
      </c>
      <c r="X244" s="113">
        <v>151.19000199999999</v>
      </c>
      <c r="Y244" s="113">
        <v>146.470001</v>
      </c>
      <c r="Z244" s="113">
        <v>151.11999499999999</v>
      </c>
      <c r="AA244" s="113">
        <v>151.11999499999999</v>
      </c>
      <c r="AB244" s="114">
        <v>103296000</v>
      </c>
      <c r="AC244" s="115">
        <v>2498038</v>
      </c>
      <c r="AD244" s="145">
        <v>231.89999399999999</v>
      </c>
      <c r="AE244" s="113">
        <v>232.029999</v>
      </c>
      <c r="AF244" s="113">
        <v>227.13999899999999</v>
      </c>
      <c r="AG244" s="113">
        <v>229.05999800000001</v>
      </c>
      <c r="AH244" s="113">
        <v>229.05999800000001</v>
      </c>
      <c r="AI244" s="114">
        <v>7622000</v>
      </c>
      <c r="AJ244" s="115">
        <v>134263.9</v>
      </c>
      <c r="AK244" s="145">
        <v>217.36000100000001</v>
      </c>
      <c r="AL244" s="113">
        <v>218</v>
      </c>
      <c r="AM244" s="113">
        <v>214.33999600000001</v>
      </c>
      <c r="AN244" s="113">
        <v>217.71000699999999</v>
      </c>
      <c r="AO244" s="113">
        <v>217.71000699999999</v>
      </c>
      <c r="AP244" s="114">
        <v>3132500</v>
      </c>
      <c r="AQ244" s="115">
        <v>119189.9</v>
      </c>
      <c r="AR244" s="145">
        <v>100.83000199999999</v>
      </c>
      <c r="AS244" s="113">
        <v>101.199997</v>
      </c>
      <c r="AT244" s="113">
        <v>99.910004000000001</v>
      </c>
      <c r="AU244" s="113">
        <v>100.91999800000001</v>
      </c>
      <c r="AV244" s="113">
        <v>99.577477000000002</v>
      </c>
      <c r="AW244" s="114">
        <v>9476600</v>
      </c>
      <c r="AX244" s="115">
        <v>195170.4</v>
      </c>
      <c r="AY244" s="145">
        <v>56.299999</v>
      </c>
      <c r="AZ244" s="113">
        <v>56.43</v>
      </c>
      <c r="BA244" s="113">
        <v>55.93</v>
      </c>
      <c r="BB244" s="113">
        <v>56.279998999999997</v>
      </c>
      <c r="BC244" s="113">
        <v>55.902351000000003</v>
      </c>
      <c r="BD244" s="114">
        <v>14407400</v>
      </c>
      <c r="BE244" s="115">
        <v>237175.3</v>
      </c>
      <c r="BF244" s="145">
        <v>57.200001</v>
      </c>
      <c r="BG244" s="113">
        <v>57.490001999999997</v>
      </c>
      <c r="BH244" s="113">
        <v>57.029998999999997</v>
      </c>
      <c r="BI244" s="113">
        <v>57.48</v>
      </c>
      <c r="BJ244" s="113">
        <v>57.049438000000002</v>
      </c>
      <c r="BK244" s="114">
        <v>7972000</v>
      </c>
      <c r="BL244" s="115">
        <v>248119.1</v>
      </c>
      <c r="BM244" s="145">
        <v>63.200001</v>
      </c>
      <c r="BN244" s="113">
        <v>63.595001000000003</v>
      </c>
      <c r="BO244" s="113">
        <v>62.139999000000003</v>
      </c>
      <c r="BP244" s="113">
        <v>63.32</v>
      </c>
      <c r="BQ244" s="113">
        <v>62.642055999999997</v>
      </c>
      <c r="BR244" s="114">
        <v>3163400</v>
      </c>
      <c r="BS244" s="115">
        <v>40128.9</v>
      </c>
      <c r="BT244" s="145">
        <v>408.98998999999998</v>
      </c>
      <c r="BU244" s="113">
        <v>408.98998999999998</v>
      </c>
      <c r="BV244" s="113">
        <v>402.14999399999999</v>
      </c>
      <c r="BW244" s="113">
        <v>408.35000600000001</v>
      </c>
      <c r="BX244" s="113">
        <v>406.37539700000002</v>
      </c>
      <c r="BY244" s="114">
        <v>1590700</v>
      </c>
      <c r="BZ244" s="115">
        <v>137653.70000000001</v>
      </c>
      <c r="CA244" s="145">
        <v>231.86000100000001</v>
      </c>
      <c r="CB244" s="113">
        <v>233.800003</v>
      </c>
      <c r="CC244" s="113">
        <v>230.16999799999999</v>
      </c>
      <c r="CD244" s="113">
        <v>233.740005</v>
      </c>
      <c r="CE244" s="113">
        <v>233.740005</v>
      </c>
      <c r="CF244" s="114">
        <v>1794500</v>
      </c>
      <c r="CG244" s="115">
        <v>118390</v>
      </c>
      <c r="CH244" s="145">
        <v>330.709991</v>
      </c>
      <c r="CI244" s="113">
        <v>335.63000499999998</v>
      </c>
      <c r="CJ244" s="113">
        <v>327.97000100000002</v>
      </c>
      <c r="CK244" s="113">
        <v>335.04998799999998</v>
      </c>
      <c r="CL244" s="113">
        <v>333.35513300000002</v>
      </c>
      <c r="CM244" s="114">
        <v>3496300</v>
      </c>
      <c r="CN244" s="115">
        <v>356244.9</v>
      </c>
      <c r="CO244" s="145">
        <v>53.23</v>
      </c>
      <c r="CP244" s="113">
        <v>53.490001999999997</v>
      </c>
      <c r="CQ244" s="113">
        <v>53</v>
      </c>
      <c r="CR244" s="113">
        <v>53.470001000000003</v>
      </c>
      <c r="CS244" s="113">
        <v>53.470001000000003</v>
      </c>
      <c r="CT244" s="114">
        <v>17690300</v>
      </c>
      <c r="CU244" s="115">
        <v>216927.8</v>
      </c>
      <c r="CV244" s="145">
        <v>143.229996</v>
      </c>
      <c r="CW244" s="113">
        <v>143.740005</v>
      </c>
      <c r="CX244" s="113">
        <v>142.229996</v>
      </c>
      <c r="CY244" s="113">
        <v>143.58999600000001</v>
      </c>
      <c r="CZ244" s="113">
        <v>143.58999600000001</v>
      </c>
      <c r="DA244" s="114">
        <v>2785200</v>
      </c>
      <c r="DB244" s="115">
        <v>128702.5</v>
      </c>
      <c r="DC244" s="145">
        <v>176.550003</v>
      </c>
      <c r="DD244" s="113">
        <v>177.88999899999999</v>
      </c>
      <c r="DE244" s="113">
        <v>175.949997</v>
      </c>
      <c r="DF244" s="113">
        <v>177.83999600000001</v>
      </c>
      <c r="DG244" s="113">
        <v>176.78945899999999</v>
      </c>
      <c r="DH244" s="114">
        <v>4782800</v>
      </c>
      <c r="DI244" s="115">
        <v>468160.7</v>
      </c>
      <c r="DJ244" s="145">
        <v>158.94000199999999</v>
      </c>
      <c r="DK244" s="113">
        <v>159.029999</v>
      </c>
      <c r="DL244" s="113">
        <v>156.779999</v>
      </c>
      <c r="DM244" s="113">
        <v>158.929993</v>
      </c>
      <c r="DN244" s="113">
        <v>157.97804300000001</v>
      </c>
      <c r="DO244" s="114">
        <v>8755800</v>
      </c>
      <c r="DP244" s="115">
        <v>474907.4</v>
      </c>
      <c r="DQ244" s="145">
        <v>239</v>
      </c>
      <c r="DR244" s="113">
        <v>241.050003</v>
      </c>
      <c r="DS244" s="113">
        <v>238.55999800000001</v>
      </c>
      <c r="DT244" s="113">
        <v>240.970001</v>
      </c>
      <c r="DU244" s="113">
        <v>239.656128</v>
      </c>
      <c r="DV244" s="114">
        <v>2175300</v>
      </c>
      <c r="DW244" s="115">
        <v>179956.1</v>
      </c>
      <c r="DX244" s="145">
        <v>76.730002999999996</v>
      </c>
      <c r="DY244" s="113">
        <v>78.010002</v>
      </c>
      <c r="DZ244" s="113">
        <v>76.639999000000003</v>
      </c>
      <c r="EA244" s="113">
        <v>77.930000000000007</v>
      </c>
      <c r="EB244" s="113">
        <v>77.237808000000001</v>
      </c>
      <c r="EC244" s="114">
        <v>9368400</v>
      </c>
      <c r="ED244" s="115">
        <v>197269.9</v>
      </c>
      <c r="EE244" s="145">
        <v>293.19000199999999</v>
      </c>
      <c r="EF244" s="113">
        <v>294.82000699999998</v>
      </c>
      <c r="EG244" s="113">
        <v>290.01998900000001</v>
      </c>
      <c r="EH244" s="113">
        <v>294.60000600000001</v>
      </c>
      <c r="EI244" s="113">
        <v>294.03710899999999</v>
      </c>
      <c r="EJ244" s="114">
        <v>22507600</v>
      </c>
      <c r="EK244" s="115">
        <v>2213887</v>
      </c>
      <c r="EL244" s="145">
        <v>170.699997</v>
      </c>
      <c r="EM244" s="113">
        <v>172.39999399999999</v>
      </c>
      <c r="EN244" s="113">
        <v>169.66000399999999</v>
      </c>
      <c r="EO244" s="113">
        <v>172.36000100000001</v>
      </c>
      <c r="EP244" s="113">
        <v>172.07605000000001</v>
      </c>
      <c r="EQ244" s="114">
        <v>3530200</v>
      </c>
      <c r="ER244" s="115">
        <v>220290.8</v>
      </c>
      <c r="ES244" s="145">
        <v>143.66999799999999</v>
      </c>
      <c r="ET244" s="113">
        <v>144.69000199999999</v>
      </c>
      <c r="EU244" s="113">
        <v>143.38000500000001</v>
      </c>
      <c r="EV244" s="113">
        <v>144.63999899999999</v>
      </c>
      <c r="EW244" s="113">
        <v>144.63999899999999</v>
      </c>
      <c r="EX244" s="114">
        <v>6040800</v>
      </c>
      <c r="EY244" s="115">
        <v>351231.8</v>
      </c>
      <c r="EZ244" s="145">
        <v>250.16999799999999</v>
      </c>
      <c r="FA244" s="113">
        <v>251</v>
      </c>
      <c r="FB244" s="113">
        <v>244.470001</v>
      </c>
      <c r="FC244" s="113">
        <v>249.199997</v>
      </c>
      <c r="FD244" s="113">
        <v>249.199997</v>
      </c>
      <c r="FE244" s="114">
        <v>4047500</v>
      </c>
      <c r="FF244" s="115">
        <v>220930</v>
      </c>
      <c r="FG244" s="145">
        <v>156.30999800000001</v>
      </c>
      <c r="FH244" s="113">
        <v>157.94000199999999</v>
      </c>
      <c r="FI244" s="113">
        <v>155.479996</v>
      </c>
      <c r="FJ244" s="113">
        <v>157.740005</v>
      </c>
      <c r="FK244" s="113">
        <v>156.865555</v>
      </c>
      <c r="FL244" s="114">
        <v>980300</v>
      </c>
      <c r="FM244" s="115">
        <v>39354.99</v>
      </c>
      <c r="FN244" s="145">
        <v>409.83999599999999</v>
      </c>
      <c r="FO244" s="113">
        <v>417.42001299999998</v>
      </c>
      <c r="FP244" s="113">
        <v>407.32998700000002</v>
      </c>
      <c r="FQ244" s="113">
        <v>417.209991</v>
      </c>
      <c r="FR244" s="113">
        <v>415.75067100000001</v>
      </c>
      <c r="FS244" s="114">
        <v>2377500</v>
      </c>
      <c r="FT244" s="115">
        <v>393394.4</v>
      </c>
      <c r="FU244" s="145">
        <v>55.919998</v>
      </c>
      <c r="FV244" s="113">
        <v>56.07</v>
      </c>
      <c r="FW244" s="113">
        <v>55.580002</v>
      </c>
      <c r="FX244" s="113">
        <v>55.98</v>
      </c>
      <c r="FY244" s="113">
        <v>55.322983000000001</v>
      </c>
      <c r="FZ244" s="114">
        <v>12964200</v>
      </c>
      <c r="GA244" s="115">
        <v>231763.6</v>
      </c>
      <c r="GB244" s="145">
        <v>232.21000699999999</v>
      </c>
      <c r="GC244" s="113">
        <v>235.479996</v>
      </c>
      <c r="GD244" s="113">
        <v>230.199997</v>
      </c>
      <c r="GE244" s="113">
        <v>235.36000100000001</v>
      </c>
      <c r="GF244" s="113">
        <v>235.36000100000001</v>
      </c>
      <c r="GG244" s="114">
        <v>7575900</v>
      </c>
      <c r="GH244" s="115">
        <v>397203.6</v>
      </c>
      <c r="GI244" s="145">
        <v>49.189999</v>
      </c>
      <c r="GJ244" s="113">
        <v>49.610000999999997</v>
      </c>
      <c r="GK244" s="113">
        <v>48.93</v>
      </c>
      <c r="GL244" s="113">
        <v>49.139999000000003</v>
      </c>
      <c r="GM244" s="113">
        <v>48.660828000000002</v>
      </c>
      <c r="GN244" s="114">
        <v>4639100</v>
      </c>
      <c r="GO244" s="115">
        <v>31970</v>
      </c>
      <c r="GP244" s="145">
        <v>149.679993</v>
      </c>
      <c r="GQ244" s="113">
        <v>151.729996</v>
      </c>
      <c r="GR244" s="113">
        <v>149.03999300000001</v>
      </c>
      <c r="GS244" s="113">
        <v>150.75</v>
      </c>
      <c r="GT244" s="113">
        <v>150.75</v>
      </c>
      <c r="GU244" s="114">
        <v>15930500</v>
      </c>
      <c r="GV244" s="115">
        <v>422423.4</v>
      </c>
      <c r="GW244" s="145">
        <v>180.509995</v>
      </c>
      <c r="GX244" s="113">
        <v>180.58999600000001</v>
      </c>
      <c r="GY244" s="113">
        <v>176.509995</v>
      </c>
      <c r="GZ244" s="113">
        <v>179.08999600000001</v>
      </c>
      <c r="HA244" s="113">
        <v>179.08999600000001</v>
      </c>
      <c r="HB244" s="114">
        <v>8746700</v>
      </c>
      <c r="HC244" s="115">
        <v>325429.2</v>
      </c>
      <c r="HD244" s="147">
        <v>35490.83</v>
      </c>
      <c r="HE244" s="148">
        <v>35631.19</v>
      </c>
      <c r="HF244" s="148">
        <v>35231.870000000003</v>
      </c>
      <c r="HG244" s="148">
        <v>35625.4</v>
      </c>
      <c r="HH244" s="148">
        <v>35625.4</v>
      </c>
      <c r="HI244" s="114">
        <v>292590000</v>
      </c>
      <c r="HJ244" s="149">
        <f t="shared" si="3"/>
        <v>10992014.590000002</v>
      </c>
    </row>
    <row r="245" spans="1:218" x14ac:dyDescent="0.2">
      <c r="A245" s="127">
        <v>44425</v>
      </c>
      <c r="B245" s="112">
        <v>202</v>
      </c>
      <c r="C245" s="113">
        <v>202</v>
      </c>
      <c r="D245" s="113">
        <v>197.60000600000001</v>
      </c>
      <c r="E245" s="113">
        <v>199.550003</v>
      </c>
      <c r="F245" s="113">
        <v>198.03826900000001</v>
      </c>
      <c r="G245" s="114">
        <v>2287900</v>
      </c>
      <c r="H245" s="120">
        <v>115467.2</v>
      </c>
      <c r="I245" s="145">
        <v>164.759995</v>
      </c>
      <c r="J245" s="113">
        <v>166.35000600000001</v>
      </c>
      <c r="K245" s="113">
        <v>163.35000600000001</v>
      </c>
      <c r="L245" s="113">
        <v>164.64999399999999</v>
      </c>
      <c r="M245" s="113">
        <v>164.24169900000001</v>
      </c>
      <c r="N245" s="114">
        <v>7631600</v>
      </c>
      <c r="O245" s="115">
        <v>130803.3</v>
      </c>
      <c r="P245" s="146">
        <v>229.66000399999999</v>
      </c>
      <c r="Q245" s="113">
        <v>231.279999</v>
      </c>
      <c r="R245" s="113">
        <v>229.520004</v>
      </c>
      <c r="S245" s="113">
        <v>231.199997</v>
      </c>
      <c r="T245" s="113">
        <v>231.199997</v>
      </c>
      <c r="U245" s="114">
        <v>2666500</v>
      </c>
      <c r="V245" s="120">
        <v>145300</v>
      </c>
      <c r="W245" s="145">
        <v>150.229996</v>
      </c>
      <c r="X245" s="113">
        <v>151.679993</v>
      </c>
      <c r="Y245" s="113">
        <v>149.08999600000001</v>
      </c>
      <c r="Z245" s="113">
        <v>150.19000199999999</v>
      </c>
      <c r="AA245" s="113">
        <v>150.19000199999999</v>
      </c>
      <c r="AB245" s="114">
        <v>92229700</v>
      </c>
      <c r="AC245" s="115">
        <v>2482665</v>
      </c>
      <c r="AD245" s="145">
        <v>226.199997</v>
      </c>
      <c r="AE245" s="113">
        <v>226.240005</v>
      </c>
      <c r="AF245" s="113">
        <v>219.800003</v>
      </c>
      <c r="AG245" s="113">
        <v>222.220001</v>
      </c>
      <c r="AH245" s="113">
        <v>222.220001</v>
      </c>
      <c r="AI245" s="114">
        <v>13124000</v>
      </c>
      <c r="AJ245" s="115">
        <v>130254.6</v>
      </c>
      <c r="AK245" s="145">
        <v>216.220001</v>
      </c>
      <c r="AL245" s="113">
        <v>216.38999899999999</v>
      </c>
      <c r="AM245" s="113">
        <v>210.58000200000001</v>
      </c>
      <c r="AN245" s="113">
        <v>213.44000199999999</v>
      </c>
      <c r="AO245" s="113">
        <v>213.44000199999999</v>
      </c>
      <c r="AP245" s="114">
        <v>4022800</v>
      </c>
      <c r="AQ245" s="115">
        <v>116852.3</v>
      </c>
      <c r="AR245" s="145">
        <v>100.199997</v>
      </c>
      <c r="AS245" s="113">
        <v>101.68</v>
      </c>
      <c r="AT245" s="113">
        <v>99.629997000000003</v>
      </c>
      <c r="AU245" s="113">
        <v>100.730003</v>
      </c>
      <c r="AV245" s="113">
        <v>99.390006999999997</v>
      </c>
      <c r="AW245" s="114">
        <v>10937500</v>
      </c>
      <c r="AX245" s="115">
        <v>194803</v>
      </c>
      <c r="AY245" s="145">
        <v>55.869999</v>
      </c>
      <c r="AZ245" s="113">
        <v>56.02</v>
      </c>
      <c r="BA245" s="113">
        <v>55.630001</v>
      </c>
      <c r="BB245" s="113">
        <v>56.009998000000003</v>
      </c>
      <c r="BC245" s="113">
        <v>55.634163000000001</v>
      </c>
      <c r="BD245" s="114">
        <v>11987500</v>
      </c>
      <c r="BE245" s="115">
        <v>236037.4</v>
      </c>
      <c r="BF245" s="145">
        <v>57.459999000000003</v>
      </c>
      <c r="BG245" s="113">
        <v>57.560001</v>
      </c>
      <c r="BH245" s="113">
        <v>57.009998000000003</v>
      </c>
      <c r="BI245" s="113">
        <v>57.279998999999997</v>
      </c>
      <c r="BJ245" s="113">
        <v>56.850937000000002</v>
      </c>
      <c r="BK245" s="114">
        <v>10346400</v>
      </c>
      <c r="BL245" s="115">
        <v>247255.8</v>
      </c>
      <c r="BM245" s="145">
        <v>62.689999</v>
      </c>
      <c r="BN245" s="113">
        <v>62.875</v>
      </c>
      <c r="BO245" s="113">
        <v>61.139999000000003</v>
      </c>
      <c r="BP245" s="113">
        <v>62.310001</v>
      </c>
      <c r="BQ245" s="113">
        <v>61.642868</v>
      </c>
      <c r="BR245" s="114">
        <v>3974300</v>
      </c>
      <c r="BS245" s="115">
        <v>39380.93</v>
      </c>
      <c r="BT245" s="145">
        <v>403.83999599999999</v>
      </c>
      <c r="BU245" s="113">
        <v>408.35000600000001</v>
      </c>
      <c r="BV245" s="113">
        <v>400.20001200000002</v>
      </c>
      <c r="BW245" s="113">
        <v>404.97000100000002</v>
      </c>
      <c r="BX245" s="113">
        <v>403.01171900000003</v>
      </c>
      <c r="BY245" s="114">
        <v>2077400</v>
      </c>
      <c r="BZ245" s="115">
        <v>136514.29999999999</v>
      </c>
      <c r="CA245" s="145">
        <v>233.19000199999999</v>
      </c>
      <c r="CB245" s="113">
        <v>233.699997</v>
      </c>
      <c r="CC245" s="113">
        <v>228.33999600000001</v>
      </c>
      <c r="CD245" s="113">
        <v>231.449997</v>
      </c>
      <c r="CE245" s="113">
        <v>231.449997</v>
      </c>
      <c r="CF245" s="114">
        <v>2679100</v>
      </c>
      <c r="CG245" s="115">
        <v>119540</v>
      </c>
      <c r="CH245" s="145">
        <v>321</v>
      </c>
      <c r="CI245" s="113">
        <v>323.58999599999999</v>
      </c>
      <c r="CJ245" s="113">
        <v>316.60998499999999</v>
      </c>
      <c r="CK245" s="113">
        <v>320.75</v>
      </c>
      <c r="CL245" s="113">
        <v>319.12747200000001</v>
      </c>
      <c r="CM245" s="114">
        <v>9322800</v>
      </c>
      <c r="CN245" s="115">
        <v>338506.3</v>
      </c>
      <c r="CO245" s="145">
        <v>53.169998</v>
      </c>
      <c r="CP245" s="113">
        <v>53.18</v>
      </c>
      <c r="CQ245" s="113">
        <v>52.220001000000003</v>
      </c>
      <c r="CR245" s="113">
        <v>52.689999</v>
      </c>
      <c r="CS245" s="113">
        <v>52.689999</v>
      </c>
      <c r="CT245" s="114">
        <v>22014900</v>
      </c>
      <c r="CU245" s="115">
        <v>213763.3</v>
      </c>
      <c r="CV245" s="145">
        <v>143</v>
      </c>
      <c r="CW245" s="113">
        <v>143.16000399999999</v>
      </c>
      <c r="CX245" s="113">
        <v>141.08999600000001</v>
      </c>
      <c r="CY245" s="113">
        <v>142.41999799999999</v>
      </c>
      <c r="CZ245" s="113">
        <v>142.41999799999999</v>
      </c>
      <c r="DA245" s="114">
        <v>3073800</v>
      </c>
      <c r="DB245" s="115">
        <v>127653.9</v>
      </c>
      <c r="DC245" s="145">
        <v>177.30999800000001</v>
      </c>
      <c r="DD245" s="113">
        <v>179.509995</v>
      </c>
      <c r="DE245" s="113">
        <v>177.30999800000001</v>
      </c>
      <c r="DF245" s="113">
        <v>179.470001</v>
      </c>
      <c r="DG245" s="113">
        <v>178.40983600000001</v>
      </c>
      <c r="DH245" s="114">
        <v>6041900</v>
      </c>
      <c r="DI245" s="115">
        <v>472451.6</v>
      </c>
      <c r="DJ245" s="145">
        <v>157.570007</v>
      </c>
      <c r="DK245" s="113">
        <v>158.86000100000001</v>
      </c>
      <c r="DL245" s="113">
        <v>155.270004</v>
      </c>
      <c r="DM245" s="113">
        <v>157.009995</v>
      </c>
      <c r="DN245" s="113">
        <v>156.069534</v>
      </c>
      <c r="DO245" s="114">
        <v>9347200</v>
      </c>
      <c r="DP245" s="115">
        <v>469170.1</v>
      </c>
      <c r="DQ245" s="145">
        <v>240.35000600000001</v>
      </c>
      <c r="DR245" s="113">
        <v>240.83999600000001</v>
      </c>
      <c r="DS245" s="113">
        <v>238.21000699999999</v>
      </c>
      <c r="DT245" s="113">
        <v>240.279999</v>
      </c>
      <c r="DU245" s="113">
        <v>238.96987899999999</v>
      </c>
      <c r="DV245" s="114">
        <v>1652000</v>
      </c>
      <c r="DW245" s="115">
        <v>179440.8</v>
      </c>
      <c r="DX245" s="145">
        <v>77.900002000000001</v>
      </c>
      <c r="DY245" s="113">
        <v>79.059997999999993</v>
      </c>
      <c r="DZ245" s="113">
        <v>77.830001999999993</v>
      </c>
      <c r="EA245" s="113">
        <v>78.830001999999993</v>
      </c>
      <c r="EB245" s="113">
        <v>78.129813999999996</v>
      </c>
      <c r="EC245" s="114">
        <v>10311600</v>
      </c>
      <c r="ED245" s="115">
        <v>199548.3</v>
      </c>
      <c r="EE245" s="145">
        <v>292.39001500000001</v>
      </c>
      <c r="EF245" s="113">
        <v>293.42999300000002</v>
      </c>
      <c r="EG245" s="113">
        <v>291.07998700000002</v>
      </c>
      <c r="EH245" s="113">
        <v>293.07998700000002</v>
      </c>
      <c r="EI245" s="113">
        <v>292.51998900000001</v>
      </c>
      <c r="EJ245" s="114">
        <v>20075300</v>
      </c>
      <c r="EK245" s="115">
        <v>2202464</v>
      </c>
      <c r="EL245" s="145">
        <v>171.53999300000001</v>
      </c>
      <c r="EM245" s="113">
        <v>171.699997</v>
      </c>
      <c r="EN245" s="113">
        <v>169.38000500000001</v>
      </c>
      <c r="EO245" s="113">
        <v>170.66000399999999</v>
      </c>
      <c r="EP245" s="113">
        <v>170.37884500000001</v>
      </c>
      <c r="EQ245" s="114">
        <v>3602900</v>
      </c>
      <c r="ER245" s="115">
        <v>218118.1</v>
      </c>
      <c r="ES245" s="145">
        <v>144.39999399999999</v>
      </c>
      <c r="ET245" s="113">
        <v>145.60000600000001</v>
      </c>
      <c r="EU245" s="113">
        <v>143.88999899999999</v>
      </c>
      <c r="EV245" s="113">
        <v>144.88000500000001</v>
      </c>
      <c r="EW245" s="113">
        <v>144.88000500000001</v>
      </c>
      <c r="EX245" s="114">
        <v>7577000</v>
      </c>
      <c r="EY245" s="115">
        <v>351814.5</v>
      </c>
      <c r="EZ245" s="145">
        <v>248.259995</v>
      </c>
      <c r="FA245" s="113">
        <v>249.199997</v>
      </c>
      <c r="FB245" s="113">
        <v>245.94000199999999</v>
      </c>
      <c r="FC245" s="113">
        <v>246.990005</v>
      </c>
      <c r="FD245" s="113">
        <v>246.990005</v>
      </c>
      <c r="FE245" s="114">
        <v>3472600</v>
      </c>
      <c r="FF245" s="115">
        <v>222520</v>
      </c>
      <c r="FG245" s="145">
        <v>157.58000200000001</v>
      </c>
      <c r="FH245" s="113">
        <v>159.38000500000001</v>
      </c>
      <c r="FI245" s="113">
        <v>157.33000200000001</v>
      </c>
      <c r="FJ245" s="113">
        <v>158.89999399999999</v>
      </c>
      <c r="FK245" s="113">
        <v>158.019104</v>
      </c>
      <c r="FL245" s="114">
        <v>875600</v>
      </c>
      <c r="FM245" s="115">
        <v>39644.400000000001</v>
      </c>
      <c r="FN245" s="145">
        <v>417.10000600000001</v>
      </c>
      <c r="FO245" s="113">
        <v>422.5</v>
      </c>
      <c r="FP245" s="113">
        <v>416.63000499999998</v>
      </c>
      <c r="FQ245" s="113">
        <v>421.77999899999998</v>
      </c>
      <c r="FR245" s="113">
        <v>420.30471799999998</v>
      </c>
      <c r="FS245" s="114">
        <v>2258000</v>
      </c>
      <c r="FT245" s="115">
        <v>397703.6</v>
      </c>
      <c r="FU245" s="145">
        <v>55.869999</v>
      </c>
      <c r="FV245" s="113">
        <v>56.200001</v>
      </c>
      <c r="FW245" s="113">
        <v>55.77</v>
      </c>
      <c r="FX245" s="113">
        <v>56.18</v>
      </c>
      <c r="FY245" s="113">
        <v>55.520637999999998</v>
      </c>
      <c r="FZ245" s="114">
        <v>11847600</v>
      </c>
      <c r="GA245" s="115">
        <v>232591.7</v>
      </c>
      <c r="GB245" s="145">
        <v>235</v>
      </c>
      <c r="GC245" s="113">
        <v>235.66999799999999</v>
      </c>
      <c r="GD245" s="113">
        <v>233.220001</v>
      </c>
      <c r="GE245" s="113">
        <v>234.529999</v>
      </c>
      <c r="GF245" s="113">
        <v>234.529999</v>
      </c>
      <c r="GG245" s="114">
        <v>6850500</v>
      </c>
      <c r="GH245" s="115">
        <v>395802.8</v>
      </c>
      <c r="GI245" s="145">
        <v>49.09</v>
      </c>
      <c r="GJ245" s="113">
        <v>49.330002</v>
      </c>
      <c r="GK245" s="113">
        <v>48.610000999999997</v>
      </c>
      <c r="GL245" s="113">
        <v>49.139999000000003</v>
      </c>
      <c r="GM245" s="113">
        <v>48.660828000000002</v>
      </c>
      <c r="GN245" s="114">
        <v>3846100</v>
      </c>
      <c r="GO245" s="115">
        <v>32210</v>
      </c>
      <c r="GP245" s="145">
        <v>150.39999399999999</v>
      </c>
      <c r="GQ245" s="113">
        <v>152.5</v>
      </c>
      <c r="GR245" s="113">
        <v>149.10000600000001</v>
      </c>
      <c r="GS245" s="113">
        <v>150.699997</v>
      </c>
      <c r="GT245" s="113">
        <v>150.699997</v>
      </c>
      <c r="GU245" s="114">
        <v>16983400</v>
      </c>
      <c r="GV245" s="115">
        <v>422283.3</v>
      </c>
      <c r="GW245" s="145">
        <v>177.14999399999999</v>
      </c>
      <c r="GX245" s="113">
        <v>178.449997</v>
      </c>
      <c r="GY245" s="113">
        <v>174.91999799999999</v>
      </c>
      <c r="GZ245" s="113">
        <v>175.83000200000001</v>
      </c>
      <c r="HA245" s="113">
        <v>175.83000200000001</v>
      </c>
      <c r="HB245" s="114">
        <v>8534500</v>
      </c>
      <c r="HC245" s="115">
        <v>319505.40000000002</v>
      </c>
      <c r="HD245" s="147">
        <v>35500.01</v>
      </c>
      <c r="HE245" s="148">
        <v>35500.01</v>
      </c>
      <c r="HF245" s="148">
        <v>35120.31</v>
      </c>
      <c r="HG245" s="148">
        <v>35343.279999999999</v>
      </c>
      <c r="HH245" s="148">
        <v>35343.279999999999</v>
      </c>
      <c r="HI245" s="114">
        <v>309410000</v>
      </c>
      <c r="HJ245" s="149">
        <f t="shared" si="3"/>
        <v>10930065.929999998</v>
      </c>
    </row>
    <row r="246" spans="1:218" x14ac:dyDescent="0.2">
      <c r="A246" s="127">
        <v>44426</v>
      </c>
      <c r="B246" s="112">
        <v>198.570007</v>
      </c>
      <c r="C246" s="113">
        <v>198.80999800000001</v>
      </c>
      <c r="D246" s="113">
        <v>196.30999800000001</v>
      </c>
      <c r="E246" s="113">
        <v>196.509995</v>
      </c>
      <c r="F246" s="113">
        <v>195.021286</v>
      </c>
      <c r="G246" s="114">
        <v>2116100</v>
      </c>
      <c r="H246" s="120">
        <v>113708.2</v>
      </c>
      <c r="I246" s="145">
        <v>163.83000200000001</v>
      </c>
      <c r="J246" s="113">
        <v>165.13999899999999</v>
      </c>
      <c r="K246" s="113">
        <v>162.05999800000001</v>
      </c>
      <c r="L246" s="113">
        <v>162.13000500000001</v>
      </c>
      <c r="M246" s="113">
        <v>161.72795099999999</v>
      </c>
      <c r="N246" s="114">
        <v>3563700</v>
      </c>
      <c r="O246" s="115">
        <v>128801.4</v>
      </c>
      <c r="P246" s="146">
        <v>230.520004</v>
      </c>
      <c r="Q246" s="113">
        <v>231.33000200000001</v>
      </c>
      <c r="R246" s="113">
        <v>226.60000600000001</v>
      </c>
      <c r="S246" s="113">
        <v>226.83999600000001</v>
      </c>
      <c r="T246" s="113">
        <v>226.83999600000001</v>
      </c>
      <c r="U246" s="114">
        <v>2988100</v>
      </c>
      <c r="V246" s="120">
        <v>145110</v>
      </c>
      <c r="W246" s="145">
        <v>149.800003</v>
      </c>
      <c r="X246" s="113">
        <v>150.720001</v>
      </c>
      <c r="Y246" s="113">
        <v>146.14999399999999</v>
      </c>
      <c r="Z246" s="113">
        <v>146.36000100000001</v>
      </c>
      <c r="AA246" s="113">
        <v>146.36000100000001</v>
      </c>
      <c r="AB246" s="114">
        <v>86326000</v>
      </c>
      <c r="AC246" s="115">
        <v>2419354</v>
      </c>
      <c r="AD246" s="145">
        <v>221.729996</v>
      </c>
      <c r="AE246" s="113">
        <v>223.64999399999999</v>
      </c>
      <c r="AF246" s="113">
        <v>218.89999399999999</v>
      </c>
      <c r="AG246" s="113">
        <v>219</v>
      </c>
      <c r="AH246" s="113">
        <v>219</v>
      </c>
      <c r="AI246" s="114">
        <v>9000900</v>
      </c>
      <c r="AJ246" s="115">
        <v>128367.2</v>
      </c>
      <c r="AK246" s="145">
        <v>212.5</v>
      </c>
      <c r="AL246" s="113">
        <v>213.550003</v>
      </c>
      <c r="AM246" s="113">
        <v>209.720001</v>
      </c>
      <c r="AN246" s="113">
        <v>209.80999800000001</v>
      </c>
      <c r="AO246" s="113">
        <v>209.80999800000001</v>
      </c>
      <c r="AP246" s="114">
        <v>2947700</v>
      </c>
      <c r="AQ246" s="115">
        <v>114864.9</v>
      </c>
      <c r="AR246" s="145">
        <v>98.690002000000007</v>
      </c>
      <c r="AS246" s="113">
        <v>99.419998000000007</v>
      </c>
      <c r="AT246" s="113">
        <v>96.550003000000004</v>
      </c>
      <c r="AU246" s="113">
        <v>96.699996999999996</v>
      </c>
      <c r="AV246" s="113">
        <v>96.699996999999996</v>
      </c>
      <c r="AW246" s="114">
        <v>12893600</v>
      </c>
      <c r="AX246" s="115">
        <v>187009.3</v>
      </c>
      <c r="AY246" s="145">
        <v>55.790000999999997</v>
      </c>
      <c r="AZ246" s="113">
        <v>56.139999000000003</v>
      </c>
      <c r="BA246" s="113">
        <v>55.029998999999997</v>
      </c>
      <c r="BB246" s="113">
        <v>55.150002000000001</v>
      </c>
      <c r="BC246" s="113">
        <v>54.779933999999997</v>
      </c>
      <c r="BD246" s="114">
        <v>17111700</v>
      </c>
      <c r="BE246" s="115">
        <v>232413.2</v>
      </c>
      <c r="BF246" s="145">
        <v>57.189999</v>
      </c>
      <c r="BG246" s="113">
        <v>57.23</v>
      </c>
      <c r="BH246" s="113">
        <v>56.419998</v>
      </c>
      <c r="BI246" s="113">
        <v>56.5</v>
      </c>
      <c r="BJ246" s="113">
        <v>56.076777999999997</v>
      </c>
      <c r="BK246" s="114">
        <v>13873700</v>
      </c>
      <c r="BL246" s="115">
        <v>243888.9</v>
      </c>
      <c r="BM246" s="145">
        <v>61.91</v>
      </c>
      <c r="BN246" s="113">
        <v>62.830002</v>
      </c>
      <c r="BO246" s="113">
        <v>61.709999000000003</v>
      </c>
      <c r="BP246" s="113">
        <v>61.880001</v>
      </c>
      <c r="BQ246" s="113">
        <v>61.217472000000001</v>
      </c>
      <c r="BR246" s="114">
        <v>4574000</v>
      </c>
      <c r="BS246" s="115">
        <v>38659.120000000003</v>
      </c>
      <c r="BT246" s="145">
        <v>402.60000600000001</v>
      </c>
      <c r="BU246" s="113">
        <v>406.10998499999999</v>
      </c>
      <c r="BV246" s="113">
        <v>398.58999599999999</v>
      </c>
      <c r="BW246" s="113">
        <v>398.79998799999998</v>
      </c>
      <c r="BX246" s="113">
        <v>396.87155200000001</v>
      </c>
      <c r="BY246" s="114">
        <v>2187800</v>
      </c>
      <c r="BZ246" s="115">
        <v>134434.4</v>
      </c>
      <c r="CA246" s="145">
        <v>229.96000699999999</v>
      </c>
      <c r="CB246" s="113">
        <v>231.490005</v>
      </c>
      <c r="CC246" s="113">
        <v>228.240005</v>
      </c>
      <c r="CD246" s="113">
        <v>228.41999799999999</v>
      </c>
      <c r="CE246" s="113">
        <v>228.41999799999999</v>
      </c>
      <c r="CF246" s="114">
        <v>2555300</v>
      </c>
      <c r="CG246" s="115">
        <v>119300</v>
      </c>
      <c r="CH246" s="145">
        <v>319.33999599999999</v>
      </c>
      <c r="CI246" s="113">
        <v>327.85998499999999</v>
      </c>
      <c r="CJ246" s="113">
        <v>319</v>
      </c>
      <c r="CK246" s="113">
        <v>321.54998799999998</v>
      </c>
      <c r="CL246" s="113">
        <v>319.92343099999999</v>
      </c>
      <c r="CM246" s="114">
        <v>4880600</v>
      </c>
      <c r="CN246" s="115">
        <v>339350.7</v>
      </c>
      <c r="CO246" s="145">
        <v>52.599997999999999</v>
      </c>
      <c r="CP246" s="113">
        <v>53.029998999999997</v>
      </c>
      <c r="CQ246" s="113">
        <v>52.110000999999997</v>
      </c>
      <c r="CR246" s="113">
        <v>52.189999</v>
      </c>
      <c r="CS246" s="113">
        <v>52.189999</v>
      </c>
      <c r="CT246" s="114">
        <v>15061700</v>
      </c>
      <c r="CU246" s="115">
        <v>211734.8</v>
      </c>
      <c r="CV246" s="145">
        <v>141.66999799999999</v>
      </c>
      <c r="CW246" s="113">
        <v>141.91999799999999</v>
      </c>
      <c r="CX246" s="113">
        <v>139.38999899999999</v>
      </c>
      <c r="CY246" s="113">
        <v>139.470001</v>
      </c>
      <c r="CZ246" s="113">
        <v>139.470001</v>
      </c>
      <c r="DA246" s="114">
        <v>3510700</v>
      </c>
      <c r="DB246" s="115">
        <v>125009.7</v>
      </c>
      <c r="DC246" s="145">
        <v>179.5</v>
      </c>
      <c r="DD246" s="113">
        <v>179.5</v>
      </c>
      <c r="DE246" s="113">
        <v>177.13000500000001</v>
      </c>
      <c r="DF246" s="113">
        <v>177.19000199999999</v>
      </c>
      <c r="DG246" s="113">
        <v>176.14329499999999</v>
      </c>
      <c r="DH246" s="114">
        <v>7134100</v>
      </c>
      <c r="DI246" s="115">
        <v>466449.6</v>
      </c>
      <c r="DJ246" s="145">
        <v>156.30999800000001</v>
      </c>
      <c r="DK246" s="113">
        <v>158.009995</v>
      </c>
      <c r="DL246" s="113">
        <v>155.33999600000001</v>
      </c>
      <c r="DM246" s="113">
        <v>155.58000200000001</v>
      </c>
      <c r="DN246" s="113">
        <v>154.64811700000001</v>
      </c>
      <c r="DO246" s="114">
        <v>8065500</v>
      </c>
      <c r="DP246" s="115">
        <v>464897.1</v>
      </c>
      <c r="DQ246" s="145">
        <v>239.44000199999999</v>
      </c>
      <c r="DR246" s="113">
        <v>239.759995</v>
      </c>
      <c r="DS246" s="113">
        <v>237.779999</v>
      </c>
      <c r="DT246" s="113">
        <v>238.08000200000001</v>
      </c>
      <c r="DU246" s="113">
        <v>236.78187600000001</v>
      </c>
      <c r="DV246" s="114">
        <v>2215500</v>
      </c>
      <c r="DW246" s="115">
        <v>177797.8</v>
      </c>
      <c r="DX246" s="145">
        <v>78.879997000000003</v>
      </c>
      <c r="DY246" s="113">
        <v>79.069999999999993</v>
      </c>
      <c r="DZ246" s="113">
        <v>77.75</v>
      </c>
      <c r="EA246" s="113">
        <v>77.790001000000004</v>
      </c>
      <c r="EB246" s="113">
        <v>77.099052</v>
      </c>
      <c r="EC246" s="114">
        <v>7459100</v>
      </c>
      <c r="ED246" s="115">
        <v>196915.6</v>
      </c>
      <c r="EE246" s="145">
        <v>292.040009</v>
      </c>
      <c r="EF246" s="113">
        <v>294.82000699999998</v>
      </c>
      <c r="EG246" s="113">
        <v>290.26998900000001</v>
      </c>
      <c r="EH246" s="113">
        <v>290.73001099999999</v>
      </c>
      <c r="EI246" s="113">
        <v>290.73001099999999</v>
      </c>
      <c r="EJ246" s="114">
        <v>21813000</v>
      </c>
      <c r="EK246" s="115">
        <v>2184803</v>
      </c>
      <c r="EL246" s="145">
        <v>169.75</v>
      </c>
      <c r="EM246" s="113">
        <v>171.800003</v>
      </c>
      <c r="EN246" s="113">
        <v>168.66000399999999</v>
      </c>
      <c r="EO246" s="113">
        <v>168.80999800000001</v>
      </c>
      <c r="EP246" s="113">
        <v>168.531891</v>
      </c>
      <c r="EQ246" s="114">
        <v>5487400</v>
      </c>
      <c r="ER246" s="115">
        <v>215753.60000000001</v>
      </c>
      <c r="ES246" s="145">
        <v>144.699997</v>
      </c>
      <c r="ET246" s="113">
        <v>144.88000500000001</v>
      </c>
      <c r="EU246" s="113">
        <v>143.179993</v>
      </c>
      <c r="EV246" s="113">
        <v>143.300003</v>
      </c>
      <c r="EW246" s="113">
        <v>143.300003</v>
      </c>
      <c r="EX246" s="114">
        <v>7162000</v>
      </c>
      <c r="EY246" s="115">
        <v>347977.8</v>
      </c>
      <c r="EZ246" s="145">
        <v>248</v>
      </c>
      <c r="FA246" s="113">
        <v>256.79998799999998</v>
      </c>
      <c r="FB246" s="113">
        <v>247.720001</v>
      </c>
      <c r="FC246" s="113">
        <v>251.220001</v>
      </c>
      <c r="FD246" s="113">
        <v>251.220001</v>
      </c>
      <c r="FE246" s="114">
        <v>8306700</v>
      </c>
      <c r="FF246" s="115">
        <v>228050</v>
      </c>
      <c r="FG246" s="145">
        <v>157.979996</v>
      </c>
      <c r="FH246" s="113">
        <v>160.479996</v>
      </c>
      <c r="FI246" s="113">
        <v>157.66000399999999</v>
      </c>
      <c r="FJ246" s="113">
        <v>158.720001</v>
      </c>
      <c r="FK246" s="113">
        <v>157.84011799999999</v>
      </c>
      <c r="FL246" s="114">
        <v>1290700</v>
      </c>
      <c r="FM246" s="115">
        <v>39599.49</v>
      </c>
      <c r="FN246" s="145">
        <v>421.35000600000001</v>
      </c>
      <c r="FO246" s="113">
        <v>421.58999599999999</v>
      </c>
      <c r="FP246" s="113">
        <v>417.08999599999999</v>
      </c>
      <c r="FQ246" s="113">
        <v>417.32000699999998</v>
      </c>
      <c r="FR246" s="113">
        <v>415.860321</v>
      </c>
      <c r="FS246" s="114">
        <v>3037000</v>
      </c>
      <c r="FT246" s="115">
        <v>393498.3</v>
      </c>
      <c r="FU246" s="145">
        <v>56.049999</v>
      </c>
      <c r="FV246" s="113">
        <v>56.07</v>
      </c>
      <c r="FW246" s="113">
        <v>55.450001</v>
      </c>
      <c r="FX246" s="113">
        <v>55.470001000000003</v>
      </c>
      <c r="FY246" s="113">
        <v>54.81897</v>
      </c>
      <c r="FZ246" s="114">
        <v>15093500</v>
      </c>
      <c r="GA246" s="115">
        <v>229652.2</v>
      </c>
      <c r="GB246" s="145">
        <v>233.91999799999999</v>
      </c>
      <c r="GC246" s="113">
        <v>234.35000600000001</v>
      </c>
      <c r="GD246" s="113">
        <v>231.470001</v>
      </c>
      <c r="GE246" s="113">
        <v>231.63000500000001</v>
      </c>
      <c r="GF246" s="113">
        <v>231.63000500000001</v>
      </c>
      <c r="GG246" s="114">
        <v>4996500</v>
      </c>
      <c r="GH246" s="115">
        <v>390908.7</v>
      </c>
      <c r="GI246" s="145">
        <v>49.119999</v>
      </c>
      <c r="GJ246" s="113">
        <v>49.549999</v>
      </c>
      <c r="GK246" s="113">
        <v>48.919998</v>
      </c>
      <c r="GL246" s="113">
        <v>49.02</v>
      </c>
      <c r="GM246" s="113">
        <v>48.542000000000002</v>
      </c>
      <c r="GN246" s="114">
        <v>5022500</v>
      </c>
      <c r="GO246" s="115">
        <v>31400</v>
      </c>
      <c r="GP246" s="145">
        <v>150.550003</v>
      </c>
      <c r="GQ246" s="113">
        <v>152.570007</v>
      </c>
      <c r="GR246" s="113">
        <v>149.020004</v>
      </c>
      <c r="GS246" s="113">
        <v>149.10000600000001</v>
      </c>
      <c r="GT246" s="113">
        <v>149.10000600000001</v>
      </c>
      <c r="GU246" s="114">
        <v>9403900</v>
      </c>
      <c r="GV246" s="115">
        <v>417799.8</v>
      </c>
      <c r="GW246" s="145">
        <v>175.89999399999999</v>
      </c>
      <c r="GX246" s="113">
        <v>176.78999300000001</v>
      </c>
      <c r="GY246" s="113">
        <v>174.5</v>
      </c>
      <c r="GZ246" s="113">
        <v>174.740005</v>
      </c>
      <c r="HA246" s="113">
        <v>174.740005</v>
      </c>
      <c r="HB246" s="114">
        <v>7063500</v>
      </c>
      <c r="HC246" s="115">
        <v>317524.7</v>
      </c>
      <c r="HD246" s="147">
        <v>35310.199999999997</v>
      </c>
      <c r="HE246" s="148">
        <v>35356.800000000003</v>
      </c>
      <c r="HF246" s="148">
        <v>34943.410000000003</v>
      </c>
      <c r="HG246" s="148">
        <v>34960.69</v>
      </c>
      <c r="HH246" s="148">
        <v>34960.69</v>
      </c>
      <c r="HI246" s="114">
        <v>289800000</v>
      </c>
      <c r="HJ246" s="149">
        <f t="shared" si="3"/>
        <v>10785033.51</v>
      </c>
    </row>
    <row r="247" spans="1:218" x14ac:dyDescent="0.2">
      <c r="A247" s="127">
        <v>44427</v>
      </c>
      <c r="B247" s="112">
        <v>195</v>
      </c>
      <c r="C247" s="113">
        <v>196.229996</v>
      </c>
      <c r="D247" s="113">
        <v>194.30999800000001</v>
      </c>
      <c r="E247" s="113">
        <v>195.36000100000001</v>
      </c>
      <c r="F247" s="113">
        <v>193.88000500000001</v>
      </c>
      <c r="G247" s="114">
        <v>2312800</v>
      </c>
      <c r="H247" s="120">
        <v>113042.8</v>
      </c>
      <c r="I247" s="145">
        <v>160.16000399999999</v>
      </c>
      <c r="J247" s="113">
        <v>161.08999600000001</v>
      </c>
      <c r="K247" s="113">
        <v>157.33000200000001</v>
      </c>
      <c r="L247" s="113">
        <v>159.029999</v>
      </c>
      <c r="M247" s="113">
        <v>158.63563500000001</v>
      </c>
      <c r="N247" s="114">
        <v>4256400</v>
      </c>
      <c r="O247" s="115">
        <v>126338.6</v>
      </c>
      <c r="P247" s="146">
        <v>225.69000199999999</v>
      </c>
      <c r="Q247" s="113">
        <v>227.699997</v>
      </c>
      <c r="R247" s="113">
        <v>223.300003</v>
      </c>
      <c r="S247" s="113">
        <v>224.38999899999999</v>
      </c>
      <c r="T247" s="113">
        <v>224.38999899999999</v>
      </c>
      <c r="U247" s="114">
        <v>2669000</v>
      </c>
      <c r="V247" s="120">
        <v>145460</v>
      </c>
      <c r="W247" s="145">
        <v>145.029999</v>
      </c>
      <c r="X247" s="113">
        <v>148</v>
      </c>
      <c r="Y247" s="113">
        <v>144.5</v>
      </c>
      <c r="Z247" s="113">
        <v>146.699997</v>
      </c>
      <c r="AA247" s="113">
        <v>146.699997</v>
      </c>
      <c r="AB247" s="114">
        <v>86960300</v>
      </c>
      <c r="AC247" s="115">
        <v>2424974</v>
      </c>
      <c r="AD247" s="145">
        <v>216.300003</v>
      </c>
      <c r="AE247" s="113">
        <v>218.300003</v>
      </c>
      <c r="AF247" s="113">
        <v>211.729996</v>
      </c>
      <c r="AG247" s="113">
        <v>212.16000399999999</v>
      </c>
      <c r="AH247" s="113">
        <v>212.16000399999999</v>
      </c>
      <c r="AI247" s="114">
        <v>11404400</v>
      </c>
      <c r="AJ247" s="115">
        <v>124357.9</v>
      </c>
      <c r="AK247" s="145">
        <v>208.16999799999999</v>
      </c>
      <c r="AL247" s="113">
        <v>208.96000699999999</v>
      </c>
      <c r="AM247" s="113">
        <v>203.21000699999999</v>
      </c>
      <c r="AN247" s="113">
        <v>204.449997</v>
      </c>
      <c r="AO247" s="113">
        <v>204.449997</v>
      </c>
      <c r="AP247" s="114">
        <v>4788100</v>
      </c>
      <c r="AQ247" s="115">
        <v>111930.4</v>
      </c>
      <c r="AR247" s="145">
        <v>94.809997999999993</v>
      </c>
      <c r="AS247" s="113">
        <v>95.309997999999993</v>
      </c>
      <c r="AT247" s="113">
        <v>92.860000999999997</v>
      </c>
      <c r="AU247" s="113">
        <v>94.290001000000004</v>
      </c>
      <c r="AV247" s="113">
        <v>94.290001000000004</v>
      </c>
      <c r="AW247" s="114">
        <v>17423400</v>
      </c>
      <c r="AX247" s="115">
        <v>182348.6</v>
      </c>
      <c r="AY247" s="145">
        <v>54.759998000000003</v>
      </c>
      <c r="AZ247" s="113">
        <v>57.490001999999997</v>
      </c>
      <c r="BA247" s="113">
        <v>54.59</v>
      </c>
      <c r="BB247" s="113">
        <v>57.27</v>
      </c>
      <c r="BC247" s="113">
        <v>56.885708000000001</v>
      </c>
      <c r="BD247" s="114">
        <v>39881600</v>
      </c>
      <c r="BE247" s="115">
        <v>241347.4</v>
      </c>
      <c r="BF247" s="145">
        <v>56.060001</v>
      </c>
      <c r="BG247" s="113">
        <v>56.98</v>
      </c>
      <c r="BH247" s="113">
        <v>55.950001</v>
      </c>
      <c r="BI247" s="113">
        <v>56.860000999999997</v>
      </c>
      <c r="BJ247" s="113">
        <v>56.434081999999997</v>
      </c>
      <c r="BK247" s="114">
        <v>9223700</v>
      </c>
      <c r="BL247" s="115">
        <v>245442.9</v>
      </c>
      <c r="BM247" s="145">
        <v>61.040000999999997</v>
      </c>
      <c r="BN247" s="113">
        <v>61.389999000000003</v>
      </c>
      <c r="BO247" s="113">
        <v>60.150002000000001</v>
      </c>
      <c r="BP247" s="113">
        <v>60.549999</v>
      </c>
      <c r="BQ247" s="113">
        <v>59.901710999999999</v>
      </c>
      <c r="BR247" s="114">
        <v>3981600</v>
      </c>
      <c r="BS247" s="115">
        <v>38141.29</v>
      </c>
      <c r="BT247" s="145">
        <v>394.60000600000001</v>
      </c>
      <c r="BU247" s="113">
        <v>397.73001099999999</v>
      </c>
      <c r="BV247" s="113">
        <v>390.91000400000001</v>
      </c>
      <c r="BW247" s="113">
        <v>393.57000699999998</v>
      </c>
      <c r="BX247" s="113">
        <v>391.66687000000002</v>
      </c>
      <c r="BY247" s="114">
        <v>2241500</v>
      </c>
      <c r="BZ247" s="115">
        <v>132671.4</v>
      </c>
      <c r="CA247" s="145">
        <v>227.58000200000001</v>
      </c>
      <c r="CB247" s="113">
        <v>229.240005</v>
      </c>
      <c r="CC247" s="113">
        <v>226.03999300000001</v>
      </c>
      <c r="CD247" s="113">
        <v>227.729996</v>
      </c>
      <c r="CE247" s="113">
        <v>227.729996</v>
      </c>
      <c r="CF247" s="114">
        <v>1945100</v>
      </c>
      <c r="CG247" s="115">
        <v>118110</v>
      </c>
      <c r="CH247" s="145">
        <v>318.790009</v>
      </c>
      <c r="CI247" s="113">
        <v>325.19000199999999</v>
      </c>
      <c r="CJ247" s="113">
        <v>317.79998799999998</v>
      </c>
      <c r="CK247" s="113">
        <v>322.89999399999999</v>
      </c>
      <c r="CL247" s="113">
        <v>321.26660199999998</v>
      </c>
      <c r="CM247" s="114">
        <v>2974700</v>
      </c>
      <c r="CN247" s="115">
        <v>340775.2</v>
      </c>
      <c r="CO247" s="145">
        <v>52.049999</v>
      </c>
      <c r="CP247" s="113">
        <v>52.669998</v>
      </c>
      <c r="CQ247" s="113">
        <v>51.580002</v>
      </c>
      <c r="CR247" s="113">
        <v>52.439999</v>
      </c>
      <c r="CS247" s="113">
        <v>52.439999</v>
      </c>
      <c r="CT247" s="114">
        <v>22999400</v>
      </c>
      <c r="CU247" s="115">
        <v>212749.1</v>
      </c>
      <c r="CV247" s="145">
        <v>138.69000199999999</v>
      </c>
      <c r="CW247" s="113">
        <v>139.449997</v>
      </c>
      <c r="CX247" s="113">
        <v>137.21000699999999</v>
      </c>
      <c r="CY247" s="113">
        <v>138.020004</v>
      </c>
      <c r="CZ247" s="113">
        <v>138.020004</v>
      </c>
      <c r="DA247" s="114">
        <v>4160100</v>
      </c>
      <c r="DB247" s="115">
        <v>123710</v>
      </c>
      <c r="DC247" s="145">
        <v>176.61999499999999</v>
      </c>
      <c r="DD247" s="113">
        <v>179.33000200000001</v>
      </c>
      <c r="DE247" s="113">
        <v>176.070007</v>
      </c>
      <c r="DF247" s="113">
        <v>178.570007</v>
      </c>
      <c r="DG247" s="113">
        <v>177.515152</v>
      </c>
      <c r="DH247" s="114">
        <v>5615000</v>
      </c>
      <c r="DI247" s="115">
        <v>470082.4</v>
      </c>
      <c r="DJ247" s="145">
        <v>153.16000399999999</v>
      </c>
      <c r="DK247" s="113">
        <v>155.55999800000001</v>
      </c>
      <c r="DL247" s="113">
        <v>153.009995</v>
      </c>
      <c r="DM247" s="113">
        <v>154.279999</v>
      </c>
      <c r="DN247" s="113">
        <v>153.355896</v>
      </c>
      <c r="DO247" s="114">
        <v>9517700</v>
      </c>
      <c r="DP247" s="115">
        <v>461012.5</v>
      </c>
      <c r="DQ247" s="145">
        <v>236.679993</v>
      </c>
      <c r="DR247" s="113">
        <v>238.11999499999999</v>
      </c>
      <c r="DS247" s="113">
        <v>236.070007</v>
      </c>
      <c r="DT247" s="113">
        <v>237.229996</v>
      </c>
      <c r="DU247" s="113">
        <v>235.936508</v>
      </c>
      <c r="DV247" s="114">
        <v>1455400</v>
      </c>
      <c r="DW247" s="115">
        <v>177163</v>
      </c>
      <c r="DX247" s="145">
        <v>77.709998999999996</v>
      </c>
      <c r="DY247" s="113">
        <v>79.139999000000003</v>
      </c>
      <c r="DZ247" s="113">
        <v>77.709998999999996</v>
      </c>
      <c r="EA247" s="113">
        <v>78.459998999999996</v>
      </c>
      <c r="EB247" s="113">
        <v>77.763099999999994</v>
      </c>
      <c r="EC247" s="114">
        <v>8865400</v>
      </c>
      <c r="ED247" s="115">
        <v>198611.6</v>
      </c>
      <c r="EE247" s="145">
        <v>288.69000199999999</v>
      </c>
      <c r="EF247" s="113">
        <v>297.47000100000002</v>
      </c>
      <c r="EG247" s="113">
        <v>288.64001500000001</v>
      </c>
      <c r="EH247" s="113">
        <v>296.76998900000001</v>
      </c>
      <c r="EI247" s="113">
        <v>296.76998900000001</v>
      </c>
      <c r="EJ247" s="114">
        <v>29850500</v>
      </c>
      <c r="EK247" s="115">
        <v>2230194</v>
      </c>
      <c r="EL247" s="145">
        <v>166.96000699999999</v>
      </c>
      <c r="EM247" s="113">
        <v>167.53999300000001</v>
      </c>
      <c r="EN247" s="113">
        <v>164.36999499999999</v>
      </c>
      <c r="EO247" s="113">
        <v>165.58999600000001</v>
      </c>
      <c r="EP247" s="113">
        <v>165.317184</v>
      </c>
      <c r="EQ247" s="114">
        <v>7336300</v>
      </c>
      <c r="ER247" s="115">
        <v>211638.2</v>
      </c>
      <c r="ES247" s="145">
        <v>143.16000399999999</v>
      </c>
      <c r="ET247" s="113">
        <v>145.279999</v>
      </c>
      <c r="EU247" s="113">
        <v>143.16000399999999</v>
      </c>
      <c r="EV247" s="113">
        <v>144.990005</v>
      </c>
      <c r="EW247" s="113">
        <v>144.990005</v>
      </c>
      <c r="EX247" s="114">
        <v>5787200</v>
      </c>
      <c r="EY247" s="115">
        <v>352081.6</v>
      </c>
      <c r="EZ247" s="145">
        <v>249.16999799999999</v>
      </c>
      <c r="FA247" s="113">
        <v>255.44000199999999</v>
      </c>
      <c r="FB247" s="113">
        <v>248.38000500000001</v>
      </c>
      <c r="FC247" s="113">
        <v>253.070007</v>
      </c>
      <c r="FD247" s="113">
        <v>253.070007</v>
      </c>
      <c r="FE247" s="114">
        <v>6600800</v>
      </c>
      <c r="FF247" s="115">
        <v>229030</v>
      </c>
      <c r="FG247" s="145">
        <v>158.320007</v>
      </c>
      <c r="FH247" s="113">
        <v>161.050003</v>
      </c>
      <c r="FI247" s="113">
        <v>158.08999600000001</v>
      </c>
      <c r="FJ247" s="113">
        <v>159.479996</v>
      </c>
      <c r="FK247" s="113">
        <v>158.595901</v>
      </c>
      <c r="FL247" s="114">
        <v>1105000</v>
      </c>
      <c r="FM247" s="115">
        <v>39789.11</v>
      </c>
      <c r="FN247" s="145">
        <v>415.38000499999998</v>
      </c>
      <c r="FO247" s="113">
        <v>428.35000600000001</v>
      </c>
      <c r="FP247" s="113">
        <v>412.39999399999999</v>
      </c>
      <c r="FQ247" s="113">
        <v>427.89001500000001</v>
      </c>
      <c r="FR247" s="113">
        <v>426.39334100000002</v>
      </c>
      <c r="FS247" s="114">
        <v>3204500</v>
      </c>
      <c r="FT247" s="115">
        <v>403464.8</v>
      </c>
      <c r="FU247" s="145">
        <v>55.299999</v>
      </c>
      <c r="FV247" s="113">
        <v>55.66</v>
      </c>
      <c r="FW247" s="113">
        <v>55.189999</v>
      </c>
      <c r="FX247" s="113">
        <v>55.369999</v>
      </c>
      <c r="FY247" s="113">
        <v>54.720142000000003</v>
      </c>
      <c r="FZ247" s="114">
        <v>12679900</v>
      </c>
      <c r="GA247" s="115">
        <v>229238.2</v>
      </c>
      <c r="GB247" s="145">
        <v>229.03999300000001</v>
      </c>
      <c r="GC247" s="113">
        <v>232.429993</v>
      </c>
      <c r="GD247" s="113">
        <v>228.89999399999999</v>
      </c>
      <c r="GE247" s="113">
        <v>231.570007</v>
      </c>
      <c r="GF247" s="113">
        <v>231.570007</v>
      </c>
      <c r="GG247" s="114">
        <v>5761300</v>
      </c>
      <c r="GH247" s="115">
        <v>390807.4</v>
      </c>
      <c r="GI247" s="145">
        <v>48.380001</v>
      </c>
      <c r="GJ247" s="113">
        <v>48.419998</v>
      </c>
      <c r="GK247" s="113">
        <v>47.41</v>
      </c>
      <c r="GL247" s="113">
        <v>47.549999</v>
      </c>
      <c r="GM247" s="113">
        <v>47.549999</v>
      </c>
      <c r="GN247" s="114">
        <v>5501600</v>
      </c>
      <c r="GO247" s="115">
        <v>30530</v>
      </c>
      <c r="GP247" s="145">
        <v>148.33000200000001</v>
      </c>
      <c r="GQ247" s="113">
        <v>150.66000399999999</v>
      </c>
      <c r="GR247" s="113">
        <v>148</v>
      </c>
      <c r="GS247" s="113">
        <v>150.11000100000001</v>
      </c>
      <c r="GT247" s="113">
        <v>150.11000100000001</v>
      </c>
      <c r="GU247" s="114">
        <v>7543500</v>
      </c>
      <c r="GV247" s="115">
        <v>420629.9</v>
      </c>
      <c r="GW247" s="145">
        <v>174</v>
      </c>
      <c r="GX247" s="113">
        <v>174.679993</v>
      </c>
      <c r="GY247" s="113">
        <v>172.55999800000001</v>
      </c>
      <c r="GZ247" s="113">
        <v>173.25</v>
      </c>
      <c r="HA247" s="113">
        <v>173.25</v>
      </c>
      <c r="HB247" s="114">
        <v>8478600</v>
      </c>
      <c r="HC247" s="115">
        <v>314817.2</v>
      </c>
      <c r="HD247" s="147">
        <v>34874.67</v>
      </c>
      <c r="HE247" s="148">
        <v>34997.81</v>
      </c>
      <c r="HF247" s="148">
        <v>34690.25</v>
      </c>
      <c r="HG247" s="148">
        <v>34894.120000000003</v>
      </c>
      <c r="HH247" s="148">
        <v>34894.120000000003</v>
      </c>
      <c r="HI247" s="114">
        <v>333550000</v>
      </c>
      <c r="HJ247" s="149">
        <f t="shared" si="3"/>
        <v>10840489.500000002</v>
      </c>
    </row>
    <row r="248" spans="1:218" x14ac:dyDescent="0.2">
      <c r="A248" s="127">
        <v>44428</v>
      </c>
      <c r="B248" s="112">
        <v>194.33999600000001</v>
      </c>
      <c r="C248" s="113">
        <v>195.13000500000001</v>
      </c>
      <c r="D248" s="113">
        <v>193.36999499999999</v>
      </c>
      <c r="E248" s="113">
        <v>194.16000399999999</v>
      </c>
      <c r="F248" s="113">
        <v>194.16000399999999</v>
      </c>
      <c r="G248" s="114">
        <v>2396800</v>
      </c>
      <c r="H248" s="120">
        <v>112348.3</v>
      </c>
      <c r="I248" s="145">
        <v>158.85000600000001</v>
      </c>
      <c r="J248" s="113">
        <v>159.990005</v>
      </c>
      <c r="K248" s="113">
        <v>158.05999800000001</v>
      </c>
      <c r="L248" s="113">
        <v>159.75</v>
      </c>
      <c r="M248" s="113">
        <v>159.35385099999999</v>
      </c>
      <c r="N248" s="114">
        <v>3074600</v>
      </c>
      <c r="O248" s="115">
        <v>126910.6</v>
      </c>
      <c r="P248" s="146">
        <v>224.38999899999999</v>
      </c>
      <c r="Q248" s="113">
        <v>226.240005</v>
      </c>
      <c r="R248" s="113">
        <v>222.009995</v>
      </c>
      <c r="S248" s="113">
        <v>223.529999</v>
      </c>
      <c r="T248" s="113">
        <v>223.529999</v>
      </c>
      <c r="U248" s="114">
        <v>2811200</v>
      </c>
      <c r="V248" s="120">
        <v>144520</v>
      </c>
      <c r="W248" s="145">
        <v>147.44000199999999</v>
      </c>
      <c r="X248" s="113">
        <v>148.5</v>
      </c>
      <c r="Y248" s="113">
        <v>146.779999</v>
      </c>
      <c r="Z248" s="113">
        <v>148.19000199999999</v>
      </c>
      <c r="AA248" s="113">
        <v>148.19000199999999</v>
      </c>
      <c r="AB248" s="114">
        <v>59947400</v>
      </c>
      <c r="AC248" s="115">
        <v>2449605</v>
      </c>
      <c r="AD248" s="145">
        <v>212.30999800000001</v>
      </c>
      <c r="AE248" s="113">
        <v>214.740005</v>
      </c>
      <c r="AF248" s="113">
        <v>210.94000199999999</v>
      </c>
      <c r="AG248" s="113">
        <v>212.66999799999999</v>
      </c>
      <c r="AH248" s="113">
        <v>212.66999799999999</v>
      </c>
      <c r="AI248" s="114">
        <v>9324800</v>
      </c>
      <c r="AJ248" s="115">
        <v>124656.9</v>
      </c>
      <c r="AK248" s="145">
        <v>205.41999799999999</v>
      </c>
      <c r="AL248" s="113">
        <v>207.259995</v>
      </c>
      <c r="AM248" s="113">
        <v>203.58999600000001</v>
      </c>
      <c r="AN248" s="113">
        <v>204.94000199999999</v>
      </c>
      <c r="AO248" s="113">
        <v>204.94000199999999</v>
      </c>
      <c r="AP248" s="114">
        <v>2764900</v>
      </c>
      <c r="AQ248" s="115">
        <v>112198.8</v>
      </c>
      <c r="AR248" s="145">
        <v>93.519997000000004</v>
      </c>
      <c r="AS248" s="113">
        <v>94.879997000000003</v>
      </c>
      <c r="AT248" s="113">
        <v>93.209998999999996</v>
      </c>
      <c r="AU248" s="113">
        <v>94.300003000000004</v>
      </c>
      <c r="AV248" s="113">
        <v>94.300003000000004</v>
      </c>
      <c r="AW248" s="114">
        <v>9705300</v>
      </c>
      <c r="AX248" s="115">
        <v>182367.9</v>
      </c>
      <c r="AY248" s="145">
        <v>57.25</v>
      </c>
      <c r="AZ248" s="113">
        <v>58.34</v>
      </c>
      <c r="BA248" s="113">
        <v>56.849997999999999</v>
      </c>
      <c r="BB248" s="113">
        <v>58.220001000000003</v>
      </c>
      <c r="BC248" s="113">
        <v>57.829334000000003</v>
      </c>
      <c r="BD248" s="114">
        <v>21874900</v>
      </c>
      <c r="BE248" s="115">
        <v>245350.9</v>
      </c>
      <c r="BF248" s="145">
        <v>56.84</v>
      </c>
      <c r="BG248" s="113">
        <v>57.029998999999997</v>
      </c>
      <c r="BH248" s="113">
        <v>56.580002</v>
      </c>
      <c r="BI248" s="113">
        <v>56.639999000000003</v>
      </c>
      <c r="BJ248" s="113">
        <v>56.215729000000003</v>
      </c>
      <c r="BK248" s="114">
        <v>10541000</v>
      </c>
      <c r="BL248" s="115">
        <v>244493.2</v>
      </c>
      <c r="BM248" s="145">
        <v>60.41</v>
      </c>
      <c r="BN248" s="113">
        <v>61.110000999999997</v>
      </c>
      <c r="BO248" s="113">
        <v>60.32</v>
      </c>
      <c r="BP248" s="113">
        <v>60.889999000000003</v>
      </c>
      <c r="BQ248" s="113">
        <v>60.238070999999998</v>
      </c>
      <c r="BR248" s="114">
        <v>3203600</v>
      </c>
      <c r="BS248" s="115">
        <v>38104.68</v>
      </c>
      <c r="BT248" s="145">
        <v>391.48998999999998</v>
      </c>
      <c r="BU248" s="113">
        <v>396.45001200000002</v>
      </c>
      <c r="BV248" s="113">
        <v>391</v>
      </c>
      <c r="BW248" s="113">
        <v>395.86999500000002</v>
      </c>
      <c r="BX248" s="113">
        <v>393.95571899999999</v>
      </c>
      <c r="BY248" s="114">
        <v>1611500</v>
      </c>
      <c r="BZ248" s="115">
        <v>133446.79999999999</v>
      </c>
      <c r="CA248" s="145">
        <v>228.13000500000001</v>
      </c>
      <c r="CB248" s="113">
        <v>228.729996</v>
      </c>
      <c r="CC248" s="113">
        <v>226.509995</v>
      </c>
      <c r="CD248" s="113">
        <v>227.699997</v>
      </c>
      <c r="CE248" s="113">
        <v>227.699997</v>
      </c>
      <c r="CF248" s="114">
        <v>2081000</v>
      </c>
      <c r="CG248" s="115">
        <v>118230</v>
      </c>
      <c r="CH248" s="145">
        <v>322.64001500000001</v>
      </c>
      <c r="CI248" s="113">
        <v>329.67999300000002</v>
      </c>
      <c r="CJ248" s="113">
        <v>322.47000100000002</v>
      </c>
      <c r="CK248" s="113">
        <v>329.23998999999998</v>
      </c>
      <c r="CL248" s="113">
        <v>327.574524</v>
      </c>
      <c r="CM248" s="114">
        <v>2929200</v>
      </c>
      <c r="CN248" s="115">
        <v>347466.3</v>
      </c>
      <c r="CO248" s="145">
        <v>52.16</v>
      </c>
      <c r="CP248" s="113">
        <v>52.380001</v>
      </c>
      <c r="CQ248" s="113">
        <v>51.419998</v>
      </c>
      <c r="CR248" s="113">
        <v>52.009998000000003</v>
      </c>
      <c r="CS248" s="113">
        <v>52.009998000000003</v>
      </c>
      <c r="CT248" s="114">
        <v>25719900</v>
      </c>
      <c r="CU248" s="115">
        <v>211004.6</v>
      </c>
      <c r="CV248" s="145">
        <v>137.740005</v>
      </c>
      <c r="CW248" s="113">
        <v>139.38000500000001</v>
      </c>
      <c r="CX248" s="113">
        <v>137.270004</v>
      </c>
      <c r="CY248" s="113">
        <v>139.11000100000001</v>
      </c>
      <c r="CZ248" s="113">
        <v>139.11000100000001</v>
      </c>
      <c r="DA248" s="114">
        <v>2656300</v>
      </c>
      <c r="DB248" s="115">
        <v>124687.1</v>
      </c>
      <c r="DC248" s="145">
        <v>178.88999899999999</v>
      </c>
      <c r="DD248" s="113">
        <v>179.91999799999999</v>
      </c>
      <c r="DE248" s="113">
        <v>178.070007</v>
      </c>
      <c r="DF248" s="113">
        <v>179.44000199999999</v>
      </c>
      <c r="DG248" s="113">
        <v>178.38000500000001</v>
      </c>
      <c r="DH248" s="114">
        <v>5425300</v>
      </c>
      <c r="DI248" s="115">
        <v>472372.7</v>
      </c>
      <c r="DJ248" s="145">
        <v>154.35000600000001</v>
      </c>
      <c r="DK248" s="113">
        <v>154.89999399999999</v>
      </c>
      <c r="DL248" s="113">
        <v>153.16000399999999</v>
      </c>
      <c r="DM248" s="113">
        <v>154.720001</v>
      </c>
      <c r="DN248" s="113">
        <v>153.79325900000001</v>
      </c>
      <c r="DO248" s="114">
        <v>6972100</v>
      </c>
      <c r="DP248" s="115">
        <v>462327.3</v>
      </c>
      <c r="DQ248" s="145">
        <v>236.96000699999999</v>
      </c>
      <c r="DR248" s="113">
        <v>239.38999899999999</v>
      </c>
      <c r="DS248" s="113">
        <v>236.320007</v>
      </c>
      <c r="DT248" s="113">
        <v>238.490005</v>
      </c>
      <c r="DU248" s="113">
        <v>237.189651</v>
      </c>
      <c r="DV248" s="114">
        <v>1989700</v>
      </c>
      <c r="DW248" s="115">
        <v>178104</v>
      </c>
      <c r="DX248" s="145">
        <v>78.529999000000004</v>
      </c>
      <c r="DY248" s="113">
        <v>79.199996999999996</v>
      </c>
      <c r="DZ248" s="113">
        <v>78.220000999999996</v>
      </c>
      <c r="EA248" s="113">
        <v>78.680000000000007</v>
      </c>
      <c r="EB248" s="113">
        <v>77.981148000000005</v>
      </c>
      <c r="EC248" s="114">
        <v>6283400</v>
      </c>
      <c r="ED248" s="115">
        <v>199168.5</v>
      </c>
      <c r="EE248" s="145">
        <v>299.72000100000002</v>
      </c>
      <c r="EF248" s="113">
        <v>305.83999599999999</v>
      </c>
      <c r="EG248" s="113">
        <v>298.05999800000001</v>
      </c>
      <c r="EH248" s="113">
        <v>304.35998499999999</v>
      </c>
      <c r="EI248" s="113">
        <v>304.35998499999999</v>
      </c>
      <c r="EJ248" s="114">
        <v>40796100</v>
      </c>
      <c r="EK248" s="115">
        <v>2287232</v>
      </c>
      <c r="EL248" s="145">
        <v>166.270004</v>
      </c>
      <c r="EM248" s="113">
        <v>168.009995</v>
      </c>
      <c r="EN248" s="113">
        <v>165.41999799999999</v>
      </c>
      <c r="EO248" s="113">
        <v>167.78999300000001</v>
      </c>
      <c r="EP248" s="113">
        <v>167.513565</v>
      </c>
      <c r="EQ248" s="114">
        <v>4039100</v>
      </c>
      <c r="ER248" s="115">
        <v>214450</v>
      </c>
      <c r="ES248" s="145">
        <v>145.25</v>
      </c>
      <c r="ET248" s="113">
        <v>145.979996</v>
      </c>
      <c r="EU248" s="113">
        <v>144.779999</v>
      </c>
      <c r="EV248" s="113">
        <v>145.08999600000001</v>
      </c>
      <c r="EW248" s="113">
        <v>145.08999600000001</v>
      </c>
      <c r="EX248" s="114">
        <v>5273800</v>
      </c>
      <c r="EY248" s="115">
        <v>352324.4</v>
      </c>
      <c r="EZ248" s="145">
        <v>253</v>
      </c>
      <c r="FA248" s="113">
        <v>257.86999500000002</v>
      </c>
      <c r="FB248" s="113">
        <v>252.61000100000001</v>
      </c>
      <c r="FC248" s="113">
        <v>256.13000499999998</v>
      </c>
      <c r="FD248" s="113">
        <v>256.13000499999998</v>
      </c>
      <c r="FE248" s="114">
        <v>5506600</v>
      </c>
      <c r="FF248" s="115">
        <v>224440</v>
      </c>
      <c r="FG248" s="145">
        <v>159.25</v>
      </c>
      <c r="FH248" s="113">
        <v>162.199997</v>
      </c>
      <c r="FI248" s="113">
        <v>158.80999800000001</v>
      </c>
      <c r="FJ248" s="113">
        <v>160.83999600000001</v>
      </c>
      <c r="FK248" s="113">
        <v>159.94834900000001</v>
      </c>
      <c r="FL248" s="114">
        <v>978500</v>
      </c>
      <c r="FM248" s="115">
        <v>40128.42</v>
      </c>
      <c r="FN248" s="145">
        <v>428.35000600000001</v>
      </c>
      <c r="FO248" s="113">
        <v>431.35998499999999</v>
      </c>
      <c r="FP248" s="113">
        <v>426.91000400000001</v>
      </c>
      <c r="FQ248" s="113">
        <v>429.709991</v>
      </c>
      <c r="FR248" s="113">
        <v>428.20697000000001</v>
      </c>
      <c r="FS248" s="114">
        <v>2401000</v>
      </c>
      <c r="FT248" s="115">
        <v>405180.9</v>
      </c>
      <c r="FU248" s="145">
        <v>55.330002</v>
      </c>
      <c r="FV248" s="113">
        <v>55.709999000000003</v>
      </c>
      <c r="FW248" s="113">
        <v>55.200001</v>
      </c>
      <c r="FX248" s="113">
        <v>55.52</v>
      </c>
      <c r="FY248" s="113">
        <v>54.868381999999997</v>
      </c>
      <c r="FZ248" s="114">
        <v>10641100</v>
      </c>
      <c r="GA248" s="115">
        <v>229859.20000000001</v>
      </c>
      <c r="GB248" s="145">
        <v>231.86999499999999</v>
      </c>
      <c r="GC248" s="113">
        <v>232.16000399999999</v>
      </c>
      <c r="GD248" s="113">
        <v>230.300003</v>
      </c>
      <c r="GE248" s="113">
        <v>231.36000100000001</v>
      </c>
      <c r="GF248" s="113">
        <v>231.36000100000001</v>
      </c>
      <c r="GG248" s="114">
        <v>5522200</v>
      </c>
      <c r="GH248" s="115">
        <v>390453</v>
      </c>
      <c r="GI248" s="145">
        <v>47.5</v>
      </c>
      <c r="GJ248" s="113">
        <v>48.360000999999997</v>
      </c>
      <c r="GK248" s="113">
        <v>47.16</v>
      </c>
      <c r="GL248" s="113">
        <v>48.299999</v>
      </c>
      <c r="GM248" s="113">
        <v>48.299999</v>
      </c>
      <c r="GN248" s="114">
        <v>3285100</v>
      </c>
      <c r="GO248" s="115">
        <v>30390</v>
      </c>
      <c r="GP248" s="145">
        <v>150.479996</v>
      </c>
      <c r="GQ248" s="113">
        <v>151.720001</v>
      </c>
      <c r="GR248" s="113">
        <v>149.75</v>
      </c>
      <c r="GS248" s="113">
        <v>151.449997</v>
      </c>
      <c r="GT248" s="113">
        <v>151.449997</v>
      </c>
      <c r="GU248" s="114">
        <v>6465300</v>
      </c>
      <c r="GV248" s="115">
        <v>424384.9</v>
      </c>
      <c r="GW248" s="145">
        <v>173</v>
      </c>
      <c r="GX248" s="113">
        <v>175.21000699999999</v>
      </c>
      <c r="GY248" s="113">
        <v>172.64999399999999</v>
      </c>
      <c r="GZ248" s="113">
        <v>175.11999499999999</v>
      </c>
      <c r="HA248" s="113">
        <v>175.11999499999999</v>
      </c>
      <c r="HB248" s="114">
        <v>6230800</v>
      </c>
      <c r="HC248" s="115">
        <v>318215.2</v>
      </c>
      <c r="HD248" s="147">
        <v>34917.96</v>
      </c>
      <c r="HE248" s="148">
        <v>35177.26</v>
      </c>
      <c r="HF248" s="148">
        <v>34867.07</v>
      </c>
      <c r="HG248" s="148">
        <v>35120.080000000002</v>
      </c>
      <c r="HH248" s="148">
        <v>35120.080000000002</v>
      </c>
      <c r="HI248" s="114">
        <v>269320000</v>
      </c>
      <c r="HJ248" s="149">
        <f t="shared" si="3"/>
        <v>10944421.6</v>
      </c>
    </row>
    <row r="249" spans="1:218" x14ac:dyDescent="0.2">
      <c r="A249" s="127">
        <v>44431</v>
      </c>
      <c r="B249" s="112">
        <v>195</v>
      </c>
      <c r="C249" s="113">
        <v>196.240005</v>
      </c>
      <c r="D249" s="113">
        <v>193.679993</v>
      </c>
      <c r="E249" s="113">
        <v>194.679993</v>
      </c>
      <c r="F249" s="113">
        <v>194.679993</v>
      </c>
      <c r="G249" s="114">
        <v>1974300</v>
      </c>
      <c r="H249" s="120">
        <v>112649.3</v>
      </c>
      <c r="I249" s="145">
        <v>161.229996</v>
      </c>
      <c r="J249" s="113">
        <v>161.85000600000001</v>
      </c>
      <c r="K249" s="113">
        <v>160.11000100000001</v>
      </c>
      <c r="L249" s="113">
        <v>160.449997</v>
      </c>
      <c r="M249" s="113">
        <v>160.052109</v>
      </c>
      <c r="N249" s="114">
        <v>2006300</v>
      </c>
      <c r="O249" s="115">
        <v>127466.7</v>
      </c>
      <c r="P249" s="146">
        <v>224.179993</v>
      </c>
      <c r="Q249" s="113">
        <v>227.44000199999999</v>
      </c>
      <c r="R249" s="113">
        <v>223.770004</v>
      </c>
      <c r="S249" s="113">
        <v>225.63999899999999</v>
      </c>
      <c r="T249" s="113">
        <v>225.63999899999999</v>
      </c>
      <c r="U249" s="114">
        <v>1932600</v>
      </c>
      <c r="V249" s="120">
        <v>142450</v>
      </c>
      <c r="W249" s="145">
        <v>148.30999800000001</v>
      </c>
      <c r="X249" s="113">
        <v>150.19000199999999</v>
      </c>
      <c r="Y249" s="113">
        <v>147.88999899999999</v>
      </c>
      <c r="Z249" s="113">
        <v>149.71000699999999</v>
      </c>
      <c r="AA249" s="113">
        <v>149.71000699999999</v>
      </c>
      <c r="AB249" s="114">
        <v>60131800</v>
      </c>
      <c r="AC249" s="115">
        <v>2474731</v>
      </c>
      <c r="AD249" s="145">
        <v>215.83000200000001</v>
      </c>
      <c r="AE249" s="113">
        <v>220.179993</v>
      </c>
      <c r="AF249" s="113">
        <v>215.38000500000001</v>
      </c>
      <c r="AG249" s="113">
        <v>219.39999399999999</v>
      </c>
      <c r="AH249" s="113">
        <v>219.39999399999999</v>
      </c>
      <c r="AI249" s="114">
        <v>10392100</v>
      </c>
      <c r="AJ249" s="115">
        <v>128601.7</v>
      </c>
      <c r="AK249" s="145">
        <v>207.25</v>
      </c>
      <c r="AL249" s="113">
        <v>209.75</v>
      </c>
      <c r="AM249" s="113">
        <v>205.83000200000001</v>
      </c>
      <c r="AN249" s="113">
        <v>209.13999899999999</v>
      </c>
      <c r="AO249" s="113">
        <v>209.13999899999999</v>
      </c>
      <c r="AP249" s="114">
        <v>2827400</v>
      </c>
      <c r="AQ249" s="115">
        <v>114498.1</v>
      </c>
      <c r="AR249" s="145">
        <v>96.089995999999999</v>
      </c>
      <c r="AS249" s="113">
        <v>97</v>
      </c>
      <c r="AT249" s="113">
        <v>96.059997999999993</v>
      </c>
      <c r="AU249" s="113">
        <v>96.730002999999996</v>
      </c>
      <c r="AV249" s="113">
        <v>96.730002999999996</v>
      </c>
      <c r="AW249" s="114">
        <v>10277800</v>
      </c>
      <c r="AX249" s="115">
        <v>187067.4</v>
      </c>
      <c r="AY249" s="145">
        <v>57.849997999999999</v>
      </c>
      <c r="AZ249" s="113">
        <v>58.700001</v>
      </c>
      <c r="BA249" s="113">
        <v>57.740001999999997</v>
      </c>
      <c r="BB249" s="113">
        <v>58.540000999999997</v>
      </c>
      <c r="BC249" s="113">
        <v>58.147185999999998</v>
      </c>
      <c r="BD249" s="114">
        <v>16225400</v>
      </c>
      <c r="BE249" s="115">
        <v>246699.4</v>
      </c>
      <c r="BF249" s="145">
        <v>56.669998</v>
      </c>
      <c r="BG249" s="113">
        <v>56.75</v>
      </c>
      <c r="BH249" s="113">
        <v>56.380001</v>
      </c>
      <c r="BI249" s="113">
        <v>56.439999</v>
      </c>
      <c r="BJ249" s="113">
        <v>56.017226999999998</v>
      </c>
      <c r="BK249" s="114">
        <v>8912800</v>
      </c>
      <c r="BL249" s="115">
        <v>243629.9</v>
      </c>
      <c r="BM249" s="145">
        <v>61.5</v>
      </c>
      <c r="BN249" s="113">
        <v>62.419998</v>
      </c>
      <c r="BO249" s="113">
        <v>61.459999000000003</v>
      </c>
      <c r="BP249" s="113">
        <v>62.060001</v>
      </c>
      <c r="BQ249" s="113">
        <v>61.395546000000003</v>
      </c>
      <c r="BR249" s="114">
        <v>3439900</v>
      </c>
      <c r="BS249" s="115">
        <v>38559.730000000003</v>
      </c>
      <c r="BT249" s="145">
        <v>401.89001500000001</v>
      </c>
      <c r="BU249" s="113">
        <v>404.10000600000001</v>
      </c>
      <c r="BV249" s="113">
        <v>399</v>
      </c>
      <c r="BW249" s="113">
        <v>401.45001200000002</v>
      </c>
      <c r="BX249" s="113">
        <v>399.508759</v>
      </c>
      <c r="BY249" s="114">
        <v>1857600</v>
      </c>
      <c r="BZ249" s="115">
        <v>135327.70000000001</v>
      </c>
      <c r="CA249" s="145">
        <v>227.25</v>
      </c>
      <c r="CB249" s="113">
        <v>231.61000100000001</v>
      </c>
      <c r="CC249" s="113">
        <v>227.25</v>
      </c>
      <c r="CD249" s="113">
        <v>229.11000100000001</v>
      </c>
      <c r="CE249" s="113">
        <v>229.11000100000001</v>
      </c>
      <c r="CF249" s="114">
        <v>2143300</v>
      </c>
      <c r="CG249" s="115">
        <v>116810</v>
      </c>
      <c r="CH249" s="145">
        <v>330</v>
      </c>
      <c r="CI249" s="113">
        <v>330.52999899999998</v>
      </c>
      <c r="CJ249" s="113">
        <v>327.38000499999998</v>
      </c>
      <c r="CK249" s="113">
        <v>327.73998999999998</v>
      </c>
      <c r="CL249" s="113">
        <v>326.08212300000002</v>
      </c>
      <c r="CM249" s="114">
        <v>2792700</v>
      </c>
      <c r="CN249" s="115">
        <v>345883.3</v>
      </c>
      <c r="CO249" s="145">
        <v>52.59</v>
      </c>
      <c r="CP249" s="113">
        <v>53.540000999999997</v>
      </c>
      <c r="CQ249" s="113">
        <v>52.48</v>
      </c>
      <c r="CR249" s="113">
        <v>53.23</v>
      </c>
      <c r="CS249" s="113">
        <v>53.23</v>
      </c>
      <c r="CT249" s="114">
        <v>23976300</v>
      </c>
      <c r="CU249" s="115">
        <v>215954.1</v>
      </c>
      <c r="CV249" s="145">
        <v>139.61999499999999</v>
      </c>
      <c r="CW249" s="113">
        <v>140.14999399999999</v>
      </c>
      <c r="CX249" s="113">
        <v>138.800003</v>
      </c>
      <c r="CY249" s="113">
        <v>139.61999499999999</v>
      </c>
      <c r="CZ249" s="113">
        <v>139.61999499999999</v>
      </c>
      <c r="DA249" s="114">
        <v>3039600</v>
      </c>
      <c r="DB249" s="115">
        <v>125144.1</v>
      </c>
      <c r="DC249" s="145">
        <v>178.38999899999999</v>
      </c>
      <c r="DD249" s="113">
        <v>178.929993</v>
      </c>
      <c r="DE249" s="113">
        <v>177.53999300000001</v>
      </c>
      <c r="DF249" s="113">
        <v>177.61000100000001</v>
      </c>
      <c r="DG249" s="113">
        <v>177.61000100000001</v>
      </c>
      <c r="DH249" s="114">
        <v>6461700</v>
      </c>
      <c r="DI249" s="115">
        <v>467555.2</v>
      </c>
      <c r="DJ249" s="145">
        <v>155.33000200000001</v>
      </c>
      <c r="DK249" s="113">
        <v>157.08999600000001</v>
      </c>
      <c r="DL249" s="113">
        <v>155.240005</v>
      </c>
      <c r="DM249" s="113">
        <v>156.699997</v>
      </c>
      <c r="DN249" s="113">
        <v>155.76139800000001</v>
      </c>
      <c r="DO249" s="114">
        <v>7934600</v>
      </c>
      <c r="DP249" s="115">
        <v>468243.8</v>
      </c>
      <c r="DQ249" s="145">
        <v>239.46000699999999</v>
      </c>
      <c r="DR249" s="113">
        <v>240.070007</v>
      </c>
      <c r="DS249" s="113">
        <v>237.990005</v>
      </c>
      <c r="DT249" s="113">
        <v>239.66000399999999</v>
      </c>
      <c r="DU249" s="113">
        <v>238.35327100000001</v>
      </c>
      <c r="DV249" s="114">
        <v>2086900</v>
      </c>
      <c r="DW249" s="115">
        <v>178977.8</v>
      </c>
      <c r="DX249" s="145">
        <v>79.110000999999997</v>
      </c>
      <c r="DY249" s="113">
        <v>79.230002999999996</v>
      </c>
      <c r="DZ249" s="113">
        <v>78.339995999999999</v>
      </c>
      <c r="EA249" s="113">
        <v>78.379997000000003</v>
      </c>
      <c r="EB249" s="113">
        <v>77.683807000000002</v>
      </c>
      <c r="EC249" s="114">
        <v>6492600</v>
      </c>
      <c r="ED249" s="115">
        <v>198409.1</v>
      </c>
      <c r="EE249" s="145">
        <v>303.25</v>
      </c>
      <c r="EF249" s="113">
        <v>305.39999399999999</v>
      </c>
      <c r="EG249" s="113">
        <v>301.85000600000001</v>
      </c>
      <c r="EH249" s="113">
        <v>304.64999399999999</v>
      </c>
      <c r="EI249" s="113">
        <v>304.64999399999999</v>
      </c>
      <c r="EJ249" s="114">
        <v>22830200</v>
      </c>
      <c r="EK249" s="115">
        <v>2289410</v>
      </c>
      <c r="EL249" s="145">
        <v>169.449997</v>
      </c>
      <c r="EM249" s="113">
        <v>170.89999399999999</v>
      </c>
      <c r="EN249" s="113">
        <v>169.179993</v>
      </c>
      <c r="EO249" s="113">
        <v>169.720001</v>
      </c>
      <c r="EP249" s="113">
        <v>169.44039900000001</v>
      </c>
      <c r="EQ249" s="114">
        <v>3796500</v>
      </c>
      <c r="ER249" s="115">
        <v>216916.7</v>
      </c>
      <c r="ES249" s="145">
        <v>144.28999300000001</v>
      </c>
      <c r="ET249" s="113">
        <v>145.33999600000001</v>
      </c>
      <c r="EU249" s="113">
        <v>144.229996</v>
      </c>
      <c r="EV249" s="113">
        <v>144.35000600000001</v>
      </c>
      <c r="EW249" s="113">
        <v>144.35000600000001</v>
      </c>
      <c r="EX249" s="114">
        <v>4522200</v>
      </c>
      <c r="EY249" s="115">
        <v>350527.5</v>
      </c>
      <c r="EZ249" s="145">
        <v>257</v>
      </c>
      <c r="FA249" s="113">
        <v>261.85998499999999</v>
      </c>
      <c r="FB249" s="113">
        <v>256.57000699999998</v>
      </c>
      <c r="FC249" s="113">
        <v>260.51998900000001</v>
      </c>
      <c r="FD249" s="113">
        <v>260.51998900000001</v>
      </c>
      <c r="FE249" s="114">
        <v>7603900</v>
      </c>
      <c r="FF249" s="115">
        <v>221220</v>
      </c>
      <c r="FG249" s="145">
        <v>161.509995</v>
      </c>
      <c r="FH249" s="113">
        <v>162.33000200000001</v>
      </c>
      <c r="FI249" s="113">
        <v>159.83000200000001</v>
      </c>
      <c r="FJ249" s="113">
        <v>159.89999399999999</v>
      </c>
      <c r="FK249" s="113">
        <v>159.013565</v>
      </c>
      <c r="FL249" s="114">
        <v>622700</v>
      </c>
      <c r="FM249" s="115">
        <v>39893.89</v>
      </c>
      <c r="FN249" s="145">
        <v>430.55999800000001</v>
      </c>
      <c r="FO249" s="113">
        <v>430.55999800000001</v>
      </c>
      <c r="FP249" s="113">
        <v>424.89999399999999</v>
      </c>
      <c r="FQ249" s="113">
        <v>425.35998499999999</v>
      </c>
      <c r="FR249" s="113">
        <v>423.872162</v>
      </c>
      <c r="FS249" s="114">
        <v>2375900</v>
      </c>
      <c r="FT249" s="115">
        <v>401079.4</v>
      </c>
      <c r="FU249" s="145">
        <v>55.549999</v>
      </c>
      <c r="FV249" s="113">
        <v>55.709999000000003</v>
      </c>
      <c r="FW249" s="113">
        <v>55.41</v>
      </c>
      <c r="FX249" s="113">
        <v>55.419998</v>
      </c>
      <c r="FY249" s="113">
        <v>54.769553999999999</v>
      </c>
      <c r="FZ249" s="114">
        <v>11963700</v>
      </c>
      <c r="GA249" s="115">
        <v>229445.2</v>
      </c>
      <c r="GB249" s="145">
        <v>232.699997</v>
      </c>
      <c r="GC249" s="113">
        <v>234.64999399999999</v>
      </c>
      <c r="GD249" s="113">
        <v>232</v>
      </c>
      <c r="GE249" s="113">
        <v>234.13999899999999</v>
      </c>
      <c r="GF249" s="113">
        <v>234.13999899999999</v>
      </c>
      <c r="GG249" s="114">
        <v>6342000</v>
      </c>
      <c r="GH249" s="115">
        <v>395144.6</v>
      </c>
      <c r="GI249" s="145">
        <v>48.389999000000003</v>
      </c>
      <c r="GJ249" s="113">
        <v>48.84</v>
      </c>
      <c r="GK249" s="113">
        <v>48.299999</v>
      </c>
      <c r="GL249" s="113">
        <v>48.509998000000003</v>
      </c>
      <c r="GM249" s="113">
        <v>48.509998000000003</v>
      </c>
      <c r="GN249" s="114">
        <v>3480800</v>
      </c>
      <c r="GO249" s="115">
        <v>30040</v>
      </c>
      <c r="GP249" s="145">
        <v>151.529999</v>
      </c>
      <c r="GQ249" s="113">
        <v>151.78999300000001</v>
      </c>
      <c r="GR249" s="113">
        <v>150.41000399999999</v>
      </c>
      <c r="GS249" s="113">
        <v>150.449997</v>
      </c>
      <c r="GT249" s="113">
        <v>150.449997</v>
      </c>
      <c r="GU249" s="114">
        <v>5388700</v>
      </c>
      <c r="GV249" s="115">
        <v>421582.7</v>
      </c>
      <c r="GW249" s="145">
        <v>177.08000200000001</v>
      </c>
      <c r="GX249" s="113">
        <v>178.30999800000001</v>
      </c>
      <c r="GY249" s="113">
        <v>175.91000399999999</v>
      </c>
      <c r="GZ249" s="113">
        <v>177.66000399999999</v>
      </c>
      <c r="HA249" s="113">
        <v>177.66000399999999</v>
      </c>
      <c r="HB249" s="114">
        <v>7395900</v>
      </c>
      <c r="HC249" s="115">
        <v>322830.7</v>
      </c>
      <c r="HD249" s="147">
        <v>35160.97</v>
      </c>
      <c r="HE249" s="148">
        <v>35428.910000000003</v>
      </c>
      <c r="HF249" s="148">
        <v>35160.97</v>
      </c>
      <c r="HG249" s="148">
        <v>35335.71</v>
      </c>
      <c r="HH249" s="148">
        <v>35335.71</v>
      </c>
      <c r="HI249" s="114">
        <v>245760000</v>
      </c>
      <c r="HJ249" s="149">
        <f t="shared" si="3"/>
        <v>10986749.02</v>
      </c>
    </row>
    <row r="250" spans="1:218" x14ac:dyDescent="0.2">
      <c r="A250" s="127">
        <v>44432</v>
      </c>
      <c r="B250" s="112">
        <v>194.820007</v>
      </c>
      <c r="C250" s="113">
        <v>196.10000600000001</v>
      </c>
      <c r="D250" s="113">
        <v>194.33999600000001</v>
      </c>
      <c r="E250" s="113">
        <v>194.75</v>
      </c>
      <c r="F250" s="113">
        <v>194.75</v>
      </c>
      <c r="G250" s="114">
        <v>1392400</v>
      </c>
      <c r="H250" s="120">
        <v>112689.8</v>
      </c>
      <c r="I250" s="145">
        <v>160.60000600000001</v>
      </c>
      <c r="J250" s="113">
        <v>161.89999399999999</v>
      </c>
      <c r="K250" s="113">
        <v>160.19000199999999</v>
      </c>
      <c r="L250" s="113">
        <v>161.199997</v>
      </c>
      <c r="M250" s="113">
        <v>160.80024700000001</v>
      </c>
      <c r="N250" s="114">
        <v>2377600</v>
      </c>
      <c r="O250" s="115">
        <v>128062.6</v>
      </c>
      <c r="P250" s="146">
        <v>225.520004</v>
      </c>
      <c r="Q250" s="113">
        <v>225.679993</v>
      </c>
      <c r="R250" s="113">
        <v>223.55999800000001</v>
      </c>
      <c r="S250" s="113">
        <v>224.38000500000001</v>
      </c>
      <c r="T250" s="113">
        <v>224.38000500000001</v>
      </c>
      <c r="U250" s="114">
        <v>1790400</v>
      </c>
      <c r="V250" s="120">
        <v>140940</v>
      </c>
      <c r="W250" s="145">
        <v>149.449997</v>
      </c>
      <c r="X250" s="113">
        <v>150.86000100000001</v>
      </c>
      <c r="Y250" s="113">
        <v>149.14999399999999</v>
      </c>
      <c r="Z250" s="113">
        <v>149.61999499999999</v>
      </c>
      <c r="AA250" s="113">
        <v>149.61999499999999</v>
      </c>
      <c r="AB250" s="114">
        <v>48606400</v>
      </c>
      <c r="AC250" s="115">
        <v>2473242</v>
      </c>
      <c r="AD250" s="145">
        <v>220.11000100000001</v>
      </c>
      <c r="AE250" s="113">
        <v>223.10000600000001</v>
      </c>
      <c r="AF250" s="113">
        <v>219.800003</v>
      </c>
      <c r="AG250" s="113">
        <v>221.429993</v>
      </c>
      <c r="AH250" s="113">
        <v>221.429993</v>
      </c>
      <c r="AI250" s="114">
        <v>8942600</v>
      </c>
      <c r="AJ250" s="115">
        <v>129791.6</v>
      </c>
      <c r="AK250" s="145">
        <v>209.75</v>
      </c>
      <c r="AL250" s="113">
        <v>213.270004</v>
      </c>
      <c r="AM250" s="113">
        <v>209.529999</v>
      </c>
      <c r="AN250" s="113">
        <v>212.58999600000001</v>
      </c>
      <c r="AO250" s="113">
        <v>212.58999600000001</v>
      </c>
      <c r="AP250" s="114">
        <v>2485900</v>
      </c>
      <c r="AQ250" s="115">
        <v>116386.9</v>
      </c>
      <c r="AR250" s="145">
        <v>97.5</v>
      </c>
      <c r="AS250" s="113">
        <v>98.610000999999997</v>
      </c>
      <c r="AT250" s="113">
        <v>97.389999000000003</v>
      </c>
      <c r="AU250" s="113">
        <v>97.839995999999999</v>
      </c>
      <c r="AV250" s="113">
        <v>97.839995999999999</v>
      </c>
      <c r="AW250" s="114">
        <v>8924900</v>
      </c>
      <c r="AX250" s="115">
        <v>189214</v>
      </c>
      <c r="AY250" s="145">
        <v>58.490001999999997</v>
      </c>
      <c r="AZ250" s="113">
        <v>59.43</v>
      </c>
      <c r="BA250" s="113">
        <v>58.43</v>
      </c>
      <c r="BB250" s="113">
        <v>59.32</v>
      </c>
      <c r="BC250" s="113">
        <v>58.921951</v>
      </c>
      <c r="BD250" s="114">
        <v>17658300</v>
      </c>
      <c r="BE250" s="115">
        <v>249986.5</v>
      </c>
      <c r="BF250" s="145">
        <v>56.639999000000003</v>
      </c>
      <c r="BG250" s="113">
        <v>56.639999000000003</v>
      </c>
      <c r="BH250" s="113">
        <v>55.900002000000001</v>
      </c>
      <c r="BI250" s="113">
        <v>56.009998000000003</v>
      </c>
      <c r="BJ250" s="113">
        <v>55.590446</v>
      </c>
      <c r="BK250" s="114">
        <v>12067200</v>
      </c>
      <c r="BL250" s="115">
        <v>241773.7</v>
      </c>
      <c r="BM250" s="145">
        <v>62.459999000000003</v>
      </c>
      <c r="BN250" s="113">
        <v>63.529998999999997</v>
      </c>
      <c r="BO250" s="113">
        <v>62.459999000000003</v>
      </c>
      <c r="BP250" s="113">
        <v>63.259998000000003</v>
      </c>
      <c r="BQ250" s="113">
        <v>62.582695000000001</v>
      </c>
      <c r="BR250" s="114">
        <v>2896000</v>
      </c>
      <c r="BS250" s="115">
        <v>39098.480000000003</v>
      </c>
      <c r="BT250" s="145">
        <v>403.58999599999999</v>
      </c>
      <c r="BU250" s="113">
        <v>409.66000400000001</v>
      </c>
      <c r="BV250" s="113">
        <v>402.70001200000002</v>
      </c>
      <c r="BW250" s="113">
        <v>408.55999800000001</v>
      </c>
      <c r="BX250" s="113">
        <v>406.58435100000003</v>
      </c>
      <c r="BY250" s="114">
        <v>1958400</v>
      </c>
      <c r="BZ250" s="115">
        <v>137724.5</v>
      </c>
      <c r="CA250" s="145">
        <v>228.85000600000001</v>
      </c>
      <c r="CB250" s="113">
        <v>230.91999799999999</v>
      </c>
      <c r="CC250" s="113">
        <v>228.30999800000001</v>
      </c>
      <c r="CD250" s="113">
        <v>230.44000199999999</v>
      </c>
      <c r="CE250" s="113">
        <v>230.44000199999999</v>
      </c>
      <c r="CF250" s="114">
        <v>1265400</v>
      </c>
      <c r="CG250" s="115">
        <v>115280</v>
      </c>
      <c r="CH250" s="145">
        <v>328.76001000000002</v>
      </c>
      <c r="CI250" s="113">
        <v>328.83999599999999</v>
      </c>
      <c r="CJ250" s="113">
        <v>324.51001000000002</v>
      </c>
      <c r="CK250" s="113">
        <v>324.89999399999999</v>
      </c>
      <c r="CL250" s="113">
        <v>323.25646999999998</v>
      </c>
      <c r="CM250" s="114">
        <v>2359500</v>
      </c>
      <c r="CN250" s="115">
        <v>342885.9</v>
      </c>
      <c r="CO250" s="145">
        <v>53.560001</v>
      </c>
      <c r="CP250" s="113">
        <v>53.970001000000003</v>
      </c>
      <c r="CQ250" s="113">
        <v>53.310001</v>
      </c>
      <c r="CR250" s="113">
        <v>53.810001</v>
      </c>
      <c r="CS250" s="113">
        <v>53.810001</v>
      </c>
      <c r="CT250" s="114">
        <v>20348800</v>
      </c>
      <c r="CU250" s="115">
        <v>218307.1</v>
      </c>
      <c r="CV250" s="145">
        <v>139.779999</v>
      </c>
      <c r="CW250" s="113">
        <v>140.229996</v>
      </c>
      <c r="CX250" s="113">
        <v>139.320007</v>
      </c>
      <c r="CY250" s="113">
        <v>139.83999600000001</v>
      </c>
      <c r="CZ250" s="113">
        <v>139.83999600000001</v>
      </c>
      <c r="DA250" s="114">
        <v>2365600</v>
      </c>
      <c r="DB250" s="115">
        <v>125341.3</v>
      </c>
      <c r="DC250" s="145">
        <v>176.990005</v>
      </c>
      <c r="DD250" s="113">
        <v>177.21000699999999</v>
      </c>
      <c r="DE250" s="113">
        <v>175.279999</v>
      </c>
      <c r="DF250" s="113">
        <v>175.38999899999999</v>
      </c>
      <c r="DG250" s="113">
        <v>175.38999899999999</v>
      </c>
      <c r="DH250" s="114">
        <v>5734800</v>
      </c>
      <c r="DI250" s="115">
        <v>461711.1</v>
      </c>
      <c r="DJ250" s="145">
        <v>157</v>
      </c>
      <c r="DK250" s="113">
        <v>158.550003</v>
      </c>
      <c r="DL250" s="113">
        <v>156.86999499999999</v>
      </c>
      <c r="DM250" s="113">
        <v>157.66999799999999</v>
      </c>
      <c r="DN250" s="113">
        <v>156.72558599999999</v>
      </c>
      <c r="DO250" s="114">
        <v>7670900</v>
      </c>
      <c r="DP250" s="115">
        <v>471142.3</v>
      </c>
      <c r="DQ250" s="145">
        <v>240.38999899999999</v>
      </c>
      <c r="DR250" s="113">
        <v>240.38999899999999</v>
      </c>
      <c r="DS250" s="113">
        <v>238.320007</v>
      </c>
      <c r="DT250" s="113">
        <v>238.429993</v>
      </c>
      <c r="DU250" s="113">
        <v>237.12995900000001</v>
      </c>
      <c r="DV250" s="114">
        <v>1687700</v>
      </c>
      <c r="DW250" s="115">
        <v>178059.2</v>
      </c>
      <c r="DX250" s="145">
        <v>78.269997000000004</v>
      </c>
      <c r="DY250" s="113">
        <v>78.269997000000004</v>
      </c>
      <c r="DZ250" s="113">
        <v>77.540001000000004</v>
      </c>
      <c r="EA250" s="113">
        <v>77.720000999999996</v>
      </c>
      <c r="EB250" s="113">
        <v>77.029678000000004</v>
      </c>
      <c r="EC250" s="114">
        <v>8698100</v>
      </c>
      <c r="ED250" s="115">
        <v>196738.4</v>
      </c>
      <c r="EE250" s="145">
        <v>305.01998900000001</v>
      </c>
      <c r="EF250" s="113">
        <v>305.64999399999999</v>
      </c>
      <c r="EG250" s="113">
        <v>302</v>
      </c>
      <c r="EH250" s="113">
        <v>302.61999500000002</v>
      </c>
      <c r="EI250" s="113">
        <v>302.61999500000002</v>
      </c>
      <c r="EJ250" s="114">
        <v>18175800</v>
      </c>
      <c r="EK250" s="115">
        <v>2274156</v>
      </c>
      <c r="EL250" s="145">
        <v>169.60000600000001</v>
      </c>
      <c r="EM250" s="113">
        <v>170.86999499999999</v>
      </c>
      <c r="EN250" s="113">
        <v>168.88999899999999</v>
      </c>
      <c r="EO250" s="113">
        <v>169.979996</v>
      </c>
      <c r="EP250" s="113">
        <v>169.699951</v>
      </c>
      <c r="EQ250" s="114">
        <v>3133100</v>
      </c>
      <c r="ER250" s="115">
        <v>217249</v>
      </c>
      <c r="ES250" s="145">
        <v>144.009995</v>
      </c>
      <c r="ET250" s="113">
        <v>144.14999399999999</v>
      </c>
      <c r="EU250" s="113">
        <v>142.979996</v>
      </c>
      <c r="EV250" s="113">
        <v>143.179993</v>
      </c>
      <c r="EW250" s="113">
        <v>143.179993</v>
      </c>
      <c r="EX250" s="114">
        <v>4560400</v>
      </c>
      <c r="EY250" s="115">
        <v>347686.40000000002</v>
      </c>
      <c r="EZ250" s="145">
        <v>261.92001299999998</v>
      </c>
      <c r="FA250" s="113">
        <v>262.5</v>
      </c>
      <c r="FB250" s="113">
        <v>259.05999800000001</v>
      </c>
      <c r="FC250" s="113">
        <v>259.66000400000001</v>
      </c>
      <c r="FD250" s="113">
        <v>259.66000400000001</v>
      </c>
      <c r="FE250" s="114">
        <v>6685200</v>
      </c>
      <c r="FF250" s="115">
        <v>225500</v>
      </c>
      <c r="FG250" s="145">
        <v>160.16000399999999</v>
      </c>
      <c r="FH250" s="113">
        <v>161.050003</v>
      </c>
      <c r="FI250" s="113">
        <v>159.770004</v>
      </c>
      <c r="FJ250" s="113">
        <v>160.63999899999999</v>
      </c>
      <c r="FK250" s="113">
        <v>159.74946600000001</v>
      </c>
      <c r="FL250" s="114">
        <v>791300</v>
      </c>
      <c r="FM250" s="115">
        <v>40078.519999999997</v>
      </c>
      <c r="FN250" s="145">
        <v>425.51998900000001</v>
      </c>
      <c r="FO250" s="113">
        <v>425.94000199999999</v>
      </c>
      <c r="FP250" s="113">
        <v>421.72000100000002</v>
      </c>
      <c r="FQ250" s="113">
        <v>423.41000400000001</v>
      </c>
      <c r="FR250" s="113">
        <v>421.92901599999999</v>
      </c>
      <c r="FS250" s="114">
        <v>1619300</v>
      </c>
      <c r="FT250" s="115">
        <v>399240.5</v>
      </c>
      <c r="FU250" s="145">
        <v>55.41</v>
      </c>
      <c r="FV250" s="113">
        <v>55.419998</v>
      </c>
      <c r="FW250" s="113">
        <v>55</v>
      </c>
      <c r="FX250" s="113">
        <v>55.009998000000003</v>
      </c>
      <c r="FY250" s="113">
        <v>54.364364999999999</v>
      </c>
      <c r="FZ250" s="114">
        <v>15478400</v>
      </c>
      <c r="GA250" s="115">
        <v>227747.8</v>
      </c>
      <c r="GB250" s="145">
        <v>235.03999300000001</v>
      </c>
      <c r="GC250" s="113">
        <v>236.19000199999999</v>
      </c>
      <c r="GD250" s="113">
        <v>233.949997</v>
      </c>
      <c r="GE250" s="113">
        <v>234.240005</v>
      </c>
      <c r="GF250" s="113">
        <v>234.240005</v>
      </c>
      <c r="GG250" s="114">
        <v>5081800</v>
      </c>
      <c r="GH250" s="115">
        <v>395313.4</v>
      </c>
      <c r="GI250" s="145">
        <v>48.580002</v>
      </c>
      <c r="GJ250" s="113">
        <v>48.68</v>
      </c>
      <c r="GK250" s="113">
        <v>48.279998999999997</v>
      </c>
      <c r="GL250" s="113">
        <v>48.34</v>
      </c>
      <c r="GM250" s="113">
        <v>48.34</v>
      </c>
      <c r="GN250" s="114">
        <v>3803800</v>
      </c>
      <c r="GO250" s="115">
        <v>30010</v>
      </c>
      <c r="GP250" s="145">
        <v>150.5</v>
      </c>
      <c r="GQ250" s="113">
        <v>150.5</v>
      </c>
      <c r="GR250" s="113">
        <v>148.699997</v>
      </c>
      <c r="GS250" s="113">
        <v>148.89999399999999</v>
      </c>
      <c r="GT250" s="113">
        <v>148.89999399999999</v>
      </c>
      <c r="GU250" s="114">
        <v>6276300</v>
      </c>
      <c r="GV250" s="115">
        <v>417239.4</v>
      </c>
      <c r="GW250" s="145">
        <v>177.91999799999999</v>
      </c>
      <c r="GX250" s="113">
        <v>180.08000200000001</v>
      </c>
      <c r="GY250" s="113">
        <v>177.759995</v>
      </c>
      <c r="GZ250" s="113">
        <v>178.470001</v>
      </c>
      <c r="HA250" s="113">
        <v>178.470001</v>
      </c>
      <c r="HB250" s="114">
        <v>5886900</v>
      </c>
      <c r="HC250" s="115">
        <v>324302.59999999998</v>
      </c>
      <c r="HD250" s="147">
        <v>35382.720000000001</v>
      </c>
      <c r="HE250" s="148">
        <v>35445.47</v>
      </c>
      <c r="HF250" s="148">
        <v>35356.18</v>
      </c>
      <c r="HG250" s="148">
        <v>35366.26</v>
      </c>
      <c r="HH250" s="148">
        <v>35366.26</v>
      </c>
      <c r="HI250" s="114">
        <v>228710000</v>
      </c>
      <c r="HJ250" s="149">
        <f t="shared" si="3"/>
        <v>10966899.000000002</v>
      </c>
    </row>
    <row r="251" spans="1:218" x14ac:dyDescent="0.2">
      <c r="A251" s="127">
        <v>44433</v>
      </c>
      <c r="B251" s="112">
        <v>194.520004</v>
      </c>
      <c r="C251" s="113">
        <v>195.050003</v>
      </c>
      <c r="D251" s="113">
        <v>192.720001</v>
      </c>
      <c r="E251" s="113">
        <v>194.33999600000001</v>
      </c>
      <c r="F251" s="113">
        <v>194.33999600000001</v>
      </c>
      <c r="G251" s="114">
        <v>1612600</v>
      </c>
      <c r="H251" s="120">
        <v>112452.5</v>
      </c>
      <c r="I251" s="145">
        <v>161.88000500000001</v>
      </c>
      <c r="J251" s="113">
        <v>167.229996</v>
      </c>
      <c r="K251" s="113">
        <v>160.5</v>
      </c>
      <c r="L251" s="113">
        <v>166.179993</v>
      </c>
      <c r="M251" s="113">
        <v>165.767899</v>
      </c>
      <c r="N251" s="114">
        <v>3579900</v>
      </c>
      <c r="O251" s="115">
        <v>132018.79999999999</v>
      </c>
      <c r="P251" s="146">
        <v>224.30999800000001</v>
      </c>
      <c r="Q251" s="113">
        <v>224.83000200000001</v>
      </c>
      <c r="R251" s="113">
        <v>221.179993</v>
      </c>
      <c r="S251" s="113">
        <v>221.58999600000001</v>
      </c>
      <c r="T251" s="113">
        <v>221.58999600000001</v>
      </c>
      <c r="U251" s="114">
        <v>2173200</v>
      </c>
      <c r="V251" s="120">
        <v>143830</v>
      </c>
      <c r="W251" s="145">
        <v>149.80999800000001</v>
      </c>
      <c r="X251" s="113">
        <v>150.320007</v>
      </c>
      <c r="Y251" s="113">
        <v>147.800003</v>
      </c>
      <c r="Z251" s="113">
        <v>148.36000100000001</v>
      </c>
      <c r="AA251" s="113">
        <v>148.36000100000001</v>
      </c>
      <c r="AB251" s="114">
        <v>58991300</v>
      </c>
      <c r="AC251" s="115">
        <v>2452414</v>
      </c>
      <c r="AD251" s="145">
        <v>221.5</v>
      </c>
      <c r="AE251" s="113">
        <v>222.300003</v>
      </c>
      <c r="AF251" s="113">
        <v>219.10000600000001</v>
      </c>
      <c r="AG251" s="113">
        <v>221.029999</v>
      </c>
      <c r="AH251" s="113">
        <v>221.029999</v>
      </c>
      <c r="AI251" s="114">
        <v>6528900</v>
      </c>
      <c r="AJ251" s="115">
        <v>129557.1</v>
      </c>
      <c r="AK251" s="145">
        <v>213.16999799999999</v>
      </c>
      <c r="AL251" s="113">
        <v>215.699997</v>
      </c>
      <c r="AM251" s="113">
        <v>212.14999399999999</v>
      </c>
      <c r="AN251" s="113">
        <v>214.759995</v>
      </c>
      <c r="AO251" s="113">
        <v>214.759995</v>
      </c>
      <c r="AP251" s="114">
        <v>2599800</v>
      </c>
      <c r="AQ251" s="115">
        <v>117574.9</v>
      </c>
      <c r="AR251" s="145">
        <v>97.220000999999996</v>
      </c>
      <c r="AS251" s="113">
        <v>98.720000999999996</v>
      </c>
      <c r="AT251" s="113">
        <v>96.720000999999996</v>
      </c>
      <c r="AU251" s="113">
        <v>98.510002</v>
      </c>
      <c r="AV251" s="113">
        <v>98.510002</v>
      </c>
      <c r="AW251" s="114">
        <v>9342300</v>
      </c>
      <c r="AX251" s="115">
        <v>190509.8</v>
      </c>
      <c r="AY251" s="145">
        <v>59.540000999999997</v>
      </c>
      <c r="AZ251" s="113">
        <v>60.27</v>
      </c>
      <c r="BA251" s="113">
        <v>59.169998</v>
      </c>
      <c r="BB251" s="113">
        <v>59.349997999999999</v>
      </c>
      <c r="BC251" s="113">
        <v>58.951748000000002</v>
      </c>
      <c r="BD251" s="114">
        <v>18069600</v>
      </c>
      <c r="BE251" s="115">
        <v>250112.9</v>
      </c>
      <c r="BF251" s="145">
        <v>56.060001</v>
      </c>
      <c r="BG251" s="113">
        <v>56.169998</v>
      </c>
      <c r="BH251" s="113">
        <v>55.73</v>
      </c>
      <c r="BI251" s="113">
        <v>56.07</v>
      </c>
      <c r="BJ251" s="113">
        <v>55.650002000000001</v>
      </c>
      <c r="BK251" s="114">
        <v>11270700</v>
      </c>
      <c r="BL251" s="115">
        <v>242032.8</v>
      </c>
      <c r="BM251" s="145">
        <v>63.299999</v>
      </c>
      <c r="BN251" s="113">
        <v>64.180000000000007</v>
      </c>
      <c r="BO251" s="113">
        <v>62.82</v>
      </c>
      <c r="BP251" s="113">
        <v>63.869999</v>
      </c>
      <c r="BQ251" s="113">
        <v>63.186165000000003</v>
      </c>
      <c r="BR251" s="114">
        <v>3246700</v>
      </c>
      <c r="BS251" s="115">
        <v>39244.94</v>
      </c>
      <c r="BT251" s="145">
        <v>409.89999399999999</v>
      </c>
      <c r="BU251" s="113">
        <v>416.67999300000002</v>
      </c>
      <c r="BV251" s="113">
        <v>408.94000199999999</v>
      </c>
      <c r="BW251" s="113">
        <v>413.11999500000002</v>
      </c>
      <c r="BX251" s="113">
        <v>411.12231400000002</v>
      </c>
      <c r="BY251" s="114">
        <v>1845300</v>
      </c>
      <c r="BZ251" s="115">
        <v>139261.70000000001</v>
      </c>
      <c r="CA251" s="145">
        <v>230.86000100000001</v>
      </c>
      <c r="CB251" s="113">
        <v>232.33999600000001</v>
      </c>
      <c r="CC251" s="113">
        <v>228.800003</v>
      </c>
      <c r="CD251" s="113">
        <v>230.66000399999999</v>
      </c>
      <c r="CE251" s="113">
        <v>230.66000399999999</v>
      </c>
      <c r="CF251" s="114">
        <v>1804200</v>
      </c>
      <c r="CG251" s="115">
        <v>116320</v>
      </c>
      <c r="CH251" s="145">
        <v>324.14999399999999</v>
      </c>
      <c r="CI251" s="113">
        <v>326.55999800000001</v>
      </c>
      <c r="CJ251" s="113">
        <v>323.10998499999999</v>
      </c>
      <c r="CK251" s="113">
        <v>323.88000499999998</v>
      </c>
      <c r="CL251" s="113">
        <v>322.24163800000002</v>
      </c>
      <c r="CM251" s="114">
        <v>2586900</v>
      </c>
      <c r="CN251" s="115">
        <v>341809.4</v>
      </c>
      <c r="CO251" s="145">
        <v>54.080002</v>
      </c>
      <c r="CP251" s="113">
        <v>54.23</v>
      </c>
      <c r="CQ251" s="113">
        <v>53.73</v>
      </c>
      <c r="CR251" s="113">
        <v>53.810001</v>
      </c>
      <c r="CS251" s="113">
        <v>53.810001</v>
      </c>
      <c r="CT251" s="114">
        <v>15048400</v>
      </c>
      <c r="CU251" s="115">
        <v>218307.1</v>
      </c>
      <c r="CV251" s="145">
        <v>139.91999799999999</v>
      </c>
      <c r="CW251" s="113">
        <v>140.800003</v>
      </c>
      <c r="CX251" s="113">
        <v>139.46000699999999</v>
      </c>
      <c r="CY251" s="113">
        <v>139.86000100000001</v>
      </c>
      <c r="CZ251" s="113">
        <v>139.86000100000001</v>
      </c>
      <c r="DA251" s="114">
        <v>2012800</v>
      </c>
      <c r="DB251" s="115">
        <v>125359.3</v>
      </c>
      <c r="DC251" s="145">
        <v>175.69000199999999</v>
      </c>
      <c r="DD251" s="113">
        <v>175.89999399999999</v>
      </c>
      <c r="DE251" s="113">
        <v>173.88999899999999</v>
      </c>
      <c r="DF251" s="113">
        <v>174.229996</v>
      </c>
      <c r="DG251" s="113">
        <v>174.229996</v>
      </c>
      <c r="DH251" s="114">
        <v>5700300</v>
      </c>
      <c r="DI251" s="115">
        <v>458657.4</v>
      </c>
      <c r="DJ251" s="145">
        <v>158.509995</v>
      </c>
      <c r="DK251" s="113">
        <v>161.779999</v>
      </c>
      <c r="DL251" s="113">
        <v>157.800003</v>
      </c>
      <c r="DM251" s="113">
        <v>160.91999799999999</v>
      </c>
      <c r="DN251" s="113">
        <v>159.95611600000001</v>
      </c>
      <c r="DO251" s="114">
        <v>11335000</v>
      </c>
      <c r="DP251" s="115">
        <v>480853.8</v>
      </c>
      <c r="DQ251" s="145">
        <v>237.929993</v>
      </c>
      <c r="DR251" s="113">
        <v>239.60000600000001</v>
      </c>
      <c r="DS251" s="113">
        <v>237.83999600000001</v>
      </c>
      <c r="DT251" s="113">
        <v>238.83000200000001</v>
      </c>
      <c r="DU251" s="113">
        <v>237.52778599999999</v>
      </c>
      <c r="DV251" s="114">
        <v>1668000</v>
      </c>
      <c r="DW251" s="115">
        <v>178357.9</v>
      </c>
      <c r="DX251" s="145">
        <v>77.809997999999993</v>
      </c>
      <c r="DY251" s="113">
        <v>77.809997999999993</v>
      </c>
      <c r="DZ251" s="113">
        <v>76.400002000000001</v>
      </c>
      <c r="EA251" s="113">
        <v>77.069999999999993</v>
      </c>
      <c r="EB251" s="113">
        <v>76.385445000000004</v>
      </c>
      <c r="EC251" s="114">
        <v>7045800</v>
      </c>
      <c r="ED251" s="115">
        <v>195093</v>
      </c>
      <c r="EE251" s="145">
        <v>304.29998799999998</v>
      </c>
      <c r="EF251" s="113">
        <v>304.58999599999999</v>
      </c>
      <c r="EG251" s="113">
        <v>300.42001299999998</v>
      </c>
      <c r="EH251" s="113">
        <v>302.01001000000002</v>
      </c>
      <c r="EI251" s="113">
        <v>302.01001000000002</v>
      </c>
      <c r="EJ251" s="114">
        <v>20006100</v>
      </c>
      <c r="EK251" s="115">
        <v>2269571</v>
      </c>
      <c r="EL251" s="145">
        <v>170</v>
      </c>
      <c r="EM251" s="113">
        <v>170.69000199999999</v>
      </c>
      <c r="EN251" s="113">
        <v>169.529999</v>
      </c>
      <c r="EO251" s="113">
        <v>169.83999600000001</v>
      </c>
      <c r="EP251" s="113">
        <v>169.56019599999999</v>
      </c>
      <c r="EQ251" s="114">
        <v>3003800</v>
      </c>
      <c r="ER251" s="115">
        <v>217070.1</v>
      </c>
      <c r="ES251" s="145">
        <v>143.070007</v>
      </c>
      <c r="ET251" s="113">
        <v>143.13000500000001</v>
      </c>
      <c r="EU251" s="113">
        <v>142.25</v>
      </c>
      <c r="EV251" s="113">
        <v>142.66999799999999</v>
      </c>
      <c r="EW251" s="113">
        <v>142.66999799999999</v>
      </c>
      <c r="EX251" s="114">
        <v>3861500</v>
      </c>
      <c r="EY251" s="115">
        <v>346447.9</v>
      </c>
      <c r="EZ251" s="145">
        <v>260.85998499999999</v>
      </c>
      <c r="FA251" s="113">
        <v>261.89999399999999</v>
      </c>
      <c r="FB251" s="113">
        <v>258.75</v>
      </c>
      <c r="FC251" s="113">
        <v>260.85000600000001</v>
      </c>
      <c r="FD251" s="113">
        <v>260.85000600000001</v>
      </c>
      <c r="FE251" s="114">
        <v>9701000</v>
      </c>
      <c r="FF251" s="115">
        <v>227890</v>
      </c>
      <c r="FG251" s="145">
        <v>160.770004</v>
      </c>
      <c r="FH251" s="113">
        <v>163.28999300000001</v>
      </c>
      <c r="FI251" s="113">
        <v>160.39999399999999</v>
      </c>
      <c r="FJ251" s="113">
        <v>162.58000200000001</v>
      </c>
      <c r="FK251" s="113">
        <v>161.67871099999999</v>
      </c>
      <c r="FL251" s="114">
        <v>1034600</v>
      </c>
      <c r="FM251" s="115">
        <v>40562.54</v>
      </c>
      <c r="FN251" s="145">
        <v>421.85000600000001</v>
      </c>
      <c r="FO251" s="113">
        <v>423.61999500000002</v>
      </c>
      <c r="FP251" s="113">
        <v>419.45001200000002</v>
      </c>
      <c r="FQ251" s="113">
        <v>419.73998999999998</v>
      </c>
      <c r="FR251" s="113">
        <v>418.27181999999999</v>
      </c>
      <c r="FS251" s="114">
        <v>1939000</v>
      </c>
      <c r="FT251" s="115">
        <v>395780</v>
      </c>
      <c r="FU251" s="145">
        <v>55.02</v>
      </c>
      <c r="FV251" s="113">
        <v>55.080002</v>
      </c>
      <c r="FW251" s="113">
        <v>54.810001</v>
      </c>
      <c r="FX251" s="113">
        <v>54.93</v>
      </c>
      <c r="FY251" s="113">
        <v>54.285308999999998</v>
      </c>
      <c r="FZ251" s="114">
        <v>14666300</v>
      </c>
      <c r="GA251" s="115">
        <v>227416.5</v>
      </c>
      <c r="GB251" s="145">
        <v>235</v>
      </c>
      <c r="GC251" s="113">
        <v>235</v>
      </c>
      <c r="GD251" s="113">
        <v>232.08000200000001</v>
      </c>
      <c r="GE251" s="113">
        <v>232.58999600000001</v>
      </c>
      <c r="GF251" s="113">
        <v>232.58999600000001</v>
      </c>
      <c r="GG251" s="114">
        <v>5277100</v>
      </c>
      <c r="GH251" s="115">
        <v>392528.8</v>
      </c>
      <c r="GI251" s="145">
        <v>48.52</v>
      </c>
      <c r="GJ251" s="113">
        <v>48.860000999999997</v>
      </c>
      <c r="GK251" s="113">
        <v>48.029998999999997</v>
      </c>
      <c r="GL251" s="113">
        <v>48.650002000000001</v>
      </c>
      <c r="GM251" s="113">
        <v>48.650002000000001</v>
      </c>
      <c r="GN251" s="114">
        <v>4013800</v>
      </c>
      <c r="GO251" s="115">
        <v>30600</v>
      </c>
      <c r="GP251" s="145">
        <v>148.41000399999999</v>
      </c>
      <c r="GQ251" s="113">
        <v>149.279999</v>
      </c>
      <c r="GR251" s="113">
        <v>148.029999</v>
      </c>
      <c r="GS251" s="113">
        <v>148.96000699999999</v>
      </c>
      <c r="GT251" s="113">
        <v>148.96000699999999</v>
      </c>
      <c r="GU251" s="114">
        <v>7307100</v>
      </c>
      <c r="GV251" s="115">
        <v>417407.5</v>
      </c>
      <c r="GW251" s="145">
        <v>178.16000399999999</v>
      </c>
      <c r="GX251" s="113">
        <v>178.58999600000001</v>
      </c>
      <c r="GY251" s="113">
        <v>176.88000500000001</v>
      </c>
      <c r="GZ251" s="113">
        <v>178.30999800000001</v>
      </c>
      <c r="HA251" s="113">
        <v>178.30999800000001</v>
      </c>
      <c r="HB251" s="114">
        <v>4842100</v>
      </c>
      <c r="HC251" s="115">
        <v>324011.8</v>
      </c>
      <c r="HD251" s="147">
        <v>35388.769999999997</v>
      </c>
      <c r="HE251" s="148">
        <v>35501.14</v>
      </c>
      <c r="HF251" s="148">
        <v>35287.629999999997</v>
      </c>
      <c r="HG251" s="148">
        <v>35405.5</v>
      </c>
      <c r="HH251" s="148">
        <v>35405.5</v>
      </c>
      <c r="HI251" s="114">
        <v>237230000</v>
      </c>
      <c r="HJ251" s="149">
        <f t="shared" si="3"/>
        <v>10953053.480000002</v>
      </c>
    </row>
    <row r="252" spans="1:218" x14ac:dyDescent="0.2">
      <c r="A252" s="127">
        <v>44434</v>
      </c>
      <c r="B252" s="112">
        <v>194.19000199999999</v>
      </c>
      <c r="C252" s="113">
        <v>195.38999899999999</v>
      </c>
      <c r="D252" s="113">
        <v>193.66000399999999</v>
      </c>
      <c r="E252" s="113">
        <v>195.320007</v>
      </c>
      <c r="F252" s="113">
        <v>195.320007</v>
      </c>
      <c r="G252" s="114">
        <v>1457300</v>
      </c>
      <c r="H252" s="120">
        <v>113019.6</v>
      </c>
      <c r="I252" s="145">
        <v>165.970001</v>
      </c>
      <c r="J252" s="113">
        <v>166.5</v>
      </c>
      <c r="K252" s="113">
        <v>164.38000500000001</v>
      </c>
      <c r="L252" s="113">
        <v>165.509995</v>
      </c>
      <c r="M252" s="113">
        <v>165.09956399999999</v>
      </c>
      <c r="N252" s="114">
        <v>3164700</v>
      </c>
      <c r="O252" s="115">
        <v>131486.5</v>
      </c>
      <c r="P252" s="146">
        <v>222.05999800000001</v>
      </c>
      <c r="Q252" s="113">
        <v>222.05999800000001</v>
      </c>
      <c r="R252" s="113">
        <v>220.16000399999999</v>
      </c>
      <c r="S252" s="113">
        <v>221.470001</v>
      </c>
      <c r="T252" s="113">
        <v>221.470001</v>
      </c>
      <c r="U252" s="114">
        <v>2844500</v>
      </c>
      <c r="V252" s="120">
        <v>141260</v>
      </c>
      <c r="W252" s="145">
        <v>148.35000600000001</v>
      </c>
      <c r="X252" s="113">
        <v>149.11999499999999</v>
      </c>
      <c r="Y252" s="113">
        <v>147.509995</v>
      </c>
      <c r="Z252" s="113">
        <v>147.53999300000001</v>
      </c>
      <c r="AA252" s="113">
        <v>147.53999300000001</v>
      </c>
      <c r="AB252" s="114">
        <v>48597200</v>
      </c>
      <c r="AC252" s="115">
        <v>2438859</v>
      </c>
      <c r="AD252" s="145">
        <v>221.41000399999999</v>
      </c>
      <c r="AE252" s="113">
        <v>222.89999399999999</v>
      </c>
      <c r="AF252" s="113">
        <v>215.91000399999999</v>
      </c>
      <c r="AG252" s="113">
        <v>216.5</v>
      </c>
      <c r="AH252" s="113">
        <v>216.5</v>
      </c>
      <c r="AI252" s="114">
        <v>8341400</v>
      </c>
      <c r="AJ252" s="115">
        <v>126901.8</v>
      </c>
      <c r="AK252" s="145">
        <v>214.509995</v>
      </c>
      <c r="AL252" s="113">
        <v>214.509995</v>
      </c>
      <c r="AM252" s="113">
        <v>210.479996</v>
      </c>
      <c r="AN252" s="113">
        <v>211.240005</v>
      </c>
      <c r="AO252" s="113">
        <v>211.240005</v>
      </c>
      <c r="AP252" s="114">
        <v>2513900</v>
      </c>
      <c r="AQ252" s="115">
        <v>115647.8</v>
      </c>
      <c r="AR252" s="145">
        <v>98.110000999999997</v>
      </c>
      <c r="AS252" s="113">
        <v>98.730002999999996</v>
      </c>
      <c r="AT252" s="113">
        <v>97.199996999999996</v>
      </c>
      <c r="AU252" s="113">
        <v>97.220000999999996</v>
      </c>
      <c r="AV252" s="113">
        <v>97.220000999999996</v>
      </c>
      <c r="AW252" s="114">
        <v>8124800</v>
      </c>
      <c r="AX252" s="115">
        <v>188015</v>
      </c>
      <c r="AY252" s="145">
        <v>59.419998</v>
      </c>
      <c r="AZ252" s="113">
        <v>59.630001</v>
      </c>
      <c r="BA252" s="113">
        <v>58.990001999999997</v>
      </c>
      <c r="BB252" s="113">
        <v>59.200001</v>
      </c>
      <c r="BC252" s="113">
        <v>58.802757</v>
      </c>
      <c r="BD252" s="114">
        <v>13729400</v>
      </c>
      <c r="BE252" s="115">
        <v>249480.8</v>
      </c>
      <c r="BF252" s="145">
        <v>55.950001</v>
      </c>
      <c r="BG252" s="113">
        <v>55.98</v>
      </c>
      <c r="BH252" s="113">
        <v>55.509998000000003</v>
      </c>
      <c r="BI252" s="113">
        <v>55.540000999999997</v>
      </c>
      <c r="BJ252" s="113">
        <v>55.12397</v>
      </c>
      <c r="BK252" s="114">
        <v>10331500</v>
      </c>
      <c r="BL252" s="115">
        <v>239744.9</v>
      </c>
      <c r="BM252" s="145">
        <v>63.84</v>
      </c>
      <c r="BN252" s="113">
        <v>64.559997999999993</v>
      </c>
      <c r="BO252" s="113">
        <v>63.470001000000003</v>
      </c>
      <c r="BP252" s="113">
        <v>63.650002000000001</v>
      </c>
      <c r="BQ252" s="113">
        <v>62.968521000000003</v>
      </c>
      <c r="BR252" s="114">
        <v>3618500</v>
      </c>
      <c r="BS252" s="115">
        <v>38863.11</v>
      </c>
      <c r="BT252" s="145">
        <v>415.88000499999998</v>
      </c>
      <c r="BU252" s="113">
        <v>420.73001099999999</v>
      </c>
      <c r="BV252" s="113">
        <v>411.16000400000001</v>
      </c>
      <c r="BW252" s="113">
        <v>412.41000400000001</v>
      </c>
      <c r="BX252" s="113">
        <v>410.41574100000003</v>
      </c>
      <c r="BY252" s="114">
        <v>2076500</v>
      </c>
      <c r="BZ252" s="115">
        <v>139022.29999999999</v>
      </c>
      <c r="CA252" s="145">
        <v>230.08000200000001</v>
      </c>
      <c r="CB252" s="113">
        <v>231.179993</v>
      </c>
      <c r="CC252" s="113">
        <v>229.429993</v>
      </c>
      <c r="CD252" s="113">
        <v>230.88000500000001</v>
      </c>
      <c r="CE252" s="113">
        <v>230.88000500000001</v>
      </c>
      <c r="CF252" s="114">
        <v>1303100</v>
      </c>
      <c r="CG252" s="115">
        <v>115280</v>
      </c>
      <c r="CH252" s="145">
        <v>323.209991</v>
      </c>
      <c r="CI252" s="113">
        <v>324.98998999999998</v>
      </c>
      <c r="CJ252" s="113">
        <v>321</v>
      </c>
      <c r="CK252" s="113">
        <v>321.48001099999999</v>
      </c>
      <c r="CL252" s="113">
        <v>319.85379</v>
      </c>
      <c r="CM252" s="114">
        <v>2952300</v>
      </c>
      <c r="CN252" s="115">
        <v>339276.7</v>
      </c>
      <c r="CO252" s="145">
        <v>53.75</v>
      </c>
      <c r="CP252" s="113">
        <v>53.75</v>
      </c>
      <c r="CQ252" s="113">
        <v>52.970001000000003</v>
      </c>
      <c r="CR252" s="113">
        <v>53.130001</v>
      </c>
      <c r="CS252" s="113">
        <v>53.130001</v>
      </c>
      <c r="CT252" s="114">
        <v>19570000</v>
      </c>
      <c r="CU252" s="115">
        <v>215548.4</v>
      </c>
      <c r="CV252" s="145">
        <v>139.970001</v>
      </c>
      <c r="CW252" s="113">
        <v>140.800003</v>
      </c>
      <c r="CX252" s="113">
        <v>138.71000699999999</v>
      </c>
      <c r="CY252" s="113">
        <v>138.779999</v>
      </c>
      <c r="CZ252" s="113">
        <v>138.779999</v>
      </c>
      <c r="DA252" s="114">
        <v>2498700</v>
      </c>
      <c r="DB252" s="115">
        <v>124391.3</v>
      </c>
      <c r="DC252" s="145">
        <v>173.949997</v>
      </c>
      <c r="DD252" s="113">
        <v>174.720001</v>
      </c>
      <c r="DE252" s="113">
        <v>173.050003</v>
      </c>
      <c r="DF252" s="113">
        <v>173.300003</v>
      </c>
      <c r="DG252" s="113">
        <v>173.300003</v>
      </c>
      <c r="DH252" s="114">
        <v>5031600</v>
      </c>
      <c r="DI252" s="115">
        <v>456209.3</v>
      </c>
      <c r="DJ252" s="145">
        <v>162.259995</v>
      </c>
      <c r="DK252" s="113">
        <v>163.83000200000001</v>
      </c>
      <c r="DL252" s="113">
        <v>161.14999399999999</v>
      </c>
      <c r="DM252" s="113">
        <v>161.75</v>
      </c>
      <c r="DN252" s="113">
        <v>160.781158</v>
      </c>
      <c r="DO252" s="114">
        <v>11027500</v>
      </c>
      <c r="DP252" s="115">
        <v>483334</v>
      </c>
      <c r="DQ252" s="145">
        <v>238.78999300000001</v>
      </c>
      <c r="DR252" s="113">
        <v>238.91999799999999</v>
      </c>
      <c r="DS252" s="113">
        <v>235.91999799999999</v>
      </c>
      <c r="DT252" s="113">
        <v>236.949997</v>
      </c>
      <c r="DU252" s="113">
        <v>235.65803500000001</v>
      </c>
      <c r="DV252" s="114">
        <v>2008000</v>
      </c>
      <c r="DW252" s="115">
        <v>176953.9</v>
      </c>
      <c r="DX252" s="145">
        <v>77.110000999999997</v>
      </c>
      <c r="DY252" s="113">
        <v>77.319999999999993</v>
      </c>
      <c r="DZ252" s="113">
        <v>76.510002</v>
      </c>
      <c r="EA252" s="113">
        <v>76.569999999999993</v>
      </c>
      <c r="EB252" s="113">
        <v>75.889885000000007</v>
      </c>
      <c r="EC252" s="114">
        <v>6640400</v>
      </c>
      <c r="ED252" s="115">
        <v>193827.4</v>
      </c>
      <c r="EE252" s="145">
        <v>300.98998999999998</v>
      </c>
      <c r="EF252" s="113">
        <v>302.42999300000002</v>
      </c>
      <c r="EG252" s="113">
        <v>298.95001200000002</v>
      </c>
      <c r="EH252" s="113">
        <v>299.08999599999999</v>
      </c>
      <c r="EI252" s="113">
        <v>299.08999599999999</v>
      </c>
      <c r="EJ252" s="114">
        <v>17666100</v>
      </c>
      <c r="EK252" s="115">
        <v>2247628</v>
      </c>
      <c r="EL252" s="145">
        <v>169.38000500000001</v>
      </c>
      <c r="EM252" s="113">
        <v>169.520004</v>
      </c>
      <c r="EN252" s="113">
        <v>166.270004</v>
      </c>
      <c r="EO252" s="113">
        <v>166.91999799999999</v>
      </c>
      <c r="EP252" s="113">
        <v>166.645004</v>
      </c>
      <c r="EQ252" s="114">
        <v>4069600</v>
      </c>
      <c r="ER252" s="115">
        <v>213338.1</v>
      </c>
      <c r="ES252" s="145">
        <v>142.55999800000001</v>
      </c>
      <c r="ET252" s="113">
        <v>142.71000699999999</v>
      </c>
      <c r="EU252" s="113">
        <v>141.470001</v>
      </c>
      <c r="EV252" s="113">
        <v>142.41999799999999</v>
      </c>
      <c r="EW252" s="113">
        <v>142.41999799999999</v>
      </c>
      <c r="EX252" s="114">
        <v>4749400</v>
      </c>
      <c r="EY252" s="115">
        <v>345840.9</v>
      </c>
      <c r="EZ252" s="145">
        <v>269.79998799999998</v>
      </c>
      <c r="FA252" s="113">
        <v>275.22000100000002</v>
      </c>
      <c r="FB252" s="113">
        <v>267.35998499999999</v>
      </c>
      <c r="FC252" s="113">
        <v>267.790009</v>
      </c>
      <c r="FD252" s="113">
        <v>267.790009</v>
      </c>
      <c r="FE252" s="114">
        <v>18987000</v>
      </c>
      <c r="FF252" s="115">
        <v>219560</v>
      </c>
      <c r="FG252" s="145">
        <v>162.5</v>
      </c>
      <c r="FH252" s="113">
        <v>162.779999</v>
      </c>
      <c r="FI252" s="113">
        <v>159.94000199999999</v>
      </c>
      <c r="FJ252" s="113">
        <v>159.970001</v>
      </c>
      <c r="FK252" s="113">
        <v>159.083191</v>
      </c>
      <c r="FL252" s="114">
        <v>734100</v>
      </c>
      <c r="FM252" s="115">
        <v>39911.360000000001</v>
      </c>
      <c r="FN252" s="145">
        <v>419.76998900000001</v>
      </c>
      <c r="FO252" s="113">
        <v>421.39001500000001</v>
      </c>
      <c r="FP252" s="113">
        <v>416.63000499999998</v>
      </c>
      <c r="FQ252" s="113">
        <v>416.85000600000001</v>
      </c>
      <c r="FR252" s="113">
        <v>415.39196800000002</v>
      </c>
      <c r="FS252" s="114">
        <v>1385400</v>
      </c>
      <c r="FT252" s="115">
        <v>393055.1</v>
      </c>
      <c r="FU252" s="145">
        <v>54.91</v>
      </c>
      <c r="FV252" s="113">
        <v>55.060001</v>
      </c>
      <c r="FW252" s="113">
        <v>54.57</v>
      </c>
      <c r="FX252" s="113">
        <v>54.599997999999999</v>
      </c>
      <c r="FY252" s="113">
        <v>53.959178999999999</v>
      </c>
      <c r="FZ252" s="114">
        <v>15256200</v>
      </c>
      <c r="GA252" s="115">
        <v>226050.4</v>
      </c>
      <c r="GB252" s="145">
        <v>232.13000500000001</v>
      </c>
      <c r="GC252" s="113">
        <v>232.63000500000001</v>
      </c>
      <c r="GD252" s="113">
        <v>230.14999399999999</v>
      </c>
      <c r="GE252" s="113">
        <v>230.520004</v>
      </c>
      <c r="GF252" s="113">
        <v>230.520004</v>
      </c>
      <c r="GG252" s="114">
        <v>5889100</v>
      </c>
      <c r="GH252" s="115">
        <v>389035.4</v>
      </c>
      <c r="GI252" s="145">
        <v>48.810001</v>
      </c>
      <c r="GJ252" s="113">
        <v>48.869999</v>
      </c>
      <c r="GK252" s="113">
        <v>47.68</v>
      </c>
      <c r="GL252" s="113">
        <v>47.84</v>
      </c>
      <c r="GM252" s="113">
        <v>47.84</v>
      </c>
      <c r="GN252" s="114">
        <v>3847200</v>
      </c>
      <c r="GO252" s="115">
        <v>31250</v>
      </c>
      <c r="GP252" s="145">
        <v>147.470001</v>
      </c>
      <c r="GQ252" s="113">
        <v>148.270004</v>
      </c>
      <c r="GR252" s="113">
        <v>146.66999799999999</v>
      </c>
      <c r="GS252" s="113">
        <v>147.35000600000001</v>
      </c>
      <c r="GT252" s="113">
        <v>147.35000600000001</v>
      </c>
      <c r="GU252" s="114">
        <v>7822300</v>
      </c>
      <c r="GV252" s="115">
        <v>412896.1</v>
      </c>
      <c r="GW252" s="145">
        <v>178.33999600000001</v>
      </c>
      <c r="GX252" s="113">
        <v>178.94000199999999</v>
      </c>
      <c r="GY252" s="113">
        <v>176.33999600000001</v>
      </c>
      <c r="GZ252" s="113">
        <v>176.55999800000001</v>
      </c>
      <c r="HA252" s="113">
        <v>176.55999800000001</v>
      </c>
      <c r="HB252" s="114">
        <v>4563000</v>
      </c>
      <c r="HC252" s="115">
        <v>320831.90000000002</v>
      </c>
      <c r="HD252" s="147">
        <v>35449.68</v>
      </c>
      <c r="HE252" s="148">
        <v>35498.449999999997</v>
      </c>
      <c r="HF252" s="148">
        <v>35205.1</v>
      </c>
      <c r="HG252" s="148">
        <v>35213.120000000003</v>
      </c>
      <c r="HH252" s="148">
        <v>35213.120000000003</v>
      </c>
      <c r="HI252" s="114">
        <v>239740000</v>
      </c>
      <c r="HJ252" s="149">
        <f t="shared" si="3"/>
        <v>10866519.07</v>
      </c>
    </row>
    <row r="253" spans="1:218" x14ac:dyDescent="0.2">
      <c r="A253" s="127">
        <v>44435</v>
      </c>
      <c r="B253" s="112">
        <v>196</v>
      </c>
      <c r="C253" s="113">
        <v>196.66000399999999</v>
      </c>
      <c r="D253" s="113">
        <v>194.11999499999999</v>
      </c>
      <c r="E253" s="113">
        <v>195.050003</v>
      </c>
      <c r="F253" s="113">
        <v>195.050003</v>
      </c>
      <c r="G253" s="114">
        <v>2146500</v>
      </c>
      <c r="H253" s="120">
        <v>112863.3</v>
      </c>
      <c r="I253" s="145">
        <v>165.35000600000001</v>
      </c>
      <c r="J253" s="113">
        <v>168.88999899999999</v>
      </c>
      <c r="K253" s="113">
        <v>165.16000399999999</v>
      </c>
      <c r="L253" s="113">
        <v>168.64999399999999</v>
      </c>
      <c r="M253" s="113">
        <v>168.23178100000001</v>
      </c>
      <c r="N253" s="114">
        <v>3002300</v>
      </c>
      <c r="O253" s="115">
        <v>133981.1</v>
      </c>
      <c r="P253" s="146">
        <v>222.220001</v>
      </c>
      <c r="Q253" s="113">
        <v>225.36000100000001</v>
      </c>
      <c r="R253" s="113">
        <v>220.220001</v>
      </c>
      <c r="S253" s="113">
        <v>222.779999</v>
      </c>
      <c r="T253" s="113">
        <v>222.779999</v>
      </c>
      <c r="U253" s="114">
        <v>2660900</v>
      </c>
      <c r="V253" s="120">
        <v>145490</v>
      </c>
      <c r="W253" s="145">
        <v>147.479996</v>
      </c>
      <c r="X253" s="113">
        <v>148.75</v>
      </c>
      <c r="Y253" s="113">
        <v>146.83000200000001</v>
      </c>
      <c r="Z253" s="113">
        <v>148.60000600000001</v>
      </c>
      <c r="AA253" s="113">
        <v>148.60000600000001</v>
      </c>
      <c r="AB253" s="114">
        <v>55721500</v>
      </c>
      <c r="AC253" s="115">
        <v>2456382</v>
      </c>
      <c r="AD253" s="145">
        <v>217.470001</v>
      </c>
      <c r="AE253" s="113">
        <v>222.429993</v>
      </c>
      <c r="AF253" s="113">
        <v>216.86000100000001</v>
      </c>
      <c r="AG253" s="113">
        <v>221.75</v>
      </c>
      <c r="AH253" s="113">
        <v>221.75</v>
      </c>
      <c r="AI253" s="114">
        <v>7675300</v>
      </c>
      <c r="AJ253" s="115">
        <v>129979.1</v>
      </c>
      <c r="AK253" s="145">
        <v>212.259995</v>
      </c>
      <c r="AL253" s="113">
        <v>214.029999</v>
      </c>
      <c r="AM253" s="113">
        <v>212.220001</v>
      </c>
      <c r="AN253" s="113">
        <v>212.83000200000001</v>
      </c>
      <c r="AO253" s="113">
        <v>212.83000200000001</v>
      </c>
      <c r="AP253" s="114">
        <v>2509800</v>
      </c>
      <c r="AQ253" s="115">
        <v>116518.3</v>
      </c>
      <c r="AR253" s="145">
        <v>98.139999000000003</v>
      </c>
      <c r="AS253" s="113">
        <v>99.459998999999996</v>
      </c>
      <c r="AT253" s="113">
        <v>98.050003000000004</v>
      </c>
      <c r="AU253" s="113">
        <v>98.639999000000003</v>
      </c>
      <c r="AV253" s="113">
        <v>98.639999000000003</v>
      </c>
      <c r="AW253" s="114">
        <v>10275400</v>
      </c>
      <c r="AX253" s="115">
        <v>190761.1</v>
      </c>
      <c r="AY253" s="145">
        <v>59.27</v>
      </c>
      <c r="AZ253" s="113">
        <v>59.349997999999999</v>
      </c>
      <c r="BA253" s="113">
        <v>58.860000999999997</v>
      </c>
      <c r="BB253" s="113">
        <v>59.02</v>
      </c>
      <c r="BC253" s="113">
        <v>58.623966000000003</v>
      </c>
      <c r="BD253" s="114">
        <v>14794200</v>
      </c>
      <c r="BE253" s="115">
        <v>248722.3</v>
      </c>
      <c r="BF253" s="145">
        <v>55.66</v>
      </c>
      <c r="BG253" s="113">
        <v>55.790000999999997</v>
      </c>
      <c r="BH253" s="113">
        <v>55.450001</v>
      </c>
      <c r="BI253" s="113">
        <v>55.650002000000001</v>
      </c>
      <c r="BJ253" s="113">
        <v>55.233147000000002</v>
      </c>
      <c r="BK253" s="114">
        <v>8842200</v>
      </c>
      <c r="BL253" s="115">
        <v>240219.8</v>
      </c>
      <c r="BM253" s="145">
        <v>64.190002000000007</v>
      </c>
      <c r="BN253" s="113">
        <v>65.855002999999996</v>
      </c>
      <c r="BO253" s="113">
        <v>64.120002999999997</v>
      </c>
      <c r="BP253" s="113">
        <v>65.379997000000003</v>
      </c>
      <c r="BQ253" s="113">
        <v>64.679992999999996</v>
      </c>
      <c r="BR253" s="114">
        <v>5347900</v>
      </c>
      <c r="BS253" s="115">
        <v>39307.699999999997</v>
      </c>
      <c r="BT253" s="145">
        <v>412.77999899999998</v>
      </c>
      <c r="BU253" s="113">
        <v>419.85000600000001</v>
      </c>
      <c r="BV253" s="113">
        <v>412.5</v>
      </c>
      <c r="BW253" s="113">
        <v>419.69000199999999</v>
      </c>
      <c r="BX253" s="113">
        <v>417.66055299999999</v>
      </c>
      <c r="BY253" s="114">
        <v>2174500</v>
      </c>
      <c r="BZ253" s="115">
        <v>141476.29999999999</v>
      </c>
      <c r="CA253" s="145">
        <v>231.58000200000001</v>
      </c>
      <c r="CB253" s="113">
        <v>233.55999800000001</v>
      </c>
      <c r="CC253" s="113">
        <v>230.66000399999999</v>
      </c>
      <c r="CD253" s="113">
        <v>231.13999899999999</v>
      </c>
      <c r="CE253" s="113">
        <v>231.13999899999999</v>
      </c>
      <c r="CF253" s="114">
        <v>1662200</v>
      </c>
      <c r="CG253" s="115">
        <v>116980</v>
      </c>
      <c r="CH253" s="145">
        <v>320.88000499999998</v>
      </c>
      <c r="CI253" s="113">
        <v>324.04998799999998</v>
      </c>
      <c r="CJ253" s="113">
        <v>319.64999399999999</v>
      </c>
      <c r="CK253" s="113">
        <v>323.38000499999998</v>
      </c>
      <c r="CL253" s="113">
        <v>321.74417099999999</v>
      </c>
      <c r="CM253" s="114">
        <v>2984900</v>
      </c>
      <c r="CN253" s="115">
        <v>341281.8</v>
      </c>
      <c r="CO253" s="145">
        <v>53.360000999999997</v>
      </c>
      <c r="CP253" s="113">
        <v>53.939999</v>
      </c>
      <c r="CQ253" s="113">
        <v>52.919998</v>
      </c>
      <c r="CR253" s="113">
        <v>53.889999000000003</v>
      </c>
      <c r="CS253" s="113">
        <v>53.889999000000003</v>
      </c>
      <c r="CT253" s="114">
        <v>16521400</v>
      </c>
      <c r="CU253" s="115">
        <v>218631.7</v>
      </c>
      <c r="CV253" s="145">
        <v>138.71000699999999</v>
      </c>
      <c r="CW253" s="113">
        <v>139.58999600000001</v>
      </c>
      <c r="CX253" s="113">
        <v>138.39999399999999</v>
      </c>
      <c r="CY253" s="113">
        <v>139.41000399999999</v>
      </c>
      <c r="CZ253" s="113">
        <v>139.41000399999999</v>
      </c>
      <c r="DA253" s="114">
        <v>2459500</v>
      </c>
      <c r="DB253" s="115">
        <v>124955.9</v>
      </c>
      <c r="DC253" s="145">
        <v>174.279999</v>
      </c>
      <c r="DD253" s="113">
        <v>174.279999</v>
      </c>
      <c r="DE253" s="113">
        <v>172.75</v>
      </c>
      <c r="DF253" s="113">
        <v>172.929993</v>
      </c>
      <c r="DG253" s="113">
        <v>172.929993</v>
      </c>
      <c r="DH253" s="114">
        <v>7044400</v>
      </c>
      <c r="DI253" s="115">
        <v>455235.2</v>
      </c>
      <c r="DJ253" s="145">
        <v>161.75</v>
      </c>
      <c r="DK253" s="113">
        <v>163.16000399999999</v>
      </c>
      <c r="DL253" s="113">
        <v>161.259995</v>
      </c>
      <c r="DM253" s="113">
        <v>163.050003</v>
      </c>
      <c r="DN253" s="113">
        <v>162.073364</v>
      </c>
      <c r="DO253" s="114">
        <v>8778000</v>
      </c>
      <c r="DP253" s="115">
        <v>487218.6</v>
      </c>
      <c r="DQ253" s="145">
        <v>237.429993</v>
      </c>
      <c r="DR253" s="113">
        <v>238.36999499999999</v>
      </c>
      <c r="DS253" s="113">
        <v>236.36999499999999</v>
      </c>
      <c r="DT253" s="113">
        <v>237.479996</v>
      </c>
      <c r="DU253" s="113">
        <v>236.18514999999999</v>
      </c>
      <c r="DV253" s="114">
        <v>1783300</v>
      </c>
      <c r="DW253" s="115">
        <v>177349.8</v>
      </c>
      <c r="DX253" s="145">
        <v>76.809997999999993</v>
      </c>
      <c r="DY253" s="113">
        <v>76.970000999999996</v>
      </c>
      <c r="DZ253" s="113">
        <v>76.169998000000007</v>
      </c>
      <c r="EA253" s="113">
        <v>76.300003000000004</v>
      </c>
      <c r="EB253" s="113">
        <v>75.622292000000002</v>
      </c>
      <c r="EC253" s="114">
        <v>6006500</v>
      </c>
      <c r="ED253" s="115">
        <v>193143.9</v>
      </c>
      <c r="EE253" s="145">
        <v>298.98998999999998</v>
      </c>
      <c r="EF253" s="113">
        <v>300.86999500000002</v>
      </c>
      <c r="EG253" s="113">
        <v>296.82998700000002</v>
      </c>
      <c r="EH253" s="113">
        <v>299.72000100000002</v>
      </c>
      <c r="EI253" s="113">
        <v>299.72000100000002</v>
      </c>
      <c r="EJ253" s="114">
        <v>22597000</v>
      </c>
      <c r="EK253" s="115">
        <v>2252362</v>
      </c>
      <c r="EL253" s="145">
        <v>167.270004</v>
      </c>
      <c r="EM253" s="113">
        <v>168.070007</v>
      </c>
      <c r="EN253" s="113">
        <v>166.279999</v>
      </c>
      <c r="EO253" s="113">
        <v>167.58000200000001</v>
      </c>
      <c r="EP253" s="113">
        <v>167.58000200000001</v>
      </c>
      <c r="EQ253" s="114">
        <v>3010400</v>
      </c>
      <c r="ER253" s="115">
        <v>214181.6</v>
      </c>
      <c r="ES253" s="145">
        <v>142.479996</v>
      </c>
      <c r="ET253" s="113">
        <v>142.770004</v>
      </c>
      <c r="EU253" s="113">
        <v>141.63999899999999</v>
      </c>
      <c r="EV253" s="113">
        <v>142.30999800000001</v>
      </c>
      <c r="EW253" s="113">
        <v>142.30999800000001</v>
      </c>
      <c r="EX253" s="114">
        <v>4741200</v>
      </c>
      <c r="EY253" s="115">
        <v>345573.7</v>
      </c>
      <c r="EZ253" s="145">
        <v>267.85998499999999</v>
      </c>
      <c r="FA253" s="113">
        <v>270.91000400000001</v>
      </c>
      <c r="FB253" s="113">
        <v>265.42999300000002</v>
      </c>
      <c r="FC253" s="113">
        <v>266.52999899999998</v>
      </c>
      <c r="FD253" s="113">
        <v>266.52999899999998</v>
      </c>
      <c r="FE253" s="114">
        <v>7987300</v>
      </c>
      <c r="FF253" s="115">
        <v>231780</v>
      </c>
      <c r="FG253" s="145">
        <v>160.16000399999999</v>
      </c>
      <c r="FH253" s="113">
        <v>162.270004</v>
      </c>
      <c r="FI253" s="113">
        <v>160.16000399999999</v>
      </c>
      <c r="FJ253" s="113">
        <v>162.08999600000001</v>
      </c>
      <c r="FK253" s="113">
        <v>161.19142199999999</v>
      </c>
      <c r="FL253" s="114">
        <v>608000</v>
      </c>
      <c r="FM253" s="115">
        <v>40440.29</v>
      </c>
      <c r="FN253" s="145">
        <v>418.01001000000002</v>
      </c>
      <c r="FO253" s="113">
        <v>420.35000600000001</v>
      </c>
      <c r="FP253" s="113">
        <v>416.11999500000002</v>
      </c>
      <c r="FQ253" s="113">
        <v>418.76001000000002</v>
      </c>
      <c r="FR253" s="113">
        <v>417.29528800000003</v>
      </c>
      <c r="FS253" s="114">
        <v>1621600</v>
      </c>
      <c r="FT253" s="115">
        <v>394856</v>
      </c>
      <c r="FU253" s="145">
        <v>54.650002000000001</v>
      </c>
      <c r="FV253" s="113">
        <v>54.830002</v>
      </c>
      <c r="FW253" s="113">
        <v>54.529998999999997</v>
      </c>
      <c r="FX253" s="113">
        <v>54.77</v>
      </c>
      <c r="FY253" s="113">
        <v>54.127186000000002</v>
      </c>
      <c r="FZ253" s="114">
        <v>13201000</v>
      </c>
      <c r="GA253" s="115">
        <v>226754.2</v>
      </c>
      <c r="GB253" s="145">
        <v>231.020004</v>
      </c>
      <c r="GC253" s="113">
        <v>233.050003</v>
      </c>
      <c r="GD253" s="113">
        <v>230.229996</v>
      </c>
      <c r="GE253" s="113">
        <v>232.69000199999999</v>
      </c>
      <c r="GF253" s="113">
        <v>232.69000199999999</v>
      </c>
      <c r="GG253" s="114">
        <v>6365200</v>
      </c>
      <c r="GH253" s="115">
        <v>392697.59999999998</v>
      </c>
      <c r="GI253" s="145">
        <v>48.099997999999999</v>
      </c>
      <c r="GJ253" s="113">
        <v>48.790000999999997</v>
      </c>
      <c r="GK253" s="113">
        <v>47.950001</v>
      </c>
      <c r="GL253" s="113">
        <v>48.48</v>
      </c>
      <c r="GM253" s="113">
        <v>48.48</v>
      </c>
      <c r="GN253" s="114">
        <v>3355000</v>
      </c>
      <c r="GO253" s="115">
        <v>31930</v>
      </c>
      <c r="GP253" s="145">
        <v>147.509995</v>
      </c>
      <c r="GQ253" s="113">
        <v>147.69000199999999</v>
      </c>
      <c r="GR253" s="113">
        <v>146.179993</v>
      </c>
      <c r="GS253" s="113">
        <v>146.520004</v>
      </c>
      <c r="GT253" s="113">
        <v>146.520004</v>
      </c>
      <c r="GU253" s="114">
        <v>7691300</v>
      </c>
      <c r="GV253" s="115">
        <v>410570.3</v>
      </c>
      <c r="GW253" s="145">
        <v>176.279999</v>
      </c>
      <c r="GX253" s="113">
        <v>180.53999300000001</v>
      </c>
      <c r="GY253" s="113">
        <v>176.279999</v>
      </c>
      <c r="GZ253" s="113">
        <v>180.13999899999999</v>
      </c>
      <c r="HA253" s="113">
        <v>180.13999899999999</v>
      </c>
      <c r="HB253" s="114">
        <v>8690200</v>
      </c>
      <c r="HC253" s="115">
        <v>327337.2</v>
      </c>
      <c r="HD253" s="147">
        <v>35231.11</v>
      </c>
      <c r="HE253" s="148">
        <v>35479.18</v>
      </c>
      <c r="HF253" s="148">
        <v>35231.11</v>
      </c>
      <c r="HG253" s="148">
        <v>35455.800000000003</v>
      </c>
      <c r="HH253" s="148">
        <v>35455.800000000003</v>
      </c>
      <c r="HI253" s="114">
        <v>240990000</v>
      </c>
      <c r="HJ253" s="149">
        <f t="shared" si="3"/>
        <v>10938980.790000001</v>
      </c>
    </row>
    <row r="254" spans="1:218" x14ac:dyDescent="0.2">
      <c r="A254" s="127">
        <v>44438</v>
      </c>
      <c r="B254" s="112">
        <v>195.179993</v>
      </c>
      <c r="C254" s="113">
        <v>197.28999300000001</v>
      </c>
      <c r="D254" s="113">
        <v>194.770004</v>
      </c>
      <c r="E254" s="113">
        <v>196.16999799999999</v>
      </c>
      <c r="F254" s="113">
        <v>196.16999799999999</v>
      </c>
      <c r="G254" s="114">
        <v>1263900</v>
      </c>
      <c r="H254" s="120">
        <v>113511.4</v>
      </c>
      <c r="I254" s="145">
        <v>168.16000399999999</v>
      </c>
      <c r="J254" s="113">
        <v>168.300003</v>
      </c>
      <c r="K254" s="113">
        <v>164.21000699999999</v>
      </c>
      <c r="L254" s="113">
        <v>164.259995</v>
      </c>
      <c r="M254" s="113">
        <v>163.85266100000001</v>
      </c>
      <c r="N254" s="114">
        <v>2582100</v>
      </c>
      <c r="O254" s="115">
        <v>130493.5</v>
      </c>
      <c r="P254" s="146">
        <v>222.279999</v>
      </c>
      <c r="Q254" s="113">
        <v>225.30999800000001</v>
      </c>
      <c r="R254" s="113">
        <v>222.10000600000001</v>
      </c>
      <c r="S254" s="113">
        <v>224.13000500000001</v>
      </c>
      <c r="T254" s="113">
        <v>224.13000500000001</v>
      </c>
      <c r="U254" s="114">
        <v>1881800</v>
      </c>
      <c r="V254" s="120">
        <v>145200</v>
      </c>
      <c r="W254" s="145">
        <v>149</v>
      </c>
      <c r="X254" s="113">
        <v>153.490005</v>
      </c>
      <c r="Y254" s="113">
        <v>148.61000100000001</v>
      </c>
      <c r="Z254" s="113">
        <v>153.11999499999999</v>
      </c>
      <c r="AA254" s="113">
        <v>153.11999499999999</v>
      </c>
      <c r="AB254" s="114">
        <v>90956700</v>
      </c>
      <c r="AC254" s="115">
        <v>2531098</v>
      </c>
      <c r="AD254" s="145">
        <v>222.35000600000001</v>
      </c>
      <c r="AE254" s="113">
        <v>222.36999499999999</v>
      </c>
      <c r="AF254" s="113">
        <v>217.529999</v>
      </c>
      <c r="AG254" s="113">
        <v>217.66000399999999</v>
      </c>
      <c r="AH254" s="113">
        <v>217.66000399999999</v>
      </c>
      <c r="AI254" s="114">
        <v>7587800</v>
      </c>
      <c r="AJ254" s="115">
        <v>127581.8</v>
      </c>
      <c r="AK254" s="145">
        <v>213.220001</v>
      </c>
      <c r="AL254" s="113">
        <v>213.740005</v>
      </c>
      <c r="AM254" s="113">
        <v>210.800003</v>
      </c>
      <c r="AN254" s="113">
        <v>211.449997</v>
      </c>
      <c r="AO254" s="113">
        <v>211.449997</v>
      </c>
      <c r="AP254" s="114">
        <v>1922100</v>
      </c>
      <c r="AQ254" s="115">
        <v>115762.8</v>
      </c>
      <c r="AR254" s="145">
        <v>99.089995999999999</v>
      </c>
      <c r="AS254" s="113">
        <v>99.309997999999993</v>
      </c>
      <c r="AT254" s="113">
        <v>97.970000999999996</v>
      </c>
      <c r="AU254" s="113">
        <v>98.389999000000003</v>
      </c>
      <c r="AV254" s="113">
        <v>98.389999000000003</v>
      </c>
      <c r="AW254" s="114">
        <v>8127200</v>
      </c>
      <c r="AX254" s="115">
        <v>190277.6</v>
      </c>
      <c r="AY254" s="145">
        <v>58.98</v>
      </c>
      <c r="AZ254" s="113">
        <v>59.220001000000003</v>
      </c>
      <c r="BA254" s="113">
        <v>58.799999</v>
      </c>
      <c r="BB254" s="113">
        <v>59.130001</v>
      </c>
      <c r="BC254" s="113">
        <v>58.733226999999999</v>
      </c>
      <c r="BD254" s="114">
        <v>11798600</v>
      </c>
      <c r="BE254" s="115">
        <v>249185.8</v>
      </c>
      <c r="BF254" s="145">
        <v>55.689999</v>
      </c>
      <c r="BG254" s="113">
        <v>56.200001</v>
      </c>
      <c r="BH254" s="113">
        <v>55.639999000000003</v>
      </c>
      <c r="BI254" s="113">
        <v>56.18</v>
      </c>
      <c r="BJ254" s="113">
        <v>55.759177999999999</v>
      </c>
      <c r="BK254" s="114">
        <v>10034700</v>
      </c>
      <c r="BL254" s="115">
        <v>242507.6</v>
      </c>
      <c r="BM254" s="145">
        <v>65</v>
      </c>
      <c r="BN254" s="113">
        <v>65.328002999999995</v>
      </c>
      <c r="BO254" s="113">
        <v>63.950001</v>
      </c>
      <c r="BP254" s="113">
        <v>63.98</v>
      </c>
      <c r="BQ254" s="113">
        <v>63.98</v>
      </c>
      <c r="BR254" s="114">
        <v>3925000</v>
      </c>
      <c r="BS254" s="115">
        <v>38659.120000000003</v>
      </c>
      <c r="BT254" s="145">
        <v>419.95001200000002</v>
      </c>
      <c r="BU254" s="113">
        <v>420.76001000000002</v>
      </c>
      <c r="BV254" s="113">
        <v>412.72000100000002</v>
      </c>
      <c r="BW254" s="113">
        <v>413.60000600000001</v>
      </c>
      <c r="BX254" s="113">
        <v>411.60000600000001</v>
      </c>
      <c r="BY254" s="114">
        <v>2089400</v>
      </c>
      <c r="BZ254" s="115">
        <v>139423.4</v>
      </c>
      <c r="CA254" s="145">
        <v>231.220001</v>
      </c>
      <c r="CB254" s="113">
        <v>232.779999</v>
      </c>
      <c r="CC254" s="113">
        <v>230.55999800000001</v>
      </c>
      <c r="CD254" s="113">
        <v>231.86999499999999</v>
      </c>
      <c r="CE254" s="113">
        <v>231.86999499999999</v>
      </c>
      <c r="CF254" s="114">
        <v>1318300</v>
      </c>
      <c r="CG254" s="115">
        <v>116710</v>
      </c>
      <c r="CH254" s="145">
        <v>325.91000400000001</v>
      </c>
      <c r="CI254" s="113">
        <v>329.5</v>
      </c>
      <c r="CJ254" s="113">
        <v>325.209991</v>
      </c>
      <c r="CK254" s="113">
        <v>327.10000600000001</v>
      </c>
      <c r="CL254" s="113">
        <v>325.44537400000002</v>
      </c>
      <c r="CM254" s="114">
        <v>2926900</v>
      </c>
      <c r="CN254" s="115">
        <v>345207.9</v>
      </c>
      <c r="CO254" s="145">
        <v>54.259998000000003</v>
      </c>
      <c r="CP254" s="113">
        <v>54.869999</v>
      </c>
      <c r="CQ254" s="113">
        <v>53.759998000000003</v>
      </c>
      <c r="CR254" s="113">
        <v>53.939999</v>
      </c>
      <c r="CS254" s="113">
        <v>53.939999</v>
      </c>
      <c r="CT254" s="114">
        <v>14581300</v>
      </c>
      <c r="CU254" s="115">
        <v>218834.6</v>
      </c>
      <c r="CV254" s="145">
        <v>139.5</v>
      </c>
      <c r="CW254" s="113">
        <v>139.88000500000001</v>
      </c>
      <c r="CX254" s="113">
        <v>138.820007</v>
      </c>
      <c r="CY254" s="113">
        <v>138.970001</v>
      </c>
      <c r="CZ254" s="113">
        <v>138.970001</v>
      </c>
      <c r="DA254" s="114">
        <v>1995500</v>
      </c>
      <c r="DB254" s="115">
        <v>124561.60000000001</v>
      </c>
      <c r="DC254" s="145">
        <v>172.78999300000001</v>
      </c>
      <c r="DD254" s="113">
        <v>174.279999</v>
      </c>
      <c r="DE254" s="113">
        <v>172.779999</v>
      </c>
      <c r="DF254" s="113">
        <v>173.66000399999999</v>
      </c>
      <c r="DG254" s="113">
        <v>173.66000399999999</v>
      </c>
      <c r="DH254" s="114">
        <v>3252700</v>
      </c>
      <c r="DI254" s="115">
        <v>457156.9</v>
      </c>
      <c r="DJ254" s="145">
        <v>163.21000699999999</v>
      </c>
      <c r="DK254" s="113">
        <v>163.490005</v>
      </c>
      <c r="DL254" s="113">
        <v>159.88000500000001</v>
      </c>
      <c r="DM254" s="113">
        <v>160.44000199999999</v>
      </c>
      <c r="DN254" s="113">
        <v>159.479004</v>
      </c>
      <c r="DO254" s="114">
        <v>7937600</v>
      </c>
      <c r="DP254" s="115">
        <v>479419.5</v>
      </c>
      <c r="DQ254" s="145">
        <v>237.33999600000001</v>
      </c>
      <c r="DR254" s="113">
        <v>237.759995</v>
      </c>
      <c r="DS254" s="113">
        <v>235.86000100000001</v>
      </c>
      <c r="DT254" s="113">
        <v>236.58999600000001</v>
      </c>
      <c r="DU254" s="113">
        <v>235.300003</v>
      </c>
      <c r="DV254" s="114">
        <v>2245600</v>
      </c>
      <c r="DW254" s="115">
        <v>176685.1</v>
      </c>
      <c r="DX254" s="145">
        <v>76.300003000000004</v>
      </c>
      <c r="DY254" s="113">
        <v>76.839995999999999</v>
      </c>
      <c r="DZ254" s="113">
        <v>76.209998999999996</v>
      </c>
      <c r="EA254" s="113">
        <v>76.5</v>
      </c>
      <c r="EB254" s="113">
        <v>75.820510999999996</v>
      </c>
      <c r="EC254" s="114">
        <v>7339700</v>
      </c>
      <c r="ED254" s="115">
        <v>193650.1</v>
      </c>
      <c r="EE254" s="145">
        <v>301.11999500000002</v>
      </c>
      <c r="EF254" s="113">
        <v>304.22000100000002</v>
      </c>
      <c r="EG254" s="113">
        <v>301.05999800000001</v>
      </c>
      <c r="EH254" s="113">
        <v>303.58999599999999</v>
      </c>
      <c r="EI254" s="113">
        <v>303.58999599999999</v>
      </c>
      <c r="EJ254" s="114">
        <v>16348100</v>
      </c>
      <c r="EK254" s="115">
        <v>2281445</v>
      </c>
      <c r="EL254" s="145">
        <v>167.88999899999999</v>
      </c>
      <c r="EM254" s="113">
        <v>168.41000399999999</v>
      </c>
      <c r="EN254" s="113">
        <v>166.570007</v>
      </c>
      <c r="EO254" s="113">
        <v>168.029999</v>
      </c>
      <c r="EP254" s="113">
        <v>168.029999</v>
      </c>
      <c r="EQ254" s="114">
        <v>3537100</v>
      </c>
      <c r="ER254" s="115">
        <v>214756.8</v>
      </c>
      <c r="ES254" s="145">
        <v>142.60000600000001</v>
      </c>
      <c r="ET254" s="113">
        <v>142.990005</v>
      </c>
      <c r="EU254" s="113">
        <v>142.050003</v>
      </c>
      <c r="EV254" s="113">
        <v>142.929993</v>
      </c>
      <c r="EW254" s="113">
        <v>142.929993</v>
      </c>
      <c r="EX254" s="114">
        <v>3845800</v>
      </c>
      <c r="EY254" s="115">
        <v>347079.3</v>
      </c>
      <c r="EZ254" s="145">
        <v>265.80999800000001</v>
      </c>
      <c r="FA254" s="113">
        <v>267.57998700000002</v>
      </c>
      <c r="FB254" s="113">
        <v>264.75</v>
      </c>
      <c r="FC254" s="113">
        <v>264.97000100000002</v>
      </c>
      <c r="FD254" s="113">
        <v>264.97000100000002</v>
      </c>
      <c r="FE254" s="114">
        <v>5730000</v>
      </c>
      <c r="FF254" s="115">
        <v>241160</v>
      </c>
      <c r="FG254" s="145">
        <v>161.740005</v>
      </c>
      <c r="FH254" s="113">
        <v>161.740005</v>
      </c>
      <c r="FI254" s="113">
        <v>159.429993</v>
      </c>
      <c r="FJ254" s="113">
        <v>159.44000199999999</v>
      </c>
      <c r="FK254" s="113">
        <v>158.55612199999999</v>
      </c>
      <c r="FL254" s="114">
        <v>460700</v>
      </c>
      <c r="FM254" s="115">
        <v>39779.129999999997</v>
      </c>
      <c r="FN254" s="145">
        <v>418.76001000000002</v>
      </c>
      <c r="FO254" s="113">
        <v>420.57000699999998</v>
      </c>
      <c r="FP254" s="113">
        <v>417.89001500000001</v>
      </c>
      <c r="FQ254" s="113">
        <v>418.29998799999998</v>
      </c>
      <c r="FR254" s="113">
        <v>416.83685300000002</v>
      </c>
      <c r="FS254" s="114">
        <v>1284200</v>
      </c>
      <c r="FT254" s="115">
        <v>394422.3</v>
      </c>
      <c r="FU254" s="145">
        <v>54.740001999999997</v>
      </c>
      <c r="FV254" s="113">
        <v>54.959999000000003</v>
      </c>
      <c r="FW254" s="113">
        <v>54.68</v>
      </c>
      <c r="FX254" s="113">
        <v>54.77</v>
      </c>
      <c r="FY254" s="113">
        <v>54.127186000000002</v>
      </c>
      <c r="FZ254" s="114">
        <v>11621200</v>
      </c>
      <c r="GA254" s="115">
        <v>226754.2</v>
      </c>
      <c r="GB254" s="145">
        <v>232.69000199999999</v>
      </c>
      <c r="GC254" s="113">
        <v>233.66999799999999</v>
      </c>
      <c r="GD254" s="113">
        <v>229.91999799999999</v>
      </c>
      <c r="GE254" s="113">
        <v>231.229996</v>
      </c>
      <c r="GF254" s="113">
        <v>231.229996</v>
      </c>
      <c r="GG254" s="114">
        <v>6448000</v>
      </c>
      <c r="GH254" s="115">
        <v>390233.59999999998</v>
      </c>
      <c r="GI254" s="145">
        <v>48.580002</v>
      </c>
      <c r="GJ254" s="113">
        <v>48.849997999999999</v>
      </c>
      <c r="GK254" s="113">
        <v>48.290000999999997</v>
      </c>
      <c r="GL254" s="113">
        <v>48.630001</v>
      </c>
      <c r="GM254" s="113">
        <v>48.630001</v>
      </c>
      <c r="GN254" s="114">
        <v>2461700</v>
      </c>
      <c r="GO254" s="115">
        <v>32110</v>
      </c>
      <c r="GP254" s="145">
        <v>146.41999799999999</v>
      </c>
      <c r="GQ254" s="113">
        <v>148</v>
      </c>
      <c r="GR254" s="113">
        <v>146.020004</v>
      </c>
      <c r="GS254" s="113">
        <v>147.699997</v>
      </c>
      <c r="GT254" s="113">
        <v>147.699997</v>
      </c>
      <c r="GU254" s="114">
        <v>5480200</v>
      </c>
      <c r="GV254" s="115">
        <v>413876.8</v>
      </c>
      <c r="GW254" s="145">
        <v>180.5</v>
      </c>
      <c r="GX254" s="113">
        <v>181.38999899999999</v>
      </c>
      <c r="GY254" s="113">
        <v>178.86999499999999</v>
      </c>
      <c r="GZ254" s="113">
        <v>179.979996</v>
      </c>
      <c r="HA254" s="113">
        <v>179.979996</v>
      </c>
      <c r="HB254" s="114">
        <v>6421300</v>
      </c>
      <c r="HC254" s="115">
        <v>327046.40000000002</v>
      </c>
      <c r="HD254" s="147">
        <v>35471.800000000003</v>
      </c>
      <c r="HE254" s="148">
        <v>35510.71</v>
      </c>
      <c r="HF254" s="148">
        <v>35374.46</v>
      </c>
      <c r="HG254" s="148">
        <v>35399.839999999997</v>
      </c>
      <c r="HH254" s="148">
        <v>35399.839999999997</v>
      </c>
      <c r="HI254" s="114">
        <v>245390000</v>
      </c>
      <c r="HJ254" s="149">
        <f t="shared" si="3"/>
        <v>11044590.249999998</v>
      </c>
    </row>
    <row r="255" spans="1:218" ht="16" thickBot="1" x14ac:dyDescent="0.25">
      <c r="A255" s="128">
        <v>44439</v>
      </c>
      <c r="B255" s="116">
        <v>195.85000600000001</v>
      </c>
      <c r="C255" s="117">
        <v>195.990005</v>
      </c>
      <c r="D255" s="117">
        <v>194.14999399999999</v>
      </c>
      <c r="E255" s="117">
        <v>194.740005</v>
      </c>
      <c r="F255" s="117">
        <v>194.740005</v>
      </c>
      <c r="G255" s="118">
        <v>2813900</v>
      </c>
      <c r="H255" s="121">
        <v>112683.9</v>
      </c>
      <c r="I255" s="150">
        <v>164.10000600000001</v>
      </c>
      <c r="J255" s="117">
        <v>166.429993</v>
      </c>
      <c r="K255" s="117">
        <v>163.720001</v>
      </c>
      <c r="L255" s="117">
        <v>165.96000699999999</v>
      </c>
      <c r="M255" s="117">
        <v>165.548462</v>
      </c>
      <c r="N255" s="118">
        <v>3536300</v>
      </c>
      <c r="O255" s="119">
        <v>131844.1</v>
      </c>
      <c r="P255" s="151">
        <v>224.94000199999999</v>
      </c>
      <c r="Q255" s="117">
        <v>225.64999399999999</v>
      </c>
      <c r="R255" s="117">
        <v>223.33999600000001</v>
      </c>
      <c r="S255" s="117">
        <v>225.529999</v>
      </c>
      <c r="T255" s="117">
        <v>225.529999</v>
      </c>
      <c r="U255" s="118">
        <v>2904700</v>
      </c>
      <c r="V255" s="121">
        <v>151180</v>
      </c>
      <c r="W255" s="150">
        <v>152.66000399999999</v>
      </c>
      <c r="X255" s="117">
        <v>152.800003</v>
      </c>
      <c r="Y255" s="117">
        <v>151.28999300000001</v>
      </c>
      <c r="Z255" s="117">
        <v>151.83000200000001</v>
      </c>
      <c r="AA255" s="117">
        <v>151.83000200000001</v>
      </c>
      <c r="AB255" s="118">
        <v>86453100</v>
      </c>
      <c r="AC255" s="119">
        <v>2509774</v>
      </c>
      <c r="AD255" s="150">
        <v>217.33000200000001</v>
      </c>
      <c r="AE255" s="117">
        <v>221.33000200000001</v>
      </c>
      <c r="AF255" s="117">
        <v>217.08999600000001</v>
      </c>
      <c r="AG255" s="117">
        <v>219.5</v>
      </c>
      <c r="AH255" s="117">
        <v>219.5</v>
      </c>
      <c r="AI255" s="118">
        <v>6764500</v>
      </c>
      <c r="AJ255" s="119">
        <v>128660.3</v>
      </c>
      <c r="AK255" s="150">
        <v>211.279999</v>
      </c>
      <c r="AL255" s="117">
        <v>212.300003</v>
      </c>
      <c r="AM255" s="117">
        <v>210.41999799999999</v>
      </c>
      <c r="AN255" s="117">
        <v>210.86999499999999</v>
      </c>
      <c r="AO255" s="117">
        <v>210.86999499999999</v>
      </c>
      <c r="AP255" s="118">
        <v>2857900</v>
      </c>
      <c r="AQ255" s="119">
        <v>115445.3</v>
      </c>
      <c r="AR255" s="150">
        <v>98.139999000000003</v>
      </c>
      <c r="AS255" s="117">
        <v>98.410004000000001</v>
      </c>
      <c r="AT255" s="117">
        <v>96.639999000000003</v>
      </c>
      <c r="AU255" s="117">
        <v>96.769997000000004</v>
      </c>
      <c r="AV255" s="117">
        <v>96.769997000000004</v>
      </c>
      <c r="AW255" s="118">
        <v>15676900</v>
      </c>
      <c r="AX255" s="119">
        <v>187144.7</v>
      </c>
      <c r="AY255" s="150">
        <v>59.110000999999997</v>
      </c>
      <c r="AZ255" s="117">
        <v>59.18</v>
      </c>
      <c r="BA255" s="117">
        <v>58.580002</v>
      </c>
      <c r="BB255" s="117">
        <v>59.02</v>
      </c>
      <c r="BC255" s="117">
        <v>58.623966000000003</v>
      </c>
      <c r="BD255" s="118">
        <v>19873900</v>
      </c>
      <c r="BE255" s="119">
        <v>248722.3</v>
      </c>
      <c r="BF255" s="150">
        <v>56.16</v>
      </c>
      <c r="BG255" s="117">
        <v>56.52</v>
      </c>
      <c r="BH255" s="117">
        <v>56</v>
      </c>
      <c r="BI255" s="117">
        <v>56.310001</v>
      </c>
      <c r="BJ255" s="117">
        <v>55.888202999999997</v>
      </c>
      <c r="BK255" s="118">
        <v>14185700</v>
      </c>
      <c r="BL255" s="119">
        <v>243068.7</v>
      </c>
      <c r="BM255" s="150">
        <v>63.700001</v>
      </c>
      <c r="BN255" s="117">
        <v>63.880001</v>
      </c>
      <c r="BO255" s="117">
        <v>62.689999</v>
      </c>
      <c r="BP255" s="117">
        <v>62.900002000000001</v>
      </c>
      <c r="BQ255" s="117">
        <v>62.900002000000001</v>
      </c>
      <c r="BR255" s="118">
        <v>5450000</v>
      </c>
      <c r="BS255" s="119">
        <v>38716.65</v>
      </c>
      <c r="BT255" s="150">
        <v>412.10998499999999</v>
      </c>
      <c r="BU255" s="117">
        <v>414.85998499999999</v>
      </c>
      <c r="BV255" s="117">
        <v>408.76001000000002</v>
      </c>
      <c r="BW255" s="117">
        <v>413.51001000000002</v>
      </c>
      <c r="BX255" s="117">
        <v>413.51001000000002</v>
      </c>
      <c r="BY255" s="118">
        <v>1958100</v>
      </c>
      <c r="BZ255" s="119">
        <v>139393.1</v>
      </c>
      <c r="CA255" s="150">
        <v>231.429993</v>
      </c>
      <c r="CB255" s="117">
        <v>232.64999399999999</v>
      </c>
      <c r="CC255" s="117">
        <v>230.570007</v>
      </c>
      <c r="CD255" s="117">
        <v>231.91000399999999</v>
      </c>
      <c r="CE255" s="117">
        <v>231.91000399999999</v>
      </c>
      <c r="CF255" s="118">
        <v>1956300</v>
      </c>
      <c r="CG255" s="119">
        <v>121040</v>
      </c>
      <c r="CH255" s="150">
        <v>327</v>
      </c>
      <c r="CI255" s="117">
        <v>328.26998900000001</v>
      </c>
      <c r="CJ255" s="117">
        <v>323.61999500000002</v>
      </c>
      <c r="CK255" s="117">
        <v>326.17999300000002</v>
      </c>
      <c r="CL255" s="117">
        <v>324.52999899999998</v>
      </c>
      <c r="CM255" s="118">
        <v>4183100</v>
      </c>
      <c r="CN255" s="119">
        <v>344236.79999999999</v>
      </c>
      <c r="CO255" s="150">
        <v>54.439999</v>
      </c>
      <c r="CP255" s="117">
        <v>54.5</v>
      </c>
      <c r="CQ255" s="117">
        <v>53.66</v>
      </c>
      <c r="CR255" s="117">
        <v>54.060001</v>
      </c>
      <c r="CS255" s="117">
        <v>54.060001</v>
      </c>
      <c r="CT255" s="118">
        <v>22350100</v>
      </c>
      <c r="CU255" s="119">
        <v>219321.4</v>
      </c>
      <c r="CV255" s="150">
        <v>139.53999300000001</v>
      </c>
      <c r="CW255" s="117">
        <v>140.94000199999999</v>
      </c>
      <c r="CX255" s="117">
        <v>138.949997</v>
      </c>
      <c r="CY255" s="117">
        <v>140.33999600000001</v>
      </c>
      <c r="CZ255" s="117">
        <v>140.33999600000001</v>
      </c>
      <c r="DA255" s="118">
        <v>4235100</v>
      </c>
      <c r="DB255" s="119">
        <v>125789.5</v>
      </c>
      <c r="DC255" s="150">
        <v>173.490005</v>
      </c>
      <c r="DD255" s="117">
        <v>174.490005</v>
      </c>
      <c r="DE255" s="117">
        <v>172.479996</v>
      </c>
      <c r="DF255" s="117">
        <v>173.13000500000001</v>
      </c>
      <c r="DG255" s="117">
        <v>173.13000500000001</v>
      </c>
      <c r="DH255" s="118">
        <v>7106800</v>
      </c>
      <c r="DI255" s="119">
        <v>455761.8</v>
      </c>
      <c r="DJ255" s="150">
        <v>160.44000199999999</v>
      </c>
      <c r="DK255" s="117">
        <v>161.36999499999999</v>
      </c>
      <c r="DL255" s="117">
        <v>159.35000600000001</v>
      </c>
      <c r="DM255" s="117">
        <v>159.949997</v>
      </c>
      <c r="DN255" s="117">
        <v>158.991928</v>
      </c>
      <c r="DO255" s="118">
        <v>12340800</v>
      </c>
      <c r="DP255" s="119">
        <v>477955.3</v>
      </c>
      <c r="DQ255" s="150">
        <v>235.75</v>
      </c>
      <c r="DR255" s="117">
        <v>237.729996</v>
      </c>
      <c r="DS255" s="117">
        <v>234.66999799999999</v>
      </c>
      <c r="DT255" s="117">
        <v>237.46000699999999</v>
      </c>
      <c r="DU255" s="117">
        <v>237.46000699999999</v>
      </c>
      <c r="DV255" s="118">
        <v>2938100</v>
      </c>
      <c r="DW255" s="119">
        <v>177334.8</v>
      </c>
      <c r="DX255" s="150">
        <v>76.790001000000004</v>
      </c>
      <c r="DY255" s="117">
        <v>77.099997999999999</v>
      </c>
      <c r="DZ255" s="117">
        <v>76.029999000000004</v>
      </c>
      <c r="EA255" s="117">
        <v>76.290001000000004</v>
      </c>
      <c r="EB255" s="117">
        <v>75.612373000000005</v>
      </c>
      <c r="EC255" s="118">
        <v>10949500</v>
      </c>
      <c r="ED255" s="119">
        <v>193118.5</v>
      </c>
      <c r="EE255" s="150">
        <v>304.42001299999998</v>
      </c>
      <c r="EF255" s="117">
        <v>304.5</v>
      </c>
      <c r="EG255" s="117">
        <v>301.5</v>
      </c>
      <c r="EH255" s="117">
        <v>301.88000499999998</v>
      </c>
      <c r="EI255" s="117">
        <v>301.88000499999998</v>
      </c>
      <c r="EJ255" s="118">
        <v>26285300</v>
      </c>
      <c r="EK255" s="119">
        <v>2268594</v>
      </c>
      <c r="EL255" s="150">
        <v>167.550003</v>
      </c>
      <c r="EM255" s="117">
        <v>167.679993</v>
      </c>
      <c r="EN255" s="117">
        <v>164.199997</v>
      </c>
      <c r="EO255" s="117">
        <v>164.740005</v>
      </c>
      <c r="EP255" s="117">
        <v>164.740005</v>
      </c>
      <c r="EQ255" s="118">
        <v>7545600</v>
      </c>
      <c r="ER255" s="119">
        <v>210551.8</v>
      </c>
      <c r="ES255" s="150">
        <v>143.03999300000001</v>
      </c>
      <c r="ET255" s="117">
        <v>143.529999</v>
      </c>
      <c r="EU255" s="117">
        <v>142.050003</v>
      </c>
      <c r="EV255" s="117">
        <v>142.38999899999999</v>
      </c>
      <c r="EW255" s="117">
        <v>142.38999899999999</v>
      </c>
      <c r="EX255" s="118">
        <v>9642400</v>
      </c>
      <c r="EY255" s="119">
        <v>345768</v>
      </c>
      <c r="EZ255" s="150">
        <v>264.76998900000001</v>
      </c>
      <c r="FA255" s="117">
        <v>266.76998900000001</v>
      </c>
      <c r="FB255" s="117">
        <v>262.70001200000002</v>
      </c>
      <c r="FC255" s="117">
        <v>265.26998900000001</v>
      </c>
      <c r="FD255" s="117">
        <v>265.26998900000001</v>
      </c>
      <c r="FE255" s="118">
        <v>5901500</v>
      </c>
      <c r="FF255" s="119">
        <v>251790</v>
      </c>
      <c r="FG255" s="150">
        <v>158.85000600000001</v>
      </c>
      <c r="FH255" s="117">
        <v>160.800003</v>
      </c>
      <c r="FI255" s="117">
        <v>158.71000699999999</v>
      </c>
      <c r="FJ255" s="117">
        <v>159.71000699999999</v>
      </c>
      <c r="FK255" s="117">
        <v>158.82463100000001</v>
      </c>
      <c r="FL255" s="118">
        <v>1568700</v>
      </c>
      <c r="FM255" s="119">
        <v>39846.49</v>
      </c>
      <c r="FN255" s="150">
        <v>417</v>
      </c>
      <c r="FO255" s="117">
        <v>420.73998999999998</v>
      </c>
      <c r="FP255" s="117">
        <v>414.22000100000002</v>
      </c>
      <c r="FQ255" s="117">
        <v>416.26998900000001</v>
      </c>
      <c r="FR255" s="117">
        <v>414.813965</v>
      </c>
      <c r="FS255" s="118">
        <v>4249100</v>
      </c>
      <c r="FT255" s="119">
        <v>392508.1</v>
      </c>
      <c r="FU255" s="150">
        <v>54.709999000000003</v>
      </c>
      <c r="FV255" s="117">
        <v>55.139999000000003</v>
      </c>
      <c r="FW255" s="117">
        <v>54.580002</v>
      </c>
      <c r="FX255" s="117">
        <v>55</v>
      </c>
      <c r="FY255" s="117">
        <v>54.354484999999997</v>
      </c>
      <c r="FZ255" s="118">
        <v>18405600</v>
      </c>
      <c r="GA255" s="119">
        <v>227706.4</v>
      </c>
      <c r="GB255" s="150">
        <v>230.91000399999999</v>
      </c>
      <c r="GC255" s="117">
        <v>231.83999600000001</v>
      </c>
      <c r="GD255" s="117">
        <v>228.66000399999999</v>
      </c>
      <c r="GE255" s="117">
        <v>229.10000600000001</v>
      </c>
      <c r="GF255" s="117">
        <v>229.10000600000001</v>
      </c>
      <c r="GG255" s="118">
        <v>9405100</v>
      </c>
      <c r="GH255" s="119">
        <v>386638.9</v>
      </c>
      <c r="GI255" s="150">
        <v>48.459999000000003</v>
      </c>
      <c r="GJ255" s="117">
        <v>50.869999</v>
      </c>
      <c r="GK255" s="117">
        <v>48.389999000000003</v>
      </c>
      <c r="GL255" s="117">
        <v>50.75</v>
      </c>
      <c r="GM255" s="117">
        <v>50.75</v>
      </c>
      <c r="GN255" s="118">
        <v>11814400</v>
      </c>
      <c r="GO255" s="119">
        <v>32170</v>
      </c>
      <c r="GP255" s="150">
        <v>147.990005</v>
      </c>
      <c r="GQ255" s="117">
        <v>148.44000199999999</v>
      </c>
      <c r="GR255" s="117">
        <v>147.240005</v>
      </c>
      <c r="GS255" s="117">
        <v>148.10000600000001</v>
      </c>
      <c r="GT255" s="117">
        <v>148.10000600000001</v>
      </c>
      <c r="GU255" s="118">
        <v>8359500</v>
      </c>
      <c r="GV255" s="119">
        <v>412976.5</v>
      </c>
      <c r="GW255" s="150">
        <v>179.25</v>
      </c>
      <c r="GX255" s="117">
        <v>182.979996</v>
      </c>
      <c r="GY255" s="117">
        <v>178.529999</v>
      </c>
      <c r="GZ255" s="117">
        <v>181.300003</v>
      </c>
      <c r="HA255" s="117">
        <v>181.300003</v>
      </c>
      <c r="HB255" s="118">
        <v>8620000</v>
      </c>
      <c r="HC255" s="119">
        <v>329445.09999999998</v>
      </c>
      <c r="HD255" s="152">
        <v>35391.379999999997</v>
      </c>
      <c r="HE255" s="153">
        <v>35449.79</v>
      </c>
      <c r="HF255" s="153">
        <v>35289.86</v>
      </c>
      <c r="HG255" s="153">
        <v>35360.730000000003</v>
      </c>
      <c r="HH255" s="153">
        <v>35360.730000000003</v>
      </c>
      <c r="HI255" s="118">
        <v>337240000</v>
      </c>
      <c r="HJ255" s="154">
        <f t="shared" si="3"/>
        <v>11019186.439999999</v>
      </c>
    </row>
  </sheetData>
  <mergeCells count="62">
    <mergeCell ref="AK1:AQ1"/>
    <mergeCell ref="B1:H1"/>
    <mergeCell ref="I1:O1"/>
    <mergeCell ref="P1:V1"/>
    <mergeCell ref="W1:AC1"/>
    <mergeCell ref="AD1:AJ1"/>
    <mergeCell ref="CV1:DB1"/>
    <mergeCell ref="DC1:DI1"/>
    <mergeCell ref="DJ1:DP1"/>
    <mergeCell ref="DQ1:DW1"/>
    <mergeCell ref="AR1:AX1"/>
    <mergeCell ref="AY1:BE1"/>
    <mergeCell ref="BF1:BL1"/>
    <mergeCell ref="BM1:BS1"/>
    <mergeCell ref="BT1:BZ1"/>
    <mergeCell ref="CA1:CG1"/>
    <mergeCell ref="B2:H2"/>
    <mergeCell ref="I2:O2"/>
    <mergeCell ref="P2:V2"/>
    <mergeCell ref="W2:AC2"/>
    <mergeCell ref="AD2:AJ2"/>
    <mergeCell ref="BT2:BZ2"/>
    <mergeCell ref="GI1:GO1"/>
    <mergeCell ref="GP1:GV1"/>
    <mergeCell ref="GW1:HC1"/>
    <mergeCell ref="HD1:HJ1"/>
    <mergeCell ref="ES1:EY1"/>
    <mergeCell ref="EZ1:FF1"/>
    <mergeCell ref="FG1:FM1"/>
    <mergeCell ref="FN1:FT1"/>
    <mergeCell ref="FU1:GA1"/>
    <mergeCell ref="GB1:GH1"/>
    <mergeCell ref="DX1:ED1"/>
    <mergeCell ref="EE1:EK1"/>
    <mergeCell ref="EL1:ER1"/>
    <mergeCell ref="CH1:CN1"/>
    <mergeCell ref="CO1:CU1"/>
    <mergeCell ref="AK2:AQ2"/>
    <mergeCell ref="AR2:AX2"/>
    <mergeCell ref="AY2:BE2"/>
    <mergeCell ref="BF2:BL2"/>
    <mergeCell ref="BM2:BS2"/>
    <mergeCell ref="EZ2:FF2"/>
    <mergeCell ref="CA2:CG2"/>
    <mergeCell ref="CH2:CN2"/>
    <mergeCell ref="CO2:CU2"/>
    <mergeCell ref="CV2:DB2"/>
    <mergeCell ref="DC2:DI2"/>
    <mergeCell ref="DJ2:DP2"/>
    <mergeCell ref="DQ2:DW2"/>
    <mergeCell ref="DX2:ED2"/>
    <mergeCell ref="EE2:EK2"/>
    <mergeCell ref="EL2:ER2"/>
    <mergeCell ref="ES2:EY2"/>
    <mergeCell ref="GW2:HC2"/>
    <mergeCell ref="HD2:HJ2"/>
    <mergeCell ref="FG2:FM2"/>
    <mergeCell ref="FN2:FT2"/>
    <mergeCell ref="FU2:GA2"/>
    <mergeCell ref="GB2:GH2"/>
    <mergeCell ref="GI2:GO2"/>
    <mergeCell ref="GP2:GV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253"/>
  <sheetViews>
    <sheetView showGridLines="0" zoomScaleNormal="100" workbookViewId="0">
      <pane xSplit="1" ySplit="1" topLeftCell="B246" activePane="bottomRight" state="frozen"/>
      <selection pane="topRight" activeCell="B1" sqref="B1"/>
      <selection pane="bottomLeft" activeCell="A2" sqref="A2"/>
      <selection pane="bottomRight"/>
    </sheetView>
  </sheetViews>
  <sheetFormatPr baseColWidth="10" defaultColWidth="0" defaultRowHeight="15" zeroHeight="1" x14ac:dyDescent="0.2"/>
  <cols>
    <col min="1" max="1" width="8.5" style="171" bestFit="1" customWidth="1"/>
    <col min="2" max="32" width="15.1640625" customWidth="1"/>
    <col min="33" max="33" width="10.83203125" customWidth="1"/>
    <col min="34" max="16384" width="10.83203125" hidden="1"/>
  </cols>
  <sheetData>
    <row r="1" spans="1:32" ht="48" x14ac:dyDescent="0.2">
      <c r="A1" s="200" t="s">
        <v>118</v>
      </c>
      <c r="B1" s="158" t="str">
        <f>Summary!A2</f>
        <v>3M</v>
      </c>
      <c r="C1" s="159" t="str">
        <f>Summary!A3</f>
        <v>AMERICAN EXPRESS</v>
      </c>
      <c r="D1" s="159" t="str">
        <f>Summary!A4</f>
        <v>AMGEN</v>
      </c>
      <c r="E1" s="159" t="str">
        <f>Summary!A5</f>
        <v>APPLE</v>
      </c>
      <c r="F1" s="159" t="str">
        <f>Summary!A6</f>
        <v>BOEING</v>
      </c>
      <c r="G1" s="159" t="str">
        <f>Summary!A7</f>
        <v>CATERPILLAR</v>
      </c>
      <c r="H1" s="159" t="str">
        <f>Summary!A8</f>
        <v>CHEVRON</v>
      </c>
      <c r="I1" s="159" t="str">
        <f>Summary!A9</f>
        <v>CISCO SYSTEMS</v>
      </c>
      <c r="J1" s="159" t="str">
        <f>Summary!A10</f>
        <v>COCA COLA</v>
      </c>
      <c r="K1" s="159" t="str">
        <f>Summary!A11</f>
        <v>DOW</v>
      </c>
      <c r="L1" s="159" t="str">
        <f>Summary!A12</f>
        <v>GOLDMAN SACHS GP.</v>
      </c>
      <c r="M1" s="159" t="str">
        <f>Summary!A13</f>
        <v>HONEYWELL</v>
      </c>
      <c r="N1" s="159" t="str">
        <f>Summary!A14</f>
        <v>HOME DEPOT</v>
      </c>
      <c r="O1" s="159" t="str">
        <f>Summary!A15</f>
        <v>INTEL</v>
      </c>
      <c r="P1" s="159" t="str">
        <f>Summary!A16</f>
        <v>INTERNATIONAL BUS. MCHS.</v>
      </c>
      <c r="Q1" s="159" t="str">
        <f>Summary!A17</f>
        <v>JOHNSON &amp; JOHNSON</v>
      </c>
      <c r="R1" s="159" t="str">
        <f>Summary!A18</f>
        <v>JP MORGAN CHASE &amp; CO.</v>
      </c>
      <c r="S1" s="159" t="str">
        <f>Summary!A19</f>
        <v>MC DONALDS</v>
      </c>
      <c r="T1" s="159" t="str">
        <f>Summary!A20</f>
        <v>MERCK &amp; COMPANY</v>
      </c>
      <c r="U1" s="159" t="str">
        <f>Summary!A21</f>
        <v>MICROSOFT</v>
      </c>
      <c r="V1" s="159" t="str">
        <f>Summary!A22</f>
        <v>NIKE 'B'</v>
      </c>
      <c r="W1" s="159" t="str">
        <f>Summary!A23</f>
        <v>PROCTER &amp; GAMBLE</v>
      </c>
      <c r="X1" s="159" t="str">
        <f>Summary!A24</f>
        <v>SALESFORCE</v>
      </c>
      <c r="Y1" s="159" t="str">
        <f>Summary!A25</f>
        <v>TRAVELERS COS.</v>
      </c>
      <c r="Z1" s="159" t="str">
        <f>Summary!A26</f>
        <v>UNITEDHEALTH GROUP</v>
      </c>
      <c r="AA1" s="159" t="str">
        <f>Summary!A27</f>
        <v>VERIZON COMMUNICATIONS</v>
      </c>
      <c r="AB1" s="159" t="str">
        <f>Summary!A28</f>
        <v>VISA 'A'</v>
      </c>
      <c r="AC1" s="159" t="str">
        <f>Summary!A29</f>
        <v>WALGREENS BOOTS ALLIANCE</v>
      </c>
      <c r="AD1" s="159" t="str">
        <f>Summary!A30</f>
        <v>WALMART</v>
      </c>
      <c r="AE1" s="159" t="str">
        <f>Summary!A31</f>
        <v>WALT DISNEY</v>
      </c>
      <c r="AF1" s="160" t="s">
        <v>38</v>
      </c>
    </row>
    <row r="2" spans="1:32" x14ac:dyDescent="0.2">
      <c r="A2" s="170">
        <f>'DJI Components'!A5</f>
        <v>44076</v>
      </c>
      <c r="B2" s="161">
        <f>('DJI Components'!E5/'DJI Components'!E4)-1</f>
        <v>2.8580048023421512E-2</v>
      </c>
      <c r="C2" s="162">
        <f>('DJI Components'!L5/'DJI Components'!L4)-1</f>
        <v>1.8834790486632391E-2</v>
      </c>
      <c r="D2" s="162">
        <f>('DJI Components'!S5/'DJI Components'!S4)-1</f>
        <v>2.8940420836560676E-2</v>
      </c>
      <c r="E2" s="162">
        <f>('DJI Components'!Z5/'DJI Components'!Z4)-1</f>
        <v>-2.0718431547391725E-2</v>
      </c>
      <c r="F2" s="162">
        <f>('DJI Components'!AG5/'DJI Components'!AG4)-1</f>
        <v>1.557230044489355E-2</v>
      </c>
      <c r="G2" s="162">
        <f>('DJI Components'!AN5/'DJI Components'!AN4)-1</f>
        <v>2.20472504885878E-2</v>
      </c>
      <c r="H2" s="162">
        <f>('DJI Components'!AU5/'DJI Components'!AU4)-1</f>
        <v>1.32402500423634E-3</v>
      </c>
      <c r="I2" s="162">
        <f>('DJI Components'!BB5/'DJI Components'!BB4)-1</f>
        <v>9.2790627951240268E-3</v>
      </c>
      <c r="J2" s="162">
        <f>('DJI Components'!BI5/'DJI Components'!BI4)-1</f>
        <v>4.2141694669008523E-2</v>
      </c>
      <c r="K2" s="162">
        <f>('DJI Components'!BP5/'DJI Components'!BP4)-1</f>
        <v>4.1252401100063452E-2</v>
      </c>
      <c r="L2" s="162">
        <f>('DJI Components'!BW5/'DJI Components'!BW4)-1</f>
        <v>2.2291374690744714E-2</v>
      </c>
      <c r="M2" s="162">
        <f>('DJI Components'!CD5/'DJI Components'!CD4)-1</f>
        <v>2.6790498143772767E-2</v>
      </c>
      <c r="N2" s="162">
        <f>('DJI Components'!CK5/'DJI Components'!CK4)-1</f>
        <v>4.4065537916588848E-3</v>
      </c>
      <c r="O2" s="162">
        <f>('DJI Components'!CR5/'DJI Components'!CR4)-1</f>
        <v>2.8745795850644074E-2</v>
      </c>
      <c r="P2" s="162">
        <f>('DJI Components'!CY5/'DJI Components'!CY4)-1</f>
        <v>3.8735744915141757E-2</v>
      </c>
      <c r="Q2" s="162">
        <f>('DJI Components'!DF5/'DJI Components'!DF4)-1</f>
        <v>1.5245498541565539E-2</v>
      </c>
      <c r="R2" s="162">
        <f>('DJI Components'!DM5/'DJI Components'!DM4)-1</f>
        <v>1.5078919663260582E-2</v>
      </c>
      <c r="S2" s="162">
        <f>('DJI Components'!DT5/'DJI Components'!DT4)-1</f>
        <v>1.6643913520674181E-2</v>
      </c>
      <c r="T2" s="162">
        <f>('DJI Components'!EA5/'DJI Components'!EA4)-1</f>
        <v>2.9610249898771812E-2</v>
      </c>
      <c r="U2" s="162">
        <f>('DJI Components'!EH5/'DJI Components'!EH4)-1</f>
        <v>1.9272186927052681E-2</v>
      </c>
      <c r="V2" s="162">
        <f>('DJI Components'!EO5/'DJI Components'!EO4)-1</f>
        <v>1.7067285512618824E-2</v>
      </c>
      <c r="W2" s="162">
        <f>('DJI Components'!EV5/'DJI Components'!EV4)-1</f>
        <v>1.6862079302609301E-2</v>
      </c>
      <c r="X2" s="162">
        <f>('DJI Components'!FC5/'DJI Components'!FC4)-1</f>
        <v>-1.6213326222222268E-2</v>
      </c>
      <c r="Y2" s="162">
        <f>('DJI Components'!FJ5/'DJI Components'!FJ4)-1</f>
        <v>2.432645349504825E-2</v>
      </c>
      <c r="Z2" s="162">
        <f>('DJI Components'!FQ5/'DJI Components'!FQ4)-1</f>
        <v>2.3686997116423969E-2</v>
      </c>
      <c r="AA2" s="162">
        <f>('DJI Components'!FX5/'DJI Components'!FX4)-1</f>
        <v>2.3157521974306983E-2</v>
      </c>
      <c r="AB2" s="162">
        <f>('DJI Components'!GE5/'DJI Components'!GE4)-1</f>
        <v>1.4670681565389643E-2</v>
      </c>
      <c r="AC2" s="162">
        <f>('DJI Components'!GL5/'DJI Components'!GL4)-1</f>
        <v>1.1153428245561869E-2</v>
      </c>
      <c r="AD2" s="162">
        <f>('DJI Components'!GS5/'DJI Components'!GS4)-1</f>
        <v>6.0977710169440869E-4</v>
      </c>
      <c r="AE2" s="162">
        <f>('DJI Components'!GZ5/'DJI Components'!GZ4)-1</f>
        <v>1.377758112068328E-2</v>
      </c>
      <c r="AF2" s="163">
        <f>('DJI Components'!HG5/'DJI Components'!HG4)-1</f>
        <v>1.5878146986314956E-2</v>
      </c>
    </row>
    <row r="3" spans="1:32" x14ac:dyDescent="0.2">
      <c r="A3" s="127">
        <f>'DJI Components'!A6</f>
        <v>44077</v>
      </c>
      <c r="B3" s="164">
        <f>('DJI Components'!E6/'DJI Components'!E5)-1</f>
        <v>-1.8877925163055975E-2</v>
      </c>
      <c r="C3" s="165">
        <f>('DJI Components'!L6/'DJI Components'!L5)-1</f>
        <v>5.7468389703663192E-4</v>
      </c>
      <c r="D3" s="165">
        <f>('DJI Components'!S6/'DJI Components'!S5)-1</f>
        <v>-3.9555211520905353E-2</v>
      </c>
      <c r="E3" s="165">
        <f>('DJI Components'!Z6/'DJI Components'!Z5)-1</f>
        <v>-8.0060863625305734E-2</v>
      </c>
      <c r="F3" s="165">
        <f>('DJI Components'!AG6/'DJI Components'!AG5)-1</f>
        <v>-3.4386056953805144E-2</v>
      </c>
      <c r="G3" s="165">
        <f>('DJI Components'!AN6/'DJI Components'!AN5)-1</f>
        <v>-1.6815226989610021E-2</v>
      </c>
      <c r="H3" s="165">
        <f>('DJI Components'!AU6/'DJI Components'!AU5)-1</f>
        <v>-1.0938850560431534E-2</v>
      </c>
      <c r="I3" s="165">
        <f>('DJI Components'!BB6/'DJI Components'!BB5)-1</f>
        <v>-3.4653396259000324E-2</v>
      </c>
      <c r="J3" s="165">
        <f>('DJI Components'!BI6/'DJI Components'!BI5)-1</f>
        <v>-1.386987720003674E-2</v>
      </c>
      <c r="K3" s="165">
        <f>('DJI Components'!BP6/'DJI Components'!BP5)-1</f>
        <v>-1.6863104086487168E-2</v>
      </c>
      <c r="L3" s="165">
        <f>('DJI Components'!BW6/'DJI Components'!BW5)-1</f>
        <v>-1.1807251393309626E-2</v>
      </c>
      <c r="M3" s="165">
        <f>('DJI Components'!CD6/'DJI Components'!CD5)-1</f>
        <v>-3.5774325762310322E-2</v>
      </c>
      <c r="N3" s="165">
        <f>('DJI Components'!CK6/'DJI Components'!CK5)-1</f>
        <v>-4.3767432015288432E-2</v>
      </c>
      <c r="O3" s="165">
        <f>('DJI Components'!CR6/'DJI Components'!CR5)-1</f>
        <v>-3.5598105263157875E-2</v>
      </c>
      <c r="P3" s="165">
        <f>('DJI Components'!CY6/'DJI Components'!CY5)-1</f>
        <v>-2.9099673924931513E-2</v>
      </c>
      <c r="Q3" s="165">
        <f>('DJI Components'!DF6/'DJI Components'!DF5)-1</f>
        <v>-2.782291454432928E-2</v>
      </c>
      <c r="R3" s="165">
        <f>('DJI Components'!DM6/'DJI Components'!DM5)-1</f>
        <v>-3.1480569965951499E-3</v>
      </c>
      <c r="S3" s="165">
        <f>('DJI Components'!DT6/'DJI Components'!DT5)-1</f>
        <v>-1.1238001410313059E-2</v>
      </c>
      <c r="T3" s="165">
        <f>('DJI Components'!EA6/'DJI Components'!EA5)-1</f>
        <v>-1.6565055189504241E-2</v>
      </c>
      <c r="U3" s="165">
        <f>('DJI Components'!EH6/'DJI Components'!EH5)-1</f>
        <v>-6.1946865407645935E-2</v>
      </c>
      <c r="V3" s="165">
        <f>('DJI Components'!EO6/'DJI Components'!EO5)-1</f>
        <v>-3.3818535090277435E-2</v>
      </c>
      <c r="W3" s="165">
        <f>('DJI Components'!EV6/'DJI Components'!EV5)-1</f>
        <v>-1.6013095723190318E-2</v>
      </c>
      <c r="X3" s="165">
        <f>('DJI Components'!FC6/'DJI Components'!FC5)-1</f>
        <v>-4.2213278093076734E-2</v>
      </c>
      <c r="Y3" s="165">
        <f>('DJI Components'!FJ6/'DJI Components'!FJ5)-1</f>
        <v>-1.8130787756278854E-2</v>
      </c>
      <c r="Z3" s="165">
        <f>('DJI Components'!FQ6/'DJI Components'!FQ5)-1</f>
        <v>-1.2521793421240046E-2</v>
      </c>
      <c r="AA3" s="165">
        <f>('DJI Components'!FX6/'DJI Components'!FX5)-1</f>
        <v>1.3216917449478949E-3</v>
      </c>
      <c r="AB3" s="165">
        <f>('DJI Components'!GE6/'DJI Components'!GE5)-1</f>
        <v>-3.4737569932327683E-2</v>
      </c>
      <c r="AC3" s="165">
        <f>('DJI Components'!GL6/'DJI Components'!GL5)-1</f>
        <v>-2.1522196476845279E-3</v>
      </c>
      <c r="AD3" s="165">
        <f>('DJI Components'!GS6/'DJI Components'!GS5)-1</f>
        <v>-2.126218952353276E-2</v>
      </c>
      <c r="AE3" s="165">
        <f>('DJI Components'!GZ6/'DJI Components'!GZ5)-1</f>
        <v>-1.5880006026146698E-2</v>
      </c>
      <c r="AF3" s="166">
        <f>('DJI Components'!HG6/'DJI Components'!HG5)-1</f>
        <v>-2.7757942303396899E-2</v>
      </c>
    </row>
    <row r="4" spans="1:32" x14ac:dyDescent="0.2">
      <c r="A4" s="127">
        <f>'DJI Components'!A7</f>
        <v>44078</v>
      </c>
      <c r="B4" s="164">
        <f>('DJI Components'!E7/'DJI Components'!E6)-1</f>
        <v>-3.2469124315664954E-3</v>
      </c>
      <c r="C4" s="165">
        <f>('DJI Components'!L7/'DJI Components'!L6)-1</f>
        <v>1.1583371736390902E-2</v>
      </c>
      <c r="D4" s="165">
        <f>('DJI Components'!S7/'DJI Components'!S6)-1</f>
        <v>1.9764833693440842E-3</v>
      </c>
      <c r="E4" s="165">
        <f>('DJI Components'!Z7/'DJI Components'!Z6)-1</f>
        <v>6.6182993038954585E-4</v>
      </c>
      <c r="F4" s="165">
        <f>('DJI Components'!AG7/'DJI Components'!AG6)-1</f>
        <v>1.3509503738590833E-2</v>
      </c>
      <c r="G4" s="165">
        <f>('DJI Components'!AN7/'DJI Components'!AN6)-1</f>
        <v>9.6756476449866291E-3</v>
      </c>
      <c r="H4" s="165">
        <f>('DJI Components'!AU7/'DJI Components'!AU6)-1</f>
        <v>-4.2537555208282951E-3</v>
      </c>
      <c r="I4" s="165">
        <f>('DJI Components'!BB7/'DJI Components'!BB6)-1</f>
        <v>-3.174627517103068E-3</v>
      </c>
      <c r="J4" s="165">
        <f>('DJI Components'!BI7/'DJI Components'!BI6)-1</f>
        <v>1.1093522187004767E-2</v>
      </c>
      <c r="K4" s="165">
        <f>('DJI Components'!BP7/'DJI Components'!BP6)-1</f>
        <v>4.339719039878398E-3</v>
      </c>
      <c r="L4" s="165">
        <f>('DJI Components'!BW7/'DJI Components'!BW6)-1</f>
        <v>1.6284467298944394E-2</v>
      </c>
      <c r="M4" s="165">
        <f>('DJI Components'!CD7/'DJI Components'!CD6)-1</f>
        <v>2.3451532950362619E-3</v>
      </c>
      <c r="N4" s="165">
        <f>('DJI Components'!CK7/'DJI Components'!CK6)-1</f>
        <v>-1.8097079377761283E-2</v>
      </c>
      <c r="O4" s="165">
        <f>('DJI Components'!CR7/'DJI Components'!CR6)-1</f>
        <v>-6.1519548750140762E-3</v>
      </c>
      <c r="P4" s="165">
        <f>('DJI Components'!CY7/'DJI Components'!CY6)-1</f>
        <v>-1.7275966667962162E-2</v>
      </c>
      <c r="Q4" s="165">
        <f>('DJI Components'!DF7/'DJI Components'!DF6)-1</f>
        <v>-6.4193044516354103E-3</v>
      </c>
      <c r="R4" s="165">
        <f>('DJI Components'!DM7/'DJI Components'!DM6)-1</f>
        <v>2.1612503274203165E-2</v>
      </c>
      <c r="S4" s="165">
        <f>('DJI Components'!DT7/'DJI Components'!DT6)-1</f>
        <v>-9.6819783487094302E-3</v>
      </c>
      <c r="T4" s="165">
        <f>('DJI Components'!EA7/'DJI Components'!EA6)-1</f>
        <v>-2.9243111428612911E-3</v>
      </c>
      <c r="U4" s="165">
        <f>('DJI Components'!EH7/'DJI Components'!EH6)-1</f>
        <v>-1.4035908687953458E-2</v>
      </c>
      <c r="V4" s="165">
        <f>('DJI Components'!EO7/'DJI Components'!EO6)-1</f>
        <v>-3.9875587769172549E-3</v>
      </c>
      <c r="W4" s="165">
        <f>('DJI Components'!EV7/'DJI Components'!EV6)-1</f>
        <v>-2.1697382529198839E-3</v>
      </c>
      <c r="X4" s="165">
        <f>('DJI Components'!FC7/'DJI Components'!FC6)-1</f>
        <v>-3.8904239881354052E-2</v>
      </c>
      <c r="Y4" s="165">
        <f>('DJI Components'!FJ7/'DJI Components'!FJ6)-1</f>
        <v>1.0576523807135141E-2</v>
      </c>
      <c r="Z4" s="165">
        <f>('DJI Components'!FQ7/'DJI Components'!FQ6)-1</f>
        <v>-1.3376374325205886E-2</v>
      </c>
      <c r="AA4" s="165">
        <f>('DJI Components'!FX7/'DJI Components'!FX6)-1</f>
        <v>-2.1448770476014678E-3</v>
      </c>
      <c r="AB4" s="165">
        <f>('DJI Components'!GE7/'DJI Components'!GE6)-1</f>
        <v>-2.0578114739439157E-2</v>
      </c>
      <c r="AC4" s="165">
        <f>('DJI Components'!GL7/'DJI Components'!GL6)-1</f>
        <v>-5.392315988136942E-3</v>
      </c>
      <c r="AD4" s="165">
        <f>('DJI Components'!GS7/'DJI Components'!GS6)-1</f>
        <v>-1.1830573424754465E-2</v>
      </c>
      <c r="AE4" s="165">
        <f>('DJI Components'!GZ7/'DJI Components'!GZ6)-1</f>
        <v>-9.3815667449126394E-3</v>
      </c>
      <c r="AF4" s="166">
        <f>('DJI Components'!HG7/'DJI Components'!HG6)-1</f>
        <v>-5.6346630388794949E-3</v>
      </c>
    </row>
    <row r="5" spans="1:32" x14ac:dyDescent="0.2">
      <c r="A5" s="127">
        <f>'DJI Components'!A8</f>
        <v>44082</v>
      </c>
      <c r="B5" s="164">
        <f>('DJI Components'!E8/'DJI Components'!E7)-1</f>
        <v>-1.568441779129115E-2</v>
      </c>
      <c r="C5" s="165">
        <f>('DJI Components'!L8/'DJI Components'!L7)-1</f>
        <v>-1.8926848091735504E-2</v>
      </c>
      <c r="D5" s="165">
        <f>('DJI Components'!S8/'DJI Components'!S7)-1</f>
        <v>-2.906602727212626E-2</v>
      </c>
      <c r="E5" s="165">
        <f>('DJI Components'!Z8/'DJI Components'!Z7)-1</f>
        <v>-6.7294965834118425E-2</v>
      </c>
      <c r="F5" s="165">
        <f>('DJI Components'!AG8/'DJI Components'!AG7)-1</f>
        <v>-5.8287055393971499E-2</v>
      </c>
      <c r="G5" s="165">
        <f>('DJI Components'!AN8/'DJI Components'!AN7)-1</f>
        <v>2.2945810234988873E-3</v>
      </c>
      <c r="H5" s="165">
        <f>('DJI Components'!AU8/'DJI Components'!AU7)-1</f>
        <v>-3.6128390089100626E-2</v>
      </c>
      <c r="I5" s="165">
        <f>('DJI Components'!BB8/'DJI Components'!BB7)-1</f>
        <v>-2.0088192062714394E-2</v>
      </c>
      <c r="J5" s="165">
        <f>('DJI Components'!BI8/'DJI Components'!BI7)-1</f>
        <v>-2.4098745609350547E-2</v>
      </c>
      <c r="K5" s="165">
        <f>('DJI Components'!BP8/'DJI Components'!BP7)-1</f>
        <v>-1.3785967645513098E-2</v>
      </c>
      <c r="L5" s="165">
        <f>('DJI Components'!BW8/'DJI Components'!BW7)-1</f>
        <v>-4.0106219397874066E-2</v>
      </c>
      <c r="M5" s="165">
        <f>('DJI Components'!CD8/'DJI Components'!CD7)-1</f>
        <v>-1.4517955312040809E-2</v>
      </c>
      <c r="N5" s="165">
        <f>('DJI Components'!CK8/'DJI Components'!CK7)-1</f>
        <v>-1.4833271307078677E-3</v>
      </c>
      <c r="O5" s="165">
        <f>('DJI Components'!CR8/'DJI Components'!CR7)-1</f>
        <v>-2.3362658811395542E-2</v>
      </c>
      <c r="P5" s="165">
        <f>('DJI Components'!CY8/'DJI Components'!CY7)-1</f>
        <v>-8.9125427086048647E-3</v>
      </c>
      <c r="Q5" s="165">
        <f>('DJI Components'!DF8/'DJI Components'!DF7)-1</f>
        <v>-8.9508111972761428E-3</v>
      </c>
      <c r="R5" s="165">
        <f>('DJI Components'!DM8/'DJI Components'!DM7)-1</f>
        <v>-3.4775880064988773E-2</v>
      </c>
      <c r="S5" s="165">
        <f>('DJI Components'!DT8/'DJI Components'!DT7)-1</f>
        <v>8.7375716003885717E-3</v>
      </c>
      <c r="T5" s="165">
        <f>('DJI Components'!EA8/'DJI Components'!EA7)-1</f>
        <v>-2.2407295398158666E-2</v>
      </c>
      <c r="U5" s="165">
        <f>('DJI Components'!EH8/'DJI Components'!EH7)-1</f>
        <v>-5.4095663943990679E-2</v>
      </c>
      <c r="V5" s="165">
        <f>('DJI Components'!EO8/'DJI Components'!EO7)-1</f>
        <v>2.8469661415129188E-3</v>
      </c>
      <c r="W5" s="165">
        <f>('DJI Components'!EV8/'DJI Components'!EV7)-1</f>
        <v>-1.4641960695174538E-2</v>
      </c>
      <c r="X5" s="165">
        <f>('DJI Components'!FC8/'DJI Components'!FC7)-1</f>
        <v>-5.2728673569634954E-2</v>
      </c>
      <c r="Y5" s="165">
        <f>('DJI Components'!FJ8/'DJI Components'!FJ7)-1</f>
        <v>-2.4277275456807024E-2</v>
      </c>
      <c r="Z5" s="165">
        <f>('DJI Components'!FQ8/'DJI Components'!FQ7)-1</f>
        <v>-1.522435897435892E-2</v>
      </c>
      <c r="AA5" s="165">
        <f>('DJI Components'!FX8/'DJI Components'!FX7)-1</f>
        <v>-8.5979001322750159E-3</v>
      </c>
      <c r="AB5" s="165">
        <f>('DJI Components'!GE8/'DJI Components'!GE7)-1</f>
        <v>-2.2183176542887151E-2</v>
      </c>
      <c r="AC5" s="165">
        <f>('DJI Components'!GL8/'DJI Components'!GL7)-1</f>
        <v>-2.1415045308079361E-2</v>
      </c>
      <c r="AD5" s="165">
        <f>('DJI Components'!GS8/'DJI Components'!GS7)-1</f>
        <v>-3.0665861084284041E-2</v>
      </c>
      <c r="AE5" s="165">
        <f>('DJI Components'!GZ8/'DJI Components'!GZ7)-1</f>
        <v>1.6743631459063879E-2</v>
      </c>
      <c r="AF5" s="166">
        <f>('DJI Components'!HG8/'DJI Components'!HG7)-1</f>
        <v>-2.2479402530310222E-2</v>
      </c>
    </row>
    <row r="6" spans="1:32" x14ac:dyDescent="0.2">
      <c r="A6" s="127">
        <f>'DJI Components'!A9</f>
        <v>44083</v>
      </c>
      <c r="B6" s="164">
        <f>('DJI Components'!E9/'DJI Components'!E8)-1</f>
        <v>1.550529528106015E-2</v>
      </c>
      <c r="C6" s="165">
        <f>('DJI Components'!L9/'DJI Components'!L8)-1</f>
        <v>1.0610687963936716E-3</v>
      </c>
      <c r="D6" s="165">
        <f>('DJI Components'!S9/'DJI Components'!S8)-1</f>
        <v>1.8202231227363974E-2</v>
      </c>
      <c r="E6" s="165">
        <f>('DJI Components'!Z9/'DJI Components'!Z8)-1</f>
        <v>3.9886544938840585E-2</v>
      </c>
      <c r="F6" s="165">
        <f>('DJI Components'!AG9/'DJI Components'!AG8)-1</f>
        <v>-1.8624472080649435E-3</v>
      </c>
      <c r="G6" s="165">
        <f>('DJI Components'!AN9/'DJI Components'!AN8)-1</f>
        <v>2.8077012440694382E-2</v>
      </c>
      <c r="H6" s="165">
        <f>('DJI Components'!AU9/'DJI Components'!AU8)-1</f>
        <v>1.3422793295899904E-2</v>
      </c>
      <c r="I6" s="165">
        <f>('DJI Components'!BB9/'DJI Components'!BB8)-1</f>
        <v>3.2500250000000452E-3</v>
      </c>
      <c r="J6" s="165">
        <f>('DJI Components'!BI9/'DJI Components'!BI8)-1</f>
        <v>7.6289498568771208E-3</v>
      </c>
      <c r="K6" s="165">
        <f>('DJI Components'!BP9/'DJI Components'!BP8)-1</f>
        <v>2.712288754433545E-2</v>
      </c>
      <c r="L6" s="165">
        <f>('DJI Components'!BW9/'DJI Components'!BW8)-1</f>
        <v>-1.2840527713167127E-3</v>
      </c>
      <c r="M6" s="165">
        <f>('DJI Components'!CD9/'DJI Components'!CD8)-1</f>
        <v>9.0095328663899465E-3</v>
      </c>
      <c r="N6" s="165">
        <f>('DJI Components'!CK9/'DJI Components'!CK8)-1</f>
        <v>2.8894001006684933E-2</v>
      </c>
      <c r="O6" s="165">
        <f>('DJI Components'!CR9/'DJI Components'!CR8)-1</f>
        <v>1.4516438356164452E-2</v>
      </c>
      <c r="P6" s="165">
        <f>('DJI Components'!CY9/'DJI Components'!CY8)-1</f>
        <v>8.6626764183044269E-3</v>
      </c>
      <c r="Q6" s="165">
        <f>('DJI Components'!DF9/'DJI Components'!DF8)-1</f>
        <v>1.6569347296256476E-2</v>
      </c>
      <c r="R6" s="165">
        <f>('DJI Components'!DM9/'DJI Components'!DM8)-1</f>
        <v>9.5076563152052262E-3</v>
      </c>
      <c r="S6" s="165">
        <f>('DJI Components'!DT9/'DJI Components'!DT8)-1</f>
        <v>9.9728672162855414E-3</v>
      </c>
      <c r="T6" s="165">
        <f>('DJI Components'!EA9/'DJI Components'!EA8)-1</f>
        <v>1.8600698280146988E-2</v>
      </c>
      <c r="U6" s="165">
        <f>('DJI Components'!EH9/'DJI Components'!EH8)-1</f>
        <v>4.258358250106431E-2</v>
      </c>
      <c r="V6" s="165">
        <f>('DJI Components'!EO9/'DJI Components'!EO8)-1</f>
        <v>1.9339966116572294E-2</v>
      </c>
      <c r="W6" s="165">
        <f>('DJI Components'!EV9/'DJI Components'!EV8)-1</f>
        <v>1.6257113193215877E-2</v>
      </c>
      <c r="X6" s="165">
        <f>('DJI Components'!FC9/'DJI Components'!FC8)-1</f>
        <v>3.7965718274701077E-2</v>
      </c>
      <c r="Y6" s="165">
        <f>('DJI Components'!FJ9/'DJI Components'!FJ8)-1</f>
        <v>-9.6712679738220064E-4</v>
      </c>
      <c r="Z6" s="165">
        <f>('DJI Components'!FQ9/'DJI Components'!FQ8)-1</f>
        <v>1.552478112286404E-2</v>
      </c>
      <c r="AA6" s="165">
        <f>('DJI Components'!FX9/'DJI Components'!FX8)-1</f>
        <v>1.3342561930329566E-3</v>
      </c>
      <c r="AB6" s="165">
        <f>('DJI Components'!GE9/'DJI Components'!GE8)-1</f>
        <v>1.9688202570662838E-2</v>
      </c>
      <c r="AC6" s="165">
        <f>('DJI Components'!GL9/'DJI Components'!GL8)-1</f>
        <v>-2.0775624419702154E-2</v>
      </c>
      <c r="AD6" s="165">
        <f>('DJI Components'!GS9/'DJI Components'!GS8)-1</f>
        <v>1.0400881409914353E-2</v>
      </c>
      <c r="AE6" s="165">
        <f>('DJI Components'!GZ9/'DJI Components'!GZ8)-1</f>
        <v>-6.2592847897007253E-3</v>
      </c>
      <c r="AF6" s="166">
        <f>('DJI Components'!HG9/'DJI Components'!HG8)-1</f>
        <v>1.5984209965568486E-2</v>
      </c>
    </row>
    <row r="7" spans="1:32" x14ac:dyDescent="0.2">
      <c r="A7" s="127">
        <f>'DJI Components'!A10</f>
        <v>44084</v>
      </c>
      <c r="B7" s="164">
        <f>('DJI Components'!E10/'DJI Components'!E9)-1</f>
        <v>-1.5389276078260905E-2</v>
      </c>
      <c r="C7" s="165">
        <f>('DJI Components'!L10/'DJI Components'!L9)-1</f>
        <v>-9.7321450157269451E-3</v>
      </c>
      <c r="D7" s="165">
        <f>('DJI Components'!S10/'DJI Components'!S9)-1</f>
        <v>-2.0075774155921322E-2</v>
      </c>
      <c r="E7" s="165">
        <f>('DJI Components'!Z10/'DJI Components'!Z9)-1</f>
        <v>-3.2645772246846172E-2</v>
      </c>
      <c r="F7" s="165">
        <f>('DJI Components'!AG10/'DJI Components'!AG9)-1</f>
        <v>-1.9218789769988809E-2</v>
      </c>
      <c r="G7" s="165">
        <f>('DJI Components'!AN10/'DJI Components'!AN9)-1</f>
        <v>-1.8534291459371244E-2</v>
      </c>
      <c r="H7" s="165">
        <f>('DJI Components'!AU10/'DJI Components'!AU9)-1</f>
        <v>-2.3491153611035265E-2</v>
      </c>
      <c r="I7" s="165">
        <f>('DJI Components'!BB10/'DJI Components'!BB9)-1</f>
        <v>-1.3954671967239651E-2</v>
      </c>
      <c r="J7" s="165">
        <f>('DJI Components'!BI10/'DJI Components'!BI9)-1</f>
        <v>-3.7855948154132957E-3</v>
      </c>
      <c r="K7" s="165">
        <f>('DJI Components'!BP10/'DJI Components'!BP9)-1</f>
        <v>-1.0765772902701531E-2</v>
      </c>
      <c r="L7" s="165">
        <f>('DJI Components'!BW10/'DJI Components'!BW9)-1</f>
        <v>-1.0928721140694653E-2</v>
      </c>
      <c r="M7" s="165">
        <f>('DJI Components'!CD10/'DJI Components'!CD9)-1</f>
        <v>-8.9290859728506922E-3</v>
      </c>
      <c r="N7" s="165">
        <f>('DJI Components'!CK10/'DJI Components'!CK9)-1</f>
        <v>-1.5665596516783231E-2</v>
      </c>
      <c r="O7" s="165">
        <f>('DJI Components'!CR10/'DJI Components'!CR9)-1</f>
        <v>-1.3301088538917427E-2</v>
      </c>
      <c r="P7" s="165">
        <f>('DJI Components'!CY10/'DJI Components'!CY9)-1</f>
        <v>-1.3904825553659017E-2</v>
      </c>
      <c r="Q7" s="165">
        <f>('DJI Components'!DF10/'DJI Components'!DF9)-1</f>
        <v>-1.8637228162402764E-2</v>
      </c>
      <c r="R7" s="165">
        <f>('DJI Components'!DM10/'DJI Components'!DM9)-1</f>
        <v>-1.0310309993745159E-2</v>
      </c>
      <c r="S7" s="165">
        <f>('DJI Components'!DT10/'DJI Components'!DT9)-1</f>
        <v>7.0928466475828067E-3</v>
      </c>
      <c r="T7" s="165">
        <f>('DJI Components'!EA10/'DJI Components'!EA9)-1</f>
        <v>-1.5433553901866071E-2</v>
      </c>
      <c r="U7" s="165">
        <f>('DJI Components'!EH10/'DJI Components'!EH9)-1</f>
        <v>-2.8018354849394189E-2</v>
      </c>
      <c r="V7" s="165">
        <f>('DJI Components'!EO10/'DJI Components'!EO9)-1</f>
        <v>-9.5736290761772036E-4</v>
      </c>
      <c r="W7" s="165">
        <f>('DJI Components'!EV10/'DJI Components'!EV9)-1</f>
        <v>-1.0495816597719143E-2</v>
      </c>
      <c r="X7" s="165">
        <f>('DJI Components'!FC10/'DJI Components'!FC9)-1</f>
        <v>-1.0501897031159446E-2</v>
      </c>
      <c r="Y7" s="165">
        <f>('DJI Components'!FJ10/'DJI Components'!FJ9)-1</f>
        <v>-1.6104849496739848E-2</v>
      </c>
      <c r="Z7" s="165">
        <f>('DJI Components'!FQ10/'DJI Components'!FQ9)-1</f>
        <v>-2.3780473243975364E-2</v>
      </c>
      <c r="AA7" s="165">
        <f>('DJI Components'!FX10/'DJI Components'!FX9)-1</f>
        <v>-8.4943702782416253E-3</v>
      </c>
      <c r="AB7" s="165">
        <f>('DJI Components'!GE10/'DJI Components'!GE9)-1</f>
        <v>-1.2349333650390371E-2</v>
      </c>
      <c r="AC7" s="165">
        <f>('DJI Components'!GL10/'DJI Components'!GL9)-1</f>
        <v>-1.923621042354795E-2</v>
      </c>
      <c r="AD7" s="165">
        <f>('DJI Components'!GS10/'DJI Components'!GS9)-1</f>
        <v>-2.2017306612461818E-2</v>
      </c>
      <c r="AE7" s="165">
        <f>('DJI Components'!GZ10/'DJI Components'!GZ9)-1</f>
        <v>-1.0497900341198685E-3</v>
      </c>
      <c r="AF7" s="166">
        <f>('DJI Components'!HG10/'DJI Components'!HG9)-1</f>
        <v>-1.4526956776317657E-2</v>
      </c>
    </row>
    <row r="8" spans="1:32" x14ac:dyDescent="0.2">
      <c r="A8" s="127">
        <f>'DJI Components'!A11</f>
        <v>44085</v>
      </c>
      <c r="B8" s="164">
        <f>('DJI Components'!E11/'DJI Components'!E10)-1</f>
        <v>1.8510598290307101E-2</v>
      </c>
      <c r="C8" s="165">
        <f>('DJI Components'!L11/'DJI Components'!L10)-1</f>
        <v>5.7410140821547717E-3</v>
      </c>
      <c r="D8" s="165">
        <f>('DJI Components'!S11/'DJI Components'!S10)-1</f>
        <v>1.0679887012466249E-2</v>
      </c>
      <c r="E8" s="165">
        <f>('DJI Components'!Z11/'DJI Components'!Z10)-1</f>
        <v>-1.3128892644794998E-2</v>
      </c>
      <c r="F8" s="165">
        <f>('DJI Components'!AG11/'DJI Components'!AG10)-1</f>
        <v>1.6107514539824841E-2</v>
      </c>
      <c r="G8" s="165">
        <f>('DJI Components'!AN11/'DJI Components'!AN10)-1</f>
        <v>2.6491398461955251E-2</v>
      </c>
      <c r="H8" s="165">
        <f>('DJI Components'!AU11/'DJI Components'!AU10)-1</f>
        <v>-5.886116292101895E-3</v>
      </c>
      <c r="I8" s="165">
        <f>('DJI Components'!BB11/'DJI Components'!BB10)-1</f>
        <v>7.8342431134696966E-3</v>
      </c>
      <c r="J8" s="165">
        <f>('DJI Components'!BI11/'DJI Components'!BI10)-1</f>
        <v>2.1200019999999986E-2</v>
      </c>
      <c r="K8" s="165">
        <f>('DJI Components'!BP11/'DJI Components'!BP10)-1</f>
        <v>2.3613900952486722E-2</v>
      </c>
      <c r="L8" s="165">
        <f>('DJI Components'!BW11/'DJI Components'!BW10)-1</f>
        <v>4.5497876243634217E-3</v>
      </c>
      <c r="M8" s="165">
        <f>('DJI Components'!CD11/'DJI Components'!CD10)-1</f>
        <v>1.3270791665653148E-2</v>
      </c>
      <c r="N8" s="165">
        <f>('DJI Components'!CK11/'DJI Components'!CK10)-1</f>
        <v>1.3311238871525966E-2</v>
      </c>
      <c r="O8" s="165">
        <f>('DJI Components'!CR11/'DJI Components'!CR10)-1</f>
        <v>6.5359478459139364E-3</v>
      </c>
      <c r="P8" s="165">
        <f>('DJI Components'!CY11/'DJI Components'!CY10)-1</f>
        <v>7.4651709931183863E-3</v>
      </c>
      <c r="Q8" s="165">
        <f>('DJI Components'!DF11/'DJI Components'!DF10)-1</f>
        <v>5.9219588612904328E-3</v>
      </c>
      <c r="R8" s="165">
        <f>('DJI Components'!DM11/'DJI Components'!DM10)-1</f>
        <v>1.2421095614122191E-2</v>
      </c>
      <c r="S8" s="165">
        <f>('DJI Components'!DT11/'DJI Components'!DT10)-1</f>
        <v>3.4984118141592191E-3</v>
      </c>
      <c r="T8" s="165">
        <f>('DJI Components'!EA11/'DJI Components'!EA10)-1</f>
        <v>1.0889117996164766E-2</v>
      </c>
      <c r="U8" s="165">
        <f>('DJI Components'!EH11/'DJI Components'!EH10)-1</f>
        <v>-6.5247895633439024E-3</v>
      </c>
      <c r="V8" s="165">
        <f>('DJI Components'!EO11/'DJI Components'!EO10)-1</f>
        <v>2.7964099416638133E-2</v>
      </c>
      <c r="W8" s="165">
        <f>('DJI Components'!EV11/'DJI Components'!EV10)-1</f>
        <v>1.0534030955392071E-2</v>
      </c>
      <c r="X8" s="165">
        <f>('DJI Components'!FC11/'DJI Components'!FC10)-1</f>
        <v>-1.8966896461256266E-2</v>
      </c>
      <c r="Y8" s="165">
        <f>('DJI Components'!FJ11/'DJI Components'!FJ10)-1</f>
        <v>1.4311260796656677E-2</v>
      </c>
      <c r="Z8" s="165">
        <f>('DJI Components'!FQ11/'DJI Components'!FQ10)-1</f>
        <v>-1.0242924945970011E-2</v>
      </c>
      <c r="AA8" s="165">
        <f>('DJI Components'!FX11/'DJI Components'!FX10)-1</f>
        <v>4.3675794451130123E-3</v>
      </c>
      <c r="AB8" s="165">
        <f>('DJI Components'!GE11/'DJI Components'!GE10)-1</f>
        <v>-4.2671431471172916E-3</v>
      </c>
      <c r="AC8" s="165">
        <f>('DJI Components'!GL11/'DJI Components'!GL10)-1</f>
        <v>8.6538799338842232E-4</v>
      </c>
      <c r="AD8" s="165">
        <f>('DJI Components'!GS11/'DJI Components'!GS10)-1</f>
        <v>-8.0404211393969582E-4</v>
      </c>
      <c r="AE8" s="165">
        <f>('DJI Components'!GZ11/'DJI Components'!GZ10)-1</f>
        <v>-1.103438664589107E-2</v>
      </c>
      <c r="AF8" s="166">
        <f>('DJI Components'!HG11/'DJI Components'!HG10)-1</f>
        <v>4.7598329082920721E-3</v>
      </c>
    </row>
    <row r="9" spans="1:32" x14ac:dyDescent="0.2">
      <c r="A9" s="127">
        <f>'DJI Components'!A12</f>
        <v>44088</v>
      </c>
      <c r="B9" s="164">
        <f>('DJI Components'!E12/'DJI Components'!E11)-1</f>
        <v>1.3781121908661209E-2</v>
      </c>
      <c r="C9" s="165">
        <f>('DJI Components'!L12/'DJI Components'!L11)-1</f>
        <v>3.7828908302738995E-2</v>
      </c>
      <c r="D9" s="165">
        <f>('DJI Components'!S12/'DJI Components'!S11)-1</f>
        <v>1.455529336011252E-2</v>
      </c>
      <c r="E9" s="165">
        <f>('DJI Components'!Z12/'DJI Components'!Z11)-1</f>
        <v>3.0000008928571464E-2</v>
      </c>
      <c r="F9" s="165">
        <f>('DJI Components'!AG12/'DJI Components'!AG11)-1</f>
        <v>3.1954129238073614E-2</v>
      </c>
      <c r="G9" s="165">
        <f>('DJI Components'!AN12/'DJI Components'!AN11)-1</f>
        <v>-2.0802639006661794E-3</v>
      </c>
      <c r="H9" s="165">
        <f>('DJI Components'!AU12/'DJI Components'!AU11)-1</f>
        <v>-5.1486805213366571E-3</v>
      </c>
      <c r="I9" s="165">
        <f>('DJI Components'!BB12/'DJI Components'!BB11)-1</f>
        <v>1.2286810123199432E-2</v>
      </c>
      <c r="J9" s="165">
        <f>('DJI Components'!BI12/'DJI Components'!BI11)-1</f>
        <v>-6.8547198030802781E-3</v>
      </c>
      <c r="K9" s="165">
        <f>('DJI Components'!BP12/'DJI Components'!BP11)-1</f>
        <v>4.8144836435100036E-3</v>
      </c>
      <c r="L9" s="165">
        <f>('DJI Components'!BW12/'DJI Components'!BW11)-1</f>
        <v>2.0903742991278396E-3</v>
      </c>
      <c r="M9" s="165">
        <f>('DJI Components'!CD12/'DJI Components'!CD11)-1</f>
        <v>1.2135800759431659E-2</v>
      </c>
      <c r="N9" s="165">
        <f>('DJI Components'!CK12/'DJI Components'!CK11)-1</f>
        <v>1.5633507774166944E-2</v>
      </c>
      <c r="O9" s="165">
        <f>('DJI Components'!CR12/'DJI Components'!CR11)-1</f>
        <v>2.6380073587257691E-3</v>
      </c>
      <c r="P9" s="165">
        <f>('DJI Components'!CY12/'DJI Components'!CY11)-1</f>
        <v>5.1868681474303013E-3</v>
      </c>
      <c r="Q9" s="165">
        <f>('DJI Components'!DF12/'DJI Components'!DF11)-1</f>
        <v>3.8571322496760985E-3</v>
      </c>
      <c r="R9" s="165">
        <f>('DJI Components'!DM12/'DJI Components'!DM11)-1</f>
        <v>1.385179578509943E-2</v>
      </c>
      <c r="S9" s="165">
        <f>('DJI Components'!DT12/'DJI Components'!DT11)-1</f>
        <v>1.1743110091743114E-2</v>
      </c>
      <c r="T9" s="165">
        <f>('DJI Components'!EA12/'DJI Components'!EA11)-1</f>
        <v>-3.7878724442578227E-3</v>
      </c>
      <c r="U9" s="165">
        <f>('DJI Components'!EH12/'DJI Components'!EH11)-1</f>
        <v>6.7637357582890356E-3</v>
      </c>
      <c r="V9" s="165">
        <f>('DJI Components'!EO12/'DJI Components'!EO11)-1</f>
        <v>1.0847449152542321E-2</v>
      </c>
      <c r="W9" s="165">
        <f>('DJI Components'!EV12/'DJI Components'!EV11)-1</f>
        <v>3.5471695638278344E-3</v>
      </c>
      <c r="X9" s="165">
        <f>('DJI Components'!FC12/'DJI Components'!FC11)-1</f>
        <v>1.4561879525416321E-2</v>
      </c>
      <c r="Y9" s="165">
        <f>('DJI Components'!FJ12/'DJI Components'!FJ11)-1</f>
        <v>9.3474160608921775E-3</v>
      </c>
      <c r="Z9" s="165">
        <f>('DJI Components'!FQ12/'DJI Components'!FQ11)-1</f>
        <v>2.3517300455452084E-2</v>
      </c>
      <c r="AA9" s="165">
        <f>('DJI Components'!FX12/'DJI Components'!FX11)-1</f>
        <v>8.8643417149298909E-3</v>
      </c>
      <c r="AB9" s="165">
        <f>('DJI Components'!GE12/'DJI Components'!GE11)-1</f>
        <v>2.1427163394409643E-2</v>
      </c>
      <c r="AC9" s="165">
        <f>('DJI Components'!GL12/'DJI Components'!GL11)-1</f>
        <v>1.1815561619147985E-2</v>
      </c>
      <c r="AD9" s="165">
        <f>('DJI Components'!GS12/'DJI Components'!GS11)-1</f>
        <v>4.5355524038526163E-3</v>
      </c>
      <c r="AE9" s="165">
        <f>('DJI Components'!GZ12/'DJI Components'!GZ11)-1</f>
        <v>-3.7950664136622292E-3</v>
      </c>
      <c r="AF9" s="166">
        <f>('DJI Components'!HG12/'DJI Components'!HG11)-1</f>
        <v>1.1844656404117249E-2</v>
      </c>
    </row>
    <row r="10" spans="1:32" x14ac:dyDescent="0.2">
      <c r="A10" s="127">
        <f>'DJI Components'!A13</f>
        <v>44089</v>
      </c>
      <c r="B10" s="164">
        <f>('DJI Components'!E13/'DJI Components'!E12)-1</f>
        <v>-1.1219280075181248E-2</v>
      </c>
      <c r="C10" s="165">
        <f>('DJI Components'!L13/'DJI Components'!L12)-1</f>
        <v>-5.5001120210714793E-3</v>
      </c>
      <c r="D10" s="165">
        <f>('DJI Components'!S13/'DJI Components'!S12)-1</f>
        <v>6.4843201621074265E-3</v>
      </c>
      <c r="E10" s="165">
        <f>('DJI Components'!Z13/'DJI Components'!Z12)-1</f>
        <v>1.5603328574866904E-3</v>
      </c>
      <c r="F10" s="165">
        <f>('DJI Components'!AG13/'DJI Components'!AG12)-1</f>
        <v>-1.1248871681323158E-2</v>
      </c>
      <c r="G10" s="165">
        <f>('DJI Components'!AN13/'DJI Components'!AN12)-1</f>
        <v>-3.1984816363260227E-2</v>
      </c>
      <c r="H10" s="165">
        <f>('DJI Components'!AU13/'DJI Components'!AU12)-1</f>
        <v>-1.2162025977978774E-2</v>
      </c>
      <c r="I10" s="165">
        <f>('DJI Components'!BB13/'DJI Components'!BB12)-1</f>
        <v>5.6972753454860303E-3</v>
      </c>
      <c r="J10" s="165">
        <f>('DJI Components'!BI13/'DJI Components'!BI12)-1</f>
        <v>6.7047920864680144E-3</v>
      </c>
      <c r="K10" s="165">
        <f>('DJI Components'!BP13/'DJI Components'!BP12)-1</f>
        <v>1.9564783389898199E-2</v>
      </c>
      <c r="L10" s="165">
        <f>('DJI Components'!BW13/'DJI Components'!BW12)-1</f>
        <v>-1.6588835136363111E-2</v>
      </c>
      <c r="M10" s="165">
        <f>('DJI Components'!CD13/'DJI Components'!CD12)-1</f>
        <v>-1.0090698580811353E-3</v>
      </c>
      <c r="N10" s="165">
        <f>('DJI Components'!CK13/'DJI Components'!CK12)-1</f>
        <v>1.7566339231776418E-2</v>
      </c>
      <c r="O10" s="165">
        <f>('DJI Components'!CR13/'DJI Components'!CR12)-1</f>
        <v>1.1940902651285334E-2</v>
      </c>
      <c r="P10" s="165">
        <f>('DJI Components'!CY13/'DJI Components'!CY12)-1</f>
        <v>2.8667868905492E-3</v>
      </c>
      <c r="Q10" s="165">
        <f>('DJI Components'!DF13/'DJI Components'!DF12)-1</f>
        <v>3.6399931119650564E-3</v>
      </c>
      <c r="R10" s="165">
        <f>('DJI Components'!DM13/'DJI Components'!DM12)-1</f>
        <v>-3.1131081964174023E-2</v>
      </c>
      <c r="S10" s="165">
        <f>('DJI Components'!DT13/'DJI Components'!DT12)-1</f>
        <v>8.2063702231263136E-3</v>
      </c>
      <c r="T10" s="165">
        <f>('DJI Components'!EA13/'DJI Components'!EA12)-1</f>
        <v>5.9405760094866089E-4</v>
      </c>
      <c r="U10" s="165">
        <f>('DJI Components'!EH13/'DJI Components'!EH12)-1</f>
        <v>1.6406187305268771E-2</v>
      </c>
      <c r="V10" s="165">
        <f>('DJI Components'!EO13/'DJI Components'!EO12)-1</f>
        <v>-8.3853119415278066E-5</v>
      </c>
      <c r="W10" s="165">
        <f>('DJI Components'!EV13/'DJI Components'!EV12)-1</f>
        <v>0</v>
      </c>
      <c r="X10" s="165">
        <f>('DJI Components'!FC13/'DJI Components'!FC12)-1</f>
        <v>2.0434617338771499E-2</v>
      </c>
      <c r="Y10" s="165">
        <f>('DJI Components'!FJ13/'DJI Components'!FJ12)-1</f>
        <v>-2.0181696838910468E-2</v>
      </c>
      <c r="Z10" s="165">
        <f>('DJI Components'!FQ13/'DJI Components'!FQ12)-1</f>
        <v>-4.3425996357447927E-3</v>
      </c>
      <c r="AA10" s="165">
        <f>('DJI Components'!FX13/'DJI Components'!FX12)-1</f>
        <v>4.6418766578248949E-3</v>
      </c>
      <c r="AB10" s="165">
        <f>('DJI Components'!GE13/'DJI Components'!GE12)-1</f>
        <v>2.0002098155957881E-3</v>
      </c>
      <c r="AC10" s="165">
        <f>('DJI Components'!GL13/'DJI Components'!GL12)-1</f>
        <v>4.5570776258310186E-3</v>
      </c>
      <c r="AD10" s="165">
        <f>('DJI Components'!GS13/'DJI Components'!GS12)-1</f>
        <v>2.9124670813640563E-4</v>
      </c>
      <c r="AE10" s="165">
        <f>('DJI Components'!GZ13/'DJI Components'!GZ12)-1</f>
        <v>-7.6152380952376753E-5</v>
      </c>
      <c r="AF10" s="166">
        <f>('DJI Components'!HG13/'DJI Components'!HG12)-1</f>
        <v>8.1090745545298049E-5</v>
      </c>
    </row>
    <row r="11" spans="1:32" x14ac:dyDescent="0.2">
      <c r="A11" s="127">
        <f>'DJI Components'!A14</f>
        <v>44090</v>
      </c>
      <c r="B11" s="164">
        <f>('DJI Components'!E14/'DJI Components'!E13)-1</f>
        <v>1.7650164354018338E-2</v>
      </c>
      <c r="C11" s="165">
        <f>('DJI Components'!L14/'DJI Components'!L13)-1</f>
        <v>-6.5616516685415016E-3</v>
      </c>
      <c r="D11" s="165">
        <f>('DJI Components'!S14/'DJI Components'!S13)-1</f>
        <v>-2.3757237195315417E-3</v>
      </c>
      <c r="E11" s="165">
        <f>('DJI Components'!Z14/'DJI Components'!Z13)-1</f>
        <v>-2.9513622732269207E-2</v>
      </c>
      <c r="F11" s="165">
        <f>('DJI Components'!AG14/'DJI Components'!AG13)-1</f>
        <v>2.4282842244698566E-2</v>
      </c>
      <c r="G11" s="165">
        <f>('DJI Components'!AN14/'DJI Components'!AN13)-1</f>
        <v>1.6890948173986065E-2</v>
      </c>
      <c r="H11" s="165">
        <f>('DJI Components'!AU14/'DJI Components'!AU13)-1</f>
        <v>2.8945645813900356E-2</v>
      </c>
      <c r="I11" s="165">
        <f>('DJI Components'!BB14/'DJI Components'!BB13)-1</f>
        <v>-4.4334977553447397E-3</v>
      </c>
      <c r="J11" s="165">
        <f>('DJI Components'!BI14/'DJI Components'!BI13)-1</f>
        <v>-5.0930069557886259E-3</v>
      </c>
      <c r="K11" s="165">
        <f>('DJI Components'!BP14/'DJI Components'!BP13)-1</f>
        <v>-2.6825905619737633E-2</v>
      </c>
      <c r="L11" s="165">
        <f>('DJI Components'!BW14/'DJI Components'!BW13)-1</f>
        <v>1.3535318181818079E-2</v>
      </c>
      <c r="M11" s="165">
        <f>('DJI Components'!CD14/'DJI Components'!CD13)-1</f>
        <v>1.0100992095644745E-2</v>
      </c>
      <c r="N11" s="165">
        <f>('DJI Components'!CK14/'DJI Components'!CK13)-1</f>
        <v>-1.3831438405381147E-2</v>
      </c>
      <c r="O11" s="165">
        <f>('DJI Components'!CR14/'DJI Components'!CR13)-1</f>
        <v>7.3999799999999727E-3</v>
      </c>
      <c r="P11" s="165">
        <f>('DJI Components'!CY14/'DJI Components'!CY13)-1</f>
        <v>1.4537724362337023E-2</v>
      </c>
      <c r="Q11" s="165">
        <f>('DJI Components'!DF14/'DJI Components'!DF13)-1</f>
        <v>-3.2910538202098882E-3</v>
      </c>
      <c r="R11" s="165">
        <f>('DJI Components'!DM14/'DJI Components'!DM13)-1</f>
        <v>4.2304392045773298E-3</v>
      </c>
      <c r="S11" s="165">
        <f>('DJI Components'!DT14/'DJI Components'!DT13)-1</f>
        <v>1.0972716890154333E-2</v>
      </c>
      <c r="T11" s="165">
        <f>('DJI Components'!EA14/'DJI Components'!EA13)-1</f>
        <v>1.6150152358871184E-2</v>
      </c>
      <c r="U11" s="165">
        <f>('DJI Components'!EH14/'DJI Components'!EH13)-1</f>
        <v>-1.7865676874536218E-2</v>
      </c>
      <c r="V11" s="165">
        <f>('DJI Components'!EO14/'DJI Components'!EO13)-1</f>
        <v>-5.7013584061715861E-3</v>
      </c>
      <c r="W11" s="165">
        <f>('DJI Components'!EV14/'DJI Components'!EV13)-1</f>
        <v>-6.7085621182803035E-3</v>
      </c>
      <c r="X11" s="165">
        <f>('DJI Components'!FC14/'DJI Components'!FC13)-1</f>
        <v>-4.2911118485289279E-3</v>
      </c>
      <c r="Y11" s="165">
        <f>('DJI Components'!FJ14/'DJI Components'!FJ13)-1</f>
        <v>9.0949262756143678E-3</v>
      </c>
      <c r="Z11" s="165">
        <f>('DJI Components'!FQ14/'DJI Components'!FQ13)-1</f>
        <v>-2.3110437606305156E-3</v>
      </c>
      <c r="AA11" s="165">
        <f>('DJI Components'!FX14/'DJI Components'!FX13)-1</f>
        <v>-3.7953631615631478E-3</v>
      </c>
      <c r="AB11" s="165">
        <f>('DJI Components'!GE14/'DJI Components'!GE13)-1</f>
        <v>-1.2658552084611197E-3</v>
      </c>
      <c r="AC11" s="165">
        <f>('DJI Components'!GL14/'DJI Components'!GL13)-1</f>
        <v>2.8636206407711695E-2</v>
      </c>
      <c r="AD11" s="165">
        <f>('DJI Components'!GS14/'DJI Components'!GS13)-1</f>
        <v>-8.0081973790900873E-3</v>
      </c>
      <c r="AE11" s="165">
        <f>('DJI Components'!GZ14/'DJI Components'!GZ13)-1</f>
        <v>6.4766151144235451E-3</v>
      </c>
      <c r="AF11" s="166">
        <f>('DJI Components'!HG14/'DJI Components'!HG13)-1</f>
        <v>1.3137778793810284E-3</v>
      </c>
    </row>
    <row r="12" spans="1:32" x14ac:dyDescent="0.2">
      <c r="A12" s="127">
        <f>'DJI Components'!A15</f>
        <v>44091</v>
      </c>
      <c r="B12" s="164">
        <f>('DJI Components'!E15/'DJI Components'!E14)-1</f>
        <v>1.6931213997145145E-2</v>
      </c>
      <c r="C12" s="165">
        <f>('DJI Components'!L15/'DJI Components'!L14)-1</f>
        <v>-1.24551704343695E-2</v>
      </c>
      <c r="D12" s="165">
        <f>('DJI Components'!S15/'DJI Components'!S14)-1</f>
        <v>1.2916007687198139E-3</v>
      </c>
      <c r="E12" s="165">
        <f>('DJI Components'!Z15/'DJI Components'!Z14)-1</f>
        <v>-1.5963623008034222E-2</v>
      </c>
      <c r="F12" s="165">
        <f>('DJI Components'!AG15/'DJI Components'!AG14)-1</f>
        <v>4.1796248103587175E-4</v>
      </c>
      <c r="G12" s="165">
        <f>('DJI Components'!AN15/'DJI Components'!AN14)-1</f>
        <v>1.8264800355602961E-2</v>
      </c>
      <c r="H12" s="165">
        <f>('DJI Components'!AU15/'DJI Components'!AU14)-1</f>
        <v>2.92773683624592E-3</v>
      </c>
      <c r="I12" s="165">
        <f>('DJI Components'!BB15/'DJI Components'!BB14)-1</f>
        <v>-1.2369867014837554E-3</v>
      </c>
      <c r="J12" s="165">
        <f>('DJI Components'!BI15/'DJI Components'!BI14)-1</f>
        <v>-4.7253789185788264E-3</v>
      </c>
      <c r="K12" s="165">
        <f>('DJI Components'!BP15/'DJI Components'!BP14)-1</f>
        <v>2.5553319405365871E-2</v>
      </c>
      <c r="L12" s="165">
        <f>('DJI Components'!BW15/'DJI Components'!BW14)-1</f>
        <v>-2.9150843153557315E-2</v>
      </c>
      <c r="M12" s="165">
        <f>('DJI Components'!CD15/'DJI Components'!CD14)-1</f>
        <v>1.9999764705882495E-3</v>
      </c>
      <c r="N12" s="165">
        <f>('DJI Components'!CK15/'DJI Components'!CK14)-1</f>
        <v>-5.9298156103785304E-3</v>
      </c>
      <c r="O12" s="165">
        <f>('DJI Components'!CR15/'DJI Components'!CR14)-1</f>
        <v>-9.926345243723711E-4</v>
      </c>
      <c r="P12" s="165">
        <f>('DJI Components'!CY15/'DJI Components'!CY14)-1</f>
        <v>5.6351392236746456E-3</v>
      </c>
      <c r="Q12" s="165">
        <f>('DJI Components'!DF15/'DJI Components'!DF14)-1</f>
        <v>-8.288383084436024E-3</v>
      </c>
      <c r="R12" s="165">
        <f>('DJI Components'!DM15/'DJI Components'!DM14)-1</f>
        <v>-1.1434293222696956E-2</v>
      </c>
      <c r="S12" s="165">
        <f>('DJI Components'!DT15/'DJI Components'!DT14)-1</f>
        <v>-9.9194698627238509E-3</v>
      </c>
      <c r="T12" s="165">
        <f>('DJI Components'!EA15/'DJI Components'!EA14)-1</f>
        <v>8.180695039181618E-4</v>
      </c>
      <c r="U12" s="165">
        <f>('DJI Components'!EH15/'DJI Components'!EH14)-1</f>
        <v>-1.0436473878032704E-2</v>
      </c>
      <c r="V12" s="165">
        <f>('DJI Components'!EO15/'DJI Components'!EO14)-1</f>
        <v>-1.8804242138603322E-2</v>
      </c>
      <c r="W12" s="165">
        <f>('DJI Components'!EV15/'DJI Components'!EV14)-1</f>
        <v>-1.307138735812674E-3</v>
      </c>
      <c r="X12" s="165">
        <f>('DJI Components'!FC15/'DJI Components'!FC14)-1</f>
        <v>-2.422189487098414E-2</v>
      </c>
      <c r="Y12" s="165">
        <f>('DJI Components'!FJ15/'DJI Components'!FJ14)-1</f>
        <v>-5.0366705847252335E-3</v>
      </c>
      <c r="Z12" s="165">
        <f>('DJI Components'!FQ15/'DJI Components'!FQ14)-1</f>
        <v>-5.024070387788071E-3</v>
      </c>
      <c r="AA12" s="165">
        <f>('DJI Components'!FX15/'DJI Components'!FX14)-1</f>
        <v>3.6442107610437091E-3</v>
      </c>
      <c r="AB12" s="165">
        <f>('DJI Components'!GE15/'DJI Components'!GE14)-1</f>
        <v>6.8248913658441879E-4</v>
      </c>
      <c r="AC12" s="165">
        <f>('DJI Components'!GL15/'DJI Components'!GL14)-1</f>
        <v>2.5633958810197477E-2</v>
      </c>
      <c r="AD12" s="165">
        <f>('DJI Components'!GS15/'DJI Components'!GS14)-1</f>
        <v>3.1557831775936851E-3</v>
      </c>
      <c r="AE12" s="165">
        <f>('DJI Components'!GZ15/'DJI Components'!GZ14)-1</f>
        <v>-1.4156976732742299E-2</v>
      </c>
      <c r="AF12" s="166">
        <f>('DJI Components'!HG15/'DJI Components'!HG14)-1</f>
        <v>-4.6517634250107243E-3</v>
      </c>
    </row>
    <row r="13" spans="1:32" x14ac:dyDescent="0.2">
      <c r="A13" s="127">
        <f>'DJI Components'!A16</f>
        <v>44092</v>
      </c>
      <c r="B13" s="164">
        <f>('DJI Components'!E16/'DJI Components'!E15)-1</f>
        <v>-1.6417228900764913E-2</v>
      </c>
      <c r="C13" s="165">
        <f>('DJI Components'!L16/'DJI Components'!L15)-1</f>
        <v>-1.1656812090318658E-2</v>
      </c>
      <c r="D13" s="165">
        <f>('DJI Components'!S16/'DJI Components'!S15)-1</f>
        <v>-1.4511488112612936E-3</v>
      </c>
      <c r="E13" s="165">
        <f>('DJI Components'!Z16/'DJI Components'!Z15)-1</f>
        <v>-3.1720138905932171E-2</v>
      </c>
      <c r="F13" s="165">
        <f>('DJI Components'!AG16/'DJI Components'!AG15)-1</f>
        <v>-3.8142422480406113E-2</v>
      </c>
      <c r="G13" s="165">
        <f>('DJI Components'!AN16/'DJI Components'!AN15)-1</f>
        <v>-9.6184834476663594E-3</v>
      </c>
      <c r="H13" s="165">
        <f>('DJI Components'!AU16/'DJI Components'!AU15)-1</f>
        <v>-7.3613655621099783E-3</v>
      </c>
      <c r="I13" s="165">
        <f>('DJI Components'!BB16/'DJI Components'!BB15)-1</f>
        <v>-1.3871637698083639E-2</v>
      </c>
      <c r="J13" s="165">
        <f>('DJI Components'!BI16/'DJI Components'!BI15)-1</f>
        <v>-1.9781998413095359E-3</v>
      </c>
      <c r="K13" s="165">
        <f>('DJI Components'!BP16/'DJI Components'!BP15)-1</f>
        <v>-1.1771669378621397E-2</v>
      </c>
      <c r="L13" s="165">
        <f>('DJI Components'!BW16/'DJI Components'!BW15)-1</f>
        <v>1.5397525890281649E-4</v>
      </c>
      <c r="M13" s="165">
        <f>('DJI Components'!CD16/'DJI Components'!CD15)-1</f>
        <v>-9.62779757256782E-3</v>
      </c>
      <c r="N13" s="165">
        <f>('DJI Components'!CK16/'DJI Components'!CK15)-1</f>
        <v>-1.7038109563305426E-2</v>
      </c>
      <c r="O13" s="165">
        <f>('DJI Components'!CR16/'DJI Components'!CR15)-1</f>
        <v>-8.5453298887121498E-3</v>
      </c>
      <c r="P13" s="165">
        <f>('DJI Components'!CY16/'DJI Components'!CY15)-1</f>
        <v>-1.7291034538761463E-2</v>
      </c>
      <c r="Q13" s="165">
        <f>('DJI Components'!DF16/'DJI Components'!DF15)-1</f>
        <v>1.365764100914113E-2</v>
      </c>
      <c r="R13" s="165">
        <f>('DJI Components'!DM16/'DJI Components'!DM15)-1</f>
        <v>-2.1306818614179601E-3</v>
      </c>
      <c r="S13" s="165">
        <f>('DJI Components'!DT16/'DJI Components'!DT15)-1</f>
        <v>-1.0378281872780337E-2</v>
      </c>
      <c r="T13" s="165">
        <f>('DJI Components'!EA16/'DJI Components'!EA15)-1</f>
        <v>1.9849833989169507E-3</v>
      </c>
      <c r="U13" s="165">
        <f>('DJI Components'!EH16/'DJI Components'!EH15)-1</f>
        <v>-1.2419323593330533E-2</v>
      </c>
      <c r="V13" s="165">
        <f>('DJI Components'!EO16/'DJI Components'!EO15)-1</f>
        <v>-1.4609805649623553E-2</v>
      </c>
      <c r="W13" s="165">
        <f>('DJI Components'!EV16/'DJI Components'!EV15)-1</f>
        <v>-1.0908158495982478E-3</v>
      </c>
      <c r="X13" s="165">
        <f>('DJI Components'!FC16/'DJI Components'!FC15)-1</f>
        <v>-7.1565861332212322E-3</v>
      </c>
      <c r="Y13" s="165">
        <f>('DJI Components'!FJ16/'DJI Components'!FJ15)-1</f>
        <v>-8.7921582378713836E-3</v>
      </c>
      <c r="Z13" s="165">
        <f>('DJI Components'!FQ16/'DJI Components'!FQ15)-1</f>
        <v>9.9677942499649674E-3</v>
      </c>
      <c r="AA13" s="165">
        <f>('DJI Components'!FX16/'DJI Components'!FX15)-1</f>
        <v>-3.9610826869120874E-3</v>
      </c>
      <c r="AB13" s="165">
        <f>('DJI Components'!GE16/'DJI Components'!GE15)-1</f>
        <v>-1.2958556769940843E-2</v>
      </c>
      <c r="AC13" s="165">
        <f>('DJI Components'!GL16/'DJI Components'!GL15)-1</f>
        <v>-7.5248322366254783E-3</v>
      </c>
      <c r="AD13" s="165">
        <f>('DJI Components'!GS16/'DJI Components'!GS15)-1</f>
        <v>-1.0242219471179648E-2</v>
      </c>
      <c r="AE13" s="165">
        <f>('DJI Components'!GZ16/'DJI Components'!GZ15)-1</f>
        <v>-1.2210075163491818E-2</v>
      </c>
      <c r="AF13" s="166">
        <f>('DJI Components'!HG16/'DJI Components'!HG15)-1</f>
        <v>-8.764969367765385E-3</v>
      </c>
    </row>
    <row r="14" spans="1:32" x14ac:dyDescent="0.2">
      <c r="A14" s="127">
        <f>'DJI Components'!A17</f>
        <v>44095</v>
      </c>
      <c r="B14" s="164">
        <f>('DJI Components'!E17/'DJI Components'!E16)-1</f>
        <v>-4.8304345945661797E-2</v>
      </c>
      <c r="C14" s="165">
        <f>('DJI Components'!L17/'DJI Components'!L16)-1</f>
        <v>-5.094744681076091E-2</v>
      </c>
      <c r="D14" s="165">
        <f>('DJI Components'!S17/'DJI Components'!S16)-1</f>
        <v>-1.8286771280935032E-2</v>
      </c>
      <c r="E14" s="165">
        <f>('DJI Components'!Z17/'DJI Components'!Z16)-1</f>
        <v>3.0325777997969983E-2</v>
      </c>
      <c r="F14" s="165">
        <f>('DJI Components'!AG17/'DJI Components'!AG16)-1</f>
        <v>-2.9725661100444611E-2</v>
      </c>
      <c r="G14" s="165">
        <f>('DJI Components'!AN17/'DJI Components'!AN16)-1</f>
        <v>-4.6328479863038674E-2</v>
      </c>
      <c r="H14" s="165">
        <f>('DJI Components'!AU17/'DJI Components'!AU16)-1</f>
        <v>-2.4421378652619508E-2</v>
      </c>
      <c r="I14" s="165">
        <f>('DJI Components'!BB17/'DJI Components'!BB16)-1</f>
        <v>-1.9341873415175348E-2</v>
      </c>
      <c r="J14" s="165">
        <f>('DJI Components'!BI17/'DJI Components'!BI16)-1</f>
        <v>-2.6957402835333877E-2</v>
      </c>
      <c r="K14" s="165">
        <f>('DJI Components'!BP17/'DJI Components'!BP16)-1</f>
        <v>-4.8838575517938798E-2</v>
      </c>
      <c r="L14" s="165">
        <f>('DJI Components'!BW17/'DJI Components'!BW16)-1</f>
        <v>-4.4134301323338621E-3</v>
      </c>
      <c r="M14" s="165">
        <f>('DJI Components'!CD17/'DJI Components'!CD16)-1</f>
        <v>-4.344992371280243E-2</v>
      </c>
      <c r="N14" s="165">
        <f>('DJI Components'!CK17/'DJI Components'!CK16)-1</f>
        <v>-1.0320127836620951E-2</v>
      </c>
      <c r="O14" s="165">
        <f>('DJI Components'!CR17/'DJI Components'!CR16)-1</f>
        <v>-3.4074564723883816E-3</v>
      </c>
      <c r="P14" s="165">
        <f>('DJI Components'!CY17/'DJI Components'!CY16)-1</f>
        <v>-2.0446415437497256E-2</v>
      </c>
      <c r="Q14" s="165">
        <f>('DJI Components'!DF17/'DJI Components'!DF16)-1</f>
        <v>-2.7349424798538413E-2</v>
      </c>
      <c r="R14" s="165">
        <f>('DJI Components'!DM17/'DJI Components'!DM16)-1</f>
        <v>-3.0910015880224129E-2</v>
      </c>
      <c r="S14" s="165">
        <f>('DJI Components'!DT17/'DJI Components'!DT16)-1</f>
        <v>-1.7523947563918063E-2</v>
      </c>
      <c r="T14" s="165">
        <f>('DJI Components'!EA17/'DJI Components'!EA16)-1</f>
        <v>-3.1231781213644783E-2</v>
      </c>
      <c r="U14" s="165">
        <f>('DJI Components'!EH17/'DJI Components'!EH16)-1</f>
        <v>1.0729048409247266E-2</v>
      </c>
      <c r="V14" s="165">
        <f>('DJI Components'!EO17/'DJI Components'!EO16)-1</f>
        <v>-1.125066243674655E-2</v>
      </c>
      <c r="W14" s="165">
        <f>('DJI Components'!EV17/'DJI Components'!EV16)-1</f>
        <v>-4.8044552960783138E-3</v>
      </c>
      <c r="X14" s="165">
        <f>('DJI Components'!FC17/'DJI Components'!FC16)-1</f>
        <v>9.3500453470221068E-3</v>
      </c>
      <c r="Y14" s="165">
        <f>('DJI Components'!FJ17/'DJI Components'!FJ16)-1</f>
        <v>-1.9353140226206045E-2</v>
      </c>
      <c r="Z14" s="165">
        <f>('DJI Components'!FQ17/'DJI Components'!FQ16)-1</f>
        <v>-2.8666928495994504E-2</v>
      </c>
      <c r="AA14" s="165">
        <f>('DJI Components'!FX17/'DJI Components'!FX16)-1</f>
        <v>-1.2261756827233072E-2</v>
      </c>
      <c r="AB14" s="165">
        <f>('DJI Components'!GE17/'DJI Components'!GE16)-1</f>
        <v>-2.5467666820652268E-2</v>
      </c>
      <c r="AC14" s="165">
        <f>('DJI Components'!GL17/'DJI Components'!GL16)-1</f>
        <v>-3.0869184944489647E-2</v>
      </c>
      <c r="AD14" s="165">
        <f>('DJI Components'!GS17/'DJI Components'!GS16)-1</f>
        <v>1.3157026329360555E-2</v>
      </c>
      <c r="AE14" s="165">
        <f>('DJI Components'!GZ17/'DJI Components'!GZ16)-1</f>
        <v>-2.5033047304942602E-2</v>
      </c>
      <c r="AF14" s="166">
        <f>('DJI Components'!HG17/'DJI Components'!HG16)-1</f>
        <v>-1.8429773999165455E-2</v>
      </c>
    </row>
    <row r="15" spans="1:32" x14ac:dyDescent="0.2">
      <c r="A15" s="127">
        <f>'DJI Components'!A18</f>
        <v>44096</v>
      </c>
      <c r="B15" s="164">
        <f>('DJI Components'!E18/'DJI Components'!E17)-1</f>
        <v>6.0733452771855045E-3</v>
      </c>
      <c r="C15" s="165">
        <f>('DJI Components'!L18/'DJI Components'!L17)-1</f>
        <v>3.1578385078503413E-3</v>
      </c>
      <c r="D15" s="165">
        <f>('DJI Components'!S18/'DJI Components'!S17)-1</f>
        <v>1.77227598361549E-2</v>
      </c>
      <c r="E15" s="165">
        <f>('DJI Components'!Z18/'DJI Components'!Z17)-1</f>
        <v>1.5715806400512289E-2</v>
      </c>
      <c r="F15" s="165">
        <f>('DJI Components'!AG18/'DJI Components'!AG17)-1</f>
        <v>2.8781386807237297E-3</v>
      </c>
      <c r="G15" s="165">
        <f>('DJI Components'!AN18/'DJI Components'!AN17)-1</f>
        <v>1.2523167790226664E-2</v>
      </c>
      <c r="H15" s="165">
        <f>('DJI Components'!AU18/'DJI Components'!AU17)-1</f>
        <v>-1.009179514711156E-2</v>
      </c>
      <c r="I15" s="165">
        <f>('DJI Components'!BB18/'DJI Components'!BB17)-1</f>
        <v>7.1721053490751974E-3</v>
      </c>
      <c r="J15" s="165">
        <f>('DJI Components'!BI18/'DJI Components'!BI17)-1</f>
        <v>1.1611326135668953E-2</v>
      </c>
      <c r="K15" s="165">
        <f>('DJI Components'!BP18/'DJI Components'!BP17)-1</f>
        <v>-2.2959924859110581E-3</v>
      </c>
      <c r="L15" s="165">
        <f>('DJI Components'!BW18/'DJI Components'!BW17)-1</f>
        <v>-1.2268067010309358E-2</v>
      </c>
      <c r="M15" s="165">
        <f>('DJI Components'!CD18/'DJI Components'!CD17)-1</f>
        <v>8.1179775707374002E-3</v>
      </c>
      <c r="N15" s="165">
        <f>('DJI Components'!CK18/'DJI Components'!CK17)-1</f>
        <v>3.5248466269539591E-3</v>
      </c>
      <c r="O15" s="165">
        <f>('DJI Components'!CR18/'DJI Components'!CR17)-1</f>
        <v>4.6259049753436532E-3</v>
      </c>
      <c r="P15" s="165">
        <f>('DJI Components'!CY18/'DJI Components'!CY17)-1</f>
        <v>2.1621787941787929E-3</v>
      </c>
      <c r="Q15" s="165">
        <f>('DJI Components'!DF18/'DJI Components'!DF17)-1</f>
        <v>-6.1336937505021005E-3</v>
      </c>
      <c r="R15" s="165">
        <f>('DJI Components'!DM18/'DJI Components'!DM17)-1</f>
        <v>-1.091177234102958E-2</v>
      </c>
      <c r="S15" s="165">
        <f>('DJI Components'!DT18/'DJI Components'!DT17)-1</f>
        <v>0</v>
      </c>
      <c r="T15" s="165">
        <f>('DJI Components'!EA18/'DJI Components'!EA17)-1</f>
        <v>-2.2855679176191357E-3</v>
      </c>
      <c r="U15" s="165">
        <f>('DJI Components'!EH18/'DJI Components'!EH17)-1</f>
        <v>2.4094031641444635E-2</v>
      </c>
      <c r="V15" s="165">
        <f>('DJI Components'!EO18/'DJI Components'!EO17)-1</f>
        <v>3.0872364006200081E-2</v>
      </c>
      <c r="W15" s="165">
        <f>('DJI Components'!EV18/'DJI Components'!EV17)-1</f>
        <v>9.1434418549916074E-3</v>
      </c>
      <c r="X15" s="165">
        <f>('DJI Components'!FC18/'DJI Components'!FC17)-1</f>
        <v>1.1140567094789944E-2</v>
      </c>
      <c r="Y15" s="165">
        <f>('DJI Components'!FJ18/'DJI Components'!FJ17)-1</f>
        <v>-1.8272910505424678E-3</v>
      </c>
      <c r="Z15" s="165">
        <f>('DJI Components'!FQ18/'DJI Components'!FQ17)-1</f>
        <v>-1.6477796607655248E-2</v>
      </c>
      <c r="AA15" s="165">
        <f>('DJI Components'!FX18/'DJI Components'!FX17)-1</f>
        <v>3.5228820076684819E-3</v>
      </c>
      <c r="AB15" s="165">
        <f>('DJI Components'!GE18/'DJI Components'!GE17)-1</f>
        <v>1.5750828297049768E-2</v>
      </c>
      <c r="AC15" s="165">
        <f>('DJI Components'!GL18/'DJI Components'!GL17)-1</f>
        <v>-1.9558535357401263E-3</v>
      </c>
      <c r="AD15" s="165">
        <f>('DJI Components'!GS18/'DJI Components'!GS17)-1</f>
        <v>9.0464064833672975E-3</v>
      </c>
      <c r="AE15" s="165">
        <f>('DJI Components'!GZ18/'DJI Components'!GZ17)-1</f>
        <v>1.4352882087460772E-2</v>
      </c>
      <c r="AF15" s="166">
        <f>('DJI Components'!HG18/'DJI Components'!HG17)-1</f>
        <v>5.1746556798550891E-3</v>
      </c>
    </row>
    <row r="16" spans="1:32" x14ac:dyDescent="0.2">
      <c r="A16" s="127">
        <f>'DJI Components'!A19</f>
        <v>44097</v>
      </c>
      <c r="B16" s="164">
        <f>('DJI Components'!E19/'DJI Components'!E18)-1</f>
        <v>-1.7432555560738194E-2</v>
      </c>
      <c r="C16" s="165">
        <f>('DJI Components'!L19/'DJI Components'!L18)-1</f>
        <v>-2.965074036401083E-2</v>
      </c>
      <c r="D16" s="165">
        <f>('DJI Components'!S19/'DJI Components'!S18)-1</f>
        <v>-1.9838399999999923E-2</v>
      </c>
      <c r="E16" s="165">
        <f>('DJI Components'!Z19/'DJI Components'!Z18)-1</f>
        <v>-4.1946114693607206E-2</v>
      </c>
      <c r="F16" s="165">
        <f>('DJI Components'!AG19/'DJI Components'!AG18)-1</f>
        <v>-3.5841899824453516E-2</v>
      </c>
      <c r="G16" s="165">
        <f>('DJI Components'!AN19/'DJI Components'!AN18)-1</f>
        <v>-1.8824254929972861E-2</v>
      </c>
      <c r="H16" s="165">
        <f>('DJI Components'!AU19/'DJI Components'!AU18)-1</f>
        <v>-4.7398411854871147E-2</v>
      </c>
      <c r="I16" s="165">
        <f>('DJI Components'!BB19/'DJI Components'!BB18)-1</f>
        <v>-2.6449669379450702E-2</v>
      </c>
      <c r="J16" s="165">
        <f>('DJI Components'!BI19/'DJI Components'!BI18)-1</f>
        <v>-2.9198570277889524E-2</v>
      </c>
      <c r="K16" s="165">
        <f>('DJI Components'!BP19/'DJI Components'!BP18)-1</f>
        <v>-2.2175669919993202E-2</v>
      </c>
      <c r="L16" s="165">
        <f>('DJI Components'!BW19/'DJI Components'!BW18)-1</f>
        <v>-2.8702641391886052E-2</v>
      </c>
      <c r="M16" s="165">
        <f>('DJI Components'!CD19/'DJI Components'!CD18)-1</f>
        <v>-2.3911975457240109E-2</v>
      </c>
      <c r="N16" s="165">
        <f>('DJI Components'!CK19/'DJI Components'!CK18)-1</f>
        <v>-2.4733855510108427E-2</v>
      </c>
      <c r="O16" s="165">
        <f>('DJI Components'!CR19/'DJI Components'!CR18)-1</f>
        <v>-2.2622642189736863E-2</v>
      </c>
      <c r="P16" s="165">
        <f>('DJI Components'!CY19/'DJI Components'!CY18)-1</f>
        <v>-1.394075157346697E-2</v>
      </c>
      <c r="Q16" s="165">
        <f>('DJI Components'!DF19/'DJI Components'!DF18)-1</f>
        <v>1.5948615826639756E-3</v>
      </c>
      <c r="R16" s="165">
        <f>('DJI Components'!DM19/'DJI Components'!DM18)-1</f>
        <v>-1.6229967632225617E-2</v>
      </c>
      <c r="S16" s="165">
        <f>('DJI Components'!DT19/'DJI Components'!DT18)-1</f>
        <v>-6.6540500595341223E-3</v>
      </c>
      <c r="T16" s="165">
        <f>('DJI Components'!EA19/'DJI Components'!EA18)-1</f>
        <v>-3.7376098068743202E-3</v>
      </c>
      <c r="U16" s="165">
        <f>('DJI Components'!EH19/'DJI Components'!EH18)-1</f>
        <v>-3.2928367880902143E-2</v>
      </c>
      <c r="V16" s="165">
        <f>('DJI Components'!EO19/'DJI Components'!EO18)-1</f>
        <v>8.7618702294377515E-2</v>
      </c>
      <c r="W16" s="165">
        <f>('DJI Components'!EV19/'DJI Components'!EV18)-1</f>
        <v>-1.1960053031890516E-2</v>
      </c>
      <c r="X16" s="165">
        <f>('DJI Components'!FC19/'DJI Components'!FC18)-1</f>
        <v>-4.7582508869087548E-2</v>
      </c>
      <c r="Y16" s="165">
        <f>('DJI Components'!FJ19/'DJI Components'!FJ18)-1</f>
        <v>-1.6109858123569798E-2</v>
      </c>
      <c r="Z16" s="165">
        <f>('DJI Components'!FQ19/'DJI Components'!FQ18)-1</f>
        <v>-7.2044957790901032E-3</v>
      </c>
      <c r="AA16" s="165">
        <f>('DJI Components'!FX19/'DJI Components'!FX18)-1</f>
        <v>-1.5212303577398889E-2</v>
      </c>
      <c r="AB16" s="165">
        <f>('DJI Components'!GE19/'DJI Components'!GE18)-1</f>
        <v>-2.587755809610659E-2</v>
      </c>
      <c r="AC16" s="165">
        <f>('DJI Components'!GL19/'DJI Components'!GL18)-1</f>
        <v>-1.8477043155737949E-2</v>
      </c>
      <c r="AD16" s="165">
        <f>('DJI Components'!GS19/'DJI Components'!GS18)-1</f>
        <v>-1.6773863303793934E-2</v>
      </c>
      <c r="AE16" s="165">
        <f>('DJI Components'!GZ19/'DJI Components'!GZ18)-1</f>
        <v>-3.0893797900273468E-2</v>
      </c>
      <c r="AF16" s="166">
        <f>('DJI Components'!HG19/'DJI Components'!HG18)-1</f>
        <v>-1.924093142158978E-2</v>
      </c>
    </row>
    <row r="17" spans="1:32" x14ac:dyDescent="0.2">
      <c r="A17" s="127">
        <f>'DJI Components'!A20</f>
        <v>44098</v>
      </c>
      <c r="B17" s="164">
        <f>('DJI Components'!E20/'DJI Components'!E19)-1</f>
        <v>5.7049904615693592E-3</v>
      </c>
      <c r="C17" s="165">
        <f>('DJI Components'!L20/'DJI Components'!L19)-1</f>
        <v>-1.1511197394541428E-3</v>
      </c>
      <c r="D17" s="165">
        <f>('DJI Components'!S20/'DJI Components'!S19)-1</f>
        <v>-9.3573067209251626E-3</v>
      </c>
      <c r="E17" s="165">
        <f>('DJI Components'!Z20/'DJI Components'!Z19)-1</f>
        <v>1.0268838397997415E-2</v>
      </c>
      <c r="F17" s="165">
        <f>('DJI Components'!AG20/'DJI Components'!AG19)-1</f>
        <v>-3.3932995353426088E-2</v>
      </c>
      <c r="G17" s="165">
        <f>('DJI Components'!AN20/'DJI Components'!AN19)-1</f>
        <v>5.2638452256597024E-3</v>
      </c>
      <c r="H17" s="165">
        <f>('DJI Components'!AU20/'DJI Components'!AU19)-1</f>
        <v>-2.0846977936634925E-3</v>
      </c>
      <c r="I17" s="165">
        <f>('DJI Components'!BB20/'DJI Components'!BB19)-1</f>
        <v>-1.1233046270455627E-2</v>
      </c>
      <c r="J17" s="165">
        <f>('DJI Components'!BI20/'DJI Components'!BI19)-1</f>
        <v>1.0163908113750342E-2</v>
      </c>
      <c r="K17" s="165">
        <f>('DJI Components'!BP20/'DJI Components'!BP19)-1</f>
        <v>-7.0603762490211164E-3</v>
      </c>
      <c r="L17" s="165">
        <f>('DJI Components'!BW20/'DJI Components'!BW19)-1</f>
        <v>4.8302204177471664E-2</v>
      </c>
      <c r="M17" s="165">
        <f>('DJI Components'!CD20/'DJI Components'!CD19)-1</f>
        <v>-1.8891618692873369E-4</v>
      </c>
      <c r="N17" s="165">
        <f>('DJI Components'!CK20/'DJI Components'!CK19)-1</f>
        <v>-3.1888052457911265E-3</v>
      </c>
      <c r="O17" s="165">
        <f>('DJI Components'!CR20/'DJI Components'!CR19)-1</f>
        <v>6.9643588693157898E-3</v>
      </c>
      <c r="P17" s="165">
        <f>('DJI Components'!CY20/'DJI Components'!CY19)-1</f>
        <v>-6.2274340448129628E-3</v>
      </c>
      <c r="Q17" s="165">
        <f>('DJI Components'!DF20/'DJI Components'!DF19)-1</f>
        <v>1.5923289726900158E-3</v>
      </c>
      <c r="R17" s="165">
        <f>('DJI Components'!DM20/'DJI Components'!DM19)-1</f>
        <v>-8.6256201989565184E-4</v>
      </c>
      <c r="S17" s="165">
        <f>('DJI Components'!DT20/'DJI Components'!DT19)-1</f>
        <v>5.3495557270801797E-3</v>
      </c>
      <c r="T17" s="165">
        <f>('DJI Components'!EA20/'DJI Components'!EA19)-1</f>
        <v>6.2931365411822426E-3</v>
      </c>
      <c r="U17" s="165">
        <f>('DJI Components'!EH20/'DJI Components'!EH19)-1</f>
        <v>1.2961792969974351E-2</v>
      </c>
      <c r="V17" s="165">
        <f>('DJI Components'!EO20/'DJI Components'!EO19)-1</f>
        <v>-1.8566603582986341E-2</v>
      </c>
      <c r="W17" s="165">
        <f>('DJI Components'!EV20/'DJI Components'!EV19)-1</f>
        <v>4.4750936024515742E-3</v>
      </c>
      <c r="X17" s="165">
        <f>('DJI Components'!FC20/'DJI Components'!FC19)-1</f>
        <v>6.6104409803289244E-3</v>
      </c>
      <c r="Y17" s="165">
        <f>('DJI Components'!FJ20/'DJI Components'!FJ19)-1</f>
        <v>3.0700716916935988E-3</v>
      </c>
      <c r="Z17" s="165">
        <f>('DJI Components'!FQ20/'DJI Components'!FQ19)-1</f>
        <v>1.77993076367855E-3</v>
      </c>
      <c r="AA17" s="165">
        <f>('DJI Components'!FX20/'DJI Components'!FX19)-1</f>
        <v>4.7529960957393147E-3</v>
      </c>
      <c r="AB17" s="165">
        <f>('DJI Components'!GE20/'DJI Components'!GE19)-1</f>
        <v>7.678200534324553E-4</v>
      </c>
      <c r="AC17" s="165">
        <f>('DJI Components'!GL20/'DJI Components'!GL19)-1</f>
        <v>-8.5573300468544389E-4</v>
      </c>
      <c r="AD17" s="165">
        <f>('DJI Components'!GS20/'DJI Components'!GS19)-1</f>
        <v>5.2209131104892226E-3</v>
      </c>
      <c r="AE17" s="165">
        <f>('DJI Components'!GZ20/'DJI Components'!GZ19)-1</f>
        <v>-6.4081846723571534E-3</v>
      </c>
      <c r="AF17" s="166">
        <f>('DJI Components'!HG20/'DJI Components'!HG19)-1</f>
        <v>1.9545546428985094E-3</v>
      </c>
    </row>
    <row r="18" spans="1:32" x14ac:dyDescent="0.2">
      <c r="A18" s="127">
        <f>'DJI Components'!A21</f>
        <v>44099</v>
      </c>
      <c r="B18" s="164">
        <f>('DJI Components'!E21/'DJI Components'!E20)-1</f>
        <v>-9.3500811538471673E-4</v>
      </c>
      <c r="C18" s="165">
        <f>('DJI Components'!L21/'DJI Components'!L20)-1</f>
        <v>8.4861710367576393E-3</v>
      </c>
      <c r="D18" s="165">
        <f>('DJI Components'!S21/'DJI Components'!S20)-1</f>
        <v>1.4563914356077623E-2</v>
      </c>
      <c r="E18" s="165">
        <f>('DJI Components'!Z21/'DJI Components'!Z20)-1</f>
        <v>3.7516151935722108E-2</v>
      </c>
      <c r="F18" s="165">
        <f>('DJI Components'!AG21/'DJI Components'!AG20)-1</f>
        <v>6.8332733960984493E-2</v>
      </c>
      <c r="G18" s="165">
        <f>('DJI Components'!AN21/'DJI Components'!AN20)-1</f>
        <v>5.3052570298006696E-3</v>
      </c>
      <c r="H18" s="165">
        <f>('DJI Components'!AU21/'DJI Components'!AU20)-1</f>
        <v>4.1781335301593892E-4</v>
      </c>
      <c r="I18" s="165">
        <f>('DJI Components'!BB21/'DJI Components'!BB20)-1</f>
        <v>1.585212765400934E-2</v>
      </c>
      <c r="J18" s="165">
        <f>('DJI Components'!BI21/'DJI Components'!BI20)-1</f>
        <v>4.1067760963708899E-4</v>
      </c>
      <c r="K18" s="165">
        <f>('DJI Components'!BP21/'DJI Components'!BP20)-1</f>
        <v>-7.972398190045249E-3</v>
      </c>
      <c r="L18" s="165">
        <f>('DJI Components'!BW21/'DJI Components'!BW20)-1</f>
        <v>-8.2007072512912949E-4</v>
      </c>
      <c r="M18" s="165">
        <f>('DJI Components'!CD21/'DJI Components'!CD20)-1</f>
        <v>1.7195830725492245E-2</v>
      </c>
      <c r="N18" s="165">
        <f>('DJI Components'!CK21/'DJI Components'!CK20)-1</f>
        <v>1.0726292327002174E-2</v>
      </c>
      <c r="O18" s="165">
        <f>('DJI Components'!CR21/'DJI Components'!CR20)-1</f>
        <v>1.586653783563885E-2</v>
      </c>
      <c r="P18" s="165">
        <f>('DJI Components'!CY21/'DJI Components'!CY20)-1</f>
        <v>7.282589797022343E-3</v>
      </c>
      <c r="Q18" s="165">
        <f>('DJI Components'!DF21/'DJI Components'!DF20)-1</f>
        <v>6.8432018641486625E-3</v>
      </c>
      <c r="R18" s="165">
        <f>('DJI Components'!DM21/'DJI Components'!DM20)-1</f>
        <v>8.7416033351346289E-3</v>
      </c>
      <c r="S18" s="165">
        <f>('DJI Components'!DT21/'DJI Components'!DT20)-1</f>
        <v>9.531732591424591E-3</v>
      </c>
      <c r="T18" s="165">
        <f>('DJI Components'!EA21/'DJI Components'!EA20)-1</f>
        <v>-2.6459005631925825E-3</v>
      </c>
      <c r="U18" s="165">
        <f>('DJI Components'!EH21/'DJI Components'!EH20)-1</f>
        <v>2.2786578839641969E-2</v>
      </c>
      <c r="V18" s="165">
        <f>('DJI Components'!EO21/'DJI Components'!EO20)-1</f>
        <v>-4.1683126252505254E-3</v>
      </c>
      <c r="W18" s="165">
        <f>('DJI Components'!EV21/'DJI Components'!EV20)-1</f>
        <v>5.1124526017010119E-3</v>
      </c>
      <c r="X18" s="165">
        <f>('DJI Components'!FC21/'DJI Components'!FC20)-1</f>
        <v>2.1848040136627445E-2</v>
      </c>
      <c r="Y18" s="165">
        <f>('DJI Components'!FJ21/'DJI Components'!FJ20)-1</f>
        <v>2.689677239844146E-3</v>
      </c>
      <c r="Z18" s="165">
        <f>('DJI Components'!FQ21/'DJI Components'!FQ20)-1</f>
        <v>3.362261964569635E-2</v>
      </c>
      <c r="AA18" s="165">
        <f>('DJI Components'!FX21/'DJI Components'!FX20)-1</f>
        <v>3.3789492039018043E-3</v>
      </c>
      <c r="AB18" s="165">
        <f>('DJI Components'!GE21/'DJI Components'!GE20)-1</f>
        <v>8.8481790333843069E-3</v>
      </c>
      <c r="AC18" s="165">
        <f>('DJI Components'!GL21/'DJI Components'!GL20)-1</f>
        <v>1.1418812772446829E-2</v>
      </c>
      <c r="AD18" s="165">
        <f>('DJI Components'!GS21/'DJI Components'!GS20)-1</f>
        <v>4.1697660022625982E-3</v>
      </c>
      <c r="AE18" s="165">
        <f>('DJI Components'!GZ21/'DJI Components'!GZ20)-1</f>
        <v>1.232755347093728E-2</v>
      </c>
      <c r="AF18" s="166">
        <f>('DJI Components'!HG21/'DJI Components'!HG20)-1</f>
        <v>1.336990927614834E-2</v>
      </c>
    </row>
    <row r="19" spans="1:32" x14ac:dyDescent="0.2">
      <c r="A19" s="127">
        <f>'DJI Components'!A22</f>
        <v>44102</v>
      </c>
      <c r="B19" s="164">
        <f>('DJI Components'!E22/'DJI Components'!E21)-1</f>
        <v>8.672864324630547E-3</v>
      </c>
      <c r="C19" s="165">
        <f>('DJI Components'!L22/'DJI Components'!L21)-1</f>
        <v>2.6594618188351848E-2</v>
      </c>
      <c r="D19" s="165">
        <f>('DJI Components'!S22/'DJI Components'!S21)-1</f>
        <v>1.3165416733008195E-2</v>
      </c>
      <c r="E19" s="165">
        <f>('DJI Components'!Z22/'DJI Components'!Z21)-1</f>
        <v>2.3868899393203469E-2</v>
      </c>
      <c r="F19" s="165">
        <f>('DJI Components'!AG22/'DJI Components'!AG21)-1</f>
        <v>6.4410709891756124E-2</v>
      </c>
      <c r="G19" s="165">
        <f>('DJI Components'!AN22/'DJI Components'!AN21)-1</f>
        <v>1.2130689818910634E-2</v>
      </c>
      <c r="H19" s="165">
        <f>('DJI Components'!AU22/'DJI Components'!AU21)-1</f>
        <v>2.9235666734354515E-2</v>
      </c>
      <c r="I19" s="165">
        <f>('DJI Components'!BB22/'DJI Components'!BB21)-1</f>
        <v>1.7685305131721618E-2</v>
      </c>
      <c r="J19" s="165">
        <f>('DJI Components'!BI22/'DJI Components'!BI21)-1</f>
        <v>1.1494211586736025E-2</v>
      </c>
      <c r="K19" s="165">
        <f>('DJI Components'!BP22/'DJI Components'!BP21)-1</f>
        <v>3.1277127904493218E-2</v>
      </c>
      <c r="L19" s="165">
        <f>('DJI Components'!BW22/'DJI Components'!BW21)-1</f>
        <v>2.1133675626576309E-2</v>
      </c>
      <c r="M19" s="165">
        <f>('DJI Components'!CD22/'DJI Components'!CD21)-1</f>
        <v>1.9505813997590771E-2</v>
      </c>
      <c r="N19" s="165">
        <f>('DJI Components'!CK22/'DJI Components'!CK21)-1</f>
        <v>1.4075588042848919E-2</v>
      </c>
      <c r="O19" s="165">
        <f>('DJI Components'!CR22/'DJI Components'!CR21)-1</f>
        <v>2.9835823585018462E-2</v>
      </c>
      <c r="P19" s="165">
        <f>('DJI Components'!CY22/'DJI Components'!CY21)-1</f>
        <v>2.3371215385570743E-2</v>
      </c>
      <c r="Q19" s="165">
        <f>('DJI Components'!DF22/'DJI Components'!DF21)-1</f>
        <v>9.9546681325095587E-3</v>
      </c>
      <c r="R19" s="165">
        <f>('DJI Components'!DM22/'DJI Components'!DM21)-1</f>
        <v>2.8779319259876868E-2</v>
      </c>
      <c r="S19" s="165">
        <f>('DJI Components'!DT22/'DJI Components'!DT21)-1</f>
        <v>9.5334222510494726E-3</v>
      </c>
      <c r="T19" s="165">
        <f>('DJI Components'!EA22/'DJI Components'!EA21)-1</f>
        <v>-2.0498618024974435E-3</v>
      </c>
      <c r="U19" s="165">
        <f>('DJI Components'!EH22/'DJI Components'!EH21)-1</f>
        <v>7.7951830691642687E-3</v>
      </c>
      <c r="V19" s="165">
        <f>('DJI Components'!EO22/'DJI Components'!EO21)-1</f>
        <v>7.2443852392090058E-4</v>
      </c>
      <c r="W19" s="165">
        <f>('DJI Components'!EV22/'DJI Components'!EV21)-1</f>
        <v>2.8338905258644687E-3</v>
      </c>
      <c r="X19" s="165">
        <f>('DJI Components'!FC22/'DJI Components'!FC21)-1</f>
        <v>1.6190133142660157E-2</v>
      </c>
      <c r="Y19" s="165">
        <f>('DJI Components'!FJ22/'DJI Components'!FJ21)-1</f>
        <v>1.9517158269196644E-2</v>
      </c>
      <c r="Z19" s="165">
        <f>('DJI Components'!FQ22/'DJI Components'!FQ21)-1</f>
        <v>2.4132595041321814E-3</v>
      </c>
      <c r="AA19" s="165">
        <f>('DJI Components'!FX22/'DJI Components'!FX21)-1</f>
        <v>-5.0510187750640867E-4</v>
      </c>
      <c r="AB19" s="165">
        <f>('DJI Components'!GE22/'DJI Components'!GE21)-1</f>
        <v>1.5564040557668024E-2</v>
      </c>
      <c r="AC19" s="165">
        <f>('DJI Components'!GL22/'DJI Components'!GL21)-1</f>
        <v>1.8063787750493887E-2</v>
      </c>
      <c r="AD19" s="165">
        <f>('DJI Components'!GS22/'DJI Components'!GS21)-1</f>
        <v>-1.457273943111792E-4</v>
      </c>
      <c r="AE19" s="165">
        <f>('DJI Components'!GZ22/'DJI Components'!GZ21)-1</f>
        <v>1.6048370967741921E-2</v>
      </c>
      <c r="AF19" s="166">
        <f>('DJI Components'!HG22/'DJI Components'!HG21)-1</f>
        <v>1.509165392162215E-2</v>
      </c>
    </row>
    <row r="20" spans="1:32" x14ac:dyDescent="0.2">
      <c r="A20" s="127">
        <f>'DJI Components'!A23</f>
        <v>44103</v>
      </c>
      <c r="B20" s="164">
        <f>('DJI Components'!E23/'DJI Components'!E22)-1</f>
        <v>-1.1443807708924614E-2</v>
      </c>
      <c r="C20" s="165">
        <f>('DJI Components'!L23/'DJI Components'!L22)-1</f>
        <v>-1.0827767658368681E-2</v>
      </c>
      <c r="D20" s="165">
        <f>('DJI Components'!S23/'DJI Components'!S22)-1</f>
        <v>5.1410921958510158E-3</v>
      </c>
      <c r="E20" s="165">
        <f>('DJI Components'!Z23/'DJI Components'!Z22)-1</f>
        <v>-7.5678758487114361E-3</v>
      </c>
      <c r="F20" s="165">
        <f>('DJI Components'!AG23/'DJI Components'!AG22)-1</f>
        <v>-1.4932538355821978E-2</v>
      </c>
      <c r="G20" s="165">
        <f>('DJI Components'!AN23/'DJI Components'!AN22)-1</f>
        <v>-1.8282029577291192E-3</v>
      </c>
      <c r="H20" s="165">
        <f>('DJI Components'!AU23/'DJI Components'!AU22)-1</f>
        <v>-2.745837954822139E-2</v>
      </c>
      <c r="I20" s="165">
        <f>('DJI Components'!BB23/'DJI Components'!BB22)-1</f>
        <v>-1.7889087199358666E-3</v>
      </c>
      <c r="J20" s="165">
        <f>('DJI Components'!BI23/'DJI Components'!BI22)-1</f>
        <v>-7.3052152456414277E-3</v>
      </c>
      <c r="K20" s="165">
        <f>('DJI Components'!BP23/'DJI Components'!BP22)-1</f>
        <v>-1.9165964616680631E-2</v>
      </c>
      <c r="L20" s="165">
        <f>('DJI Components'!BW23/'DJI Components'!BW22)-1</f>
        <v>-1.1453327572344962E-2</v>
      </c>
      <c r="M20" s="165">
        <f>('DJI Components'!CD23/'DJI Components'!CD22)-1</f>
        <v>-7.8962585513608907E-4</v>
      </c>
      <c r="N20" s="165">
        <f>('DJI Components'!CK23/'DJI Components'!CK22)-1</f>
        <v>-8.0785080785106267E-4</v>
      </c>
      <c r="O20" s="165">
        <f>('DJI Components'!CR23/'DJI Components'!CR22)-1</f>
        <v>-4.6665564845420615E-3</v>
      </c>
      <c r="P20" s="165">
        <f>('DJI Components'!CY23/'DJI Components'!CY22)-1</f>
        <v>-6.4897805021822963E-3</v>
      </c>
      <c r="Q20" s="165">
        <f>('DJI Components'!DF23/'DJI Components'!DF22)-1</f>
        <v>-3.3990211175383145E-4</v>
      </c>
      <c r="R20" s="165">
        <f>('DJI Components'!DM23/'DJI Components'!DM22)-1</f>
        <v>-8.4235229441130821E-3</v>
      </c>
      <c r="S20" s="165">
        <f>('DJI Components'!DT23/'DJI Components'!DT22)-1</f>
        <v>-7.1733498404918938E-3</v>
      </c>
      <c r="T20" s="165">
        <f>('DJI Components'!EA23/'DJI Components'!EA22)-1</f>
        <v>-1.03914845974582E-2</v>
      </c>
      <c r="U20" s="165">
        <f>('DJI Components'!EH23/'DJI Components'!EH22)-1</f>
        <v>-1.04087422611846E-2</v>
      </c>
      <c r="V20" s="165">
        <f>('DJI Components'!EO23/'DJI Components'!EO22)-1</f>
        <v>1.6328812741312815E-2</v>
      </c>
      <c r="W20" s="165">
        <f>('DJI Components'!EV23/'DJI Components'!EV22)-1</f>
        <v>-5.4343890092888314E-3</v>
      </c>
      <c r="X20" s="165">
        <f>('DJI Components'!FC23/'DJI Components'!FC22)-1</f>
        <v>3.1621154024576992E-3</v>
      </c>
      <c r="Y20" s="165">
        <f>('DJI Components'!FJ23/'DJI Components'!FJ22)-1</f>
        <v>-2.5222273405713258E-2</v>
      </c>
      <c r="Z20" s="165">
        <f>('DJI Components'!FQ23/'DJI Components'!FQ22)-1</f>
        <v>3.0339444204947608E-3</v>
      </c>
      <c r="AA20" s="165">
        <f>('DJI Components'!FX23/'DJI Components'!FX22)-1</f>
        <v>-2.0215464619012247E-3</v>
      </c>
      <c r="AB20" s="165">
        <f>('DJI Components'!GE23/'DJI Components'!GE22)-1</f>
        <v>-4.392996052561049E-3</v>
      </c>
      <c r="AC20" s="165">
        <f>('DJI Components'!GL23/'DJI Components'!GL22)-1</f>
        <v>-1.9129442750207892E-2</v>
      </c>
      <c r="AD20" s="165">
        <f>('DJI Components'!GS23/'DJI Components'!GS22)-1</f>
        <v>-8.0146448087436983E-4</v>
      </c>
      <c r="AE20" s="165">
        <f>('DJI Components'!GZ23/'DJI Components'!GZ22)-1</f>
        <v>-4.6828796679558859E-3</v>
      </c>
      <c r="AF20" s="166">
        <f>('DJI Components'!HG23/'DJI Components'!HG22)-1</f>
        <v>-4.7636207287832244E-3</v>
      </c>
    </row>
    <row r="21" spans="1:32" x14ac:dyDescent="0.2">
      <c r="A21" s="127">
        <f>'DJI Components'!A24</f>
        <v>44104</v>
      </c>
      <c r="B21" s="164">
        <f>('DJI Components'!E24/'DJI Components'!E23)-1</f>
        <v>2.3152181004344463E-3</v>
      </c>
      <c r="C21" s="165">
        <f>('DJI Components'!L24/'DJI Components'!L23)-1</f>
        <v>2.5575447570332477E-2</v>
      </c>
      <c r="D21" s="165">
        <f>('DJI Components'!S24/'DJI Components'!S23)-1</f>
        <v>2.3600487028588413E-2</v>
      </c>
      <c r="E21" s="165">
        <f>('DJI Components'!Z24/'DJI Components'!Z23)-1</f>
        <v>1.5075835395769399E-2</v>
      </c>
      <c r="F21" s="165">
        <f>('DJI Components'!AG24/'DJI Components'!AG23)-1</f>
        <v>1.0146631657214078E-2</v>
      </c>
      <c r="G21" s="165">
        <f>('DJI Components'!AN24/'DJI Components'!AN23)-1</f>
        <v>1.1803744337460342E-2</v>
      </c>
      <c r="H21" s="165">
        <f>('DJI Components'!AU24/'DJI Components'!AU23)-1</f>
        <v>1.3907927290461863E-3</v>
      </c>
      <c r="I21" s="165">
        <f>('DJI Components'!BB24/'DJI Components'!BB23)-1</f>
        <v>8.448489287033123E-3</v>
      </c>
      <c r="J21" s="165">
        <f>('DJI Components'!BI24/'DJI Components'!BI23)-1</f>
        <v>9.198712559227884E-3</v>
      </c>
      <c r="K21" s="165">
        <f>('DJI Components'!BP24/'DJI Components'!BP23)-1</f>
        <v>1.0307043160833196E-2</v>
      </c>
      <c r="L21" s="165">
        <f>('DJI Components'!BW24/'DJI Components'!BW23)-1</f>
        <v>2.1240958121280018E-2</v>
      </c>
      <c r="M21" s="165">
        <f>('DJI Components'!CD24/'DJI Components'!CD23)-1</f>
        <v>6.0790227365825622E-4</v>
      </c>
      <c r="N21" s="165">
        <f>('DJI Components'!CK24/'DJI Components'!CK23)-1</f>
        <v>2.0579935719742259E-2</v>
      </c>
      <c r="O21" s="165">
        <f>('DJI Components'!CR24/'DJI Components'!CR23)-1</f>
        <v>1.1525688836211856E-2</v>
      </c>
      <c r="P21" s="165">
        <f>('DJI Components'!CY24/'DJI Components'!CY23)-1</f>
        <v>6.0360177602776233E-3</v>
      </c>
      <c r="Q21" s="165">
        <f>('DJI Components'!DF24/'DJI Components'!DF23)-1</f>
        <v>1.2375948760722899E-2</v>
      </c>
      <c r="R21" s="165">
        <f>('DJI Components'!DM24/'DJI Components'!DM23)-1</f>
        <v>9.6486525358920883E-3</v>
      </c>
      <c r="S21" s="165">
        <f>('DJI Components'!DT24/'DJI Components'!DT23)-1</f>
        <v>3.7040974297086748E-3</v>
      </c>
      <c r="T21" s="165">
        <f>('DJI Components'!EA24/'DJI Components'!EA23)-1</f>
        <v>1.2820494610688682E-2</v>
      </c>
      <c r="U21" s="165">
        <f>('DJI Components'!EH24/'DJI Components'!EH23)-1</f>
        <v>1.4812347168106532E-2</v>
      </c>
      <c r="V21" s="165">
        <f>('DJI Components'!EO24/'DJI Components'!EO23)-1</f>
        <v>-6.410740109390356E-3</v>
      </c>
      <c r="W21" s="165">
        <f>('DJI Components'!EV24/'DJI Components'!EV23)-1</f>
        <v>1.2603890886051738E-2</v>
      </c>
      <c r="X21" s="165">
        <f>('DJI Components'!FC24/'DJI Components'!FC23)-1</f>
        <v>1.5639563737800399E-2</v>
      </c>
      <c r="Y21" s="165">
        <f>('DJI Components'!FJ24/'DJI Components'!FJ23)-1</f>
        <v>6.980640227463919E-3</v>
      </c>
      <c r="Z21" s="165">
        <f>('DJI Components'!FQ24/'DJI Components'!FQ23)-1</f>
        <v>2.5053411640047596E-2</v>
      </c>
      <c r="AA21" s="165">
        <f>('DJI Components'!FX24/'DJI Components'!FX23)-1</f>
        <v>4.2201213970249896E-3</v>
      </c>
      <c r="AB21" s="165">
        <f>('DJI Components'!GE24/'DJI Components'!GE23)-1</f>
        <v>2.6574357936479664E-3</v>
      </c>
      <c r="AC21" s="165">
        <f>('DJI Components'!GL24/'DJI Components'!GL23)-1</f>
        <v>1.5262775148027874E-2</v>
      </c>
      <c r="AD21" s="165">
        <f>('DJI Components'!GS24/'DJI Components'!GS23)-1</f>
        <v>2.0198374071739522E-2</v>
      </c>
      <c r="AE21" s="165">
        <f>('DJI Components'!GZ24/'DJI Components'!GZ23)-1</f>
        <v>-1.0526315621589899E-2</v>
      </c>
      <c r="AF21" s="166">
        <f>('DJI Components'!HG24/'DJI Components'!HG23)-1</f>
        <v>1.1985723787786062E-2</v>
      </c>
    </row>
    <row r="22" spans="1:32" x14ac:dyDescent="0.2">
      <c r="A22" s="127">
        <f>'DJI Components'!A25</f>
        <v>44105</v>
      </c>
      <c r="B22" s="164">
        <f>('DJI Components'!E25/'DJI Components'!E24)-1</f>
        <v>-8.6777379244858954E-3</v>
      </c>
      <c r="C22" s="165">
        <f>('DJI Components'!L25/'DJI Components'!L24)-1</f>
        <v>1.077308728179549E-2</v>
      </c>
      <c r="D22" s="165">
        <f>('DJI Components'!S25/'DJI Components'!S24)-1</f>
        <v>4.8394514504335184E-3</v>
      </c>
      <c r="E22" s="165">
        <f>('DJI Components'!Z25/'DJI Components'!Z24)-1</f>
        <v>8.4621623083009911E-3</v>
      </c>
      <c r="F22" s="165">
        <f>('DJI Components'!AG25/'DJI Components'!AG24)-1</f>
        <v>1.5732821485320736E-2</v>
      </c>
      <c r="G22" s="165">
        <f>('DJI Components'!AN25/'DJI Components'!AN24)-1</f>
        <v>-1.6359283259508528E-2</v>
      </c>
      <c r="H22" s="165">
        <f>('DJI Components'!AU25/'DJI Components'!AU24)-1</f>
        <v>-2.1944472222222178E-2</v>
      </c>
      <c r="I22" s="165">
        <f>('DJI Components'!BB25/'DJI Components'!BB24)-1</f>
        <v>-1.4978421299274514E-2</v>
      </c>
      <c r="J22" s="165">
        <f>('DJI Components'!BI25/'DJI Components'!BI24)-1</f>
        <v>-3.84847080916495E-3</v>
      </c>
      <c r="K22" s="165">
        <f>('DJI Components'!BP25/'DJI Components'!BP24)-1</f>
        <v>-1.9978703931534669E-2</v>
      </c>
      <c r="L22" s="165">
        <f>('DJI Components'!BW25/'DJI Components'!BW24)-1</f>
        <v>-1.2041588236843315E-2</v>
      </c>
      <c r="M22" s="165">
        <f>('DJI Components'!CD25/'DJI Components'!CD24)-1</f>
        <v>-5.6497660795228333E-3</v>
      </c>
      <c r="N22" s="165">
        <f>('DJI Components'!CK25/'DJI Components'!CK24)-1</f>
        <v>-3.2406468228207697E-4</v>
      </c>
      <c r="O22" s="165">
        <f>('DJI Components'!CR25/'DJI Components'!CR24)-1</f>
        <v>8.8837970043220693E-3</v>
      </c>
      <c r="P22" s="165">
        <f>('DJI Components'!CY25/'DJI Components'!CY24)-1</f>
        <v>-4.7670092013973875E-3</v>
      </c>
      <c r="Q22" s="165">
        <f>('DJI Components'!DF25/'DJI Components'!DF24)-1</f>
        <v>-1.0478223721177349E-2</v>
      </c>
      <c r="R22" s="165">
        <f>('DJI Components'!DM25/'DJI Components'!DM24)-1</f>
        <v>7.2712581470215643E-3</v>
      </c>
      <c r="S22" s="165">
        <f>('DJI Components'!DT25/'DJI Components'!DT24)-1</f>
        <v>4.5556060741813731E-4</v>
      </c>
      <c r="T22" s="165">
        <f>('DJI Components'!EA25/'DJI Components'!EA24)-1</f>
        <v>-1.579264604445263E-2</v>
      </c>
      <c r="U22" s="165">
        <f>('DJI Components'!EH25/'DJI Components'!EH24)-1</f>
        <v>1.012696705056837E-2</v>
      </c>
      <c r="V22" s="165">
        <f>('DJI Components'!EO25/'DJI Components'!EO24)-1</f>
        <v>8.7621315217289997E-3</v>
      </c>
      <c r="W22" s="165">
        <f>('DJI Components'!EV25/'DJI Components'!EV24)-1</f>
        <v>1.7986904885713972E-3</v>
      </c>
      <c r="X22" s="165">
        <f>('DJI Components'!FC25/'DJI Components'!FC24)-1</f>
        <v>8.4752106504597524E-3</v>
      </c>
      <c r="Y22" s="165">
        <f>('DJI Components'!FJ25/'DJI Components'!FJ24)-1</f>
        <v>-3.5123763099663696E-3</v>
      </c>
      <c r="Z22" s="165">
        <f>('DJI Components'!FQ25/'DJI Components'!FQ24)-1</f>
        <v>4.1697983958295382E-3</v>
      </c>
      <c r="AA22" s="165">
        <f>('DJI Components'!FX25/'DJI Components'!FX24)-1</f>
        <v>-6.7239869986890355E-4</v>
      </c>
      <c r="AB22" s="165">
        <f>('DJI Components'!GE25/'DJI Components'!GE24)-1</f>
        <v>1.6902560299532077E-2</v>
      </c>
      <c r="AC22" s="165">
        <f>('DJI Components'!GL25/'DJI Components'!GL24)-1</f>
        <v>-1.3919544204874512E-3</v>
      </c>
      <c r="AD22" s="165">
        <f>('DJI Components'!GS25/'DJI Components'!GS24)-1</f>
        <v>2.2657407686158093E-2</v>
      </c>
      <c r="AE22" s="165">
        <f>('DJI Components'!GZ25/'DJI Components'!GZ24)-1</f>
        <v>-6.2057058961040301E-3</v>
      </c>
      <c r="AF22" s="166">
        <f>('DJI Components'!HG25/'DJI Components'!HG24)-1</f>
        <v>1.2670210966212458E-3</v>
      </c>
    </row>
    <row r="23" spans="1:32" x14ac:dyDescent="0.2">
      <c r="A23" s="127">
        <f>'DJI Components'!A26</f>
        <v>44106</v>
      </c>
      <c r="B23" s="164">
        <f>('DJI Components'!E26/'DJI Components'!E25)-1</f>
        <v>9.8873233151410833E-3</v>
      </c>
      <c r="C23" s="165">
        <f>('DJI Components'!L26/'DJI Components'!L25)-1</f>
        <v>2.7632388677936159E-3</v>
      </c>
      <c r="D23" s="165">
        <f>('DJI Components'!S26/'DJI Components'!S25)-1</f>
        <v>-3.9077469905154705E-2</v>
      </c>
      <c r="E23" s="165">
        <f>('DJI Components'!Z26/'DJI Components'!Z25)-1</f>
        <v>-3.2280194945798479E-2</v>
      </c>
      <c r="F23" s="165">
        <f>('DJI Components'!AG26/'DJI Components'!AG25)-1</f>
        <v>1.3106219390526253E-3</v>
      </c>
      <c r="G23" s="165">
        <f>('DJI Components'!AN26/'DJI Components'!AN25)-1</f>
        <v>2.2016187348419924E-2</v>
      </c>
      <c r="H23" s="165">
        <f>('DJI Components'!AU26/'DJI Components'!AU25)-1</f>
        <v>1.0934450750765379E-2</v>
      </c>
      <c r="I23" s="165">
        <f>('DJI Components'!BB26/'DJI Components'!BB25)-1</f>
        <v>-1.3659768393292859E-2</v>
      </c>
      <c r="J23" s="165">
        <f>('DJI Components'!BI26/'DJI Components'!BI25)-1</f>
        <v>3.6600447336314623E-3</v>
      </c>
      <c r="K23" s="165">
        <f>('DJI Components'!BP26/'DJI Components'!BP25)-1</f>
        <v>2.6024722922907806E-2</v>
      </c>
      <c r="L23" s="165">
        <f>('DJI Components'!BW26/'DJI Components'!BW25)-1</f>
        <v>6.799249456571399E-3</v>
      </c>
      <c r="M23" s="165">
        <f>('DJI Components'!CD26/'DJI Components'!CD25)-1</f>
        <v>1.1791349477880297E-2</v>
      </c>
      <c r="N23" s="165">
        <f>('DJI Components'!CK26/'DJI Components'!CK25)-1</f>
        <v>6.0874685917344795E-3</v>
      </c>
      <c r="O23" s="165">
        <f>('DJI Components'!CR26/'DJI Components'!CR25)-1</f>
        <v>-2.354525177851241E-2</v>
      </c>
      <c r="P23" s="165">
        <f>('DJI Components'!CY26/'DJI Components'!CY25)-1</f>
        <v>-4.2942936425566236E-3</v>
      </c>
      <c r="Q23" s="165">
        <f>('DJI Components'!DF26/'DJI Components'!DF25)-1</f>
        <v>-7.3309934067543603E-3</v>
      </c>
      <c r="R23" s="165">
        <f>('DJI Components'!DM26/'DJI Components'!DM25)-1</f>
        <v>9.4874496288805954E-3</v>
      </c>
      <c r="S23" s="165">
        <f>('DJI Components'!DT26/'DJI Components'!DT25)-1</f>
        <v>1.4026148987224207E-2</v>
      </c>
      <c r="T23" s="165">
        <f>('DJI Components'!EA26/'DJI Components'!EA25)-1</f>
        <v>-1.0289090361167541E-2</v>
      </c>
      <c r="U23" s="165">
        <f>('DJI Components'!EH26/'DJI Components'!EH25)-1</f>
        <v>-2.9511460008565304E-2</v>
      </c>
      <c r="V23" s="165">
        <f>('DJI Components'!EO26/'DJI Components'!EO25)-1</f>
        <v>0</v>
      </c>
      <c r="W23" s="165">
        <f>('DJI Components'!EV26/'DJI Components'!EV25)-1</f>
        <v>-8.0437371429281646E-3</v>
      </c>
      <c r="X23" s="165">
        <f>('DJI Components'!FC26/'DJI Components'!FC25)-1</f>
        <v>-2.2095052540087368E-2</v>
      </c>
      <c r="Y23" s="165">
        <f>('DJI Components'!FJ26/'DJI Components'!FJ25)-1</f>
        <v>7.1422318364202653E-3</v>
      </c>
      <c r="Z23" s="165">
        <f>('DJI Components'!FQ26/'DJI Components'!FQ25)-1</f>
        <v>-3.4816366168222146E-3</v>
      </c>
      <c r="AA23" s="165">
        <f>('DJI Components'!FX26/'DJI Components'!FX25)-1</f>
        <v>-3.5323632711125041E-3</v>
      </c>
      <c r="AB23" s="165">
        <f>('DJI Components'!GE26/'DJI Components'!GE25)-1</f>
        <v>-9.2943149458279972E-3</v>
      </c>
      <c r="AC23" s="165">
        <f>('DJI Components'!GL26/'DJI Components'!GL25)-1</f>
        <v>-2.7878171950882491E-3</v>
      </c>
      <c r="AD23" s="165">
        <f>('DJI Components'!GS26/'DJI Components'!GS25)-1</f>
        <v>-1.8031884008500421E-2</v>
      </c>
      <c r="AE23" s="165">
        <f>('DJI Components'!GZ26/'DJI Components'!GZ25)-1</f>
        <v>-6.1632877489786742E-3</v>
      </c>
      <c r="AF23" s="166">
        <f>('DJI Components'!HG26/'DJI Components'!HG25)-1</f>
        <v>-4.8204508769849053E-3</v>
      </c>
    </row>
    <row r="24" spans="1:32" x14ac:dyDescent="0.2">
      <c r="A24" s="127">
        <f>'DJI Components'!A27</f>
        <v>44109</v>
      </c>
      <c r="B24" s="164">
        <f>('DJI Components'!E27/'DJI Components'!E26)-1</f>
        <v>1.4903959747418538E-2</v>
      </c>
      <c r="C24" s="165">
        <f>('DJI Components'!L27/'DJI Components'!L26)-1</f>
        <v>2.2438716440914108E-2</v>
      </c>
      <c r="D24" s="165">
        <f>('DJI Components'!S27/'DJI Components'!S26)-1</f>
        <v>4.3193047664022766E-2</v>
      </c>
      <c r="E24" s="165">
        <f>('DJI Components'!Z27/'DJI Components'!Z26)-1</f>
        <v>3.079103780192094E-2</v>
      </c>
      <c r="F24" s="165">
        <f>('DJI Components'!AG27/'DJI Components'!AG26)-1</f>
        <v>1.8562559274600599E-2</v>
      </c>
      <c r="G24" s="165">
        <f>('DJI Components'!AN27/'DJI Components'!AN26)-1</f>
        <v>2.3676156813710048E-2</v>
      </c>
      <c r="H24" s="165">
        <f>('DJI Components'!AU27/'DJI Components'!AU26)-1</f>
        <v>2.1210773389218174E-2</v>
      </c>
      <c r="I24" s="165">
        <f>('DJI Components'!BB27/'DJI Components'!BB26)-1</f>
        <v>7.8390384112880795E-3</v>
      </c>
      <c r="J24" s="165">
        <f>('DJI Components'!BI27/'DJI Components'!BI26)-1</f>
        <v>4.0518637752873232E-4</v>
      </c>
      <c r="K24" s="165">
        <f>('DJI Components'!BP27/'DJI Components'!BP26)-1</f>
        <v>2.6844239550956717E-2</v>
      </c>
      <c r="L24" s="165">
        <f>('DJI Components'!BW27/'DJI Components'!BW26)-1</f>
        <v>9.5047976839859327E-3</v>
      </c>
      <c r="M24" s="165">
        <f>('DJI Components'!CD27/'DJI Components'!CD26)-1</f>
        <v>1.8779059122160158E-2</v>
      </c>
      <c r="N24" s="165">
        <f>('DJI Components'!CK27/'DJI Components'!CK26)-1</f>
        <v>9.9889299344020355E-3</v>
      </c>
      <c r="O24" s="165">
        <f>('DJI Components'!CR27/'DJI Components'!CR26)-1</f>
        <v>1.3330739593442109E-2</v>
      </c>
      <c r="P24" s="165">
        <f>('DJI Components'!CY27/'DJI Components'!CY26)-1</f>
        <v>1.1943286057891633E-2</v>
      </c>
      <c r="Q24" s="165">
        <f>('DJI Components'!DF27/'DJI Components'!DF26)-1</f>
        <v>1.360770604459427E-2</v>
      </c>
      <c r="R24" s="165">
        <f>('DJI Components'!DM27/'DJI Components'!DM26)-1</f>
        <v>1.1747900824883972E-2</v>
      </c>
      <c r="S24" s="165">
        <f>('DJI Components'!DT27/'DJI Components'!DT26)-1</f>
        <v>1.5269273052223253E-2</v>
      </c>
      <c r="T24" s="165">
        <f>('DJI Components'!EA27/'DJI Components'!EA26)-1</f>
        <v>5.4455144017249157E-3</v>
      </c>
      <c r="U24" s="165">
        <f>('DJI Components'!EH27/'DJI Components'!EH26)-1</f>
        <v>2.0321077449720448E-2</v>
      </c>
      <c r="V24" s="165">
        <f>('DJI Components'!EO27/'DJI Components'!EO26)-1</f>
        <v>1.0028466598456021E-2</v>
      </c>
      <c r="W24" s="165">
        <f>('DJI Components'!EV27/'DJI Components'!EV26)-1</f>
        <v>9.1949322760980223E-3</v>
      </c>
      <c r="X24" s="165">
        <f>('DJI Components'!FC27/'DJI Components'!FC26)-1</f>
        <v>1.4847661532838563E-2</v>
      </c>
      <c r="Y24" s="165">
        <f>('DJI Components'!FJ27/'DJI Components'!FJ26)-1</f>
        <v>3.0668649278529303E-2</v>
      </c>
      <c r="Z24" s="165">
        <f>('DJI Components'!FQ27/'DJI Components'!FQ26)-1</f>
        <v>1.9776853588225674E-2</v>
      </c>
      <c r="AA24" s="165">
        <f>('DJI Components'!FX27/'DJI Components'!FX26)-1</f>
        <v>7.0897701860306306E-3</v>
      </c>
      <c r="AB24" s="165">
        <f>('DJI Components'!GE27/'DJI Components'!GE26)-1</f>
        <v>1.0324560348099254E-2</v>
      </c>
      <c r="AC24" s="165">
        <f>('DJI Components'!GL27/'DJI Components'!GL26)-1</f>
        <v>2.3762901873077835E-2</v>
      </c>
      <c r="AD24" s="165">
        <f>('DJI Components'!GS27/'DJI Components'!GS26)-1</f>
        <v>9.2526903914591507E-3</v>
      </c>
      <c r="AE24" s="165">
        <f>('DJI Components'!GZ27/'DJI Components'!GZ26)-1</f>
        <v>6.6911463070302712E-3</v>
      </c>
      <c r="AF24" s="166">
        <f>('DJI Components'!HG27/'DJI Components'!HG26)-1</f>
        <v>1.6827410223167361E-2</v>
      </c>
    </row>
    <row r="25" spans="1:32" x14ac:dyDescent="0.2">
      <c r="A25" s="127">
        <f>'DJI Components'!A28</f>
        <v>44110</v>
      </c>
      <c r="B25" s="164">
        <f>('DJI Components'!E28/'DJI Components'!E27)-1</f>
        <v>-3.1951090629800394E-3</v>
      </c>
      <c r="C25" s="165">
        <f>('DJI Components'!L28/'DJI Components'!L27)-1</f>
        <v>-2.0502425839853955E-2</v>
      </c>
      <c r="D25" s="165">
        <f>('DJI Components'!S28/'DJI Components'!S27)-1</f>
        <v>-1.2968274170217176E-2</v>
      </c>
      <c r="E25" s="165">
        <f>('DJI Components'!Z28/'DJI Components'!Z27)-1</f>
        <v>-2.8669493562231807E-2</v>
      </c>
      <c r="F25" s="165">
        <f>('DJI Components'!AG28/'DJI Components'!AG27)-1</f>
        <v>-6.8107501193472531E-2</v>
      </c>
      <c r="G25" s="165">
        <f>('DJI Components'!AN28/'DJI Components'!AN27)-1</f>
        <v>-1.2769600209472931E-2</v>
      </c>
      <c r="H25" s="165">
        <f>('DJI Components'!AU28/'DJI Components'!AU27)-1</f>
        <v>-5.5019809698202415E-3</v>
      </c>
      <c r="I25" s="165">
        <f>('DJI Components'!BB28/'DJI Components'!BB27)-1</f>
        <v>0</v>
      </c>
      <c r="J25" s="165">
        <f>('DJI Components'!BI28/'DJI Components'!BI27)-1</f>
        <v>-8.9105303987336848E-3</v>
      </c>
      <c r="K25" s="165">
        <f>('DJI Components'!BP28/'DJI Components'!BP27)-1</f>
        <v>-1.440924189340298E-2</v>
      </c>
      <c r="L25" s="165">
        <f>('DJI Components'!BW28/'DJI Components'!BW27)-1</f>
        <v>-3.5183696206386728E-3</v>
      </c>
      <c r="M25" s="165">
        <f>('DJI Components'!CD28/'DJI Components'!CD27)-1</f>
        <v>-1.0846384478150894E-2</v>
      </c>
      <c r="N25" s="165">
        <f>('DJI Components'!CK28/'DJI Components'!CK27)-1</f>
        <v>-1.9957479192680316E-2</v>
      </c>
      <c r="O25" s="165">
        <f>('DJI Components'!CR28/'DJI Components'!CR27)-1</f>
        <v>-6.1907526831254112E-3</v>
      </c>
      <c r="P25" s="165">
        <f>('DJI Components'!CY28/'DJI Components'!CY27)-1</f>
        <v>-3.2785017084091539E-4</v>
      </c>
      <c r="Q25" s="165">
        <f>('DJI Components'!DF28/'DJI Components'!DF27)-1</f>
        <v>-1.3290164293062512E-2</v>
      </c>
      <c r="R25" s="165">
        <f>('DJI Components'!DM28/'DJI Components'!DM27)-1</f>
        <v>-1.0298909427515102E-2</v>
      </c>
      <c r="S25" s="165">
        <f>('DJI Components'!DT28/'DJI Components'!DT27)-1</f>
        <v>-8.7583975701827077E-3</v>
      </c>
      <c r="T25" s="165">
        <f>('DJI Components'!EA28/'DJI Components'!EA27)-1</f>
        <v>-1.9817765899469264E-2</v>
      </c>
      <c r="U25" s="165">
        <f>('DJI Components'!EH28/'DJI Components'!EH27)-1</f>
        <v>-2.1247271098791098E-2</v>
      </c>
      <c r="V25" s="165">
        <f>('DJI Components'!EO28/'DJI Components'!EO27)-1</f>
        <v>-2.0326948000095602E-3</v>
      </c>
      <c r="W25" s="165">
        <f>('DJI Components'!EV28/'DJI Components'!EV27)-1</f>
        <v>1.5783198334051729E-3</v>
      </c>
      <c r="X25" s="165">
        <f>('DJI Components'!FC28/'DJI Components'!FC27)-1</f>
        <v>-5.5261798017182118E-3</v>
      </c>
      <c r="Y25" s="165">
        <f>('DJI Components'!FJ28/'DJI Components'!FJ27)-1</f>
        <v>-3.395630295929597E-3</v>
      </c>
      <c r="Z25" s="165">
        <f>('DJI Components'!FQ28/'DJI Components'!FQ27)-1</f>
        <v>-1.1629678044249747E-2</v>
      </c>
      <c r="AA25" s="165">
        <f>('DJI Components'!FX28/'DJI Components'!FX27)-1</f>
        <v>-3.3523466309083316E-3</v>
      </c>
      <c r="AB25" s="165">
        <f>('DJI Components'!GE28/'DJI Components'!GE27)-1</f>
        <v>-1.5181272016649872E-2</v>
      </c>
      <c r="AC25" s="165">
        <f>('DJI Components'!GL28/'DJI Components'!GL27)-1</f>
        <v>-1.8295958992243566E-2</v>
      </c>
      <c r="AD25" s="165">
        <f>('DJI Components'!GS28/'DJI Components'!GS27)-1</f>
        <v>-8.2510435489905332E-3</v>
      </c>
      <c r="AE25" s="165">
        <f>('DJI Components'!GZ28/'DJI Components'!GZ27)-1</f>
        <v>-1.9777927702571141E-2</v>
      </c>
      <c r="AF25" s="166">
        <f>('DJI Components'!HG28/'DJI Components'!HG27)-1</f>
        <v>-1.335339824588333E-2</v>
      </c>
    </row>
    <row r="26" spans="1:32" x14ac:dyDescent="0.2">
      <c r="A26" s="127">
        <f>'DJI Components'!A29</f>
        <v>44111</v>
      </c>
      <c r="B26" s="164">
        <f>('DJI Components'!E29/'DJI Components'!E28)-1</f>
        <v>2.6259071102979092E-2</v>
      </c>
      <c r="C26" s="165">
        <f>('DJI Components'!L29/'DJI Components'!L28)-1</f>
        <v>1.5919761872646321E-2</v>
      </c>
      <c r="D26" s="165">
        <f>('DJI Components'!S29/'DJI Components'!S28)-1</f>
        <v>1.9707985913902437E-2</v>
      </c>
      <c r="E26" s="165">
        <f>('DJI Components'!Z29/'DJI Components'!Z28)-1</f>
        <v>1.69671079191549E-2</v>
      </c>
      <c r="F26" s="165">
        <f>('DJI Components'!AG29/'DJI Components'!AG28)-1</f>
        <v>3.1778915773175376E-2</v>
      </c>
      <c r="G26" s="165">
        <f>('DJI Components'!AN29/'DJI Components'!AN28)-1</f>
        <v>2.1381937711224985E-2</v>
      </c>
      <c r="H26" s="165">
        <f>('DJI Components'!AU29/'DJI Components'!AU28)-1</f>
        <v>2.0470206619493503E-2</v>
      </c>
      <c r="I26" s="165">
        <f>('DJI Components'!BB29/'DJI Components'!BB28)-1</f>
        <v>2.1519367383977084E-2</v>
      </c>
      <c r="J26" s="165">
        <f>('DJI Components'!BI29/'DJI Components'!BI28)-1</f>
        <v>1.2668614889019603E-2</v>
      </c>
      <c r="K26" s="165">
        <f>('DJI Components'!BP29/'DJI Components'!BP28)-1</f>
        <v>8.7718878702613967E-3</v>
      </c>
      <c r="L26" s="165">
        <f>('DJI Components'!BW29/'DJI Components'!BW28)-1</f>
        <v>1.2482023223074679E-2</v>
      </c>
      <c r="M26" s="165">
        <f>('DJI Components'!CD29/'DJI Components'!CD28)-1</f>
        <v>2.7922607872985949E-2</v>
      </c>
      <c r="N26" s="165">
        <f>('DJI Components'!CK29/'DJI Components'!CK28)-1</f>
        <v>2.2859651959128646E-2</v>
      </c>
      <c r="O26" s="165">
        <f>('DJI Components'!CR29/'DJI Components'!CR28)-1</f>
        <v>2.5306580208420915E-2</v>
      </c>
      <c r="P26" s="165">
        <f>('DJI Components'!CY29/'DJI Components'!CY28)-1</f>
        <v>1.7217340188428798E-2</v>
      </c>
      <c r="Q26" s="165">
        <f>('DJI Components'!DF29/'DJI Components'!DF28)-1</f>
        <v>1.1076234482299885E-2</v>
      </c>
      <c r="R26" s="165">
        <f>('DJI Components'!DM29/'DJI Components'!DM28)-1</f>
        <v>1.7445481048117051E-2</v>
      </c>
      <c r="S26" s="165">
        <f>('DJI Components'!DT29/'DJI Components'!DT28)-1</f>
        <v>1.0665357859169999E-2</v>
      </c>
      <c r="T26" s="165">
        <f>('DJI Components'!EA29/'DJI Components'!EA28)-1</f>
        <v>5.1487950711388564E-3</v>
      </c>
      <c r="U26" s="165">
        <f>('DJI Components'!EH29/'DJI Components'!EH28)-1</f>
        <v>1.9037433460493913E-2</v>
      </c>
      <c r="V26" s="165">
        <f>('DJI Components'!EO29/'DJI Components'!EO28)-1</f>
        <v>1.8879717683043973E-2</v>
      </c>
      <c r="W26" s="165">
        <f>('DJI Components'!EV29/'DJI Components'!EV28)-1</f>
        <v>7.8074349415697686E-3</v>
      </c>
      <c r="X26" s="165">
        <f>('DJI Components'!FC29/'DJI Components'!FC28)-1</f>
        <v>3.9338018866786673E-2</v>
      </c>
      <c r="Y26" s="165">
        <f>('DJI Components'!FJ29/'DJI Components'!FJ28)-1</f>
        <v>2.0353304226246705E-2</v>
      </c>
      <c r="Z26" s="165">
        <f>('DJI Components'!FQ29/'DJI Components'!FQ28)-1</f>
        <v>2.7730960938872506E-2</v>
      </c>
      <c r="AA26" s="165">
        <f>('DJI Components'!FX29/'DJI Components'!FX28)-1</f>
        <v>2.5227380175367742E-3</v>
      </c>
      <c r="AB26" s="165">
        <f>('DJI Components'!GE29/'DJI Components'!GE28)-1</f>
        <v>1.0077346122384867E-2</v>
      </c>
      <c r="AC26" s="165">
        <f>('DJI Components'!GL29/'DJI Components'!GL28)-1</f>
        <v>1.5020889707346496E-2</v>
      </c>
      <c r="AD26" s="165">
        <f>('DJI Components'!GS29/'DJI Components'!GS28)-1</f>
        <v>1.8487804220725934E-3</v>
      </c>
      <c r="AE26" s="165">
        <f>('DJI Components'!GZ29/'DJI Components'!GZ28)-1</f>
        <v>1.6373141486810461E-2</v>
      </c>
      <c r="AF26" s="166">
        <f>('DJI Components'!HG29/'DJI Components'!HG28)-1</f>
        <v>1.9108651786858832E-2</v>
      </c>
    </row>
    <row r="27" spans="1:32" x14ac:dyDescent="0.2">
      <c r="A27" s="127">
        <f>'DJI Components'!A30</f>
        <v>44112</v>
      </c>
      <c r="B27" s="164">
        <f>('DJI Components'!E30/'DJI Components'!E29)-1</f>
        <v>7.3277792261463581E-3</v>
      </c>
      <c r="C27" s="165">
        <f>('DJI Components'!L30/'DJI Components'!L29)-1</f>
        <v>2.592378678440066E-2</v>
      </c>
      <c r="D27" s="165">
        <f>('DJI Components'!S30/'DJI Components'!S29)-1</f>
        <v>-6.8226864256804243E-2</v>
      </c>
      <c r="E27" s="165">
        <f>('DJI Components'!Z30/'DJI Components'!Z29)-1</f>
        <v>-9.5586546826786911E-4</v>
      </c>
      <c r="F27" s="165">
        <f>('DJI Components'!AG30/'DJI Components'!AG29)-1</f>
        <v>2.059412538366967E-2</v>
      </c>
      <c r="G27" s="165">
        <f>('DJI Components'!AN30/'DJI Components'!AN29)-1</f>
        <v>1.2211668612478688E-2</v>
      </c>
      <c r="H27" s="165">
        <f>('DJI Components'!AU30/'DJI Components'!AU29)-1</f>
        <v>1.9517511785273944E-2</v>
      </c>
      <c r="I27" s="165">
        <f>('DJI Components'!BB30/'DJI Components'!BB29)-1</f>
        <v>9.8984512741902009E-3</v>
      </c>
      <c r="J27" s="165">
        <f>('DJI Components'!BI30/'DJI Components'!BI29)-1</f>
        <v>1.8159765573854791E-2</v>
      </c>
      <c r="K27" s="165">
        <f>('DJI Components'!BP30/'DJI Components'!BP29)-1</f>
        <v>2.236029031801845E-2</v>
      </c>
      <c r="L27" s="165">
        <f>('DJI Components'!BW30/'DJI Components'!BW29)-1</f>
        <v>2.1512720387640849E-2</v>
      </c>
      <c r="M27" s="165">
        <f>('DJI Components'!CD30/'DJI Components'!CD29)-1</f>
        <v>1.2999102075212488E-2</v>
      </c>
      <c r="N27" s="165">
        <f>('DJI Components'!CK30/'DJI Components'!CK29)-1</f>
        <v>6.1175428584536728E-3</v>
      </c>
      <c r="O27" s="165">
        <f>('DJI Components'!CR30/'DJI Components'!CR29)-1</f>
        <v>1.3290317573203536E-2</v>
      </c>
      <c r="P27" s="165">
        <f>('DJI Components'!CY30/'DJI Components'!CY29)-1</f>
        <v>5.9804989119045748E-2</v>
      </c>
      <c r="Q27" s="165">
        <f>('DJI Components'!DF30/'DJI Components'!DF29)-1</f>
        <v>6.829821245948553E-3</v>
      </c>
      <c r="R27" s="165">
        <f>('DJI Components'!DM30/'DJI Components'!DM29)-1</f>
        <v>2.0555459122968411E-2</v>
      </c>
      <c r="S27" s="165">
        <f>('DJI Components'!DT30/'DJI Components'!DT29)-1</f>
        <v>-3.0024417697357419E-3</v>
      </c>
      <c r="T27" s="165">
        <f>('DJI Components'!EA30/'DJI Components'!EA29)-1</f>
        <v>5.4972339687227034E-3</v>
      </c>
      <c r="U27" s="165">
        <f>('DJI Components'!EH30/'DJI Components'!EH29)-1</f>
        <v>3.5743220361785788E-3</v>
      </c>
      <c r="V27" s="165">
        <f>('DJI Components'!EO30/'DJI Components'!EO29)-1</f>
        <v>-2.6909965045518458E-3</v>
      </c>
      <c r="W27" s="165">
        <f>('DJI Components'!EV30/'DJI Components'!EV29)-1</f>
        <v>6.7519333351513389E-3</v>
      </c>
      <c r="X27" s="165">
        <f>('DJI Components'!FC30/'DJI Components'!FC29)-1</f>
        <v>9.2310943090168074E-4</v>
      </c>
      <c r="Y27" s="165">
        <f>('DJI Components'!FJ30/'DJI Components'!FJ29)-1</f>
        <v>1.5992969701415394E-2</v>
      </c>
      <c r="Z27" s="165">
        <f>('DJI Components'!FQ30/'DJI Components'!FQ29)-1</f>
        <v>-2.3517311923367812E-3</v>
      </c>
      <c r="AA27" s="165">
        <f>('DJI Components'!FX30/'DJI Components'!FX29)-1</f>
        <v>-7.0458311181709199E-3</v>
      </c>
      <c r="AB27" s="165">
        <f>('DJI Components'!GE30/'DJI Components'!GE29)-1</f>
        <v>2.5188669802003183E-3</v>
      </c>
      <c r="AC27" s="165">
        <f>('DJI Components'!GL30/'DJI Components'!GL29)-1</f>
        <v>1.5894710008511392E-2</v>
      </c>
      <c r="AD27" s="165">
        <f>('DJI Components'!GS30/'DJI Components'!GS29)-1</f>
        <v>3.3359500556175981E-3</v>
      </c>
      <c r="AE27" s="165">
        <f>('DJI Components'!GZ30/'DJI Components'!GZ29)-1</f>
        <v>1.4644210734873209E-3</v>
      </c>
      <c r="AF27" s="166">
        <f>('DJI Components'!HG30/'DJI Components'!HG29)-1</f>
        <v>4.3121936328631705E-3</v>
      </c>
    </row>
    <row r="28" spans="1:32" x14ac:dyDescent="0.2">
      <c r="A28" s="127">
        <f>'DJI Components'!A31</f>
        <v>44113</v>
      </c>
      <c r="B28" s="164">
        <f>('DJI Components'!E31/'DJI Components'!E30)-1</f>
        <v>9.4806268775602387E-3</v>
      </c>
      <c r="C28" s="165">
        <f>('DJI Components'!L31/'DJI Components'!L30)-1</f>
        <v>2.6399962783330011E-3</v>
      </c>
      <c r="D28" s="165">
        <f>('DJI Components'!S31/'DJI Components'!S30)-1</f>
        <v>-1.4119701180719035E-2</v>
      </c>
      <c r="E28" s="165">
        <f>('DJI Components'!Z31/'DJI Components'!Z30)-1</f>
        <v>1.7395842242360349E-2</v>
      </c>
      <c r="F28" s="165">
        <f>('DJI Components'!AG31/'DJI Components'!AG30)-1</f>
        <v>-3.9880833333333365E-3</v>
      </c>
      <c r="G28" s="165">
        <f>('DJI Components'!AN31/'DJI Components'!AN30)-1</f>
        <v>1.4553797662356871E-2</v>
      </c>
      <c r="H28" s="165">
        <f>('DJI Components'!AU31/'DJI Components'!AU30)-1</f>
        <v>-1.6219103746090036E-2</v>
      </c>
      <c r="I28" s="165">
        <f>('DJI Components'!BB31/'DJI Components'!BB30)-1</f>
        <v>1.5078411282272164E-3</v>
      </c>
      <c r="J28" s="165">
        <f>('DJI Components'!BI31/'DJI Components'!BI30)-1</f>
        <v>6.9362268516888204E-3</v>
      </c>
      <c r="K28" s="165">
        <f>('DJI Components'!BP31/'DJI Components'!BP30)-1</f>
        <v>-4.0502226802308083E-4</v>
      </c>
      <c r="L28" s="165">
        <f>('DJI Components'!BW31/'DJI Components'!BW30)-1</f>
        <v>-2.115602502463676E-3</v>
      </c>
      <c r="M28" s="165">
        <f>('DJI Components'!CD31/'DJI Components'!CD30)-1</f>
        <v>3.4526758168527127E-3</v>
      </c>
      <c r="N28" s="165">
        <f>('DJI Components'!CK31/'DJI Components'!CK30)-1</f>
        <v>4.9206525169660509E-3</v>
      </c>
      <c r="O28" s="165">
        <f>('DJI Components'!CR31/'DJI Components'!CR30)-1</f>
        <v>-1.0305396483143991E-2</v>
      </c>
      <c r="P28" s="165">
        <f>('DJI Components'!CY31/'DJI Components'!CY30)-1</f>
        <v>-2.8139051329414633E-2</v>
      </c>
      <c r="Q28" s="165">
        <f>('DJI Components'!DF31/'DJI Components'!DF30)-1</f>
        <v>1.3970058526227902E-2</v>
      </c>
      <c r="R28" s="165">
        <f>('DJI Components'!DM31/'DJI Components'!DM30)-1</f>
        <v>-5.6985852397188896E-3</v>
      </c>
      <c r="S28" s="165">
        <f>('DJI Components'!DT31/'DJI Components'!DT30)-1</f>
        <v>-4.2958413955379582E-3</v>
      </c>
      <c r="T28" s="165">
        <f>('DJI Components'!EA31/'DJI Components'!EA30)-1</f>
        <v>-1.491030041816388E-3</v>
      </c>
      <c r="U28" s="165">
        <f>('DJI Components'!EH31/'DJI Components'!EH30)-1</f>
        <v>2.4836147546432263E-2</v>
      </c>
      <c r="V28" s="165">
        <f>('DJI Components'!EO31/'DJI Components'!EO30)-1</f>
        <v>9.7909870593100301E-3</v>
      </c>
      <c r="W28" s="165">
        <f>('DJI Components'!EV31/'DJI Components'!EV30)-1</f>
        <v>8.9657892961152452E-3</v>
      </c>
      <c r="X28" s="165">
        <f>('DJI Components'!FC31/'DJI Components'!FC30)-1</f>
        <v>2.2135154783893718E-2</v>
      </c>
      <c r="Y28" s="165">
        <f>('DJI Components'!FJ31/'DJI Components'!FJ30)-1</f>
        <v>1.8162860625423605E-3</v>
      </c>
      <c r="Z28" s="165">
        <f>('DJI Components'!FQ31/'DJI Components'!FQ30)-1</f>
        <v>1.6841884347980729E-2</v>
      </c>
      <c r="AA28" s="165">
        <f>('DJI Components'!FX31/'DJI Components'!FX30)-1</f>
        <v>2.3653151269693584E-3</v>
      </c>
      <c r="AB28" s="165">
        <f>('DJI Components'!GE31/'DJI Components'!GE30)-1</f>
        <v>1.8031348271383196E-2</v>
      </c>
      <c r="AC28" s="165">
        <f>('DJI Components'!GL31/'DJI Components'!GL30)-1</f>
        <v>-1.9692473698408319E-2</v>
      </c>
      <c r="AD28" s="165">
        <f>('DJI Components'!GS31/'DJI Components'!GS30)-1</f>
        <v>1.0045260257178334E-2</v>
      </c>
      <c r="AE28" s="165">
        <f>('DJI Components'!GZ31/'DJI Components'!GZ30)-1</f>
        <v>1.5354675939708295E-2</v>
      </c>
      <c r="AF28" s="166">
        <f>('DJI Components'!HG31/'DJI Components'!HG30)-1</f>
        <v>5.6776465927965702E-3</v>
      </c>
    </row>
    <row r="29" spans="1:32" x14ac:dyDescent="0.2">
      <c r="A29" s="127">
        <f>'DJI Components'!A32</f>
        <v>44116</v>
      </c>
      <c r="B29" s="164">
        <f>('DJI Components'!E32/'DJI Components'!E31)-1</f>
        <v>-3.8393915444880911E-3</v>
      </c>
      <c r="C29" s="165">
        <f>('DJI Components'!L32/'DJI Components'!L31)-1</f>
        <v>2.5390728809129293E-3</v>
      </c>
      <c r="D29" s="165">
        <f>('DJI Components'!S32/'DJI Components'!S31)-1</f>
        <v>1.1871559085824712E-2</v>
      </c>
      <c r="E29" s="165">
        <f>('DJI Components'!Z32/'DJI Components'!Z31)-1</f>
        <v>6.3520568833713265E-2</v>
      </c>
      <c r="F29" s="165">
        <f>('DJI Components'!AG32/'DJI Components'!AG31)-1</f>
        <v>1.1954819674242501E-4</v>
      </c>
      <c r="G29" s="165">
        <f>('DJI Components'!AN32/'DJI Components'!AN31)-1</f>
        <v>2.3090467810614523E-2</v>
      </c>
      <c r="H29" s="165">
        <f>('DJI Components'!AU32/'DJI Components'!AU31)-1</f>
        <v>6.8919189189189378E-3</v>
      </c>
      <c r="I29" s="165">
        <f>('DJI Components'!BB32/'DJI Components'!BB31)-1</f>
        <v>1.279806839638975E-2</v>
      </c>
      <c r="J29" s="165">
        <f>('DJI Components'!BI32/'DJI Components'!BI31)-1</f>
        <v>5.5107064453709942E-3</v>
      </c>
      <c r="K29" s="165">
        <f>('DJI Components'!BP32/'DJI Components'!BP31)-1</f>
        <v>-1.5802248464298008E-2</v>
      </c>
      <c r="L29" s="165">
        <f>('DJI Components'!BW32/'DJI Components'!BW31)-1</f>
        <v>3.1704742324049295E-2</v>
      </c>
      <c r="M29" s="165">
        <f>('DJI Components'!CD32/'DJI Components'!CD31)-1</f>
        <v>5.6198874406501176E-3</v>
      </c>
      <c r="N29" s="165">
        <f>('DJI Components'!CK32/'DJI Components'!CK31)-1</f>
        <v>3.4624753601981695E-3</v>
      </c>
      <c r="O29" s="165">
        <f>('DJI Components'!CR32/'DJI Components'!CR31)-1</f>
        <v>2.0068174933737248E-2</v>
      </c>
      <c r="P29" s="165">
        <f>('DJI Components'!CY32/'DJI Components'!CY31)-1</f>
        <v>-4.5387119137748622E-3</v>
      </c>
      <c r="Q29" s="165">
        <f>('DJI Components'!DF32/'DJI Components'!DF31)-1</f>
        <v>5.7627011607426226E-3</v>
      </c>
      <c r="R29" s="165">
        <f>('DJI Components'!DM32/'DJI Components'!DM31)-1</f>
        <v>1.225301419722391E-2</v>
      </c>
      <c r="S29" s="165">
        <f>('DJI Components'!DT32/'DJI Components'!DT31)-1</f>
        <v>5.6931859120830097E-3</v>
      </c>
      <c r="T29" s="165">
        <f>('DJI Components'!EA32/'DJI Components'!EA31)-1</f>
        <v>0</v>
      </c>
      <c r="U29" s="165">
        <f>('DJI Components'!EH32/'DJI Components'!EH31)-1</f>
        <v>2.5902395865829986E-2</v>
      </c>
      <c r="V29" s="165">
        <f>('DJI Components'!EO32/'DJI Components'!EO31)-1</f>
        <v>-1.1604741536257235E-2</v>
      </c>
      <c r="W29" s="165">
        <f>('DJI Components'!EV32/'DJI Components'!EV31)-1</f>
        <v>1.0985215658903202E-2</v>
      </c>
      <c r="X29" s="165">
        <f>('DJI Components'!FC32/'DJI Components'!FC31)-1</f>
        <v>4.0980372769441331E-3</v>
      </c>
      <c r="Y29" s="165">
        <f>('DJI Components'!FJ32/'DJI Components'!FJ31)-1</f>
        <v>6.1296640571586458E-3</v>
      </c>
      <c r="Z29" s="165">
        <f>('DJI Components'!FQ32/'DJI Components'!FQ31)-1</f>
        <v>6.4970870729270658E-3</v>
      </c>
      <c r="AA29" s="165">
        <f>('DJI Components'!FX32/'DJI Components'!FX31)-1</f>
        <v>3.7080227976395985E-3</v>
      </c>
      <c r="AB29" s="165">
        <f>('DJI Components'!GE32/'DJI Components'!GE31)-1</f>
        <v>-1.1614643881217024E-3</v>
      </c>
      <c r="AC29" s="165">
        <f>('DJI Components'!GL32/'DJI Components'!GL31)-1</f>
        <v>1.6235553109521073E-2</v>
      </c>
      <c r="AD29" s="165">
        <f>('DJI Components'!GS32/'DJI Components'!GS31)-1</f>
        <v>1.0295566678075074E-2</v>
      </c>
      <c r="AE29" s="165">
        <f>('DJI Components'!GZ32/'DJI Components'!GZ31)-1</f>
        <v>-8.0028802687759359E-5</v>
      </c>
      <c r="AF29" s="166">
        <f>('DJI Components'!HG32/'DJI Components'!HG31)-1</f>
        <v>8.7669526951155152E-3</v>
      </c>
    </row>
    <row r="30" spans="1:32" x14ac:dyDescent="0.2">
      <c r="A30" s="127">
        <f>'DJI Components'!A33</f>
        <v>44117</v>
      </c>
      <c r="B30" s="164">
        <f>('DJI Components'!E33/'DJI Components'!E32)-1</f>
        <v>-1.197740333154107E-2</v>
      </c>
      <c r="C30" s="165">
        <f>('DJI Components'!L33/'DJI Components'!L32)-1</f>
        <v>-1.5007963464891083E-2</v>
      </c>
      <c r="D30" s="165">
        <f>('DJI Components'!S33/'DJI Components'!S32)-1</f>
        <v>-7.0977831217433618E-4</v>
      </c>
      <c r="E30" s="165">
        <f>('DJI Components'!Z33/'DJI Components'!Z32)-1</f>
        <v>-2.6527362917566522E-2</v>
      </c>
      <c r="F30" s="165">
        <f>('DJI Components'!AG33/'DJI Components'!AG32)-1</f>
        <v>-3.1132398047240106E-2</v>
      </c>
      <c r="G30" s="165">
        <f>('DJI Components'!AN33/'DJI Components'!AN32)-1</f>
        <v>-3.0133816923106904E-3</v>
      </c>
      <c r="H30" s="165">
        <f>('DJI Components'!AU33/'DJI Components'!AU32)-1</f>
        <v>-1.4897328817680022E-2</v>
      </c>
      <c r="I30" s="165">
        <f>('DJI Components'!BB33/'DJI Components'!BB32)-1</f>
        <v>-1.3627353478013915E-2</v>
      </c>
      <c r="J30" s="165">
        <f>('DJI Components'!BI33/'DJI Components'!BI32)-1</f>
        <v>-1.7028753180661549E-2</v>
      </c>
      <c r="K30" s="165">
        <f>('DJI Components'!BP33/'DJI Components'!BP32)-1</f>
        <v>-1.440924189340298E-2</v>
      </c>
      <c r="L30" s="165">
        <f>('DJI Components'!BW33/'DJI Components'!BW32)-1</f>
        <v>-1.5458607683976333E-2</v>
      </c>
      <c r="M30" s="165">
        <f>('DJI Components'!CD33/'DJI Components'!CD32)-1</f>
        <v>-2.1726722047635039E-2</v>
      </c>
      <c r="N30" s="165">
        <f>('DJI Components'!CK33/'DJI Components'!CK32)-1</f>
        <v>1.2024610337393327E-2</v>
      </c>
      <c r="O30" s="165">
        <f>('DJI Components'!CR33/'DJI Components'!CR32)-1</f>
        <v>-9.2796954476670468E-4</v>
      </c>
      <c r="P30" s="165">
        <f>('DJI Components'!CY33/'DJI Components'!CY32)-1</f>
        <v>-1.6586754316380459E-2</v>
      </c>
      <c r="Q30" s="165">
        <f>('DJI Components'!DF33/'DJI Components'!DF32)-1</f>
        <v>-2.2918829634321125E-2</v>
      </c>
      <c r="R30" s="165">
        <f>('DJI Components'!DM33/'DJI Components'!DM32)-1</f>
        <v>-1.6204636544228102E-2</v>
      </c>
      <c r="S30" s="165">
        <f>('DJI Components'!DT33/'DJI Components'!DT32)-1</f>
        <v>5.4840785215863885E-3</v>
      </c>
      <c r="T30" s="165">
        <f>('DJI Components'!EA33/'DJI Components'!EA32)-1</f>
        <v>4.3553945851682041E-3</v>
      </c>
      <c r="U30" s="165">
        <f>('DJI Components'!EH33/'DJI Components'!EH32)-1</f>
        <v>6.5944310730199351E-3</v>
      </c>
      <c r="V30" s="165">
        <f>('DJI Components'!EO33/'DJI Components'!EO32)-1</f>
        <v>-2.0084194804654842E-3</v>
      </c>
      <c r="W30" s="165">
        <f>('DJI Components'!EV33/'DJI Components'!EV32)-1</f>
        <v>-1.9378364614217602E-3</v>
      </c>
      <c r="X30" s="165">
        <f>('DJI Components'!FC33/'DJI Components'!FC32)-1</f>
        <v>-8.9871566895927124E-4</v>
      </c>
      <c r="Y30" s="165">
        <f>('DJI Components'!FJ33/'DJI Components'!FJ32)-1</f>
        <v>-3.1319735444313213E-2</v>
      </c>
      <c r="Z30" s="165">
        <f>('DJI Components'!FQ33/'DJI Components'!FQ32)-1</f>
        <v>4.3943752329169694E-3</v>
      </c>
      <c r="AA30" s="165">
        <f>('DJI Components'!FX33/'DJI Components'!FX32)-1</f>
        <v>-3.1905626060548808E-3</v>
      </c>
      <c r="AB30" s="165">
        <f>('DJI Components'!GE33/'DJI Components'!GE32)-1</f>
        <v>-1.007745668829807E-2</v>
      </c>
      <c r="AC30" s="165">
        <f>('DJI Components'!GL33/'DJI Components'!GL32)-1</f>
        <v>-2.0308692120227456E-2</v>
      </c>
      <c r="AD30" s="165">
        <f>('DJI Components'!GS33/'DJI Components'!GS32)-1</f>
        <v>1.3726142114384832E-2</v>
      </c>
      <c r="AE30" s="165">
        <f>('DJI Components'!GZ33/'DJI Components'!GZ32)-1</f>
        <v>3.1927710395073028E-2</v>
      </c>
      <c r="AF30" s="166">
        <f>('DJI Components'!HG33/'DJI Components'!HG32)-1</f>
        <v>-5.4689168832825485E-3</v>
      </c>
    </row>
    <row r="31" spans="1:32" x14ac:dyDescent="0.2">
      <c r="A31" s="127">
        <f>'DJI Components'!A34</f>
        <v>44118</v>
      </c>
      <c r="B31" s="164">
        <f>('DJI Components'!E34/'DJI Components'!E33)-1</f>
        <v>1.0622270580859627E-2</v>
      </c>
      <c r="C31" s="165">
        <f>('DJI Components'!L34/'DJI Components'!L33)-1</f>
        <v>-1.9046185714767239E-3</v>
      </c>
      <c r="D31" s="165">
        <f>('DJI Components'!S34/'DJI Components'!S33)-1</f>
        <v>-7.0610931237753416E-3</v>
      </c>
      <c r="E31" s="165">
        <f>('DJI Components'!Z34/'DJI Components'!Z33)-1</f>
        <v>7.4322049121766653E-4</v>
      </c>
      <c r="F31" s="165">
        <f>('DJI Components'!AG34/'DJI Components'!AG33)-1</f>
        <v>6.7842975625034274E-3</v>
      </c>
      <c r="G31" s="165">
        <f>('DJI Components'!AN34/'DJI Components'!AN33)-1</f>
        <v>9.190760214371041E-3</v>
      </c>
      <c r="H31" s="165">
        <f>('DJI Components'!AU34/'DJI Components'!AU33)-1</f>
        <v>-6.1308581435733922E-3</v>
      </c>
      <c r="I31" s="165">
        <f>('DJI Components'!BB34/'DJI Components'!BB33)-1</f>
        <v>2.0094950512561383E-3</v>
      </c>
      <c r="J31" s="165">
        <f>('DJI Components'!BI34/'DJI Components'!BI33)-1</f>
        <v>-1.991278335498281E-3</v>
      </c>
      <c r="K31" s="165">
        <f>('DJI Components'!BP34/'DJI Components'!BP33)-1</f>
        <v>1.9841290312420767E-2</v>
      </c>
      <c r="L31" s="165">
        <f>('DJI Components'!BW34/'DJI Components'!BW33)-1</f>
        <v>1.9923058867443721E-3</v>
      </c>
      <c r="M31" s="165">
        <f>('DJI Components'!CD34/'DJI Components'!CD33)-1</f>
        <v>1.119206042800247E-2</v>
      </c>
      <c r="N31" s="165">
        <f>('DJI Components'!CK34/'DJI Components'!CK33)-1</f>
        <v>-1.1261844499682039E-2</v>
      </c>
      <c r="O31" s="165">
        <f>('DJI Components'!CR34/'DJI Components'!CR33)-1</f>
        <v>-5.2016160058846461E-3</v>
      </c>
      <c r="P31" s="165">
        <f>('DJI Components'!CY34/'DJI Components'!CY33)-1</f>
        <v>6.7146603791312653E-3</v>
      </c>
      <c r="Q31" s="165">
        <f>('DJI Components'!DF34/'DJI Components'!DF33)-1</f>
        <v>-1.7524602200562622E-3</v>
      </c>
      <c r="R31" s="165">
        <f>('DJI Components'!DM34/'DJI Components'!DM33)-1</f>
        <v>-5.5566382770058098E-3</v>
      </c>
      <c r="S31" s="165">
        <f>('DJI Components'!DT34/'DJI Components'!DT33)-1</f>
        <v>1.1875478023959385E-3</v>
      </c>
      <c r="T31" s="165">
        <f>('DJI Components'!EA34/'DJI Components'!EA33)-1</f>
        <v>-2.4780376090334233E-3</v>
      </c>
      <c r="U31" s="165">
        <f>('DJI Components'!EH34/'DJI Components'!EH33)-1</f>
        <v>-8.9742438796812651E-3</v>
      </c>
      <c r="V31" s="165">
        <f>('DJI Components'!EO34/'DJI Components'!EO33)-1</f>
        <v>-1.1919450741163629E-2</v>
      </c>
      <c r="W31" s="165">
        <f>('DJI Components'!EV34/'DJI Components'!EV33)-1</f>
        <v>-1.1789334425313935E-3</v>
      </c>
      <c r="X31" s="165">
        <f>('DJI Components'!FC34/'DJI Components'!FC33)-1</f>
        <v>-1.8738523567817689E-2</v>
      </c>
      <c r="Y31" s="165">
        <f>('DJI Components'!FJ34/'DJI Components'!FJ33)-1</f>
        <v>-7.6180353230403952E-3</v>
      </c>
      <c r="Z31" s="165">
        <f>('DJI Components'!FQ34/'DJI Components'!FQ33)-1</f>
        <v>-2.8875766775134259E-2</v>
      </c>
      <c r="AA31" s="165">
        <f>('DJI Components'!FX34/'DJI Components'!FX33)-1</f>
        <v>-1.5667132485391977E-2</v>
      </c>
      <c r="AB31" s="165">
        <f>('DJI Components'!GE34/'DJI Components'!GE33)-1</f>
        <v>-1.0375929558381514E-2</v>
      </c>
      <c r="AC31" s="165">
        <f>('DJI Components'!GL34/'DJI Components'!GL33)-1</f>
        <v>-7.4626865671643117E-3</v>
      </c>
      <c r="AD31" s="165">
        <f>('DJI Components'!GS34/'DJI Components'!GS33)-1</f>
        <v>-1.5660220629425514E-2</v>
      </c>
      <c r="AE31" s="165">
        <f>('DJI Components'!GZ34/'DJI Components'!GZ33)-1</f>
        <v>-1.8377875863483717E-2</v>
      </c>
      <c r="AF31" s="166">
        <f>('DJI Components'!HG34/'DJI Components'!HG33)-1</f>
        <v>-5.7814190540314003E-3</v>
      </c>
    </row>
    <row r="32" spans="1:32" x14ac:dyDescent="0.2">
      <c r="A32" s="127">
        <f>'DJI Components'!A35</f>
        <v>44119</v>
      </c>
      <c r="B32" s="164">
        <f>('DJI Components'!E35/'DJI Components'!E34)-1</f>
        <v>4.0380524004057783E-3</v>
      </c>
      <c r="C32" s="165">
        <f>('DJI Components'!L35/'DJI Components'!L34)-1</f>
        <v>-3.6255892305234738E-3</v>
      </c>
      <c r="D32" s="165">
        <f>('DJI Components'!S35/'DJI Components'!S34)-1</f>
        <v>-1.1108769478866409E-2</v>
      </c>
      <c r="E32" s="165">
        <f>('DJI Components'!Z35/'DJI Components'!Z34)-1</f>
        <v>-3.9607475210703402E-3</v>
      </c>
      <c r="F32" s="165">
        <f>('DJI Components'!AG35/'DJI Components'!AG34)-1</f>
        <v>6.1259493345395821E-3</v>
      </c>
      <c r="G32" s="165">
        <f>('DJI Components'!AN35/'DJI Components'!AN34)-1</f>
        <v>8.7402480976697117E-3</v>
      </c>
      <c r="H32" s="165">
        <f>('DJI Components'!AU35/'DJI Components'!AU34)-1</f>
        <v>7.6765596028742777E-3</v>
      </c>
      <c r="I32" s="165">
        <f>('DJI Components'!BB35/'DJI Components'!BB34)-1</f>
        <v>2.0055653548649577E-3</v>
      </c>
      <c r="J32" s="165">
        <f>('DJI Components'!BI35/'DJI Components'!BI34)-1</f>
        <v>-2.5937151355490684E-3</v>
      </c>
      <c r="K32" s="165">
        <f>('DJI Components'!BP35/'DJI Components'!BP34)-1</f>
        <v>3.686176379841255E-3</v>
      </c>
      <c r="L32" s="165">
        <f>('DJI Components'!BW35/'DJI Components'!BW34)-1</f>
        <v>-1.2450835817844674E-2</v>
      </c>
      <c r="M32" s="165">
        <f>('DJI Components'!CD35/'DJI Components'!CD34)-1</f>
        <v>-4.9576295327281583E-3</v>
      </c>
      <c r="N32" s="165">
        <f>('DJI Components'!CK35/'DJI Components'!CK34)-1</f>
        <v>1.567498018983704E-3</v>
      </c>
      <c r="O32" s="165">
        <f>('DJI Components'!CR35/'DJI Components'!CR34)-1</f>
        <v>5.6022223268388238E-3</v>
      </c>
      <c r="P32" s="165">
        <f>('DJI Components'!CY35/'DJI Components'!CY34)-1</f>
        <v>-8.3373271663120807E-3</v>
      </c>
      <c r="Q32" s="165">
        <f>('DJI Components'!DF35/'DJI Components'!DF34)-1</f>
        <v>-6.1445237213563209E-3</v>
      </c>
      <c r="R32" s="165">
        <f>('DJI Components'!DM35/'DJI Components'!DM34)-1</f>
        <v>1.4967072291288464E-2</v>
      </c>
      <c r="S32" s="165">
        <f>('DJI Components'!DT35/'DJI Components'!DT34)-1</f>
        <v>8.8744576239885298E-3</v>
      </c>
      <c r="T32" s="165">
        <f>('DJI Components'!EA35/'DJI Components'!EA34)-1</f>
        <v>-1.8010123255919885E-2</v>
      </c>
      <c r="U32" s="165">
        <f>('DJI Components'!EH35/'DJI Components'!EH34)-1</f>
        <v>-5.4332925589365422E-3</v>
      </c>
      <c r="V32" s="165">
        <f>('DJI Components'!EO35/'DJI Components'!EO34)-1</f>
        <v>1.0496600015773128E-2</v>
      </c>
      <c r="W32" s="165">
        <f>('DJI Components'!EV35/'DJI Components'!EV34)-1</f>
        <v>-1.4578659414403727E-3</v>
      </c>
      <c r="X32" s="165">
        <f>('DJI Components'!FC35/'DJI Components'!FC34)-1</f>
        <v>-1.5697155421697362E-2</v>
      </c>
      <c r="Y32" s="165">
        <f>('DJI Components'!FJ35/'DJI Components'!FJ34)-1</f>
        <v>5.4449701458980648E-3</v>
      </c>
      <c r="Z32" s="165">
        <f>('DJI Components'!FQ35/'DJI Components'!FQ34)-1</f>
        <v>8.4511447857482658E-3</v>
      </c>
      <c r="AA32" s="165">
        <f>('DJI Components'!FX35/'DJI Components'!FX34)-1</f>
        <v>-4.6209139140852562E-3</v>
      </c>
      <c r="AB32" s="165">
        <f>('DJI Components'!GE35/'DJI Components'!GE34)-1</f>
        <v>-1.310580632699021E-2</v>
      </c>
      <c r="AC32" s="165">
        <f>('DJI Components'!GL35/'DJI Components'!GL34)-1</f>
        <v>4.8175967697020594E-2</v>
      </c>
      <c r="AD32" s="165">
        <f>('DJI Components'!GS35/'DJI Components'!GS34)-1</f>
        <v>4.0989092107974745E-3</v>
      </c>
      <c r="AE32" s="165">
        <f>('DJI Components'!GZ35/'DJI Components'!GZ34)-1</f>
        <v>6.0826686494246385E-3</v>
      </c>
      <c r="AF32" s="166">
        <f>('DJI Components'!HG35/'DJI Components'!HG34)-1</f>
        <v>-6.9439573542817712E-4</v>
      </c>
    </row>
    <row r="33" spans="1:32" x14ac:dyDescent="0.2">
      <c r="A33" s="127">
        <f>'DJI Components'!A36</f>
        <v>44120</v>
      </c>
      <c r="B33" s="164">
        <f>('DJI Components'!E36/'DJI Components'!E35)-1</f>
        <v>1.1178134478611934E-2</v>
      </c>
      <c r="C33" s="165">
        <f>('DJI Components'!L36/'DJI Components'!L35)-1</f>
        <v>4.5964186536435747E-3</v>
      </c>
      <c r="D33" s="165">
        <f>('DJI Components'!S36/'DJI Components'!S35)-1</f>
        <v>3.0211736313596749E-3</v>
      </c>
      <c r="E33" s="165">
        <f>('DJI Components'!Z36/'DJI Components'!Z35)-1</f>
        <v>-1.4000513743687382E-2</v>
      </c>
      <c r="F33" s="165">
        <f>('DJI Components'!AG36/'DJI Components'!AG35)-1</f>
        <v>1.8935709360213604E-2</v>
      </c>
      <c r="G33" s="165">
        <f>('DJI Components'!AN36/'DJI Components'!AN35)-1</f>
        <v>2.247944230099419E-2</v>
      </c>
      <c r="H33" s="165">
        <f>('DJI Components'!AU36/'DJI Components'!AU35)-1</f>
        <v>-8.4342672171332511E-3</v>
      </c>
      <c r="I33" s="165">
        <f>('DJI Components'!BB36/'DJI Components'!BB35)-1</f>
        <v>4.7535400361884417E-3</v>
      </c>
      <c r="J33" s="165">
        <f>('DJI Components'!BI36/'DJI Components'!BI35)-1</f>
        <v>8.000999879935744E-4</v>
      </c>
      <c r="K33" s="165">
        <f>('DJI Components'!BP36/'DJI Components'!BP35)-1</f>
        <v>5.9171804087809754E-3</v>
      </c>
      <c r="L33" s="165">
        <f>('DJI Components'!BW36/'DJI Components'!BW35)-1</f>
        <v>-1.145732948828404E-2</v>
      </c>
      <c r="M33" s="165">
        <f>('DJI Components'!CD36/'DJI Components'!CD35)-1</f>
        <v>1.3035165905595392E-2</v>
      </c>
      <c r="N33" s="165">
        <f>('DJI Components'!CK36/'DJI Components'!CK35)-1</f>
        <v>4.1731583864557109E-4</v>
      </c>
      <c r="O33" s="165">
        <f>('DJI Components'!CR36/'DJI Components'!CR35)-1</f>
        <v>5.7567690160358342E-3</v>
      </c>
      <c r="P33" s="165">
        <f>('DJI Components'!CY36/'DJI Components'!CY35)-1</f>
        <v>8.3273361224063258E-3</v>
      </c>
      <c r="Q33" s="165">
        <f>('DJI Components'!DF36/'DJI Components'!DF35)-1</f>
        <v>6.182512314933053E-3</v>
      </c>
      <c r="R33" s="165">
        <f>('DJI Components'!DM36/'DJI Components'!DM35)-1</f>
        <v>-2.0644809077420279E-3</v>
      </c>
      <c r="S33" s="165">
        <f>('DJI Components'!DT36/'DJI Components'!DT35)-1</f>
        <v>-1.1757707767626746E-3</v>
      </c>
      <c r="T33" s="165">
        <f>('DJI Components'!EA36/'DJI Components'!EA35)-1</f>
        <v>9.7393475894025361E-3</v>
      </c>
      <c r="U33" s="165">
        <f>('DJI Components'!EH36/'DJI Components'!EH35)-1</f>
        <v>0</v>
      </c>
      <c r="V33" s="165">
        <f>('DJI Components'!EO36/'DJI Components'!EO35)-1</f>
        <v>-7.7519379844961378E-3</v>
      </c>
      <c r="W33" s="165">
        <f>('DJI Components'!EV36/'DJI Components'!EV35)-1</f>
        <v>3.8934644525694395E-3</v>
      </c>
      <c r="X33" s="165">
        <f>('DJI Components'!FC36/'DJI Components'!FC35)-1</f>
        <v>3.2204989786568383E-3</v>
      </c>
      <c r="Y33" s="165">
        <f>('DJI Components'!FJ36/'DJI Components'!FJ35)-1</f>
        <v>6.0369407496176919E-3</v>
      </c>
      <c r="Z33" s="165">
        <f>('DJI Components'!FQ36/'DJI Components'!FQ35)-1</f>
        <v>1.6421686801146862E-2</v>
      </c>
      <c r="AA33" s="165">
        <f>('DJI Components'!FX36/'DJI Components'!FX35)-1</f>
        <v>-1.8913514442915336E-3</v>
      </c>
      <c r="AB33" s="165">
        <f>('DJI Components'!GE36/'DJI Components'!GE35)-1</f>
        <v>3.5579653687101143E-3</v>
      </c>
      <c r="AC33" s="165">
        <f>('DJI Components'!GL36/'DJI Components'!GL35)-1</f>
        <v>-6.1104943174946635E-3</v>
      </c>
      <c r="AD33" s="165">
        <f>('DJI Components'!GS36/'DJI Components'!GS35)-1</f>
        <v>1.2454715370198155E-3</v>
      </c>
      <c r="AE33" s="165">
        <f>('DJI Components'!GZ36/'DJI Components'!GZ35)-1</f>
        <v>-4.3184908580520265E-3</v>
      </c>
      <c r="AF33" s="166">
        <f>('DJI Components'!HG36/'DJI Components'!HG35)-1</f>
        <v>3.9344849127191939E-3</v>
      </c>
    </row>
    <row r="34" spans="1:32" x14ac:dyDescent="0.2">
      <c r="A34" s="127">
        <f>'DJI Components'!A37</f>
        <v>44123</v>
      </c>
      <c r="B34" s="164">
        <f>('DJI Components'!E37/'DJI Components'!E36)-1</f>
        <v>-8.3055389348684061E-3</v>
      </c>
      <c r="C34" s="165">
        <f>('DJI Components'!L37/'DJI Components'!L36)-1</f>
        <v>-2.3258058402133019E-2</v>
      </c>
      <c r="D34" s="165">
        <f>('DJI Components'!S37/'DJI Components'!S36)-1</f>
        <v>-2.1254004661233727E-2</v>
      </c>
      <c r="E34" s="165">
        <f>('DJI Components'!Z37/'DJI Components'!Z36)-1</f>
        <v>-2.5541875958877802E-2</v>
      </c>
      <c r="F34" s="165">
        <f>('DJI Components'!AG37/'DJI Components'!AG36)-1</f>
        <v>-1.4341499336426589E-3</v>
      </c>
      <c r="G34" s="165">
        <f>('DJI Components'!AN37/'DJI Components'!AN36)-1</f>
        <v>-7.229635555555558E-3</v>
      </c>
      <c r="H34" s="165">
        <f>('DJI Components'!AU37/'DJI Components'!AU36)-1</f>
        <v>-2.2088078228674424E-2</v>
      </c>
      <c r="I34" s="165">
        <f>('DJI Components'!BB37/'DJI Components'!BB36)-1</f>
        <v>-2.1414367529880352E-2</v>
      </c>
      <c r="J34" s="165">
        <f>('DJI Components'!BI37/'DJI Components'!BI36)-1</f>
        <v>-8.1950831140331637E-3</v>
      </c>
      <c r="K34" s="165">
        <f>('DJI Components'!BP37/'DJI Components'!BP36)-1</f>
        <v>-9.3306087085315292E-3</v>
      </c>
      <c r="L34" s="165">
        <f>('DJI Components'!BW37/'DJI Components'!BW36)-1</f>
        <v>-2.5217253399346662E-3</v>
      </c>
      <c r="M34" s="165">
        <f>('DJI Components'!CD37/'DJI Components'!CD36)-1</f>
        <v>-1.8700703312932054E-2</v>
      </c>
      <c r="N34" s="165">
        <f>('DJI Components'!CK37/'DJI Components'!CK36)-1</f>
        <v>-1.3661937514260813E-2</v>
      </c>
      <c r="O34" s="165">
        <f>('DJI Components'!CR37/'DJI Components'!CR36)-1</f>
        <v>7.7548375184639529E-3</v>
      </c>
      <c r="P34" s="165">
        <f>('DJI Components'!CY37/'DJI Components'!CY36)-1</f>
        <v>-3.2558008417374884E-3</v>
      </c>
      <c r="Q34" s="165">
        <f>('DJI Components'!DF37/'DJI Components'!DF36)-1</f>
        <v>-2.5523287284674456E-2</v>
      </c>
      <c r="R34" s="165">
        <f>('DJI Components'!DM37/'DJI Components'!DM36)-1</f>
        <v>-1.6845620789171067E-2</v>
      </c>
      <c r="S34" s="165">
        <f>('DJI Components'!DT37/'DJI Components'!DT36)-1</f>
        <v>-1.4692396884779968E-2</v>
      </c>
      <c r="T34" s="165">
        <f>('DJI Components'!EA37/'DJI Components'!EA36)-1</f>
        <v>-1.4530810256458748E-2</v>
      </c>
      <c r="U34" s="165">
        <f>('DJI Components'!EH37/'DJI Components'!EH36)-1</f>
        <v>-2.4765559960565176E-2</v>
      </c>
      <c r="V34" s="165">
        <f>('DJI Components'!EO37/'DJI Components'!EO36)-1</f>
        <v>-4.4531249999999467E-3</v>
      </c>
      <c r="W34" s="165">
        <f>('DJI Components'!EV37/'DJI Components'!EV36)-1</f>
        <v>-1.7175670179206848E-2</v>
      </c>
      <c r="X34" s="165">
        <f>('DJI Components'!FC37/'DJI Components'!FC36)-1</f>
        <v>-1.3691715970994278E-2</v>
      </c>
      <c r="Y34" s="165">
        <f>('DJI Components'!FJ37/'DJI Components'!FJ36)-1</f>
        <v>-1.3060395340628306E-2</v>
      </c>
      <c r="Z34" s="165">
        <f>('DJI Components'!FQ37/'DJI Components'!FQ36)-1</f>
        <v>-1.7217317682036604E-2</v>
      </c>
      <c r="AA34" s="165">
        <f>('DJI Components'!FX37/'DJI Components'!FX36)-1</f>
        <v>-1.29198968633919E-2</v>
      </c>
      <c r="AB34" s="165">
        <f>('DJI Components'!GE37/'DJI Components'!GE36)-1</f>
        <v>-1.6428613213537724E-2</v>
      </c>
      <c r="AC34" s="165">
        <f>('DJI Components'!GL37/'DJI Components'!GL36)-1</f>
        <v>-1.1761534349104319E-2</v>
      </c>
      <c r="AD34" s="165">
        <f>('DJI Components'!GS37/'DJI Components'!GS36)-1</f>
        <v>-1.2162324060975283E-2</v>
      </c>
      <c r="AE34" s="165">
        <f>('DJI Components'!GZ37/'DJI Components'!GZ36)-1</f>
        <v>-2.034535951968075E-2</v>
      </c>
      <c r="AF34" s="166">
        <f>('DJI Components'!HG37/'DJI Components'!HG36)-1</f>
        <v>-1.4363614181626461E-2</v>
      </c>
    </row>
    <row r="35" spans="1:32" x14ac:dyDescent="0.2">
      <c r="A35" s="127">
        <f>'DJI Components'!A38</f>
        <v>44124</v>
      </c>
      <c r="B35" s="164">
        <f>('DJI Components'!E38/'DJI Components'!E37)-1</f>
        <v>8.2571157489155222E-3</v>
      </c>
      <c r="C35" s="165">
        <f>('DJI Components'!L38/'DJI Components'!L37)-1</f>
        <v>6.5384794911831357E-3</v>
      </c>
      <c r="D35" s="165">
        <f>('DJI Components'!S38/'DJI Components'!S37)-1</f>
        <v>1.6904294922934771E-3</v>
      </c>
      <c r="E35" s="165">
        <f>('DJI Components'!Z38/'DJI Components'!Z37)-1</f>
        <v>1.3191920679636482E-2</v>
      </c>
      <c r="F35" s="165">
        <f>('DJI Components'!AG38/'DJI Components'!AG37)-1</f>
        <v>7.7795463600049963E-4</v>
      </c>
      <c r="G35" s="165">
        <f>('DJI Components'!AN38/'DJI Components'!AN37)-1</f>
        <v>8.7148929070308689E-3</v>
      </c>
      <c r="H35" s="165">
        <f>('DJI Components'!AU38/'DJI Components'!AU37)-1</f>
        <v>5.6116863862469835E-3</v>
      </c>
      <c r="I35" s="165">
        <f>('DJI Components'!BB38/'DJI Components'!BB37)-1</f>
        <v>-2.544478436246278E-3</v>
      </c>
      <c r="J35" s="165">
        <f>('DJI Components'!BI38/'DJI Components'!BI37)-1</f>
        <v>1.2696513758494898E-2</v>
      </c>
      <c r="K35" s="165">
        <f>('DJI Components'!BP38/'DJI Components'!BP37)-1</f>
        <v>1.0237510237510294E-2</v>
      </c>
      <c r="L35" s="165">
        <f>('DJI Components'!BW38/'DJI Components'!BW37)-1</f>
        <v>1.1376328344826492E-2</v>
      </c>
      <c r="M35" s="165">
        <f>('DJI Components'!CD38/'DJI Components'!CD37)-1</f>
        <v>9.7324962930822601E-3</v>
      </c>
      <c r="N35" s="165">
        <f>('DJI Components'!CK38/'DJI Components'!CK37)-1</f>
        <v>8.1415356516516546E-3</v>
      </c>
      <c r="O35" s="165">
        <f>('DJI Components'!CR38/'DJI Components'!CR37)-1</f>
        <v>-2.1070024878342863E-2</v>
      </c>
      <c r="P35" s="165">
        <f>('DJI Components'!CY38/'DJI Components'!CY37)-1</f>
        <v>-6.4929845401446307E-2</v>
      </c>
      <c r="Q35" s="165">
        <f>('DJI Components'!DF38/'DJI Components'!DF37)-1</f>
        <v>1.5936529160507362E-3</v>
      </c>
      <c r="R35" s="165">
        <f>('DJI Components'!DM38/'DJI Components'!DM37)-1</f>
        <v>5.711422674005151E-3</v>
      </c>
      <c r="S35" s="165">
        <f>('DJI Components'!DT38/'DJI Components'!DT37)-1</f>
        <v>6.4159159292034307E-3</v>
      </c>
      <c r="T35" s="165">
        <f>('DJI Components'!EA38/'DJI Components'!EA37)-1</f>
        <v>-5.0845783411959111E-3</v>
      </c>
      <c r="U35" s="165">
        <f>('DJI Components'!EH38/'DJI Components'!EH37)-1</f>
        <v>2.0072495471605833E-3</v>
      </c>
      <c r="V35" s="165">
        <f>('DJI Components'!EO38/'DJI Components'!EO37)-1</f>
        <v>8.3183316330532886E-3</v>
      </c>
      <c r="W35" s="165">
        <f>('DJI Components'!EV38/'DJI Components'!EV37)-1</f>
        <v>4.0165737716419958E-3</v>
      </c>
      <c r="X35" s="165">
        <f>('DJI Components'!FC38/'DJI Components'!FC37)-1</f>
        <v>3.7645818549190135E-3</v>
      </c>
      <c r="Y35" s="165">
        <f>('DJI Components'!FJ38/'DJI Components'!FJ37)-1</f>
        <v>5.6062278471469273E-2</v>
      </c>
      <c r="Z35" s="165">
        <f>('DJI Components'!FQ38/'DJI Components'!FQ37)-1</f>
        <v>-2.4982943603162333E-3</v>
      </c>
      <c r="AA35" s="165">
        <f>('DJI Components'!FX38/'DJI Components'!FX37)-1</f>
        <v>-8.7258291226144369E-4</v>
      </c>
      <c r="AB35" s="165">
        <f>('DJI Components'!GE38/'DJI Components'!GE37)-1</f>
        <v>3.7061278179106871E-3</v>
      </c>
      <c r="AC35" s="165">
        <f>('DJI Components'!GL38/'DJI Components'!GL37)-1</f>
        <v>1.4065485148350154E-2</v>
      </c>
      <c r="AD35" s="165">
        <f>('DJI Components'!GS38/'DJI Components'!GS37)-1</f>
        <v>6.6456594609092257E-3</v>
      </c>
      <c r="AE35" s="165">
        <f>('DJI Components'!GZ38/'DJI Components'!GZ37)-1</f>
        <v>5.7956530839011755E-3</v>
      </c>
      <c r="AF35" s="166">
        <f>('DJI Components'!HG38/'DJI Components'!HG37)-1</f>
        <v>4.020865800190343E-3</v>
      </c>
    </row>
    <row r="36" spans="1:32" x14ac:dyDescent="0.2">
      <c r="A36" s="127">
        <f>'DJI Components'!A39</f>
        <v>44125</v>
      </c>
      <c r="B36" s="164">
        <f>('DJI Components'!E39/'DJI Components'!E38)-1</f>
        <v>-1.0412395619989412E-2</v>
      </c>
      <c r="C36" s="165">
        <f>('DJI Components'!L39/'DJI Components'!L38)-1</f>
        <v>-1.6579397096949666E-2</v>
      </c>
      <c r="D36" s="165">
        <f>('DJI Components'!S39/'DJI Components'!S38)-1</f>
        <v>-9.2168106650764026E-3</v>
      </c>
      <c r="E36" s="165">
        <f>('DJI Components'!Z39/'DJI Components'!Z38)-1</f>
        <v>-5.4463363893058059E-3</v>
      </c>
      <c r="F36" s="165">
        <f>('DJI Components'!AG39/'DJI Components'!AG38)-1</f>
        <v>-2.0210499276174909E-2</v>
      </c>
      <c r="G36" s="165">
        <f>('DJI Components'!AN39/'DJI Components'!AN38)-1</f>
        <v>-9.4089055740308458E-3</v>
      </c>
      <c r="H36" s="165">
        <f>('DJI Components'!AU39/'DJI Components'!AU38)-1</f>
        <v>-1.1300181361607264E-2</v>
      </c>
      <c r="I36" s="165">
        <f>('DJI Components'!BB39/'DJI Components'!BB38)-1</f>
        <v>-3.5714284803207708E-3</v>
      </c>
      <c r="J36" s="165">
        <f>('DJI Components'!BI39/'DJI Components'!BI38)-1</f>
        <v>-5.1740895522388586E-3</v>
      </c>
      <c r="K36" s="165">
        <f>('DJI Components'!BP39/'DJI Components'!BP38)-1</f>
        <v>-1.6011370085123655E-2</v>
      </c>
      <c r="L36" s="165">
        <f>('DJI Components'!BW39/'DJI Components'!BW38)-1</f>
        <v>-2.461181091482878E-2</v>
      </c>
      <c r="M36" s="165">
        <f>('DJI Components'!CD39/'DJI Components'!CD38)-1</f>
        <v>-2.2509523909429729E-3</v>
      </c>
      <c r="N36" s="165">
        <f>('DJI Components'!CK39/'DJI Components'!CK38)-1</f>
        <v>-5.3488985871202877E-3</v>
      </c>
      <c r="O36" s="165">
        <f>('DJI Components'!CR39/'DJI Components'!CR38)-1</f>
        <v>1.3101253977165772E-3</v>
      </c>
      <c r="P36" s="165">
        <f>('DJI Components'!CY39/'DJI Components'!CY38)-1</f>
        <v>-1.968139167552041E-2</v>
      </c>
      <c r="Q36" s="165">
        <f>('DJI Components'!DF39/'DJI Components'!DF38)-1</f>
        <v>-4.2892423876325081E-3</v>
      </c>
      <c r="R36" s="165">
        <f>('DJI Components'!DM39/'DJI Components'!DM38)-1</f>
        <v>-9.9631360975449557E-3</v>
      </c>
      <c r="S36" s="165">
        <f>('DJI Components'!DT39/'DJI Components'!DT38)-1</f>
        <v>3.2534843251723622E-3</v>
      </c>
      <c r="T36" s="165">
        <f>('DJI Components'!EA39/'DJI Components'!EA38)-1</f>
        <v>-2.5551812789676998E-3</v>
      </c>
      <c r="U36" s="165">
        <f>('DJI Components'!EH39/'DJI Components'!EH38)-1</f>
        <v>6.9885396782276565E-4</v>
      </c>
      <c r="V36" s="165">
        <f>('DJI Components'!EO39/'DJI Components'!EO38)-1</f>
        <v>7.3156507387481806E-3</v>
      </c>
      <c r="W36" s="165">
        <f>('DJI Components'!EV39/'DJI Components'!EV38)-1</f>
        <v>5.4042954914175212E-3</v>
      </c>
      <c r="X36" s="165">
        <f>('DJI Components'!FC39/'DJI Components'!FC38)-1</f>
        <v>-6.7976911091233161E-3</v>
      </c>
      <c r="Y36" s="165">
        <f>('DJI Components'!FJ39/'DJI Components'!FJ38)-1</f>
        <v>5.8335441043642078E-2</v>
      </c>
      <c r="Z36" s="165">
        <f>('DJI Components'!FQ39/'DJI Components'!FQ38)-1</f>
        <v>-1.9170557259571286E-3</v>
      </c>
      <c r="AA36" s="165">
        <f>('DJI Components'!FX39/'DJI Components'!FX38)-1</f>
        <v>-8.733624454148492E-3</v>
      </c>
      <c r="AB36" s="165">
        <f>('DJI Components'!GE39/'DJI Components'!GE38)-1</f>
        <v>3.6924431516303091E-3</v>
      </c>
      <c r="AC36" s="165">
        <f>('DJI Components'!GL39/'DJI Components'!GL38)-1</f>
        <v>-2.6674578464944698E-3</v>
      </c>
      <c r="AD36" s="165">
        <f>('DJI Components'!GS39/'DJI Components'!GS38)-1</f>
        <v>3.4746353081849257E-3</v>
      </c>
      <c r="AE36" s="165">
        <f>('DJI Components'!GZ39/'DJI Components'!GZ38)-1</f>
        <v>1.3445378474078673E-2</v>
      </c>
      <c r="AF36" s="166">
        <f>('DJI Components'!HG39/'DJI Components'!HG38)-1</f>
        <v>-3.4607625405396192E-3</v>
      </c>
    </row>
    <row r="37" spans="1:32" x14ac:dyDescent="0.2">
      <c r="A37" s="127">
        <f>'DJI Components'!A40</f>
        <v>44126</v>
      </c>
      <c r="B37" s="164">
        <f>('DJI Components'!E40/'DJI Components'!E39)-1</f>
        <v>9.1033222096508215E-3</v>
      </c>
      <c r="C37" s="165">
        <f>('DJI Components'!L40/'DJI Components'!L39)-1</f>
        <v>3.312630385487525E-2</v>
      </c>
      <c r="D37" s="165">
        <f>('DJI Components'!S40/'DJI Components'!S39)-1</f>
        <v>-4.323732347802145E-3</v>
      </c>
      <c r="E37" s="165">
        <f>('DJI Components'!Z40/'DJI Components'!Z39)-1</f>
        <v>-9.5833231047319778E-3</v>
      </c>
      <c r="F37" s="165">
        <f>('DJI Components'!AG40/'DJI Components'!AG39)-1</f>
        <v>3.1795471550131404E-2</v>
      </c>
      <c r="G37" s="165">
        <f>('DJI Components'!AN40/'DJI Components'!AN39)-1</f>
        <v>1.3500657592616205E-2</v>
      </c>
      <c r="H37" s="165">
        <f>('DJI Components'!AU40/'DJI Components'!AU39)-1</f>
        <v>3.569915186824546E-2</v>
      </c>
      <c r="I37" s="165">
        <f>('DJI Components'!BB40/'DJI Components'!BB39)-1</f>
        <v>-6.1444186854987537E-3</v>
      </c>
      <c r="J37" s="165">
        <f>('DJI Components'!BI40/'DJI Components'!BI39)-1</f>
        <v>1.3802719991889534E-2</v>
      </c>
      <c r="K37" s="165">
        <f>('DJI Components'!BP40/'DJI Components'!BP39)-1</f>
        <v>5.5612977458556756E-3</v>
      </c>
      <c r="L37" s="165">
        <f>('DJI Components'!BW40/'DJI Components'!BW39)-1</f>
        <v>1.2271400871886051E-2</v>
      </c>
      <c r="M37" s="165">
        <f>('DJI Components'!CD40/'DJI Components'!CD39)-1</f>
        <v>2.3023145225404829E-2</v>
      </c>
      <c r="N37" s="165">
        <f>('DJI Components'!CK40/'DJI Components'!CK39)-1</f>
        <v>-1.1774650740759562E-2</v>
      </c>
      <c r="O37" s="165">
        <f>('DJI Components'!CR40/'DJI Components'!CR39)-1</f>
        <v>7.4766728971962237E-3</v>
      </c>
      <c r="P37" s="165">
        <f>('DJI Components'!CY40/'DJI Components'!CY39)-1</f>
        <v>6.0838172446344707E-3</v>
      </c>
      <c r="Q37" s="165">
        <f>('DJI Components'!DF40/'DJI Components'!DF39)-1</f>
        <v>7.9900580555158918E-3</v>
      </c>
      <c r="R37" s="165">
        <f>('DJI Components'!DM40/'DJI Components'!DM39)-1</f>
        <v>3.5322470504504322E-2</v>
      </c>
      <c r="S37" s="165">
        <f>('DJI Components'!DT40/'DJI Components'!DT39)-1</f>
        <v>4.2069853700250626E-3</v>
      </c>
      <c r="T37" s="165">
        <f>('DJI Components'!EA40/'DJI Components'!EA39)-1</f>
        <v>1.4602249047906746E-2</v>
      </c>
      <c r="U37" s="165">
        <f>('DJI Components'!EH40/'DJI Components'!EH39)-1</f>
        <v>4.1897578558214299E-4</v>
      </c>
      <c r="V37" s="165">
        <f>('DJI Components'!EO40/'DJI Components'!EO39)-1</f>
        <v>4.5585338168101508E-3</v>
      </c>
      <c r="W37" s="165">
        <f>('DJI Components'!EV40/'DJI Components'!EV39)-1</f>
        <v>-1.2565465968586431E-2</v>
      </c>
      <c r="X37" s="165">
        <f>('DJI Components'!FC40/'DJI Components'!FC39)-1</f>
        <v>-1.7936506595390145E-2</v>
      </c>
      <c r="Y37" s="165">
        <f>('DJI Components'!FJ40/'DJI Components'!FJ39)-1</f>
        <v>9.1199920000000212E-3</v>
      </c>
      <c r="Z37" s="165">
        <f>('DJI Components'!FQ40/'DJI Components'!FQ39)-1</f>
        <v>9.1080947923638522E-3</v>
      </c>
      <c r="AA37" s="165">
        <f>('DJI Components'!FX40/'DJI Components'!FX39)-1</f>
        <v>1.0220299559471346E-2</v>
      </c>
      <c r="AB37" s="165">
        <f>('DJI Components'!GE40/'DJI Components'!GE39)-1</f>
        <v>-2.2173462456352988E-3</v>
      </c>
      <c r="AC37" s="165">
        <f>('DJI Components'!GL40/'DJI Components'!GL39)-1</f>
        <v>3.2093876226100271E-3</v>
      </c>
      <c r="AD37" s="165">
        <f>('DJI Components'!GS40/'DJI Components'!GS39)-1</f>
        <v>-5.8863645105137197E-3</v>
      </c>
      <c r="AE37" s="165">
        <f>('DJI Components'!GZ40/'DJI Components'!GZ39)-1</f>
        <v>7.3442392958438241E-3</v>
      </c>
      <c r="AF37" s="166">
        <f>('DJI Components'!HG40/'DJI Components'!HG39)-1</f>
        <v>5.4177794193859263E-3</v>
      </c>
    </row>
    <row r="38" spans="1:32" x14ac:dyDescent="0.2">
      <c r="A38" s="127">
        <f>'DJI Components'!A41</f>
        <v>44127</v>
      </c>
      <c r="B38" s="164">
        <f>('DJI Components'!E41/'DJI Components'!E40)-1</f>
        <v>-5.3307009705645392E-3</v>
      </c>
      <c r="C38" s="165">
        <f>('DJI Components'!L41/'DJI Components'!L40)-1</f>
        <v>-3.6358411715255223E-2</v>
      </c>
      <c r="D38" s="165">
        <f>('DJI Components'!S41/'DJI Components'!S40)-1</f>
        <v>-3.5967717097424856E-3</v>
      </c>
      <c r="E38" s="165">
        <f>('DJI Components'!Z41/'DJI Components'!Z40)-1</f>
        <v>-6.133900647948165E-3</v>
      </c>
      <c r="F38" s="165">
        <f>('DJI Components'!AG41/'DJI Components'!AG40)-1</f>
        <v>-1.0114188970252957E-2</v>
      </c>
      <c r="G38" s="165">
        <f>('DJI Components'!AN41/'DJI Components'!AN40)-1</f>
        <v>-6.3067781137148282E-3</v>
      </c>
      <c r="H38" s="165">
        <f>('DJI Components'!AU41/'DJI Components'!AU40)-1</f>
        <v>-1.1307928847195448E-2</v>
      </c>
      <c r="I38" s="165">
        <f>('DJI Components'!BB41/'DJI Components'!BB40)-1</f>
        <v>0</v>
      </c>
      <c r="J38" s="165">
        <f>('DJI Components'!BI41/'DJI Components'!BI40)-1</f>
        <v>-3.1570639305444903E-3</v>
      </c>
      <c r="K38" s="165">
        <f>('DJI Components'!BP41/'DJI Components'!BP40)-1</f>
        <v>-5.9402089307661887E-3</v>
      </c>
      <c r="L38" s="165">
        <f>('DJI Components'!BW41/'DJI Components'!BW40)-1</f>
        <v>-1.7526826217919567E-3</v>
      </c>
      <c r="M38" s="165">
        <f>('DJI Components'!CD41/'DJI Components'!CD40)-1</f>
        <v>-7.4074806647165259E-3</v>
      </c>
      <c r="N38" s="165">
        <f>('DJI Components'!CK41/'DJI Components'!CK40)-1</f>
        <v>6.5443020835922461E-3</v>
      </c>
      <c r="O38" s="165">
        <f>('DJI Components'!CR41/'DJI Components'!CR40)-1</f>
        <v>-0.10575140609456746</v>
      </c>
      <c r="P38" s="165">
        <f>('DJI Components'!CY41/'DJI Components'!CY40)-1</f>
        <v>2.073237697421515E-3</v>
      </c>
      <c r="Q38" s="165">
        <f>('DJI Components'!DF41/'DJI Components'!DF40)-1</f>
        <v>1.1028604755600746E-3</v>
      </c>
      <c r="R38" s="165">
        <f>('DJI Components'!DM41/'DJI Components'!DM40)-1</f>
        <v>9.0396678374706774E-3</v>
      </c>
      <c r="S38" s="165">
        <f>('DJI Components'!DT41/'DJI Components'!DT40)-1</f>
        <v>-1.9200829653960305E-3</v>
      </c>
      <c r="T38" s="165">
        <f>('DJI Components'!EA41/'DJI Components'!EA40)-1</f>
        <v>7.8272275768289656E-3</v>
      </c>
      <c r="U38" s="165">
        <f>('DJI Components'!EH41/'DJI Components'!EH40)-1</f>
        <v>6.2357345908872208E-3</v>
      </c>
      <c r="V38" s="165">
        <f>('DJI Components'!EO41/'DJI Components'!EO40)-1</f>
        <v>-2.3072603504925571E-4</v>
      </c>
      <c r="W38" s="165">
        <f>('DJI Components'!EV41/'DJI Components'!EV40)-1</f>
        <v>6.5748180963201008E-3</v>
      </c>
      <c r="X38" s="165">
        <f>('DJI Components'!FC41/'DJI Components'!FC40)-1</f>
        <v>3.4045179909842904E-3</v>
      </c>
      <c r="Y38" s="165">
        <f>('DJI Components'!FJ41/'DJI Components'!FJ40)-1</f>
        <v>-1.3476930501641338E-3</v>
      </c>
      <c r="Z38" s="165">
        <f>('DJI Components'!FQ41/'DJI Components'!FQ40)-1</f>
        <v>1.4951017209157369E-2</v>
      </c>
      <c r="AA38" s="165">
        <f>('DJI Components'!FX41/'DJI Components'!FX40)-1</f>
        <v>1.0988958277029282E-2</v>
      </c>
      <c r="AB38" s="165">
        <f>('DJI Components'!GE41/'DJI Components'!GE40)-1</f>
        <v>1.0096469263687347E-4</v>
      </c>
      <c r="AC38" s="165">
        <f>('DJI Components'!GL41/'DJI Components'!GL40)-1</f>
        <v>1.4129646181265887E-2</v>
      </c>
      <c r="AD38" s="165">
        <f>('DJI Components'!GS41/'DJI Components'!GS40)-1</f>
        <v>2.0898850137955893E-3</v>
      </c>
      <c r="AE38" s="165">
        <f>('DJI Components'!GZ41/'DJI Components'!GZ40)-1</f>
        <v>6.1932268139421875E-3</v>
      </c>
      <c r="AF38" s="166">
        <f>('DJI Components'!HG41/'DJI Components'!HG40)-1</f>
        <v>-9.9035173880945848E-4</v>
      </c>
    </row>
    <row r="39" spans="1:32" x14ac:dyDescent="0.2">
      <c r="A39" s="127">
        <f>'DJI Components'!A42</f>
        <v>44130</v>
      </c>
      <c r="B39" s="164">
        <f>('DJI Components'!E42/'DJI Components'!E41)-1</f>
        <v>-2.143697841984149E-2</v>
      </c>
      <c r="C39" s="165">
        <f>('DJI Components'!L42/'DJI Components'!L41)-1</f>
        <v>-4.060215763709174E-2</v>
      </c>
      <c r="D39" s="165">
        <f>('DJI Components'!S42/'DJI Components'!S41)-1</f>
        <v>-9.9929783413809092E-3</v>
      </c>
      <c r="E39" s="165">
        <f>('DJI Components'!Z42/'DJI Components'!Z41)-1</f>
        <v>8.6943671010475398E-5</v>
      </c>
      <c r="F39" s="165">
        <f>('DJI Components'!AG42/'DJI Components'!AG41)-1</f>
        <v>-3.9017680216194561E-2</v>
      </c>
      <c r="G39" s="165">
        <f>('DJI Components'!AN42/'DJI Components'!AN41)-1</f>
        <v>-3.1971048863421392E-2</v>
      </c>
      <c r="H39" s="165">
        <f>('DJI Components'!AU42/'DJI Components'!AU41)-1</f>
        <v>-2.2461044508749972E-2</v>
      </c>
      <c r="I39" s="165">
        <f>('DJI Components'!BB42/'DJI Components'!BB41)-1</f>
        <v>-2.9623956723338507E-2</v>
      </c>
      <c r="J39" s="165">
        <f>('DJI Components'!BI42/'DJI Components'!BI41)-1</f>
        <v>-1.4251801266825126E-2</v>
      </c>
      <c r="K39" s="165">
        <f>('DJI Components'!BP42/'DJI Components'!BP41)-1</f>
        <v>-2.8435957725859384E-2</v>
      </c>
      <c r="L39" s="165">
        <f>('DJI Components'!BW42/'DJI Components'!BW41)-1</f>
        <v>-1.9020650278699591E-2</v>
      </c>
      <c r="M39" s="165">
        <f>('DJI Components'!CD42/'DJI Components'!CD41)-1</f>
        <v>-3.0591290954420924E-2</v>
      </c>
      <c r="N39" s="165">
        <f>('DJI Components'!CK42/'DJI Components'!CK41)-1</f>
        <v>-2.4593607773851556E-2</v>
      </c>
      <c r="O39" s="165">
        <f>('DJI Components'!CR42/'DJI Components'!CR41)-1</f>
        <v>-3.0705393553829952E-2</v>
      </c>
      <c r="P39" s="165">
        <f>('DJI Components'!CY42/'DJI Components'!CY41)-1</f>
        <v>-3.2586198275862066E-2</v>
      </c>
      <c r="Q39" s="165">
        <f>('DJI Components'!DF42/'DJI Components'!DF41)-1</f>
        <v>-8.7441748573335865E-3</v>
      </c>
      <c r="R39" s="165">
        <f>('DJI Components'!DM42/'DJI Components'!DM41)-1</f>
        <v>-2.4756767647755806E-2</v>
      </c>
      <c r="S39" s="165">
        <f>('DJI Components'!DT42/'DJI Components'!DT41)-1</f>
        <v>-1.941324325174798E-2</v>
      </c>
      <c r="T39" s="165">
        <f>('DJI Components'!EA42/'DJI Components'!EA41)-1</f>
        <v>-1.2401242109149058E-2</v>
      </c>
      <c r="U39" s="165">
        <f>('DJI Components'!EH42/'DJI Components'!EH41)-1</f>
        <v>-2.8441909604438043E-2</v>
      </c>
      <c r="V39" s="165">
        <f>('DJI Components'!EO42/'DJI Components'!EO41)-1</f>
        <v>-1.2462573564790635E-2</v>
      </c>
      <c r="W39" s="165">
        <f>('DJI Components'!EV42/'DJI Components'!EV41)-1</f>
        <v>-7.5853487995032332E-3</v>
      </c>
      <c r="X39" s="165">
        <f>('DJI Components'!FC42/'DJI Components'!FC41)-1</f>
        <v>-3.408912607234349E-2</v>
      </c>
      <c r="Y39" s="165">
        <f>('DJI Components'!FJ42/'DJI Components'!FJ41)-1</f>
        <v>-3.5167102999387856E-2</v>
      </c>
      <c r="Z39" s="165">
        <f>('DJI Components'!FQ42/'DJI Components'!FQ41)-1</f>
        <v>-2.2807041328365862E-2</v>
      </c>
      <c r="AA39" s="165">
        <f>('DJI Components'!FX42/'DJI Components'!FX41)-1</f>
        <v>-2.5879572565210562E-3</v>
      </c>
      <c r="AB39" s="165">
        <f>('DJI Components'!GE42/'DJI Components'!GE41)-1</f>
        <v>-2.494817496460211E-2</v>
      </c>
      <c r="AC39" s="165">
        <f>('DJI Components'!GL42/'DJI Components'!GL41)-1</f>
        <v>-2.1819189752387058E-2</v>
      </c>
      <c r="AD39" s="165">
        <f>('DJI Components'!GS42/'DJI Components'!GS41)-1</f>
        <v>-1.17483623879725E-2</v>
      </c>
      <c r="AE39" s="165">
        <f>('DJI Components'!GZ42/'DJI Components'!GZ41)-1</f>
        <v>-3.3424291386476512E-2</v>
      </c>
      <c r="AF39" s="166">
        <f>('DJI Components'!HG42/'DJI Components'!HG41)-1</f>
        <v>-2.2946070963103971E-2</v>
      </c>
    </row>
    <row r="40" spans="1:32" x14ac:dyDescent="0.2">
      <c r="A40" s="127">
        <f>'DJI Components'!A43</f>
        <v>44131</v>
      </c>
      <c r="B40" s="164">
        <f>('DJI Components'!E43/'DJI Components'!E42)-1</f>
        <v>-3.0873885872077733E-2</v>
      </c>
      <c r="C40" s="165">
        <f>('DJI Components'!L43/'DJI Components'!L42)-1</f>
        <v>-2.0127963051031039E-2</v>
      </c>
      <c r="D40" s="165">
        <f>('DJI Components'!S43/'DJI Components'!S42)-1</f>
        <v>-6.3586286911762047E-3</v>
      </c>
      <c r="E40" s="165">
        <f>('DJI Components'!Z43/'DJI Components'!Z42)-1</f>
        <v>1.3472359492246122E-2</v>
      </c>
      <c r="F40" s="165">
        <f>('DJI Components'!AG43/'DJI Components'!AG42)-1</f>
        <v>-3.4757177954894303E-2</v>
      </c>
      <c r="G40" s="165">
        <f>('DJI Components'!AN43/'DJI Components'!AN42)-1</f>
        <v>-3.2414173389966439E-2</v>
      </c>
      <c r="H40" s="165">
        <f>('DJI Components'!AU43/'DJI Components'!AU42)-1</f>
        <v>-2.0157879330198081E-2</v>
      </c>
      <c r="I40" s="165">
        <f>('DJI Components'!BB43/'DJI Components'!BB42)-1</f>
        <v>-2.1237033248581505E-2</v>
      </c>
      <c r="J40" s="165">
        <f>('DJI Components'!BI43/'DJI Components'!BI42)-1</f>
        <v>2.0080924098011543E-3</v>
      </c>
      <c r="K40" s="165">
        <f>('DJI Components'!BP43/'DJI Components'!BP42)-1</f>
        <v>-1.2301208385950835E-2</v>
      </c>
      <c r="L40" s="165">
        <f>('DJI Components'!BW43/'DJI Components'!BW42)-1</f>
        <v>-2.7145301914812014E-2</v>
      </c>
      <c r="M40" s="165">
        <f>('DJI Components'!CD43/'DJI Components'!CD42)-1</f>
        <v>-2.0097537992566639E-2</v>
      </c>
      <c r="N40" s="165">
        <f>('DJI Components'!CK43/'DJI Components'!CK42)-1</f>
        <v>2.8980835165817176E-3</v>
      </c>
      <c r="O40" s="165">
        <f>('DJI Components'!CR43/'DJI Components'!CR42)-1</f>
        <v>-2.3116480669595929E-2</v>
      </c>
      <c r="P40" s="165">
        <f>('DJI Components'!CY43/'DJI Components'!CY42)-1</f>
        <v>-1.4792398727567324E-2</v>
      </c>
      <c r="Q40" s="165">
        <f>('DJI Components'!DF43/'DJI Components'!DF42)-1</f>
        <v>-5.6956796159222112E-3</v>
      </c>
      <c r="R40" s="165">
        <f>('DJI Components'!DM43/'DJI Components'!DM42)-1</f>
        <v>-1.8866021708139558E-2</v>
      </c>
      <c r="S40" s="165">
        <f>('DJI Components'!DT43/'DJI Components'!DT42)-1</f>
        <v>-5.796597747418808E-3</v>
      </c>
      <c r="T40" s="165">
        <f>('DJI Components'!EA43/'DJI Components'!EA42)-1</f>
        <v>-1.0781399069816233E-2</v>
      </c>
      <c r="U40" s="165">
        <f>('DJI Components'!EH43/'DJI Components'!EH42)-1</f>
        <v>1.5089480054365056E-2</v>
      </c>
      <c r="V40" s="165">
        <f>('DJI Components'!EO43/'DJI Components'!EO42)-1</f>
        <v>-2.9601699369077306E-3</v>
      </c>
      <c r="W40" s="165">
        <f>('DJI Components'!EV43/'DJI Components'!EV42)-1</f>
        <v>7.5017549716542842E-3</v>
      </c>
      <c r="X40" s="165">
        <f>('DJI Components'!FC43/'DJI Components'!FC42)-1</f>
        <v>3.4383036356443242E-2</v>
      </c>
      <c r="Y40" s="165">
        <f>('DJI Components'!FJ43/'DJI Components'!FJ42)-1</f>
        <v>-2.0158013656754847E-2</v>
      </c>
      <c r="Z40" s="165">
        <f>('DJI Components'!FQ43/'DJI Components'!FQ42)-1</f>
        <v>-7.8932335039511026E-3</v>
      </c>
      <c r="AA40" s="165">
        <f>('DJI Components'!FX43/'DJI Components'!FX42)-1</f>
        <v>-7.4381593593122464E-3</v>
      </c>
      <c r="AB40" s="165">
        <f>('DJI Components'!GE43/'DJI Components'!GE42)-1</f>
        <v>-1.559024649540719E-2</v>
      </c>
      <c r="AC40" s="165">
        <f>('DJI Components'!GL43/'DJI Components'!GL42)-1</f>
        <v>-3.251811428428153E-2</v>
      </c>
      <c r="AD40" s="165">
        <f>('DJI Components'!GS43/'DJI Components'!GS42)-1</f>
        <v>4.994309088511395E-3</v>
      </c>
      <c r="AE40" s="165">
        <f>('DJI Components'!GZ43/'DJI Components'!GZ42)-1</f>
        <v>-6.0454619707474011E-3</v>
      </c>
      <c r="AF40" s="166">
        <f>('DJI Components'!HG43/'DJI Components'!HG42)-1</f>
        <v>-8.0255354992418981E-3</v>
      </c>
    </row>
    <row r="41" spans="1:32" x14ac:dyDescent="0.2">
      <c r="A41" s="127">
        <f>'DJI Components'!A44</f>
        <v>44132</v>
      </c>
      <c r="B41" s="164">
        <f>('DJI Components'!E44/'DJI Components'!E43)-1</f>
        <v>-1.5525057539123477E-2</v>
      </c>
      <c r="C41" s="165">
        <f>('DJI Components'!L44/'DJI Components'!L43)-1</f>
        <v>-3.50784999473297E-2</v>
      </c>
      <c r="D41" s="165">
        <f>('DJI Components'!S44/'DJI Components'!S43)-1</f>
        <v>-3.168353073577046E-2</v>
      </c>
      <c r="E41" s="165">
        <f>('DJI Components'!Z44/'DJI Components'!Z43)-1</f>
        <v>-4.6312187758356549E-2</v>
      </c>
      <c r="F41" s="165">
        <f>('DJI Components'!AG44/'DJI Components'!AG43)-1</f>
        <v>-4.5735672322350207E-2</v>
      </c>
      <c r="G41" s="165">
        <f>('DJI Components'!AN44/'DJI Components'!AN43)-1</f>
        <v>-4.2745866816645717E-2</v>
      </c>
      <c r="H41" s="165">
        <f>('DJI Components'!AU44/'DJI Components'!AU43)-1</f>
        <v>-3.7836353392710298E-2</v>
      </c>
      <c r="I41" s="165">
        <f>('DJI Components'!BB44/'DJI Components'!BB43)-1</f>
        <v>-3.1461893991372114E-2</v>
      </c>
      <c r="J41" s="165">
        <f>('DJI Components'!BI44/'DJI Components'!BI43)-1</f>
        <v>-3.8877814073033479E-2</v>
      </c>
      <c r="K41" s="165">
        <f>('DJI Components'!BP44/'DJI Components'!BP43)-1</f>
        <v>-2.9847541335623839E-2</v>
      </c>
      <c r="L41" s="165">
        <f>('DJI Components'!BW44/'DJI Components'!BW43)-1</f>
        <v>-3.0202316084506409E-2</v>
      </c>
      <c r="M41" s="165">
        <f>('DJI Components'!CD44/'DJI Components'!CD43)-1</f>
        <v>-3.3523214392803702E-2</v>
      </c>
      <c r="N41" s="165">
        <f>('DJI Components'!CK44/'DJI Components'!CK43)-1</f>
        <v>-2.5718809069770199E-2</v>
      </c>
      <c r="O41" s="165">
        <f>('DJI Components'!CR44/'DJI Components'!CR43)-1</f>
        <v>-3.0455719335138576E-2</v>
      </c>
      <c r="P41" s="165">
        <f>('DJI Components'!CY44/'DJI Components'!CY43)-1</f>
        <v>-3.5365376906030588E-2</v>
      </c>
      <c r="Q41" s="165">
        <f>('DJI Components'!DF44/'DJI Components'!DF43)-1</f>
        <v>-3.3461356624297056E-2</v>
      </c>
      <c r="R41" s="165">
        <f>('DJI Components'!DM44/'DJI Components'!DM43)-1</f>
        <v>-2.8088200380787187E-2</v>
      </c>
      <c r="S41" s="165">
        <f>('DJI Components'!DT44/'DJI Components'!DT43)-1</f>
        <v>-3.7135035936964433E-2</v>
      </c>
      <c r="T41" s="165">
        <f>('DJI Components'!EA44/'DJI Components'!EA43)-1</f>
        <v>-2.320806040070611E-2</v>
      </c>
      <c r="U41" s="165">
        <f>('DJI Components'!EH44/'DJI Components'!EH43)-1</f>
        <v>-4.9566269636576843E-2</v>
      </c>
      <c r="V41" s="165">
        <f>('DJI Components'!EO44/'DJI Components'!EO43)-1</f>
        <v>-4.617545192867345E-2</v>
      </c>
      <c r="W41" s="165">
        <f>('DJI Components'!EV44/'DJI Components'!EV43)-1</f>
        <v>-3.3014870518299766E-2</v>
      </c>
      <c r="X41" s="165">
        <f>('DJI Components'!FC44/'DJI Components'!FC43)-1</f>
        <v>-4.7423131672914898E-2</v>
      </c>
      <c r="Y41" s="165">
        <f>('DJI Components'!FJ44/'DJI Components'!FJ43)-1</f>
        <v>2.0236829968488745E-2</v>
      </c>
      <c r="Z41" s="165">
        <f>('DJI Components'!FQ44/'DJI Components'!FQ43)-1</f>
        <v>-3.9031573460061475E-2</v>
      </c>
      <c r="AA41" s="165">
        <f>('DJI Components'!FX44/'DJI Components'!FX43)-1</f>
        <v>-1.8647612083520171E-2</v>
      </c>
      <c r="AB41" s="165">
        <f>('DJI Components'!GE44/'DJI Components'!GE43)-1</f>
        <v>-4.8353167929634622E-2</v>
      </c>
      <c r="AC41" s="165">
        <f>('DJI Components'!GL44/'DJI Components'!GL43)-1</f>
        <v>-3.9166666666666572E-2</v>
      </c>
      <c r="AD41" s="165">
        <f>('DJI Components'!GS44/'DJI Components'!GS43)-1</f>
        <v>-1.9808231952412214E-2</v>
      </c>
      <c r="AE41" s="165">
        <f>('DJI Components'!GZ44/'DJI Components'!GZ43)-1</f>
        <v>-3.9250645353185343E-2</v>
      </c>
      <c r="AF41" s="166">
        <f>('DJI Components'!HG44/'DJI Components'!HG43)-1</f>
        <v>-3.4345609523147136E-2</v>
      </c>
    </row>
    <row r="42" spans="1:32" x14ac:dyDescent="0.2">
      <c r="A42" s="127">
        <f>'DJI Components'!A45</f>
        <v>44133</v>
      </c>
      <c r="B42" s="164">
        <f>('DJI Components'!E45/'DJI Components'!E44)-1</f>
        <v>-3.1541664237322298E-4</v>
      </c>
      <c r="C42" s="165">
        <f>('DJI Components'!L45/'DJI Components'!L44)-1</f>
        <v>-5.7860044931442589E-3</v>
      </c>
      <c r="D42" s="165">
        <f>('DJI Components'!S45/'DJI Components'!S44)-1</f>
        <v>6.6549679578757903E-3</v>
      </c>
      <c r="E42" s="165">
        <f>('DJI Components'!Z45/'DJI Components'!Z44)-1</f>
        <v>3.7050387690208186E-2</v>
      </c>
      <c r="F42" s="165">
        <f>('DJI Components'!AG45/'DJI Components'!AG44)-1</f>
        <v>1.012515195170316E-3</v>
      </c>
      <c r="G42" s="165">
        <f>('DJI Components'!AN45/'DJI Components'!AN44)-1</f>
        <v>2.3220388377338308E-2</v>
      </c>
      <c r="H42" s="165">
        <f>('DJI Components'!AU45/'DJI Components'!AU44)-1</f>
        <v>2.8708224971959906E-2</v>
      </c>
      <c r="I42" s="165">
        <f>('DJI Components'!BB45/'DJI Components'!BB44)-1</f>
        <v>-5.600672237487947E-4</v>
      </c>
      <c r="J42" s="165">
        <f>('DJI Components'!BI45/'DJI Components'!BI44)-1</f>
        <v>1.2510634122406827E-3</v>
      </c>
      <c r="K42" s="165">
        <f>('DJI Components'!BP45/'DJI Components'!BP44)-1</f>
        <v>2.3683045595396246E-2</v>
      </c>
      <c r="L42" s="165">
        <f>('DJI Components'!BW45/'DJI Components'!BW44)-1</f>
        <v>8.9581069935573687E-4</v>
      </c>
      <c r="M42" s="165">
        <f>('DJI Components'!CD45/'DJI Components'!CD44)-1</f>
        <v>2.1345258839780223E-2</v>
      </c>
      <c r="N42" s="165">
        <f>('DJI Components'!CK45/'DJI Components'!CK44)-1</f>
        <v>-3.3366453976857446E-4</v>
      </c>
      <c r="O42" s="165">
        <f>('DJI Components'!CR45/'DJI Components'!CR44)-1</f>
        <v>-3.1638192090396311E-3</v>
      </c>
      <c r="P42" s="165">
        <f>('DJI Components'!CY45/'DJI Components'!CY44)-1</f>
        <v>2.1190829419768686E-2</v>
      </c>
      <c r="Q42" s="165">
        <f>('DJI Components'!DF45/'DJI Components'!DF44)-1</f>
        <v>-8.4561939255841656E-3</v>
      </c>
      <c r="R42" s="165">
        <f>('DJI Components'!DM45/'DJI Components'!DM44)-1</f>
        <v>6.5257612748523819E-3</v>
      </c>
      <c r="S42" s="165">
        <f>('DJI Components'!DT45/'DJI Components'!DT44)-1</f>
        <v>1.2110251878427736E-3</v>
      </c>
      <c r="T42" s="165">
        <f>('DJI Components'!EA45/'DJI Components'!EA44)-1</f>
        <v>-3.8067794014547962E-3</v>
      </c>
      <c r="U42" s="165">
        <f>('DJI Components'!EH45/'DJI Components'!EH44)-1</f>
        <v>1.0065167112967011E-2</v>
      </c>
      <c r="V42" s="165">
        <f>('DJI Components'!EO45/'DJI Components'!EO44)-1</f>
        <v>6.3892446528630575E-3</v>
      </c>
      <c r="W42" s="165">
        <f>('DJI Components'!EV45/'DJI Components'!EV44)-1</f>
        <v>-6.537628750903357E-4</v>
      </c>
      <c r="X42" s="165">
        <f>('DJI Components'!FC45/'DJI Components'!FC44)-1</f>
        <v>-5.4103679816825956E-3</v>
      </c>
      <c r="Y42" s="165">
        <f>('DJI Components'!FJ45/'DJI Components'!FJ44)-1</f>
        <v>7.901226337448497E-3</v>
      </c>
      <c r="Z42" s="165">
        <f>('DJI Components'!FQ45/'DJI Components'!FQ44)-1</f>
        <v>-1.4025996753246672E-2</v>
      </c>
      <c r="AA42" s="165">
        <f>('DJI Components'!FX45/'DJI Components'!FX44)-1</f>
        <v>7.991422340766885E-3</v>
      </c>
      <c r="AB42" s="165">
        <f>('DJI Components'!GE45/'DJI Components'!GE44)-1</f>
        <v>2.2115332064890136E-2</v>
      </c>
      <c r="AC42" s="165">
        <f>('DJI Components'!GL45/'DJI Components'!GL44)-1</f>
        <v>-3.0933795894767302E-2</v>
      </c>
      <c r="AD42" s="165">
        <f>('DJI Components'!GS45/'DJI Components'!GS44)-1</f>
        <v>-8.5686236788096171E-4</v>
      </c>
      <c r="AE42" s="165">
        <f>('DJI Components'!GZ45/'DJI Components'!GZ44)-1</f>
        <v>2.5913733215888302E-2</v>
      </c>
      <c r="AF42" s="166">
        <f>('DJI Components'!HG45/'DJI Components'!HG44)-1</f>
        <v>5.2473703758868506E-3</v>
      </c>
    </row>
    <row r="43" spans="1:32" x14ac:dyDescent="0.2">
      <c r="A43" s="127">
        <f>'DJI Components'!A46</f>
        <v>44134</v>
      </c>
      <c r="B43" s="164">
        <f>('DJI Components'!E46/'DJI Components'!E45)-1</f>
        <v>9.3387874643813262E-3</v>
      </c>
      <c r="C43" s="165">
        <f>('DJI Components'!L46/'DJI Components'!L45)-1</f>
        <v>1.8666739870429883E-3</v>
      </c>
      <c r="D43" s="165">
        <f>('DJI Components'!S46/'DJI Components'!S45)-1</f>
        <v>-4.040055879715454E-3</v>
      </c>
      <c r="E43" s="165">
        <f>('DJI Components'!Z46/'DJI Components'!Z45)-1</f>
        <v>-5.601802809573353E-2</v>
      </c>
      <c r="F43" s="165">
        <f>('DJI Components'!AG46/'DJI Components'!AG45)-1</f>
        <v>-2.6299778704555021E-2</v>
      </c>
      <c r="G43" s="165">
        <f>('DJI Components'!AN46/'DJI Components'!AN45)-1</f>
        <v>1.5387631931048418E-2</v>
      </c>
      <c r="H43" s="165">
        <f>('DJI Components'!AU46/'DJI Components'!AU45)-1</f>
        <v>1.0174374556349841E-2</v>
      </c>
      <c r="I43" s="165">
        <f>('DJI Components'!BB46/'DJI Components'!BB45)-1</f>
        <v>5.8840853427875039E-3</v>
      </c>
      <c r="J43" s="165">
        <f>('DJI Components'!BI46/'DJI Components'!BI45)-1</f>
        <v>8.3300708038303029E-4</v>
      </c>
      <c r="K43" s="165">
        <f>('DJI Components'!BP46/'DJI Components'!BP45)-1</f>
        <v>-1.6432389189189212E-2</v>
      </c>
      <c r="L43" s="165">
        <f>('DJI Components'!BW46/'DJI Components'!BW45)-1</f>
        <v>-4.7383857561503762E-3</v>
      </c>
      <c r="M43" s="165">
        <f>('DJI Components'!CD46/'DJI Components'!CD45)-1</f>
        <v>2.1263121946666352E-3</v>
      </c>
      <c r="N43" s="165">
        <f>('DJI Components'!CK46/'DJI Components'!CK45)-1</f>
        <v>-1.0829707175950221E-2</v>
      </c>
      <c r="O43" s="165">
        <f>('DJI Components'!CR46/'DJI Components'!CR45)-1</f>
        <v>3.8539559316717042E-3</v>
      </c>
      <c r="P43" s="165">
        <f>('DJI Components'!CY46/'DJI Components'!CY45)-1</f>
        <v>2.5250205665220626E-2</v>
      </c>
      <c r="Q43" s="165">
        <f>('DJI Components'!DF46/'DJI Components'!DF45)-1</f>
        <v>-5.8314016206506558E-4</v>
      </c>
      <c r="R43" s="165">
        <f>('DJI Components'!DM46/'DJI Components'!DM45)-1</f>
        <v>8.9534117310570149E-3</v>
      </c>
      <c r="S43" s="165">
        <f>('DJI Components'!DT46/'DJI Components'!DT45)-1</f>
        <v>-9.0718633506191582E-3</v>
      </c>
      <c r="T43" s="165">
        <f>('DJI Components'!EA46/'DJI Components'!EA45)-1</f>
        <v>-8.9603790553346441E-3</v>
      </c>
      <c r="U43" s="165">
        <f>('DJI Components'!EH46/'DJI Components'!EH45)-1</f>
        <v>-1.0990621282773394E-2</v>
      </c>
      <c r="V43" s="165">
        <f>('DJI Components'!EO46/'DJI Components'!EO45)-1</f>
        <v>-2.2627372435069404E-2</v>
      </c>
      <c r="W43" s="165">
        <f>('DJI Components'!EV46/'DJI Components'!EV45)-1</f>
        <v>-3.416449633530938E-3</v>
      </c>
      <c r="X43" s="165">
        <f>('DJI Components'!FC46/'DJI Components'!FC45)-1</f>
        <v>-2.0536371006731668E-2</v>
      </c>
      <c r="Y43" s="165">
        <f>('DJI Components'!FJ46/'DJI Components'!FJ45)-1</f>
        <v>-1.4290380649113033E-2</v>
      </c>
      <c r="Z43" s="165">
        <f>('DJI Components'!FQ46/'DJI Components'!FQ45)-1</f>
        <v>4.8077648631925651E-3</v>
      </c>
      <c r="AA43" s="165">
        <f>('DJI Components'!FX46/'DJI Components'!FX45)-1</f>
        <v>4.0522200159343047E-3</v>
      </c>
      <c r="AB43" s="165">
        <f>('DJI Components'!GE46/'DJI Components'!GE45)-1</f>
        <v>-1.7093027995159549E-2</v>
      </c>
      <c r="AC43" s="165">
        <f>('DJI Components'!GL46/'DJI Components'!GL45)-1</f>
        <v>1.5513156324582056E-2</v>
      </c>
      <c r="AD43" s="165">
        <f>('DJI Components'!GS46/'DJI Components'!GS45)-1</f>
        <v>-8.361906923411988E-3</v>
      </c>
      <c r="AE43" s="165">
        <f>('DJI Components'!GZ46/'DJI Components'!GZ45)-1</f>
        <v>-2.3860539543685277E-3</v>
      </c>
      <c r="AF43" s="166">
        <f>('DJI Components'!HG46/'DJI Components'!HG45)-1</f>
        <v>-5.9082992643041399E-3</v>
      </c>
    </row>
    <row r="44" spans="1:32" x14ac:dyDescent="0.2">
      <c r="A44" s="127">
        <f>'DJI Components'!A47</f>
        <v>44137</v>
      </c>
      <c r="B44" s="164">
        <f>('DJI Components'!E47/'DJI Components'!E46)-1</f>
        <v>1.8629625341289202E-2</v>
      </c>
      <c r="C44" s="165">
        <f>('DJI Components'!L47/'DJI Components'!L46)-1</f>
        <v>2.3673871628098864E-2</v>
      </c>
      <c r="D44" s="165">
        <f>('DJI Components'!S47/'DJI Components'!S46)-1</f>
        <v>1.5073315063397041E-2</v>
      </c>
      <c r="E44" s="165">
        <f>('DJI Components'!Z47/'DJI Components'!Z46)-1</f>
        <v>-8.2678669091684753E-4</v>
      </c>
      <c r="F44" s="165">
        <f>('DJI Components'!AG47/'DJI Components'!AG46)-1</f>
        <v>2.9157192528272091E-2</v>
      </c>
      <c r="G44" s="165">
        <f>('DJI Components'!AN47/'DJI Components'!AN46)-1</f>
        <v>3.9605226877964528E-2</v>
      </c>
      <c r="H44" s="165">
        <f>('DJI Components'!AU47/'DJI Components'!AU46)-1</f>
        <v>3.8129525179856127E-2</v>
      </c>
      <c r="I44" s="165">
        <f>('DJI Components'!BB47/'DJI Components'!BB46)-1</f>
        <v>0</v>
      </c>
      <c r="J44" s="165">
        <f>('DJI Components'!BI47/'DJI Components'!BI46)-1</f>
        <v>1.1652059682645488E-2</v>
      </c>
      <c r="K44" s="165">
        <f>('DJI Components'!BP47/'DJI Components'!BP46)-1</f>
        <v>5.122000214464717E-2</v>
      </c>
      <c r="L44" s="165">
        <f>('DJI Components'!BW47/'DJI Components'!BW46)-1</f>
        <v>6.1362888433877938E-3</v>
      </c>
      <c r="M44" s="165">
        <f>('DJI Components'!CD47/'DJI Components'!CD46)-1</f>
        <v>5.250078301001726E-2</v>
      </c>
      <c r="N44" s="165">
        <f>('DJI Components'!CK47/'DJI Components'!CK46)-1</f>
        <v>1.5110041378239902E-2</v>
      </c>
      <c r="O44" s="165">
        <f>('DJI Components'!CR47/'DJI Components'!CR46)-1</f>
        <v>4.0650407422098134E-3</v>
      </c>
      <c r="P44" s="165">
        <f>('DJI Components'!CY47/'DJI Components'!CY46)-1</f>
        <v>1.119469778990867E-2</v>
      </c>
      <c r="Q44" s="165">
        <f>('DJI Components'!DF47/'DJI Components'!DF46)-1</f>
        <v>1.1523601403810035E-2</v>
      </c>
      <c r="R44" s="165">
        <f>('DJI Components'!DM47/'DJI Components'!DM46)-1</f>
        <v>2.2541809235599564E-2</v>
      </c>
      <c r="S44" s="165">
        <f>('DJI Components'!DT47/'DJI Components'!DT46)-1</f>
        <v>-2.06573708920188E-3</v>
      </c>
      <c r="T44" s="165">
        <f>('DJI Components'!EA47/'DJI Components'!EA46)-1</f>
        <v>1.9944160730902771E-2</v>
      </c>
      <c r="U44" s="165">
        <f>('DJI Components'!EH47/'DJI Components'!EH46)-1</f>
        <v>-6.9145552086002926E-4</v>
      </c>
      <c r="V44" s="165">
        <f>('DJI Components'!EO47/'DJI Components'!EO46)-1</f>
        <v>1.9237149912772367E-2</v>
      </c>
      <c r="W44" s="165">
        <f>('DJI Components'!EV47/'DJI Components'!EV46)-1</f>
        <v>1.0211480224151082E-2</v>
      </c>
      <c r="X44" s="165">
        <f>('DJI Components'!FC47/'DJI Components'!FC46)-1</f>
        <v>7.7493002497219798E-4</v>
      </c>
      <c r="Y44" s="165">
        <f>('DJI Components'!FJ47/'DJI Components'!FJ46)-1</f>
        <v>2.6592652030425601E-2</v>
      </c>
      <c r="Z44" s="165">
        <f>('DJI Components'!FQ47/'DJI Components'!FQ46)-1</f>
        <v>2.2809171717449228E-2</v>
      </c>
      <c r="AA44" s="165">
        <f>('DJI Components'!FX47/'DJI Components'!FX46)-1</f>
        <v>1.2458308037960775E-2</v>
      </c>
      <c r="AB44" s="165">
        <f>('DJI Components'!GE47/'DJI Components'!GE46)-1</f>
        <v>1.6674909929424109E-2</v>
      </c>
      <c r="AC44" s="165">
        <f>('DJI Components'!GL47/'DJI Components'!GL46)-1</f>
        <v>5.1410104247646693E-2</v>
      </c>
      <c r="AD44" s="165">
        <f>('DJI Components'!GS47/'DJI Components'!GS46)-1</f>
        <v>1.1891848648648562E-2</v>
      </c>
      <c r="AE44" s="165">
        <f>('DJI Components'!GZ47/'DJI Components'!GZ46)-1</f>
        <v>-9.237138144329915E-3</v>
      </c>
      <c r="AF44" s="166">
        <f>('DJI Components'!HG47/'DJI Components'!HG46)-1</f>
        <v>1.5978280556645741E-2</v>
      </c>
    </row>
    <row r="45" spans="1:32" x14ac:dyDescent="0.2">
      <c r="A45" s="127">
        <f>'DJI Components'!A48</f>
        <v>44138</v>
      </c>
      <c r="B45" s="164">
        <f>('DJI Components'!E48/'DJI Components'!E47)-1</f>
        <v>1.5772633904840738E-2</v>
      </c>
      <c r="C45" s="165">
        <f>('DJI Components'!L48/'DJI Components'!L47)-1</f>
        <v>3.0942172784964139E-2</v>
      </c>
      <c r="D45" s="165">
        <f>('DJI Components'!S48/'DJI Components'!S47)-1</f>
        <v>-6.8120882444722142E-4</v>
      </c>
      <c r="E45" s="165">
        <f>('DJI Components'!Z48/'DJI Components'!Z47)-1</f>
        <v>1.5353544599251867E-2</v>
      </c>
      <c r="F45" s="165">
        <f>('DJI Components'!AG48/'DJI Components'!AG47)-1</f>
        <v>3.3983767133898946E-2</v>
      </c>
      <c r="G45" s="165">
        <f>('DJI Components'!AN48/'DJI Components'!AN47)-1</f>
        <v>2.7071708775115777E-2</v>
      </c>
      <c r="H45" s="165">
        <f>('DJI Components'!AU48/'DJI Components'!AU47)-1</f>
        <v>-5.682660965137587E-3</v>
      </c>
      <c r="I45" s="165">
        <f>('DJI Components'!BB48/'DJI Components'!BB47)-1</f>
        <v>2.1726962577885089E-2</v>
      </c>
      <c r="J45" s="165">
        <f>('DJI Components'!BI48/'DJI Components'!BI47)-1</f>
        <v>1.5014377108481636E-2</v>
      </c>
      <c r="K45" s="165">
        <f>('DJI Components'!BP48/'DJI Components'!BP47)-1</f>
        <v>1.9029694688414756E-2</v>
      </c>
      <c r="L45" s="165">
        <f>('DJI Components'!BW48/'DJI Components'!BW47)-1</f>
        <v>4.0641409684144314E-2</v>
      </c>
      <c r="M45" s="165">
        <f>('DJI Components'!CD48/'DJI Components'!CD47)-1</f>
        <v>3.2256240814145132E-2</v>
      </c>
      <c r="N45" s="165">
        <f>('DJI Components'!CK48/'DJI Components'!CK47)-1</f>
        <v>2.4488458465260488E-2</v>
      </c>
      <c r="O45" s="165">
        <f>('DJI Components'!CR48/'DJI Components'!CR47)-1</f>
        <v>8.7719075297323368E-3</v>
      </c>
      <c r="P45" s="165">
        <f>('DJI Components'!CY48/'DJI Components'!CY47)-1</f>
        <v>1.1070763933371142E-2</v>
      </c>
      <c r="Q45" s="165">
        <f>('DJI Components'!DF48/'DJI Components'!DF47)-1</f>
        <v>-1.3699761861708515E-3</v>
      </c>
      <c r="R45" s="165">
        <f>('DJI Components'!DM48/'DJI Components'!DM47)-1</f>
        <v>3.1521236907730676E-2</v>
      </c>
      <c r="S45" s="165">
        <f>('DJI Components'!DT48/'DJI Components'!DT47)-1</f>
        <v>1.9947332705563925E-2</v>
      </c>
      <c r="T45" s="165">
        <f>('DJI Components'!EA48/'DJI Components'!EA47)-1</f>
        <v>2.7376421658262817E-3</v>
      </c>
      <c r="U45" s="165">
        <f>('DJI Components'!EH48/'DJI Components'!EH47)-1</f>
        <v>2.0263880588505145E-2</v>
      </c>
      <c r="V45" s="165">
        <f>('DJI Components'!EO48/'DJI Components'!EO47)-1</f>
        <v>1.7975300416498863E-2</v>
      </c>
      <c r="W45" s="165">
        <f>('DJI Components'!EV48/'DJI Components'!EV47)-1</f>
        <v>1.963899638989175E-2</v>
      </c>
      <c r="X45" s="165">
        <f>('DJI Components'!FC48/'DJI Components'!FC47)-1</f>
        <v>2.013339668918146E-2</v>
      </c>
      <c r="Y45" s="165">
        <f>('DJI Components'!FJ48/'DJI Components'!FJ47)-1</f>
        <v>1.9528712387487213E-2</v>
      </c>
      <c r="Z45" s="165">
        <f>('DJI Components'!FQ48/'DJI Components'!FQ47)-1</f>
        <v>2.9637935989017539E-2</v>
      </c>
      <c r="AA45" s="165">
        <f>('DJI Components'!FX48/'DJI Components'!FX47)-1</f>
        <v>8.6653378047607532E-4</v>
      </c>
      <c r="AB45" s="165">
        <f>('DJI Components'!GE48/'DJI Components'!GE47)-1</f>
        <v>1.9486797134167011E-2</v>
      </c>
      <c r="AC45" s="165">
        <f>('DJI Components'!GL48/'DJI Components'!GL47)-1</f>
        <v>4.4146352496609476E-2</v>
      </c>
      <c r="AD45" s="165">
        <f>('DJI Components'!GS48/'DJI Components'!GS47)-1</f>
        <v>1.6951603288530182E-2</v>
      </c>
      <c r="AE45" s="165">
        <f>('DJI Components'!GZ48/'DJI Components'!GZ47)-1</f>
        <v>3.2381587423164548E-2</v>
      </c>
      <c r="AF45" s="166">
        <f>('DJI Components'!HG48/'DJI Components'!HG47)-1</f>
        <v>2.0612032289633708E-2</v>
      </c>
    </row>
    <row r="46" spans="1:32" x14ac:dyDescent="0.2">
      <c r="A46" s="127">
        <f>'DJI Components'!A49</f>
        <v>44139</v>
      </c>
      <c r="B46" s="164">
        <f>('DJI Components'!E49/'DJI Components'!E48)-1</f>
        <v>-3.2324277455268002E-2</v>
      </c>
      <c r="C46" s="165">
        <f>('DJI Components'!L49/'DJI Components'!L48)-1</f>
        <v>1.1423927599709671E-3</v>
      </c>
      <c r="D46" s="165">
        <f>('DJI Components'!S49/'DJI Components'!S48)-1</f>
        <v>4.6669108849124008E-2</v>
      </c>
      <c r="E46" s="165">
        <f>('DJI Components'!Z49/'DJI Components'!Z48)-1</f>
        <v>4.0836607373476719E-2</v>
      </c>
      <c r="F46" s="165">
        <f>('DJI Components'!AG49/'DJI Components'!AG48)-1</f>
        <v>-1.3146691043801728E-2</v>
      </c>
      <c r="G46" s="165">
        <f>('DJI Components'!AN49/'DJI Components'!AN48)-1</f>
        <v>-7.4303809716693703E-2</v>
      </c>
      <c r="H46" s="165">
        <f>('DJI Components'!AU49/'DJI Components'!AU48)-1</f>
        <v>4.1816282180562325E-4</v>
      </c>
      <c r="I46" s="165">
        <f>('DJI Components'!BB49/'DJI Components'!BB48)-1</f>
        <v>-2.9989094874590672E-3</v>
      </c>
      <c r="J46" s="165">
        <f>('DJI Components'!BI49/'DJI Components'!BI48)-1</f>
        <v>-3.6474165611921627E-3</v>
      </c>
      <c r="K46" s="165">
        <f>('DJI Components'!BP49/'DJI Components'!BP48)-1</f>
        <v>-4.6788405499692098E-2</v>
      </c>
      <c r="L46" s="165">
        <f>('DJI Components'!BW49/'DJI Components'!BW48)-1</f>
        <v>-3.0312737898197106E-4</v>
      </c>
      <c r="M46" s="165">
        <f>('DJI Components'!CD49/'DJI Components'!CD48)-1</f>
        <v>-1.6740304016616969E-3</v>
      </c>
      <c r="N46" s="165">
        <f>('DJI Components'!CK49/'DJI Components'!CK48)-1</f>
        <v>1.9288337226238239E-2</v>
      </c>
      <c r="O46" s="165">
        <f>('DJI Components'!CR49/'DJI Components'!CR48)-1</f>
        <v>1.8952130165089454E-2</v>
      </c>
      <c r="P46" s="165">
        <f>('DJI Components'!CY49/'DJI Components'!CY48)-1</f>
        <v>-1.9796793279719949E-2</v>
      </c>
      <c r="Q46" s="165">
        <f>('DJI Components'!DF49/'DJI Components'!DF48)-1</f>
        <v>6.4981516245485871E-3</v>
      </c>
      <c r="R46" s="165">
        <f>('DJI Components'!DM49/'DJI Components'!DM48)-1</f>
        <v>-3.055801061568475E-2</v>
      </c>
      <c r="S46" s="165">
        <f>('DJI Components'!DT49/'DJI Components'!DT48)-1</f>
        <v>-8.9022507993231637E-3</v>
      </c>
      <c r="T46" s="165">
        <f>('DJI Components'!EA49/'DJI Components'!EA48)-1</f>
        <v>4.8101903416967406E-2</v>
      </c>
      <c r="U46" s="165">
        <f>('DJI Components'!EH49/'DJI Components'!EH48)-1</f>
        <v>4.8248831748010534E-2</v>
      </c>
      <c r="V46" s="165">
        <f>('DJI Components'!EO49/'DJI Components'!EO48)-1</f>
        <v>2.2072398172321872E-2</v>
      </c>
      <c r="W46" s="165">
        <f>('DJI Components'!EV49/'DJI Components'!EV48)-1</f>
        <v>-4.1070811208959723E-3</v>
      </c>
      <c r="X46" s="165">
        <f>('DJI Components'!FC49/'DJI Components'!FC48)-1</f>
        <v>5.7394676814517709E-2</v>
      </c>
      <c r="Y46" s="165">
        <f>('DJI Components'!FJ49/'DJI Components'!FJ48)-1</f>
        <v>-2.3270493059062591E-2</v>
      </c>
      <c r="Z46" s="165">
        <f>('DJI Components'!FQ49/'DJI Components'!FQ48)-1</f>
        <v>0.10334523535064122</v>
      </c>
      <c r="AA46" s="165">
        <f>('DJI Components'!FX49/'DJI Components'!FX48)-1</f>
        <v>-9.1774718614717754E-3</v>
      </c>
      <c r="AB46" s="165">
        <f>('DJI Components'!GE49/'DJI Components'!GE48)-1</f>
        <v>2.9892774341993666E-2</v>
      </c>
      <c r="AC46" s="165">
        <f>('DJI Components'!GL49/'DJI Components'!GL48)-1</f>
        <v>-2.8632593755220648E-2</v>
      </c>
      <c r="AD46" s="165">
        <f>('DJI Components'!GS49/'DJI Components'!GS48)-1</f>
        <v>-5.7430452846550795E-3</v>
      </c>
      <c r="AE46" s="165">
        <f>('DJI Components'!GZ49/'DJI Components'!GZ48)-1</f>
        <v>8.4664007853507695E-3</v>
      </c>
      <c r="AF46" s="166">
        <f>('DJI Components'!HG49/'DJI Components'!HG48)-1</f>
        <v>1.33780785537716E-2</v>
      </c>
    </row>
    <row r="47" spans="1:32" x14ac:dyDescent="0.2">
      <c r="A47" s="127">
        <f>'DJI Components'!A50</f>
        <v>44140</v>
      </c>
      <c r="B47" s="164">
        <f>('DJI Components'!E50/'DJI Components'!E49)-1</f>
        <v>1.8980974800675066E-2</v>
      </c>
      <c r="C47" s="165">
        <f>('DJI Components'!L50/'DJI Components'!L49)-1</f>
        <v>1.7738578470154032E-2</v>
      </c>
      <c r="D47" s="165">
        <f>('DJI Components'!S50/'DJI Components'!S49)-1</f>
        <v>7.1202144130575462E-3</v>
      </c>
      <c r="E47" s="165">
        <f>('DJI Components'!Z50/'DJI Components'!Z49)-1</f>
        <v>3.5493711235155656E-2</v>
      </c>
      <c r="F47" s="165">
        <f>('DJI Components'!AG50/'DJI Components'!AG49)-1</f>
        <v>3.6008644858911643E-2</v>
      </c>
      <c r="G47" s="165">
        <f>('DJI Components'!AN50/'DJI Components'!AN49)-1</f>
        <v>5.0634543596844495E-2</v>
      </c>
      <c r="H47" s="165">
        <f>('DJI Components'!AU50/'DJI Components'!AU49)-1</f>
        <v>5.1553854739605498E-3</v>
      </c>
      <c r="I47" s="165">
        <f>('DJI Components'!BB50/'DJI Components'!BB49)-1</f>
        <v>1.8047579983593076E-2</v>
      </c>
      <c r="J47" s="165">
        <f>('DJI Components'!BI50/'DJI Components'!BI49)-1</f>
        <v>5.4911737031186902E-3</v>
      </c>
      <c r="K47" s="165">
        <f>('DJI Components'!BP50/'DJI Components'!BP49)-1</f>
        <v>5.425188257800051E-2</v>
      </c>
      <c r="L47" s="165">
        <f>('DJI Components'!BW50/'DJI Components'!BW49)-1</f>
        <v>2.5724021471774883E-2</v>
      </c>
      <c r="M47" s="165">
        <f>('DJI Components'!CD50/'DJI Components'!CD49)-1</f>
        <v>2.4425660400745564E-2</v>
      </c>
      <c r="N47" s="165">
        <f>('DJI Components'!CK50/'DJI Components'!CK49)-1</f>
        <v>1.1071041981214336E-2</v>
      </c>
      <c r="O47" s="165">
        <f>('DJI Components'!CR50/'DJI Components'!CR49)-1</f>
        <v>-4.376586337492272E-4</v>
      </c>
      <c r="P47" s="165">
        <f>('DJI Components'!CY50/'DJI Components'!CY49)-1</f>
        <v>2.5647854769475398E-2</v>
      </c>
      <c r="Q47" s="165">
        <f>('DJI Components'!DF50/'DJI Components'!DF49)-1</f>
        <v>2.5825036979558735E-3</v>
      </c>
      <c r="R47" s="165">
        <f>('DJI Components'!DM50/'DJI Components'!DM49)-1</f>
        <v>4.0897735660847978E-2</v>
      </c>
      <c r="S47" s="165">
        <f>('DJI Components'!DT50/'DJI Components'!DT49)-1</f>
        <v>6.7017407432807818E-3</v>
      </c>
      <c r="T47" s="165">
        <f>('DJI Components'!EA50/'DJI Components'!EA49)-1</f>
        <v>-1.9846223228179305E-3</v>
      </c>
      <c r="U47" s="165">
        <f>('DJI Components'!EH50/'DJI Components'!EH49)-1</f>
        <v>3.1886843347136429E-2</v>
      </c>
      <c r="V47" s="165">
        <f>('DJI Components'!EO50/'DJI Components'!EO49)-1</f>
        <v>1.8533069531429858E-2</v>
      </c>
      <c r="W47" s="165">
        <f>('DJI Components'!EV50/'DJI Components'!EV49)-1</f>
        <v>1.2372056401962928E-2</v>
      </c>
      <c r="X47" s="165">
        <f>('DJI Components'!FC50/'DJI Components'!FC49)-1</f>
        <v>3.7808071352634975E-2</v>
      </c>
      <c r="Y47" s="165">
        <f>('DJI Components'!FJ50/'DJI Components'!FJ49)-1</f>
        <v>3.3306320367806785E-2</v>
      </c>
      <c r="Z47" s="165">
        <f>('DJI Components'!FQ50/'DJI Components'!FQ49)-1</f>
        <v>-4.5127482204021518E-4</v>
      </c>
      <c r="AA47" s="165">
        <f>('DJI Components'!FX50/'DJI Components'!FX49)-1</f>
        <v>1.6253075563560371E-2</v>
      </c>
      <c r="AB47" s="165">
        <f>('DJI Components'!GE50/'DJI Components'!GE49)-1</f>
        <v>1.8920441207813221E-2</v>
      </c>
      <c r="AC47" s="165">
        <f>('DJI Components'!GL50/'DJI Components'!GL49)-1</f>
        <v>3.3884298454112782E-2</v>
      </c>
      <c r="AD47" s="165">
        <f>('DJI Components'!GS50/'DJI Components'!GS49)-1</f>
        <v>1.0636756308415762E-2</v>
      </c>
      <c r="AE47" s="165">
        <f>('DJI Components'!GZ50/'DJI Components'!GZ49)-1</f>
        <v>1.5111529543455626E-2</v>
      </c>
      <c r="AF47" s="166">
        <f>('DJI Components'!HG50/'DJI Components'!HG49)-1</f>
        <v>1.9481708696529543E-2</v>
      </c>
    </row>
    <row r="48" spans="1:32" x14ac:dyDescent="0.2">
      <c r="A48" s="127">
        <f>'DJI Components'!A51</f>
        <v>44141</v>
      </c>
      <c r="B48" s="164">
        <f>('DJI Components'!E51/'DJI Components'!E50)-1</f>
        <v>-1.1028983045875407E-3</v>
      </c>
      <c r="C48" s="165">
        <f>('DJI Components'!L51/'DJI Components'!L50)-1</f>
        <v>-1.4473539756665432E-2</v>
      </c>
      <c r="D48" s="165">
        <f>('DJI Components'!S51/'DJI Components'!S50)-1</f>
        <v>-1.2932836086853028E-3</v>
      </c>
      <c r="E48" s="165">
        <f>('DJI Components'!Z51/'DJI Components'!Z50)-1</f>
        <v>-2.8563975708342237E-3</v>
      </c>
      <c r="F48" s="165">
        <f>('DJI Components'!AG51/'DJI Components'!AG50)-1</f>
        <v>4.1378128241851275E-3</v>
      </c>
      <c r="G48" s="165">
        <f>('DJI Components'!AN51/'DJI Components'!AN50)-1</f>
        <v>-1.1036869484011835E-2</v>
      </c>
      <c r="H48" s="165">
        <f>('DJI Components'!AU51/'DJI Components'!AU50)-1</f>
        <v>-1.3723274379307981E-2</v>
      </c>
      <c r="I48" s="165">
        <f>('DJI Components'!BB51/'DJI Components'!BB50)-1</f>
        <v>8.0579908675799672E-3</v>
      </c>
      <c r="J48" s="165">
        <f>('DJI Components'!BI51/'DJI Components'!BI50)-1</f>
        <v>2.0230582933455921E-4</v>
      </c>
      <c r="K48" s="165">
        <f>('DJI Components'!BP51/'DJI Components'!BP50)-1</f>
        <v>-1.5111312740222482E-2</v>
      </c>
      <c r="L48" s="165">
        <f>('DJI Components'!BW51/'DJI Components'!BW50)-1</f>
        <v>-8.3760935227007449E-3</v>
      </c>
      <c r="M48" s="165">
        <f>('DJI Components'!CD51/'DJI Components'!CD50)-1</f>
        <v>5.4015986763509272E-3</v>
      </c>
      <c r="N48" s="165">
        <f>('DJI Components'!CK51/'DJI Components'!CK50)-1</f>
        <v>-5.6323805009821371E-3</v>
      </c>
      <c r="O48" s="165">
        <f>('DJI Components'!CR51/'DJI Components'!CR50)-1</f>
        <v>-6.348533274956103E-3</v>
      </c>
      <c r="P48" s="165">
        <f>('DJI Components'!CY51/'DJI Components'!CY50)-1</f>
        <v>-6.360512495264814E-3</v>
      </c>
      <c r="Q48" s="165">
        <f>('DJI Components'!DF51/'DJI Components'!DF50)-1</f>
        <v>1.7816292852614879E-2</v>
      </c>
      <c r="R48" s="165">
        <f>('DJI Components'!DM51/'DJI Components'!DM50)-1</f>
        <v>-1.3320546493925223E-2</v>
      </c>
      <c r="S48" s="165">
        <f>('DJI Components'!DT51/'DJI Components'!DT50)-1</f>
        <v>1.1557487046900405E-3</v>
      </c>
      <c r="T48" s="165">
        <f>('DJI Components'!EA51/'DJI Components'!EA50)-1</f>
        <v>-1.2428685757364111E-3</v>
      </c>
      <c r="U48" s="165">
        <f>('DJI Components'!EH51/'DJI Components'!EH50)-1</f>
        <v>1.9257826749090601E-3</v>
      </c>
      <c r="V48" s="165">
        <f>('DJI Components'!EO51/'DJI Components'!EO50)-1</f>
        <v>-6.1681034580132188E-3</v>
      </c>
      <c r="W48" s="165">
        <f>('DJI Components'!EV51/'DJI Components'!EV50)-1</f>
        <v>5.9698761774871212E-3</v>
      </c>
      <c r="X48" s="165">
        <f>('DJI Components'!FC51/'DJI Components'!FC50)-1</f>
        <v>-2.6903005046119421E-4</v>
      </c>
      <c r="Y48" s="165">
        <f>('DJI Components'!FJ51/'DJI Components'!FJ50)-1</f>
        <v>-3.999701921422627E-3</v>
      </c>
      <c r="Z48" s="165">
        <f>('DJI Components'!FQ51/'DJI Components'!FQ50)-1</f>
        <v>-1.9582401573065455E-2</v>
      </c>
      <c r="AA48" s="165">
        <f>('DJI Components'!FX51/'DJI Components'!FX50)-1</f>
        <v>6.5347719162589524E-3</v>
      </c>
      <c r="AB48" s="165">
        <f>('DJI Components'!GE51/'DJI Components'!GE50)-1</f>
        <v>4.1995648866604007E-3</v>
      </c>
      <c r="AC48" s="165">
        <f>('DJI Components'!GL51/'DJI Components'!GL50)-1</f>
        <v>-5.8619239504907883E-3</v>
      </c>
      <c r="AD48" s="165">
        <f>('DJI Components'!GS51/'DJI Components'!GS50)-1</f>
        <v>1.6031246838842605E-2</v>
      </c>
      <c r="AE48" s="165">
        <f>('DJI Components'!GZ51/'DJI Components'!GZ50)-1</f>
        <v>3.9382482981904499E-3</v>
      </c>
      <c r="AF48" s="166">
        <f>('DJI Components'!HG51/'DJI Components'!HG50)-1</f>
        <v>-2.3522217893651165E-3</v>
      </c>
    </row>
    <row r="49" spans="1:32" x14ac:dyDescent="0.2">
      <c r="A49" s="127">
        <f>'DJI Components'!A52</f>
        <v>44144</v>
      </c>
      <c r="B49" s="164">
        <f>('DJI Components'!E52/'DJI Components'!E51)-1</f>
        <v>2.5149612927257703E-3</v>
      </c>
      <c r="C49" s="165">
        <f>('DJI Components'!L52/'DJI Components'!L51)-1</f>
        <v>0.21387941433696511</v>
      </c>
      <c r="D49" s="165">
        <f>('DJI Components'!S52/'DJI Components'!S51)-1</f>
        <v>1.4373902657865978E-2</v>
      </c>
      <c r="E49" s="165">
        <f>('DJI Components'!Z52/'DJI Components'!Z51)-1</f>
        <v>-1.996800033755175E-2</v>
      </c>
      <c r="F49" s="165">
        <f>('DJI Components'!AG52/'DJI Components'!AG51)-1</f>
        <v>0.13706095673066576</v>
      </c>
      <c r="G49" s="165">
        <f>('DJI Components'!AN52/'DJI Components'!AN51)-1</f>
        <v>5.9086207536756419E-2</v>
      </c>
      <c r="H49" s="165">
        <f>('DJI Components'!AU52/'DJI Components'!AU51)-1</f>
        <v>0.11595221037379599</v>
      </c>
      <c r="I49" s="165">
        <f>('DJI Components'!BB52/'DJI Components'!BB51)-1</f>
        <v>1.7852438525244985E-2</v>
      </c>
      <c r="J49" s="165">
        <f>('DJI Components'!BI52/'DJI Components'!BI51)-1</f>
        <v>6.3094012879797434E-2</v>
      </c>
      <c r="K49" s="165">
        <f>('DJI Components'!BP52/'DJI Components'!BP51)-1</f>
        <v>8.065517312875814E-2</v>
      </c>
      <c r="L49" s="165">
        <f>('DJI Components'!BW52/'DJI Components'!BW51)-1</f>
        <v>6.7922082577811738E-2</v>
      </c>
      <c r="M49" s="165">
        <f>('DJI Components'!CD52/'DJI Components'!CD51)-1</f>
        <v>6.9029145948246606E-2</v>
      </c>
      <c r="N49" s="165">
        <f>('DJI Components'!CK52/'DJI Components'!CK51)-1</f>
        <v>-5.0204015979595118E-2</v>
      </c>
      <c r="O49" s="165">
        <f>('DJI Components'!CR52/'DJI Components'!CR51)-1</f>
        <v>4.6265477996594306E-3</v>
      </c>
      <c r="P49" s="165">
        <f>('DJI Components'!CY52/'DJI Components'!CY51)-1</f>
        <v>1.3065573368418404E-2</v>
      </c>
      <c r="Q49" s="165">
        <f>('DJI Components'!DF52/'DJI Components'!DF51)-1</f>
        <v>2.6924442882249711E-2</v>
      </c>
      <c r="R49" s="165">
        <f>('DJI Components'!DM52/'DJI Components'!DM51)-1</f>
        <v>0.13539241584491468</v>
      </c>
      <c r="S49" s="165">
        <f>('DJI Components'!DT52/'DJI Components'!DT51)-1</f>
        <v>-1.5422963755291508E-2</v>
      </c>
      <c r="T49" s="165">
        <f>('DJI Components'!EA52/'DJI Components'!EA51)-1</f>
        <v>1.7422021745348015E-3</v>
      </c>
      <c r="U49" s="165">
        <f>('DJI Components'!EH52/'DJI Components'!EH51)-1</f>
        <v>-2.3824432219629821E-2</v>
      </c>
      <c r="V49" s="165">
        <f>('DJI Components'!EO52/'DJI Components'!EO51)-1</f>
        <v>3.8792088694750149E-4</v>
      </c>
      <c r="W49" s="165">
        <f>('DJI Components'!EV52/'DJI Components'!EV51)-1</f>
        <v>-3.6584452603070639E-2</v>
      </c>
      <c r="X49" s="165">
        <f>('DJI Components'!FC52/'DJI Components'!FC51)-1</f>
        <v>-3.3442053433221375E-3</v>
      </c>
      <c r="Y49" s="165">
        <f>('DJI Components'!FJ52/'DJI Components'!FJ51)-1</f>
        <v>5.7322826771653679E-2</v>
      </c>
      <c r="Z49" s="165">
        <f>('DJI Components'!FQ52/'DJI Components'!FQ51)-1</f>
        <v>7.3102200707764187E-3</v>
      </c>
      <c r="AA49" s="165">
        <f>('DJI Components'!FX52/'DJI Components'!FX51)-1</f>
        <v>2.2381702073837495E-2</v>
      </c>
      <c r="AB49" s="165">
        <f>('DJI Components'!GE52/'DJI Components'!GE51)-1</f>
        <v>7.1597681908612376E-2</v>
      </c>
      <c r="AC49" s="165">
        <f>('DJI Components'!GL52/'DJI Components'!GL51)-1</f>
        <v>6.6202035213025034E-2</v>
      </c>
      <c r="AD49" s="165">
        <f>('DJI Components'!GS52/'DJI Components'!GS51)-1</f>
        <v>-1.5298147347241553E-2</v>
      </c>
      <c r="AE49" s="165">
        <f>('DJI Components'!GZ52/'DJI Components'!GZ51)-1</f>
        <v>0.11870388450261959</v>
      </c>
      <c r="AF49" s="166">
        <f>('DJI Components'!HG52/'DJI Components'!HG51)-1</f>
        <v>2.9465742107232851E-2</v>
      </c>
    </row>
    <row r="50" spans="1:32" x14ac:dyDescent="0.2">
      <c r="A50" s="127">
        <f>'DJI Components'!A53</f>
        <v>44145</v>
      </c>
      <c r="B50" s="164">
        <f>('DJI Components'!E53/'DJI Components'!E52)-1</f>
        <v>3.4938543991738458E-2</v>
      </c>
      <c r="C50" s="165">
        <f>('DJI Components'!L53/'DJI Components'!L52)-1</f>
        <v>-1.2098542759686248E-2</v>
      </c>
      <c r="D50" s="165">
        <f>('DJI Components'!S53/'DJI Components'!S52)-1</f>
        <v>2.8085131914893591E-2</v>
      </c>
      <c r="E50" s="165">
        <f>('DJI Components'!Z53/'DJI Components'!Z52)-1</f>
        <v>-3.0089322558458642E-3</v>
      </c>
      <c r="F50" s="165">
        <f>('DJI Components'!AG53/'DJI Components'!AG52)-1</f>
        <v>5.2018292528889898E-2</v>
      </c>
      <c r="G50" s="165">
        <f>('DJI Components'!AN53/'DJI Components'!AN52)-1</f>
        <v>8.6640670843667333E-3</v>
      </c>
      <c r="H50" s="165">
        <f>('DJI Components'!AU53/'DJI Components'!AU52)-1</f>
        <v>4.6221636115324038E-2</v>
      </c>
      <c r="I50" s="165">
        <f>('DJI Components'!BB53/'DJI Components'!BB52)-1</f>
        <v>1.3612565088676476E-2</v>
      </c>
      <c r="J50" s="165">
        <f>('DJI Components'!BI53/'DJI Components'!BI52)-1</f>
        <v>2.6821381015788459E-2</v>
      </c>
      <c r="K50" s="165">
        <f>('DJI Components'!BP53/'DJI Components'!BP52)-1</f>
        <v>2.5709900723520862E-2</v>
      </c>
      <c r="L50" s="165">
        <f>('DJI Components'!BW53/'DJI Components'!BW52)-1</f>
        <v>1.1817838750871834E-2</v>
      </c>
      <c r="M50" s="165">
        <f>('DJI Components'!CD53/'DJI Components'!CD52)-1</f>
        <v>2.5331188757520939E-2</v>
      </c>
      <c r="N50" s="165">
        <f>('DJI Components'!CK53/'DJI Components'!CK52)-1</f>
        <v>2.0743067671433524E-2</v>
      </c>
      <c r="O50" s="165">
        <f>('DJI Components'!CR53/'DJI Components'!CR52)-1</f>
        <v>-3.5087501538925148E-3</v>
      </c>
      <c r="P50" s="165">
        <f>('DJI Components'!CY53/'DJI Components'!CY52)-1</f>
        <v>2.0600753229470747E-2</v>
      </c>
      <c r="Q50" s="165">
        <f>('DJI Components'!DF53/'DJI Components'!DF52)-1</f>
        <v>1.5060220220971754E-2</v>
      </c>
      <c r="R50" s="165">
        <f>('DJI Components'!DM53/'DJI Components'!DM52)-1</f>
        <v>-3.2506842899797661E-3</v>
      </c>
      <c r="S50" s="165">
        <f>('DJI Components'!DT53/'DJI Components'!DT52)-1</f>
        <v>4.6902729355124961E-4</v>
      </c>
      <c r="T50" s="165">
        <f>('DJI Components'!EA53/'DJI Components'!EA52)-1</f>
        <v>7.5775473419004147E-3</v>
      </c>
      <c r="U50" s="165">
        <f>('DJI Components'!EH53/'DJI Components'!EH52)-1</f>
        <v>-3.3792774549167848E-2</v>
      </c>
      <c r="V50" s="165">
        <f>('DJI Components'!EO53/'DJI Components'!EO52)-1</f>
        <v>-9.6161149968851944E-3</v>
      </c>
      <c r="W50" s="165">
        <f>('DJI Components'!EV53/'DJI Components'!EV52)-1</f>
        <v>1.645039436008422E-2</v>
      </c>
      <c r="X50" s="165">
        <f>('DJI Components'!FC53/'DJI Components'!FC52)-1</f>
        <v>-4.4816395575502876E-2</v>
      </c>
      <c r="Y50" s="165">
        <f>('DJI Components'!FJ53/'DJI Components'!FJ52)-1</f>
        <v>1.5490035861558171E-2</v>
      </c>
      <c r="Z50" s="165">
        <f>('DJI Components'!FQ53/'DJI Components'!FQ52)-1</f>
        <v>1.0542862857142898E-2</v>
      </c>
      <c r="AA50" s="165">
        <f>('DJI Components'!FX53/'DJI Components'!FX52)-1</f>
        <v>2.1056116310160355E-2</v>
      </c>
      <c r="AB50" s="165">
        <f>('DJI Components'!GE53/'DJI Components'!GE52)-1</f>
        <v>2.9622203344721321E-3</v>
      </c>
      <c r="AC50" s="165">
        <f>('DJI Components'!GL53/'DJI Components'!GL52)-1</f>
        <v>6.4605305797016399E-2</v>
      </c>
      <c r="AD50" s="165">
        <f>('DJI Components'!GS53/'DJI Components'!GS52)-1</f>
        <v>1.4072767859198532E-2</v>
      </c>
      <c r="AE50" s="165">
        <f>('DJI Components'!GZ53/'DJI Components'!GZ52)-1</f>
        <v>-3.3662600004561449E-3</v>
      </c>
      <c r="AF50" s="166">
        <f>('DJI Components'!HG53/'DJI Components'!HG52)-1</f>
        <v>9.0181175164114613E-3</v>
      </c>
    </row>
    <row r="51" spans="1:32" x14ac:dyDescent="0.2">
      <c r="A51" s="127">
        <f>'DJI Components'!A54</f>
        <v>44146</v>
      </c>
      <c r="B51" s="164">
        <f>('DJI Components'!E54/'DJI Components'!E53)-1</f>
        <v>4.1390564274501607E-4</v>
      </c>
      <c r="C51" s="165">
        <f>('DJI Components'!L54/'DJI Components'!L53)-1</f>
        <v>-4.1655835489154858E-2</v>
      </c>
      <c r="D51" s="165">
        <f>('DJI Components'!S54/'DJI Components'!S53)-1</f>
        <v>-3.7665727541414951E-3</v>
      </c>
      <c r="E51" s="165">
        <f>('DJI Components'!Z54/'DJI Components'!Z53)-1</f>
        <v>3.0352651286085663E-2</v>
      </c>
      <c r="F51" s="165">
        <f>('DJI Components'!AG54/'DJI Components'!AG53)-1</f>
        <v>-3.4660066408818024E-2</v>
      </c>
      <c r="G51" s="165">
        <f>('DJI Components'!AN54/'DJI Components'!AN53)-1</f>
        <v>-1.6482855197628821E-2</v>
      </c>
      <c r="H51" s="165">
        <f>('DJI Components'!AU54/'DJI Components'!AU53)-1</f>
        <v>-7.3432165643433356E-3</v>
      </c>
      <c r="I51" s="165">
        <f>('DJI Components'!BB54/'DJI Components'!BB53)-1</f>
        <v>1.5754157650977207E-2</v>
      </c>
      <c r="J51" s="165">
        <f>('DJI Components'!BI54/'DJI Components'!BI53)-1</f>
        <v>-7.4101148573545439E-3</v>
      </c>
      <c r="K51" s="165">
        <f>('DJI Components'!BP54/'DJI Components'!BP53)-1</f>
        <v>-2.3381968263785358E-2</v>
      </c>
      <c r="L51" s="165">
        <f>('DJI Components'!BW54/'DJI Components'!BW53)-1</f>
        <v>2.6670437179057149E-3</v>
      </c>
      <c r="M51" s="165">
        <f>('DJI Components'!CD54/'DJI Components'!CD53)-1</f>
        <v>-1.3318165428619966E-2</v>
      </c>
      <c r="N51" s="165">
        <f>('DJI Components'!CK54/'DJI Components'!CK53)-1</f>
        <v>7.910850036738637E-3</v>
      </c>
      <c r="O51" s="165">
        <f>('DJI Components'!CR54/'DJI Components'!CR53)-1</f>
        <v>2.0026386884383518E-2</v>
      </c>
      <c r="P51" s="165">
        <f>('DJI Components'!CY54/'DJI Components'!CY53)-1</f>
        <v>-6.0216010169926726E-3</v>
      </c>
      <c r="Q51" s="165">
        <f>('DJI Components'!DF54/'DJI Components'!DF53)-1</f>
        <v>-3.2370920099614731E-3</v>
      </c>
      <c r="R51" s="165">
        <f>('DJI Components'!DM54/'DJI Components'!DM53)-1</f>
        <v>-1.4933041922409296E-2</v>
      </c>
      <c r="S51" s="165">
        <f>('DJI Components'!DT54/'DJI Components'!DT53)-1</f>
        <v>2.2032612252820716E-2</v>
      </c>
      <c r="T51" s="165">
        <f>('DJI Components'!EA54/'DJI Components'!EA53)-1</f>
        <v>-6.1640905001192348E-4</v>
      </c>
      <c r="U51" s="165">
        <f>('DJI Components'!EH54/'DJI Components'!EH53)-1</f>
        <v>2.6254718408007083E-2</v>
      </c>
      <c r="V51" s="165">
        <f>('DJI Components'!EO54/'DJI Components'!EO53)-1</f>
        <v>-3.9147287128238339E-4</v>
      </c>
      <c r="W51" s="165">
        <f>('DJI Components'!EV54/'DJI Components'!EV53)-1</f>
        <v>1.290469174763631E-2</v>
      </c>
      <c r="X51" s="165">
        <f>('DJI Components'!FC54/'DJI Components'!FC53)-1</f>
        <v>2.6326370405776123E-2</v>
      </c>
      <c r="Y51" s="165">
        <f>('DJI Components'!FJ54/'DJI Components'!FJ53)-1</f>
        <v>-1.0266896375279555E-2</v>
      </c>
      <c r="Z51" s="165">
        <f>('DJI Components'!FQ54/'DJI Components'!FQ53)-1</f>
        <v>-5.6263676913320682E-3</v>
      </c>
      <c r="AA51" s="165">
        <f>('DJI Components'!FX54/'DJI Components'!FX53)-1</f>
        <v>-1.6366285314771689E-3</v>
      </c>
      <c r="AB51" s="165">
        <f>('DJI Components'!GE54/'DJI Components'!GE53)-1</f>
        <v>-2.8596924931760803E-3</v>
      </c>
      <c r="AC51" s="165">
        <f>('DJI Components'!GL54/'DJI Components'!GL53)-1</f>
        <v>-2.1487580707795995E-2</v>
      </c>
      <c r="AD51" s="165">
        <f>('DJI Components'!GS54/'DJI Components'!GS53)-1</f>
        <v>1.6625433039645809E-2</v>
      </c>
      <c r="AE51" s="165">
        <f>('DJI Components'!GZ54/'DJI Components'!GZ53)-1</f>
        <v>-3.0187840192894E-2</v>
      </c>
      <c r="AF51" s="166">
        <f>('DJI Components'!HG54/'DJI Components'!HG53)-1</f>
        <v>-7.916135865226881E-4</v>
      </c>
    </row>
    <row r="52" spans="1:32" x14ac:dyDescent="0.2">
      <c r="A52" s="127">
        <f>'DJI Components'!A55</f>
        <v>44147</v>
      </c>
      <c r="B52" s="164">
        <f>('DJI Components'!E55/'DJI Components'!E54)-1</f>
        <v>-1.2765226113370387E-2</v>
      </c>
      <c r="C52" s="165">
        <f>('DJI Components'!L55/'DJI Components'!L54)-1</f>
        <v>-1.8003059269178223E-4</v>
      </c>
      <c r="D52" s="165">
        <f>('DJI Components'!S55/'DJI Components'!S54)-1</f>
        <v>-1.4749274878480434E-2</v>
      </c>
      <c r="E52" s="165">
        <f>('DJI Components'!Z55/'DJI Components'!Z54)-1</f>
        <v>-2.3432839960378926E-3</v>
      </c>
      <c r="F52" s="165">
        <f>('DJI Components'!AG55/'DJI Components'!AG54)-1</f>
        <v>-2.9810558215006E-2</v>
      </c>
      <c r="G52" s="165">
        <f>('DJI Components'!AN55/'DJI Components'!AN54)-1</f>
        <v>-1.9473739311245408E-3</v>
      </c>
      <c r="H52" s="165">
        <f>('DJI Components'!AU55/'DJI Components'!AU54)-1</f>
        <v>-2.1707506933149379E-2</v>
      </c>
      <c r="I52" s="165">
        <f>('DJI Components'!BB55/'DJI Components'!BB54)-1</f>
        <v>-1.6781183992820581E-2</v>
      </c>
      <c r="J52" s="165">
        <f>('DJI Components'!BI55/'DJI Components'!BI54)-1</f>
        <v>-1.0638372129959883E-2</v>
      </c>
      <c r="K52" s="165">
        <f>('DJI Components'!BP55/'DJI Components'!BP54)-1</f>
        <v>-2.2409462218147214E-2</v>
      </c>
      <c r="L52" s="165">
        <f>('DJI Components'!BW55/'DJI Components'!BW54)-1</f>
        <v>-1.6234844995622444E-2</v>
      </c>
      <c r="M52" s="165">
        <f>('DJI Components'!CD55/'DJI Components'!CD54)-1</f>
        <v>-1.0286457283382067E-2</v>
      </c>
      <c r="N52" s="165">
        <f>('DJI Components'!CK55/'DJI Components'!CK54)-1</f>
        <v>-5.4365796579658454E-3</v>
      </c>
      <c r="O52" s="165">
        <f>('DJI Components'!CR55/'DJI Components'!CR54)-1</f>
        <v>-3.0204898822217885E-2</v>
      </c>
      <c r="P52" s="165">
        <f>('DJI Components'!CY55/'DJI Components'!CY54)-1</f>
        <v>-2.3037517654543982E-2</v>
      </c>
      <c r="Q52" s="165">
        <f>('DJI Components'!DF55/'DJI Components'!DF54)-1</f>
        <v>3.3829498636748223E-3</v>
      </c>
      <c r="R52" s="165">
        <f>('DJI Components'!DM55/'DJI Components'!DM54)-1</f>
        <v>-1.2284335357068632E-2</v>
      </c>
      <c r="S52" s="165">
        <f>('DJI Components'!DT55/'DJI Components'!DT54)-1</f>
        <v>-2.2704324874702753E-2</v>
      </c>
      <c r="T52" s="165">
        <f>('DJI Components'!EA55/'DJI Components'!EA54)-1</f>
        <v>-1.480380809017745E-2</v>
      </c>
      <c r="U52" s="165">
        <f>('DJI Components'!EH55/'DJI Components'!EH54)-1</f>
        <v>-5.1258415360078136E-3</v>
      </c>
      <c r="V52" s="165">
        <f>('DJI Components'!EO55/'DJI Components'!EO54)-1</f>
        <v>-7.9900122829386078E-3</v>
      </c>
      <c r="W52" s="165">
        <f>('DJI Components'!EV55/'DJI Components'!EV54)-1</f>
        <v>5.6301116392565298E-4</v>
      </c>
      <c r="X52" s="165">
        <f>('DJI Components'!FC55/'DJI Components'!FC54)-1</f>
        <v>-1.8726867303045402E-2</v>
      </c>
      <c r="Y52" s="165">
        <f>('DJI Components'!FJ55/'DJI Components'!FJ54)-1</f>
        <v>-1.8968678624920354E-2</v>
      </c>
      <c r="Z52" s="165">
        <f>('DJI Components'!FQ55/'DJI Components'!FQ54)-1</f>
        <v>7.70540775528894E-3</v>
      </c>
      <c r="AA52" s="165">
        <f>('DJI Components'!FX55/'DJI Components'!FX54)-1</f>
        <v>-3.4426065573771591E-3</v>
      </c>
      <c r="AB52" s="165">
        <f>('DJI Components'!GE55/'DJI Components'!GE54)-1</f>
        <v>-2.0874480783372951E-2</v>
      </c>
      <c r="AC52" s="165">
        <f>('DJI Components'!GL55/'DJI Components'!GL54)-1</f>
        <v>-1.6167929926832247E-2</v>
      </c>
      <c r="AD52" s="165">
        <f>('DJI Components'!GS55/'DJI Components'!GS54)-1</f>
        <v>1.6894175345159024E-3</v>
      </c>
      <c r="AE52" s="165">
        <f>('DJI Components'!GZ55/'DJI Components'!GZ54)-1</f>
        <v>-1.6688455109424072E-2</v>
      </c>
      <c r="AF52" s="166">
        <f>('DJI Components'!HG55/'DJI Components'!HG54)-1</f>
        <v>-1.0798829701578083E-2</v>
      </c>
    </row>
    <row r="53" spans="1:32" x14ac:dyDescent="0.2">
      <c r="A53" s="127">
        <f>'DJI Components'!A56</f>
        <v>44148</v>
      </c>
      <c r="B53" s="164">
        <f>('DJI Components'!E56/'DJI Components'!E55)-1</f>
        <v>1.6402214611154431E-2</v>
      </c>
      <c r="C53" s="165">
        <f>('DJI Components'!L56/'DJI Components'!L55)-1</f>
        <v>3.5013501980441175E-2</v>
      </c>
      <c r="D53" s="165">
        <f>('DJI Components'!S56/'DJI Components'!S55)-1</f>
        <v>9.2773045849603442E-4</v>
      </c>
      <c r="E53" s="165">
        <f>('DJI Components'!Z56/'DJI Components'!Z55)-1</f>
        <v>4.1945306953650174E-4</v>
      </c>
      <c r="F53" s="165">
        <f>('DJI Components'!AG56/'DJI Components'!AG55)-1</f>
        <v>5.8793571419230695E-2</v>
      </c>
      <c r="G53" s="165">
        <f>('DJI Components'!AN56/'DJI Components'!AN55)-1</f>
        <v>1.5254549303655329E-2</v>
      </c>
      <c r="H53" s="165">
        <f>('DJI Components'!AU56/'DJI Components'!AU55)-1</f>
        <v>2.9255002584728018E-2</v>
      </c>
      <c r="I53" s="165">
        <f>('DJI Components'!BB56/'DJI Components'!BB55)-1</f>
        <v>7.0597469386990852E-2</v>
      </c>
      <c r="J53" s="165">
        <f>('DJI Components'!BI56/'DJI Components'!BI55)-1</f>
        <v>8.3003776004668683E-3</v>
      </c>
      <c r="K53" s="165">
        <f>('DJI Components'!BP56/'DJI Components'!BP55)-1</f>
        <v>1.8221002777801809E-2</v>
      </c>
      <c r="L53" s="165">
        <f>('DJI Components'!BW56/'DJI Components'!BW55)-1</f>
        <v>2.1304401223821712E-2</v>
      </c>
      <c r="M53" s="165">
        <f>('DJI Components'!CD56/'DJI Components'!CD55)-1</f>
        <v>2.1800790361975464E-2</v>
      </c>
      <c r="N53" s="165">
        <f>('DJI Components'!CK56/'DJI Components'!CK55)-1</f>
        <v>3.3667210891514809E-3</v>
      </c>
      <c r="O53" s="165">
        <f>('DJI Components'!CR56/'DJI Components'!CR55)-1</f>
        <v>1.1345895186965604E-2</v>
      </c>
      <c r="P53" s="165">
        <f>('DJI Components'!CY56/'DJI Components'!CY55)-1</f>
        <v>2.0523999999999987E-2</v>
      </c>
      <c r="Q53" s="165">
        <f>('DJI Components'!DF56/'DJI Components'!DF55)-1</f>
        <v>1.0788880429085212E-2</v>
      </c>
      <c r="R53" s="165">
        <f>('DJI Components'!DM56/'DJI Components'!DM55)-1</f>
        <v>6.262670734868081E-3</v>
      </c>
      <c r="S53" s="165">
        <f>('DJI Components'!DT56/'DJI Components'!DT55)-1</f>
        <v>9.8555401089361894E-4</v>
      </c>
      <c r="T53" s="165">
        <f>('DJI Components'!EA56/'DJI Components'!EA55)-1</f>
        <v>1.5401911855854378E-2</v>
      </c>
      <c r="U53" s="165">
        <f>('DJI Components'!EH56/'DJI Components'!EH55)-1</f>
        <v>4.9665474845288493E-3</v>
      </c>
      <c r="V53" s="165">
        <f>('DJI Components'!EO56/'DJI Components'!EO55)-1</f>
        <v>1.2950094859049965E-2</v>
      </c>
      <c r="W53" s="165">
        <f>('DJI Components'!EV56/'DJI Components'!EV55)-1</f>
        <v>1.498420745624518E-2</v>
      </c>
      <c r="X53" s="165">
        <f>('DJI Components'!FC56/'DJI Components'!FC55)-1</f>
        <v>3.6082511715851417E-4</v>
      </c>
      <c r="Y53" s="165">
        <f>('DJI Components'!FJ56/'DJI Components'!FJ55)-1</f>
        <v>1.684298414696328E-2</v>
      </c>
      <c r="Z53" s="165">
        <f>('DJI Components'!FQ56/'DJI Components'!FQ55)-1</f>
        <v>3.5552297784460229E-3</v>
      </c>
      <c r="AA53" s="165">
        <f>('DJI Components'!FX56/'DJI Components'!FX55)-1</f>
        <v>4.4415199137766148E-3</v>
      </c>
      <c r="AB53" s="165">
        <f>('DJI Components'!GE56/'DJI Components'!GE55)-1</f>
        <v>1.0659757290400362E-2</v>
      </c>
      <c r="AC53" s="165">
        <f>('DJI Components'!GL56/'DJI Components'!GL55)-1</f>
        <v>4.758398332106939E-2</v>
      </c>
      <c r="AD53" s="165">
        <f>('DJI Components'!GS56/'DJI Components'!GS55)-1</f>
        <v>1.5583870082543916E-2</v>
      </c>
      <c r="AE53" s="165">
        <f>('DJI Components'!GZ56/'DJI Components'!GZ55)-1</f>
        <v>2.0956293655363334E-2</v>
      </c>
      <c r="AF53" s="166">
        <f>('DJI Components'!HG56/'DJI Components'!HG55)-1</f>
        <v>1.3742698202933612E-2</v>
      </c>
    </row>
    <row r="54" spans="1:32" x14ac:dyDescent="0.2">
      <c r="A54" s="127">
        <f>'DJI Components'!A57</f>
        <v>44151</v>
      </c>
      <c r="B54" s="164">
        <f>('DJI Components'!E57/'DJI Components'!E56)-1</f>
        <v>2.397083554859436E-2</v>
      </c>
      <c r="C54" s="165">
        <f>('DJI Components'!L57/'DJI Components'!L56)-1</f>
        <v>3.2002783407301338E-2</v>
      </c>
      <c r="D54" s="165">
        <f>('DJI Components'!S57/'DJI Components'!S56)-1</f>
        <v>-2.9490941904740664E-3</v>
      </c>
      <c r="E54" s="165">
        <f>('DJI Components'!Z57/'DJI Components'!Z56)-1</f>
        <v>8.7204509689677856E-3</v>
      </c>
      <c r="F54" s="165">
        <f>('DJI Components'!AG57/'DJI Components'!AG56)-1</f>
        <v>8.1716599424313863E-2</v>
      </c>
      <c r="G54" s="165">
        <f>('DJI Components'!AN57/'DJI Components'!AN56)-1</f>
        <v>8.6191540368407704E-3</v>
      </c>
      <c r="H54" s="165">
        <f>('DJI Components'!AU57/'DJI Components'!AU56)-1</f>
        <v>7.1419969546187678E-2</v>
      </c>
      <c r="I54" s="165">
        <f>('DJI Components'!BB57/'DJI Components'!BB56)-1</f>
        <v>2.7536206399217056E-2</v>
      </c>
      <c r="J54" s="165">
        <f>('DJI Components'!BI57/'DJI Components'!BI56)-1</f>
        <v>7.4835732931042287E-3</v>
      </c>
      <c r="K54" s="165">
        <f>('DJI Components'!BP57/'DJI Components'!BP56)-1</f>
        <v>3.7714045839637222E-2</v>
      </c>
      <c r="L54" s="165">
        <f>('DJI Components'!BW57/'DJI Components'!BW56)-1</f>
        <v>1.5063004244449507E-2</v>
      </c>
      <c r="M54" s="165">
        <f>('DJI Components'!CD57/'DJI Components'!CD56)-1</f>
        <v>3.4980665103029995E-2</v>
      </c>
      <c r="N54" s="165">
        <f>('DJI Components'!CK57/'DJI Components'!CK56)-1</f>
        <v>8.6589237198613223E-3</v>
      </c>
      <c r="O54" s="165">
        <f>('DJI Components'!CR57/'DJI Components'!CR56)-1</f>
        <v>1.6058073384471516E-2</v>
      </c>
      <c r="P54" s="165">
        <f>('DJI Components'!CY57/'DJI Components'!CY56)-1</f>
        <v>1.2922576173257649E-2</v>
      </c>
      <c r="Q54" s="165">
        <f>('DJI Components'!DF57/'DJI Components'!DF56)-1</f>
        <v>6.3376386792919348E-3</v>
      </c>
      <c r="R54" s="165">
        <f>('DJI Components'!DM57/'DJI Components'!DM56)-1</f>
        <v>2.8225814722548925E-2</v>
      </c>
      <c r="S54" s="165">
        <f>('DJI Components'!DT57/'DJI Components'!DT56)-1</f>
        <v>1.6175904989571999E-2</v>
      </c>
      <c r="T54" s="165">
        <f>('DJI Components'!EA57/'DJI Components'!EA56)-1</f>
        <v>-1.1222052267038762E-2</v>
      </c>
      <c r="U54" s="165">
        <f>('DJI Components'!EH57/'DJI Components'!EH56)-1</f>
        <v>3.3254861975309247E-3</v>
      </c>
      <c r="V54" s="165">
        <f>('DJI Components'!EO57/'DJI Components'!EO56)-1</f>
        <v>1.4265684551494351E-2</v>
      </c>
      <c r="W54" s="165">
        <f>('DJI Components'!EV57/'DJI Components'!EV56)-1</f>
        <v>-1.2822331666359488E-2</v>
      </c>
      <c r="X54" s="165">
        <f>('DJI Components'!FC57/'DJI Components'!FC56)-1</f>
        <v>1.5230011126408094E-3</v>
      </c>
      <c r="Y54" s="165">
        <f>('DJI Components'!FJ57/'DJI Components'!FJ56)-1</f>
        <v>1.2330000284854759E-2</v>
      </c>
      <c r="Z54" s="165">
        <f>('DJI Components'!FQ57/'DJI Components'!FQ56)-1</f>
        <v>3.2333172827814227E-3</v>
      </c>
      <c r="AA54" s="165">
        <f>('DJI Components'!FX57/'DJI Components'!FX56)-1</f>
        <v>-2.7841794499806616E-3</v>
      </c>
      <c r="AB54" s="165">
        <f>('DJI Components'!GE57/'DJI Components'!GE56)-1</f>
        <v>1.0547325361978777E-2</v>
      </c>
      <c r="AC54" s="165">
        <f>('DJI Components'!GL57/'DJI Components'!GL56)-1</f>
        <v>3.2545048760127537E-2</v>
      </c>
      <c r="AD54" s="165">
        <f>('DJI Components'!GS57/'DJI Components'!GS56)-1</f>
        <v>1.262129060946604E-2</v>
      </c>
      <c r="AE54" s="165">
        <f>('DJI Components'!GZ57/'DJI Components'!GZ56)-1</f>
        <v>4.5605644365382503E-2</v>
      </c>
      <c r="AF54" s="166">
        <f>('DJI Components'!HG57/'DJI Components'!HG56)-1</f>
        <v>1.5964485524160299E-2</v>
      </c>
    </row>
    <row r="55" spans="1:32" x14ac:dyDescent="0.2">
      <c r="A55" s="127">
        <f>'DJI Components'!A58</f>
        <v>44152</v>
      </c>
      <c r="B55" s="164">
        <f>('DJI Components'!E58/'DJI Components'!E57)-1</f>
        <v>-1.265397438942939E-3</v>
      </c>
      <c r="C55" s="165">
        <f>('DJI Components'!L58/'DJI Components'!L57)-1</f>
        <v>-1.8454495971256479E-2</v>
      </c>
      <c r="D55" s="165">
        <f>('DJI Components'!S58/'DJI Components'!S57)-1</f>
        <v>-1.7831496360491861E-2</v>
      </c>
      <c r="E55" s="165">
        <f>('DJI Components'!Z58/'DJI Components'!Z57)-1</f>
        <v>-7.5644553392072433E-3</v>
      </c>
      <c r="F55" s="165">
        <f>('DJI Components'!AG58/'DJI Components'!AG57)-1</f>
        <v>3.7796488274599582E-2</v>
      </c>
      <c r="G55" s="165">
        <f>('DJI Components'!AN58/'DJI Components'!AN57)-1</f>
        <v>-7.3907153139244341E-3</v>
      </c>
      <c r="H55" s="165">
        <f>('DJI Components'!AU58/'DJI Components'!AU57)-1</f>
        <v>-2.1582711573546631E-2</v>
      </c>
      <c r="I55" s="165">
        <f>('DJI Components'!BB58/'DJI Components'!BB57)-1</f>
        <v>-1.5514809226262027E-2</v>
      </c>
      <c r="J55" s="165">
        <f>('DJI Components'!BI58/'DJI Components'!BI57)-1</f>
        <v>-3.1568803400884304E-3</v>
      </c>
      <c r="K55" s="165">
        <f>('DJI Components'!BP58/'DJI Components'!BP57)-1</f>
        <v>1.0198405340255734E-2</v>
      </c>
      <c r="L55" s="165">
        <f>('DJI Components'!BW58/'DJI Components'!BW57)-1</f>
        <v>1.0207702801337648E-2</v>
      </c>
      <c r="M55" s="165">
        <f>('DJI Components'!CD58/'DJI Components'!CD57)-1</f>
        <v>-1.5628716920824903E-2</v>
      </c>
      <c r="N55" s="165">
        <f>('DJI Components'!CK58/'DJI Components'!CK57)-1</f>
        <v>-2.5396164904055496E-2</v>
      </c>
      <c r="O55" s="165">
        <f>('DJI Components'!CR58/'DJI Components'!CR57)-1</f>
        <v>-1.4288807410452686E-2</v>
      </c>
      <c r="P55" s="165">
        <f>('DJI Components'!CY58/'DJI Components'!CY57)-1</f>
        <v>-5.5762419265271701E-3</v>
      </c>
      <c r="Q55" s="165">
        <f>('DJI Components'!DF58/'DJI Components'!DF57)-1</f>
        <v>-9.9436522395630611E-3</v>
      </c>
      <c r="R55" s="165">
        <f>('DJI Components'!DM58/'DJI Components'!DM57)-1</f>
        <v>-1.0144944327068806E-2</v>
      </c>
      <c r="S55" s="165">
        <f>('DJI Components'!DT58/'DJI Components'!DT57)-1</f>
        <v>-3.3221105213326885E-3</v>
      </c>
      <c r="T55" s="165">
        <f>('DJI Components'!EA58/'DJI Components'!EA57)-1</f>
        <v>1.6462892456082345E-2</v>
      </c>
      <c r="U55" s="165">
        <f>('DJI Components'!EH58/'DJI Components'!EH57)-1</f>
        <v>-1.2751411181722849E-2</v>
      </c>
      <c r="V55" s="165">
        <f>('DJI Components'!EO58/'DJI Components'!EO57)-1</f>
        <v>1.614023506156137E-2</v>
      </c>
      <c r="W55" s="165">
        <f>('DJI Components'!EV58/'DJI Components'!EV57)-1</f>
        <v>-3.8614619604733225E-3</v>
      </c>
      <c r="X55" s="165">
        <f>('DJI Components'!FC58/'DJI Components'!FC57)-1</f>
        <v>2.5131113790592297E-2</v>
      </c>
      <c r="Y55" s="165">
        <f>('DJI Components'!FJ58/'DJI Components'!FJ57)-1</f>
        <v>-9.1716198121750692E-3</v>
      </c>
      <c r="Z55" s="165">
        <f>('DJI Components'!FQ58/'DJI Components'!FQ57)-1</f>
        <v>-1.3227960617129719E-2</v>
      </c>
      <c r="AA55" s="165">
        <f>('DJI Components'!FX58/'DJI Components'!FX57)-1</f>
        <v>-2.2992117309774684E-3</v>
      </c>
      <c r="AB55" s="165">
        <f>('DJI Components'!GE58/'DJI Components'!GE57)-1</f>
        <v>-9.3558534464859289E-3</v>
      </c>
      <c r="AC55" s="165">
        <f>('DJI Components'!GL58/'DJI Components'!GL57)-1</f>
        <v>-9.6371886456774858E-2</v>
      </c>
      <c r="AD55" s="165">
        <f>('DJI Components'!GS58/'DJI Components'!GS57)-1</f>
        <v>-2.0139116765427567E-2</v>
      </c>
      <c r="AE55" s="165">
        <f>('DJI Components'!GZ58/'DJI Components'!GZ57)-1</f>
        <v>-1.1750743232884497E-3</v>
      </c>
      <c r="AF55" s="166">
        <f>('DJI Components'!HG58/'DJI Components'!HG57)-1</f>
        <v>-5.5788829813518959E-3</v>
      </c>
    </row>
    <row r="56" spans="1:32" x14ac:dyDescent="0.2">
      <c r="A56" s="127">
        <f>'DJI Components'!A59</f>
        <v>44153</v>
      </c>
      <c r="B56" s="164">
        <f>('DJI Components'!E59/'DJI Components'!E58)-1</f>
        <v>-1.2900282267336305E-2</v>
      </c>
      <c r="C56" s="165">
        <f>('DJI Components'!L59/'DJI Components'!L58)-1</f>
        <v>-1.9230811661294367E-2</v>
      </c>
      <c r="D56" s="165">
        <f>('DJI Components'!S59/'DJI Components'!S58)-1</f>
        <v>-2.013425812997538E-2</v>
      </c>
      <c r="E56" s="165">
        <f>('DJI Components'!Z59/'DJI Components'!Z58)-1</f>
        <v>-1.1391238892631161E-2</v>
      </c>
      <c r="F56" s="165">
        <f>('DJI Components'!AG59/'DJI Components'!AG58)-1</f>
        <v>-3.2135205444391302E-2</v>
      </c>
      <c r="G56" s="165">
        <f>('DJI Components'!AN59/'DJI Components'!AN58)-1</f>
        <v>4.8281134354462019E-3</v>
      </c>
      <c r="H56" s="165">
        <f>('DJI Components'!AU59/'DJI Components'!AU58)-1</f>
        <v>-3.1709581437160184E-2</v>
      </c>
      <c r="I56" s="165">
        <f>('DJI Components'!BB59/'DJI Components'!BB58)-1</f>
        <v>-1.3371561285301814E-2</v>
      </c>
      <c r="J56" s="165">
        <f>('DJI Components'!BI59/'DJI Components'!BI58)-1</f>
        <v>-1.9932917287630469E-2</v>
      </c>
      <c r="K56" s="165">
        <f>('DJI Components'!BP59/'DJI Components'!BP58)-1</f>
        <v>1.5051376651982418E-2</v>
      </c>
      <c r="L56" s="165">
        <f>('DJI Components'!BW59/'DJI Components'!BW58)-1</f>
        <v>-1.5579390578571717E-3</v>
      </c>
      <c r="M56" s="165">
        <f>('DJI Components'!CD59/'DJI Components'!CD58)-1</f>
        <v>-2.0552286362905736E-2</v>
      </c>
      <c r="N56" s="165">
        <f>('DJI Components'!CK59/'DJI Components'!CK58)-1</f>
        <v>-9.689191435060085E-3</v>
      </c>
      <c r="O56" s="165">
        <f>('DJI Components'!CR59/'DJI Components'!CR58)-1</f>
        <v>-1.032282034532872E-2</v>
      </c>
      <c r="P56" s="165">
        <f>('DJI Components'!CY59/'DJI Components'!CY58)-1</f>
        <v>-7.9014445514385967E-3</v>
      </c>
      <c r="Q56" s="165">
        <f>('DJI Components'!DF59/'DJI Components'!DF58)-1</f>
        <v>-1.3257522065315608E-2</v>
      </c>
      <c r="R56" s="165">
        <f>('DJI Components'!DM59/'DJI Components'!DM58)-1</f>
        <v>-7.4067779915013565E-3</v>
      </c>
      <c r="S56" s="165">
        <f>('DJI Components'!DT59/'DJI Components'!DT58)-1</f>
        <v>-2.2683718871434611E-3</v>
      </c>
      <c r="T56" s="165">
        <f>('DJI Components'!EA59/'DJI Components'!EA58)-1</f>
        <v>-1.5337435304001001E-2</v>
      </c>
      <c r="U56" s="165">
        <f>('DJI Components'!EH59/'DJI Components'!EH58)-1</f>
        <v>-1.5760537581256284E-2</v>
      </c>
      <c r="V56" s="165">
        <f>('DJI Components'!EO59/'DJI Components'!EO58)-1</f>
        <v>-4.3869750343480396E-3</v>
      </c>
      <c r="W56" s="165">
        <f>('DJI Components'!EV59/'DJI Components'!EV58)-1</f>
        <v>-1.5365153109488605E-2</v>
      </c>
      <c r="X56" s="165">
        <f>('DJI Components'!FC59/'DJI Components'!FC58)-1</f>
        <v>3.8645858209798156E-3</v>
      </c>
      <c r="Y56" s="165">
        <f>('DJI Components'!FJ59/'DJI Components'!FJ58)-1</f>
        <v>-4.9614783377545102E-3</v>
      </c>
      <c r="Z56" s="165">
        <f>('DJI Components'!FQ59/'DJI Components'!FQ58)-1</f>
        <v>-2.1556364301794417E-2</v>
      </c>
      <c r="AA56" s="165">
        <f>('DJI Components'!FX59/'DJI Components'!FX58)-1</f>
        <v>-7.078189300411486E-3</v>
      </c>
      <c r="AB56" s="165">
        <f>('DJI Components'!GE59/'DJI Components'!GE58)-1</f>
        <v>-1.3668097880135233E-2</v>
      </c>
      <c r="AC56" s="165">
        <f>('DJI Components'!GL59/'DJI Components'!GL58)-1</f>
        <v>-4.0652398527096567E-2</v>
      </c>
      <c r="AD56" s="165">
        <f>('DJI Components'!GS59/'DJI Components'!GS58)-1</f>
        <v>-1.8745331015106448E-3</v>
      </c>
      <c r="AE56" s="165">
        <f>('DJI Components'!GZ59/'DJI Components'!GZ58)-1</f>
        <v>-4.1522906574394947E-3</v>
      </c>
      <c r="AF56" s="166">
        <f>('DJI Components'!HG59/'DJI Components'!HG58)-1</f>
        <v>-1.1581302976327423E-2</v>
      </c>
    </row>
    <row r="57" spans="1:32" x14ac:dyDescent="0.2">
      <c r="A57" s="127">
        <f>'DJI Components'!A60</f>
        <v>44154</v>
      </c>
      <c r="B57" s="164">
        <f>('DJI Components'!E60/'DJI Components'!E59)-1</f>
        <v>1.225245083730897E-3</v>
      </c>
      <c r="C57" s="165">
        <f>('DJI Components'!L60/'DJI Components'!L59)-1</f>
        <v>-8.7534140187917053E-4</v>
      </c>
      <c r="D57" s="165">
        <f>('DJI Components'!S60/'DJI Components'!S59)-1</f>
        <v>-1.3566899665588772E-2</v>
      </c>
      <c r="E57" s="165">
        <f>('DJI Components'!Z60/'DJI Components'!Z59)-1</f>
        <v>5.1681776257577194E-3</v>
      </c>
      <c r="F57" s="165">
        <f>('DJI Components'!AG60/'DJI Components'!AG59)-1</f>
        <v>1.165762402866255E-2</v>
      </c>
      <c r="G57" s="165">
        <f>('DJI Components'!AN60/'DJI Components'!AN59)-1</f>
        <v>9.2618383332809806E-4</v>
      </c>
      <c r="H57" s="165">
        <f>('DJI Components'!AU60/'DJI Components'!AU59)-1</f>
        <v>1.7204603906082028E-2</v>
      </c>
      <c r="I57" s="165">
        <f>('DJI Components'!BB60/'DJI Components'!BB59)-1</f>
        <v>-3.6302516940949214E-3</v>
      </c>
      <c r="J57" s="165">
        <f>('DJI Components'!BI60/'DJI Components'!BI59)-1</f>
        <v>9.8840522736352021E-3</v>
      </c>
      <c r="K57" s="165">
        <f>('DJI Components'!BP60/'DJI Components'!BP59)-1</f>
        <v>7.2334540186891338E-4</v>
      </c>
      <c r="L57" s="165">
        <f>('DJI Components'!BW60/'DJI Components'!BW59)-1</f>
        <v>1.2037628015546531E-3</v>
      </c>
      <c r="M57" s="165">
        <f>('DJI Components'!CD60/'DJI Components'!CD59)-1</f>
        <v>8.0055690517348843E-3</v>
      </c>
      <c r="N57" s="165">
        <f>('DJI Components'!CK60/'DJI Components'!CK59)-1</f>
        <v>4.0766632805715464E-3</v>
      </c>
      <c r="O57" s="165">
        <f>('DJI Components'!CR60/'DJI Components'!CR59)-1</f>
        <v>1.2427829284779701E-2</v>
      </c>
      <c r="P57" s="165">
        <f>('DJI Components'!CY60/'DJI Components'!CY59)-1</f>
        <v>3.5112015974445576E-3</v>
      </c>
      <c r="Q57" s="165">
        <f>('DJI Components'!DF60/'DJI Components'!DF59)-1</f>
        <v>-1.5606704743390543E-3</v>
      </c>
      <c r="R57" s="165">
        <f>('DJI Components'!DM60/'DJI Components'!DM59)-1</f>
        <v>2.6897874186551096E-3</v>
      </c>
      <c r="S57" s="165">
        <f>('DJI Components'!DT60/'DJI Components'!DT59)-1</f>
        <v>-1.9023895341055974E-3</v>
      </c>
      <c r="T57" s="165">
        <f>('DJI Components'!EA60/'DJI Components'!EA59)-1</f>
        <v>1.7445772527837633E-3</v>
      </c>
      <c r="U57" s="165">
        <f>('DJI Components'!EH60/'DJI Components'!EH59)-1</f>
        <v>6.3482849502720651E-3</v>
      </c>
      <c r="V57" s="165">
        <f>('DJI Components'!EO60/'DJI Components'!EO59)-1</f>
        <v>2.1271669783797797E-3</v>
      </c>
      <c r="W57" s="165">
        <f>('DJI Components'!EV60/'DJI Components'!EV59)-1</f>
        <v>-1.2168790526172479E-3</v>
      </c>
      <c r="X57" s="165">
        <f>('DJI Components'!FC60/'DJI Components'!FC59)-1</f>
        <v>2.9125796716039876E-2</v>
      </c>
      <c r="Y57" s="165">
        <f>('DJI Components'!FJ60/'DJI Components'!FJ59)-1</f>
        <v>-3.721068829391605E-3</v>
      </c>
      <c r="Z57" s="165">
        <f>('DJI Components'!FQ60/'DJI Components'!FQ59)-1</f>
        <v>-2.1799105343847658E-2</v>
      </c>
      <c r="AA57" s="165">
        <f>('DJI Components'!FX60/'DJI Components'!FX59)-1</f>
        <v>-1.8236240053050023E-3</v>
      </c>
      <c r="AB57" s="165">
        <f>('DJI Components'!GE60/'DJI Components'!GE59)-1</f>
        <v>-1.2509984001251029E-3</v>
      </c>
      <c r="AC57" s="165">
        <f>('DJI Components'!GL60/'DJI Components'!GL59)-1</f>
        <v>-9.9398901386344996E-3</v>
      </c>
      <c r="AD57" s="165">
        <f>('DJI Components'!GS60/'DJI Components'!GS59)-1</f>
        <v>2.0323288492139824E-2</v>
      </c>
      <c r="AE57" s="165">
        <f>('DJI Components'!GZ60/'DJI Components'!GZ59)-1</f>
        <v>-1.5149361298791963E-2</v>
      </c>
      <c r="AF57" s="166">
        <f>('DJI Components'!HG60/'DJI Components'!HG59)-1</f>
        <v>1.5221604963853164E-3</v>
      </c>
    </row>
    <row r="58" spans="1:32" x14ac:dyDescent="0.2">
      <c r="A58" s="127">
        <f>'DJI Components'!A61</f>
        <v>44155</v>
      </c>
      <c r="B58" s="164">
        <f>('DJI Components'!E61/'DJI Components'!E60)-1</f>
        <v>7.458761100991973E-3</v>
      </c>
      <c r="C58" s="165">
        <f>('DJI Components'!L61/'DJI Components'!L60)-1</f>
        <v>-1.3667399804340397E-2</v>
      </c>
      <c r="D58" s="165">
        <f>('DJI Components'!S61/'DJI Components'!S60)-1</f>
        <v>-6.6764588656826884E-3</v>
      </c>
      <c r="E58" s="165">
        <f>('DJI Components'!Z61/'DJI Components'!Z60)-1</f>
        <v>-1.0957543922433866E-2</v>
      </c>
      <c r="F58" s="165">
        <f>('DJI Components'!AG61/'DJI Components'!AG60)-1</f>
        <v>-2.9416069717664972E-2</v>
      </c>
      <c r="G58" s="165">
        <f>('DJI Components'!AN61/'DJI Components'!AN60)-1</f>
        <v>-3.8750608632177608E-3</v>
      </c>
      <c r="H58" s="165">
        <f>('DJI Components'!AU61/'DJI Components'!AU60)-1</f>
        <v>6.998483366436048E-4</v>
      </c>
      <c r="I58" s="165">
        <f>('DJI Components'!BB61/'DJI Components'!BB60)-1</f>
        <v>-4.8578336098047403E-3</v>
      </c>
      <c r="J58" s="165">
        <f>('DJI Components'!BI61/'DJI Components'!BI60)-1</f>
        <v>-8.6580649603225091E-3</v>
      </c>
      <c r="K58" s="165">
        <f>('DJI Components'!BP61/'DJI Components'!BP60)-1</f>
        <v>-1.102276834116378E-2</v>
      </c>
      <c r="L58" s="165">
        <f>('DJI Components'!BW61/'DJI Components'!BW60)-1</f>
        <v>-5.4326088167241382E-3</v>
      </c>
      <c r="M58" s="165">
        <f>('DJI Components'!CD61/'DJI Components'!CD60)-1</f>
        <v>-3.5517018372548392E-3</v>
      </c>
      <c r="N58" s="165">
        <f>('DJI Components'!CK61/'DJI Components'!CK60)-1</f>
        <v>-4.1338907796746316E-3</v>
      </c>
      <c r="O58" s="165">
        <f>('DJI Components'!CR61/'DJI Components'!CR60)-1</f>
        <v>-5.0416485103386144E-3</v>
      </c>
      <c r="P58" s="165">
        <f>('DJI Components'!CY61/'DJI Components'!CY60)-1</f>
        <v>-2.0481140126301645E-3</v>
      </c>
      <c r="Q58" s="165">
        <f>('DJI Components'!DF61/'DJI Components'!DF60)-1</f>
        <v>-5.3010602507885807E-3</v>
      </c>
      <c r="R58" s="165">
        <f>('DJI Components'!DM61/'DJI Components'!DM60)-1</f>
        <v>-8.5669610343883651E-3</v>
      </c>
      <c r="S58" s="165">
        <f>('DJI Components'!DT61/'DJI Components'!DT60)-1</f>
        <v>-4.7417832516304381E-3</v>
      </c>
      <c r="T58" s="165">
        <f>('DJI Components'!EA61/'DJI Components'!EA60)-1</f>
        <v>7.4634964807773763E-4</v>
      </c>
      <c r="U58" s="165">
        <f>('DJI Components'!EH61/'DJI Components'!EH60)-1</f>
        <v>-9.5565343146269965E-3</v>
      </c>
      <c r="V58" s="165">
        <f>('DJI Components'!EO61/'DJI Components'!EO60)-1</f>
        <v>8.111530343066331E-3</v>
      </c>
      <c r="W58" s="165">
        <f>('DJI Components'!EV61/'DJI Components'!EV60)-1</f>
        <v>-1.648362371162948E-3</v>
      </c>
      <c r="X58" s="165">
        <f>('DJI Components'!FC61/'DJI Components'!FC60)-1</f>
        <v>-2.4976327790885877E-2</v>
      </c>
      <c r="Y58" s="165">
        <f>('DJI Components'!FJ61/'DJI Components'!FJ60)-1</f>
        <v>5.0796147411524828E-3</v>
      </c>
      <c r="Z58" s="165">
        <f>('DJI Components'!FQ61/'DJI Components'!FQ60)-1</f>
        <v>-6.8248902077150397E-3</v>
      </c>
      <c r="AA58" s="165">
        <f>('DJI Components'!FX61/'DJI Components'!FX60)-1</f>
        <v>-2.8234180837639622E-3</v>
      </c>
      <c r="AB58" s="165">
        <f>('DJI Components'!GE61/'DJI Components'!GE60)-1</f>
        <v>-1.7777144459989347E-2</v>
      </c>
      <c r="AC58" s="165">
        <f>('DJI Components'!GL61/'DJI Components'!GL60)-1</f>
        <v>-8.4543993899287573E-3</v>
      </c>
      <c r="AD58" s="165">
        <f>('DJI Components'!GS61/'DJI Components'!GS60)-1</f>
        <v>-1.2358598881100358E-2</v>
      </c>
      <c r="AE58" s="165">
        <f>('DJI Components'!GZ61/'DJI Components'!GZ60)-1</f>
        <v>-4.586466239158371E-3</v>
      </c>
      <c r="AF58" s="166">
        <f>('DJI Components'!HG61/'DJI Components'!HG60)-1</f>
        <v>-7.4533896048702974E-3</v>
      </c>
    </row>
    <row r="59" spans="1:32" x14ac:dyDescent="0.2">
      <c r="A59" s="127">
        <f>'DJI Components'!A62</f>
        <v>44158</v>
      </c>
      <c r="B59" s="164">
        <f>('DJI Components'!E62/'DJI Components'!E61)-1</f>
        <v>7.2300306971486705E-3</v>
      </c>
      <c r="C59" s="165">
        <f>('DJI Components'!L62/'DJI Components'!L61)-1</f>
        <v>3.1177775249995099E-2</v>
      </c>
      <c r="D59" s="165">
        <f>('DJI Components'!S62/'DJI Components'!S61)-1</f>
        <v>-4.2568311534419978E-3</v>
      </c>
      <c r="E59" s="165">
        <f>('DJI Components'!Z62/'DJI Components'!Z61)-1</f>
        <v>-2.9742612229166965E-2</v>
      </c>
      <c r="F59" s="165">
        <f>('DJI Components'!AG62/'DJI Components'!AG61)-1</f>
        <v>5.966338191722742E-2</v>
      </c>
      <c r="G59" s="165">
        <f>('DJI Components'!AN62/'DJI Components'!AN61)-1</f>
        <v>1.4805800727069718E-2</v>
      </c>
      <c r="H59" s="165">
        <f>('DJI Components'!AU62/'DJI Components'!AU61)-1</f>
        <v>6.1079355856401119E-2</v>
      </c>
      <c r="I59" s="165">
        <f>('DJI Components'!BB62/'DJI Components'!BB61)-1</f>
        <v>1.6353380123178329E-2</v>
      </c>
      <c r="J59" s="165">
        <f>('DJI Components'!BI62/'DJI Components'!BI61)-1</f>
        <v>1.8989938066837908E-4</v>
      </c>
      <c r="K59" s="165">
        <f>('DJI Components'!BP62/'DJI Components'!BP61)-1</f>
        <v>2.2108514525854162E-2</v>
      </c>
      <c r="L59" s="165">
        <f>('DJI Components'!BW62/'DJI Components'!BW61)-1</f>
        <v>2.4535463858460727E-2</v>
      </c>
      <c r="M59" s="165">
        <f>('DJI Components'!CD62/'DJI Components'!CD61)-1</f>
        <v>1.2772287128712811E-2</v>
      </c>
      <c r="N59" s="165">
        <f>('DJI Components'!CK62/'DJI Components'!CK61)-1</f>
        <v>5.8930210584708931E-3</v>
      </c>
      <c r="O59" s="165">
        <f>('DJI Components'!CR62/'DJI Components'!CR61)-1</f>
        <v>1.476100495177346E-2</v>
      </c>
      <c r="P59" s="165">
        <f>('DJI Components'!CY62/'DJI Components'!CY61)-1</f>
        <v>2.6936838944127794E-2</v>
      </c>
      <c r="Q59" s="165">
        <f>('DJI Components'!DF62/'DJI Components'!DF61)-1</f>
        <v>-1.701288591819583E-2</v>
      </c>
      <c r="R59" s="165">
        <f>('DJI Components'!DM62/'DJI Components'!DM61)-1</f>
        <v>2.8803377847604228E-2</v>
      </c>
      <c r="S59" s="165">
        <f>('DJI Components'!DT62/'DJI Components'!DT61)-1</f>
        <v>1.3592433342845212E-2</v>
      </c>
      <c r="T59" s="165">
        <f>('DJI Components'!EA62/'DJI Components'!EA61)-1</f>
        <v>-2.1131432020310426E-3</v>
      </c>
      <c r="U59" s="165">
        <f>('DJI Components'!EH62/'DJI Components'!EH61)-1</f>
        <v>-1.3308522331424433E-3</v>
      </c>
      <c r="V59" s="165">
        <f>('DJI Components'!EO62/'DJI Components'!EO61)-1</f>
        <v>8.6479849194762703E-3</v>
      </c>
      <c r="W59" s="165">
        <f>('DJI Components'!EV62/'DJI Components'!EV61)-1</f>
        <v>-3.8765828310858286E-3</v>
      </c>
      <c r="X59" s="165">
        <f>('DJI Components'!FC62/'DJI Components'!FC61)-1</f>
        <v>-1.5501239577153658E-3</v>
      </c>
      <c r="Y59" s="165">
        <f>('DJI Components'!FJ62/'DJI Components'!FJ61)-1</f>
        <v>5.9458935872336305E-4</v>
      </c>
      <c r="Z59" s="165">
        <f>('DJI Components'!FQ62/'DJI Components'!FQ61)-1</f>
        <v>1.0755482136044492E-3</v>
      </c>
      <c r="AA59" s="165">
        <f>('DJI Components'!FX62/'DJI Components'!FX61)-1</f>
        <v>3.1645402537552325E-3</v>
      </c>
      <c r="AB59" s="165">
        <f>('DJI Components'!GE62/'DJI Components'!GE61)-1</f>
        <v>2.0992735408261298E-2</v>
      </c>
      <c r="AC59" s="165">
        <f>('DJI Components'!GL62/'DJI Components'!GL61)-1</f>
        <v>1.1990434638700531E-2</v>
      </c>
      <c r="AD59" s="165">
        <f>('DJI Components'!GS62/'DJI Components'!GS61)-1</f>
        <v>4.5925717321428916E-3</v>
      </c>
      <c r="AE59" s="165">
        <f>('DJI Components'!GZ62/'DJI Components'!GZ61)-1</f>
        <v>3.480533604850522E-2</v>
      </c>
      <c r="AF59" s="166">
        <f>('DJI Components'!HG62/'DJI Components'!HG61)-1</f>
        <v>1.1201333539278435E-2</v>
      </c>
    </row>
    <row r="60" spans="1:32" x14ac:dyDescent="0.2">
      <c r="A60" s="127">
        <f>'DJI Components'!A63</f>
        <v>44159</v>
      </c>
      <c r="B60" s="164">
        <f>('DJI Components'!E63/'DJI Components'!E62)-1</f>
        <v>1.6882985051585031E-2</v>
      </c>
      <c r="C60" s="165">
        <f>('DJI Components'!L63/'DJI Components'!L62)-1</f>
        <v>3.7040254528047489E-2</v>
      </c>
      <c r="D60" s="165">
        <f>('DJI Components'!S63/'DJI Components'!S62)-1</f>
        <v>-7.9200521648814526E-3</v>
      </c>
      <c r="E60" s="165">
        <f>('DJI Components'!Z63/'DJI Components'!Z62)-1</f>
        <v>1.1594203102225809E-2</v>
      </c>
      <c r="F60" s="165">
        <f>('DJI Components'!AG63/'DJI Components'!AG62)-1</f>
        <v>3.2903162827509824E-2</v>
      </c>
      <c r="G60" s="165">
        <f>('DJI Components'!AN63/'DJI Components'!AN62)-1</f>
        <v>1.2129505733662338E-2</v>
      </c>
      <c r="H60" s="165">
        <f>('DJI Components'!AU63/'DJI Components'!AU62)-1</f>
        <v>5.0422981988607951E-2</v>
      </c>
      <c r="I60" s="165">
        <f>('DJI Components'!BB63/'DJI Components'!BB62)-1</f>
        <v>2.3294957331771116E-2</v>
      </c>
      <c r="J60" s="165">
        <f>('DJI Components'!BI63/'DJI Components'!BI62)-1</f>
        <v>1.0250588458618148E-2</v>
      </c>
      <c r="K60" s="165">
        <f>('DJI Components'!BP63/'DJI Components'!BP62)-1</f>
        <v>3.1998588344629653E-2</v>
      </c>
      <c r="L60" s="165">
        <f>('DJI Components'!BW63/'DJI Components'!BW62)-1</f>
        <v>3.7888379688953533E-2</v>
      </c>
      <c r="M60" s="165">
        <f>('DJI Components'!CD63/'DJI Components'!CD62)-1</f>
        <v>1.617947486382354E-2</v>
      </c>
      <c r="N60" s="165">
        <f>('DJI Components'!CK63/'DJI Components'!CK62)-1</f>
        <v>7.0375977974415083E-3</v>
      </c>
      <c r="O60" s="165">
        <f>('DJI Components'!CR63/'DJI Components'!CR62)-1</f>
        <v>2.0625205804923885E-2</v>
      </c>
      <c r="P60" s="165">
        <f>('DJI Components'!CY63/'DJI Components'!CY62)-1</f>
        <v>3.6056308970149331E-2</v>
      </c>
      <c r="Q60" s="165">
        <f>('DJI Components'!DF63/'DJI Components'!DF62)-1</f>
        <v>0</v>
      </c>
      <c r="R60" s="165">
        <f>('DJI Components'!DM63/'DJI Components'!DM62)-1</f>
        <v>4.6237353535996784E-2</v>
      </c>
      <c r="S60" s="165">
        <f>('DJI Components'!DT63/'DJI Components'!DT62)-1</f>
        <v>1.2488511520737378E-2</v>
      </c>
      <c r="T60" s="165">
        <f>('DJI Components'!EA63/'DJI Components'!EA62)-1</f>
        <v>-1.7438339596138608E-3</v>
      </c>
      <c r="U60" s="165">
        <f>('DJI Components'!EH63/'DJI Components'!EH62)-1</f>
        <v>1.7847793927715072E-2</v>
      </c>
      <c r="V60" s="165">
        <f>('DJI Components'!EO63/'DJI Components'!EO62)-1</f>
        <v>4.2495487866416326E-3</v>
      </c>
      <c r="W60" s="165">
        <f>('DJI Components'!EV63/'DJI Components'!EV62)-1</f>
        <v>-3.2429880096204178E-3</v>
      </c>
      <c r="X60" s="165">
        <f>('DJI Components'!FC63/'DJI Components'!FC62)-1</f>
        <v>1.2420357140562999E-2</v>
      </c>
      <c r="Y60" s="165">
        <f>('DJI Components'!FJ63/'DJI Components'!FJ62)-1</f>
        <v>1.3072821322408501E-2</v>
      </c>
      <c r="Z60" s="165">
        <f>('DJI Components'!FQ63/'DJI Components'!FQ62)-1</f>
        <v>2.8353489096601958E-3</v>
      </c>
      <c r="AA60" s="165">
        <f>('DJI Components'!FX63/'DJI Components'!FX62)-1</f>
        <v>6.807222314461292E-3</v>
      </c>
      <c r="AB60" s="165">
        <f>('DJI Components'!GE63/'DJI Components'!GE62)-1</f>
        <v>7.3020223423900799E-3</v>
      </c>
      <c r="AC60" s="165">
        <f>('DJI Components'!GL63/'DJI Components'!GL62)-1</f>
        <v>1.4218009478673244E-2</v>
      </c>
      <c r="AD60" s="165">
        <f>('DJI Components'!GS63/'DJI Components'!GS62)-1</f>
        <v>2.8490559858438402E-3</v>
      </c>
      <c r="AE60" s="165">
        <f>('DJI Components'!GZ63/'DJI Components'!GZ62)-1</f>
        <v>3.7744959247703935E-2</v>
      </c>
      <c r="AF60" s="166">
        <f>('DJI Components'!HG63/'DJI Components'!HG62)-1</f>
        <v>1.537514273635443E-2</v>
      </c>
    </row>
    <row r="61" spans="1:32" x14ac:dyDescent="0.2">
      <c r="A61" s="127">
        <f>'DJI Components'!A64</f>
        <v>44160</v>
      </c>
      <c r="B61" s="164">
        <f>('DJI Components'!E64/'DJI Components'!E63)-1</f>
        <v>2.2584707221762201E-4</v>
      </c>
      <c r="C61" s="165">
        <f>('DJI Components'!L64/'DJI Components'!L63)-1</f>
        <v>1.5782291019039718E-3</v>
      </c>
      <c r="D61" s="165">
        <f>('DJI Components'!S64/'DJI Components'!S63)-1</f>
        <v>-6.8043633873227094E-4</v>
      </c>
      <c r="E61" s="165">
        <f>('DJI Components'!Z64/'DJI Components'!Z63)-1</f>
        <v>7.4672311794257151E-3</v>
      </c>
      <c r="F61" s="165">
        <f>('DJI Components'!AG64/'DJI Components'!AG63)-1</f>
        <v>-4.0276625010832179E-3</v>
      </c>
      <c r="G61" s="165">
        <f>('DJI Components'!AN64/'DJI Components'!AN63)-1</f>
        <v>-1.2832046789102658E-2</v>
      </c>
      <c r="H61" s="165">
        <f>('DJI Components'!AU64/'DJI Components'!AU63)-1</f>
        <v>-3.6394100510538485E-2</v>
      </c>
      <c r="I61" s="165">
        <f>('DJI Components'!BB64/'DJI Components'!BB63)-1</f>
        <v>-2.5815770339925326E-3</v>
      </c>
      <c r="J61" s="165">
        <f>('DJI Components'!BI64/'DJI Components'!BI63)-1</f>
        <v>-5.4490979810392082E-3</v>
      </c>
      <c r="K61" s="165">
        <f>('DJI Components'!BP64/'DJI Components'!BP63)-1</f>
        <v>-2.2518621167503805E-2</v>
      </c>
      <c r="L61" s="165">
        <f>('DJI Components'!BW64/'DJI Components'!BW63)-1</f>
        <v>-4.0421347368421179E-3</v>
      </c>
      <c r="M61" s="165">
        <f>('DJI Components'!CD64/'DJI Components'!CD63)-1</f>
        <v>-1.0101784646215917E-3</v>
      </c>
      <c r="N61" s="165">
        <f>('DJI Components'!CK64/'DJI Components'!CK63)-1</f>
        <v>2.3782262074436566E-3</v>
      </c>
      <c r="O61" s="165">
        <f>('DJI Components'!CR64/'DJI Components'!CR63)-1</f>
        <v>8.5090409916621645E-4</v>
      </c>
      <c r="P61" s="165">
        <f>('DJI Components'!CY64/'DJI Components'!CY63)-1</f>
        <v>-1.7682125344513633E-3</v>
      </c>
      <c r="Q61" s="165">
        <f>('DJI Components'!DF64/'DJI Components'!DF63)-1</f>
        <v>-1.3206506332330559E-3</v>
      </c>
      <c r="R61" s="165">
        <f>('DJI Components'!DM64/'DJI Components'!DM63)-1</f>
        <v>-1.0460598443074898E-2</v>
      </c>
      <c r="S61" s="165">
        <f>('DJI Components'!DT64/'DJI Components'!DT63)-1</f>
        <v>-1.6840880624976462E-3</v>
      </c>
      <c r="T61" s="165">
        <f>('DJI Components'!EA64/'DJI Components'!EA63)-1</f>
        <v>-9.9830694517577534E-4</v>
      </c>
      <c r="U61" s="165">
        <f>('DJI Components'!EH64/'DJI Components'!EH63)-1</f>
        <v>4.673150637457546E-5</v>
      </c>
      <c r="V61" s="165">
        <f>('DJI Components'!EO64/'DJI Components'!EO63)-1</f>
        <v>6.2360506214413913E-3</v>
      </c>
      <c r="W61" s="165">
        <f>('DJI Components'!EV64/'DJI Components'!EV63)-1</f>
        <v>2.6751139133123214E-3</v>
      </c>
      <c r="X61" s="165">
        <f>('DJI Components'!FC64/'DJI Components'!FC63)-1</f>
        <v>-5.3749383587630373E-2</v>
      </c>
      <c r="Y61" s="165">
        <f>('DJI Components'!FJ64/'DJI Components'!FJ63)-1</f>
        <v>-2.7127722172649582E-3</v>
      </c>
      <c r="Z61" s="165">
        <f>('DJI Components'!FQ64/'DJI Components'!FQ63)-1</f>
        <v>-8.3926309219181094E-3</v>
      </c>
      <c r="AA61" s="165">
        <f>('DJI Components'!FX64/'DJI Components'!FX63)-1</f>
        <v>-3.7928595612279903E-3</v>
      </c>
      <c r="AB61" s="165">
        <f>('DJI Components'!GE64/'DJI Components'!GE63)-1</f>
        <v>5.7707270144748968E-3</v>
      </c>
      <c r="AC61" s="165">
        <f>('DJI Components'!GL64/'DJI Components'!GL63)-1</f>
        <v>1.4278296988577299E-2</v>
      </c>
      <c r="AD61" s="165">
        <f>('DJI Components'!GS64/'DJI Components'!GS63)-1</f>
        <v>3.1051862902669036E-3</v>
      </c>
      <c r="AE61" s="165">
        <f>('DJI Components'!GZ64/'DJI Components'!GZ63)-1</f>
        <v>-1.5842688763525903E-2</v>
      </c>
      <c r="AF61" s="166">
        <f>('DJI Components'!HG64/'DJI Components'!HG63)-1</f>
        <v>-5.7834191566066284E-3</v>
      </c>
    </row>
    <row r="62" spans="1:32" x14ac:dyDescent="0.2">
      <c r="A62" s="127">
        <f>'DJI Components'!A65</f>
        <v>44162</v>
      </c>
      <c r="B62" s="164">
        <f>('DJI Components'!E65/'DJI Components'!E64)-1</f>
        <v>-1.2985321053108345E-3</v>
      </c>
      <c r="C62" s="165">
        <f>('DJI Components'!L65/'DJI Components'!L64)-1</f>
        <v>8.288273208023611E-5</v>
      </c>
      <c r="D62" s="165">
        <f>('DJI Components'!S65/'DJI Components'!S64)-1</f>
        <v>2.0425763882036874E-2</v>
      </c>
      <c r="E62" s="165">
        <f>('DJI Components'!Z65/'DJI Components'!Z64)-1</f>
        <v>4.826312202243388E-3</v>
      </c>
      <c r="F62" s="165">
        <f>('DJI Components'!AG65/'DJI Components'!AG64)-1</f>
        <v>-5.1008730981992878E-3</v>
      </c>
      <c r="G62" s="165">
        <f>('DJI Components'!AN65/'DJI Components'!AN64)-1</f>
        <v>2.5768595723283383E-3</v>
      </c>
      <c r="H62" s="165">
        <f>('DJI Components'!AU65/'DJI Components'!AU64)-1</f>
        <v>-9.0080422075976552E-3</v>
      </c>
      <c r="I62" s="165">
        <f>('DJI Components'!BB65/'DJI Components'!BB64)-1</f>
        <v>4.7059058823528677E-3</v>
      </c>
      <c r="J62" s="165">
        <f>('DJI Components'!BI65/'DJI Components'!BI64)-1</f>
        <v>-4.3453429057245252E-3</v>
      </c>
      <c r="K62" s="165">
        <f>('DJI Components'!BP65/'DJI Components'!BP64)-1</f>
        <v>-1.8252667021088076E-2</v>
      </c>
      <c r="L62" s="165">
        <f>('DJI Components'!BW65/'DJI Components'!BW64)-1</f>
        <v>-4.8194767639145875E-3</v>
      </c>
      <c r="M62" s="165">
        <f>('DJI Components'!CD65/'DJI Components'!CD64)-1</f>
        <v>8.3301765134400352E-3</v>
      </c>
      <c r="N62" s="165">
        <f>('DJI Components'!CK65/'DJI Components'!CK64)-1</f>
        <v>7.4098374459354854E-3</v>
      </c>
      <c r="O62" s="165">
        <f>('DJI Components'!CR65/'DJI Components'!CR64)-1</f>
        <v>8.5016367375481128E-3</v>
      </c>
      <c r="P62" s="165">
        <f>('DJI Components'!CY65/'DJI Components'!CY64)-1</f>
        <v>1.2077375493011466E-3</v>
      </c>
      <c r="Q62" s="165">
        <f>('DJI Components'!DF65/'DJI Components'!DF64)-1</f>
        <v>2.2272203200901508E-3</v>
      </c>
      <c r="R62" s="165">
        <f>('DJI Components'!DM65/'DJI Components'!DM64)-1</f>
        <v>-6.6376957030049866E-3</v>
      </c>
      <c r="S62" s="165">
        <f>('DJI Components'!DT65/'DJI Components'!DT64)-1</f>
        <v>-4.6046959898732309E-3</v>
      </c>
      <c r="T62" s="165">
        <f>('DJI Components'!EA65/'DJI Components'!EA64)-1</f>
        <v>-2.4980519517155964E-3</v>
      </c>
      <c r="U62" s="165">
        <f>('DJI Components'!EH65/'DJI Components'!EH64)-1</f>
        <v>6.3590079571471669E-3</v>
      </c>
      <c r="V62" s="165">
        <f>('DJI Components'!EO65/'DJI Components'!EO64)-1</f>
        <v>-9.5174344593629279E-3</v>
      </c>
      <c r="W62" s="165">
        <f>('DJI Components'!EV65/'DJI Components'!EV64)-1</f>
        <v>-5.0470149648751406E-4</v>
      </c>
      <c r="X62" s="165">
        <f>('DJI Components'!FC65/'DJI Components'!FC64)-1</f>
        <v>3.2817355847494234E-3</v>
      </c>
      <c r="Y62" s="165">
        <f>('DJI Components'!FJ65/'DJI Components'!FJ64)-1</f>
        <v>-1.1615953194649253E-2</v>
      </c>
      <c r="Z62" s="165">
        <f>('DJI Components'!FQ65/'DJI Components'!FQ64)-1</f>
        <v>1.4256130050384952E-2</v>
      </c>
      <c r="AA62" s="165">
        <f>('DJI Components'!FX65/'DJI Components'!FX64)-1</f>
        <v>2.8141367323291089E-3</v>
      </c>
      <c r="AB62" s="165">
        <f>('DJI Components'!GE65/'DJI Components'!GE64)-1</f>
        <v>5.2160368211673358E-4</v>
      </c>
      <c r="AC62" s="165">
        <f>('DJI Components'!GL65/'DJI Components'!GL64)-1</f>
        <v>-1.7916560020475591E-3</v>
      </c>
      <c r="AD62" s="165">
        <f>('DJI Components'!GS65/'DJI Components'!GS64)-1</f>
        <v>-1.5148257720499769E-3</v>
      </c>
      <c r="AE62" s="165">
        <f>('DJI Components'!GZ65/'DJI Components'!GZ64)-1</f>
        <v>-1.3146361611009794E-2</v>
      </c>
      <c r="AF62" s="166">
        <f>('DJI Components'!HG65/'DJI Components'!HG64)-1</f>
        <v>1.2687266904944927E-3</v>
      </c>
    </row>
    <row r="63" spans="1:32" x14ac:dyDescent="0.2">
      <c r="A63" s="127">
        <f>'DJI Components'!A66</f>
        <v>44165</v>
      </c>
      <c r="B63" s="164">
        <f>('DJI Components'!E66/'DJI Components'!E65)-1</f>
        <v>-2.3517457309726097E-2</v>
      </c>
      <c r="C63" s="165">
        <f>('DJI Components'!L66/'DJI Components'!L65)-1</f>
        <v>-1.6585123694672022E-2</v>
      </c>
      <c r="D63" s="165">
        <f>('DJI Components'!S66/'DJI Components'!S65)-1</f>
        <v>-1.2321538297420331E-2</v>
      </c>
      <c r="E63" s="165">
        <f>('DJI Components'!Z66/'DJI Components'!Z65)-1</f>
        <v>2.1099640487165061E-2</v>
      </c>
      <c r="F63" s="165">
        <f>('DJI Components'!AG66/'DJI Components'!AG65)-1</f>
        <v>-2.6743616628175593E-2</v>
      </c>
      <c r="G63" s="165">
        <f>('DJI Components'!AN66/'DJI Components'!AN65)-1</f>
        <v>-8.5104294207170028E-3</v>
      </c>
      <c r="H63" s="165">
        <f>('DJI Components'!AU66/'DJI Components'!AU65)-1</f>
        <v>-4.5230512435231796E-2</v>
      </c>
      <c r="I63" s="165">
        <f>('DJI Components'!BB66/'DJI Components'!BB65)-1</f>
        <v>7.4941216043531433E-3</v>
      </c>
      <c r="J63" s="165">
        <f>('DJI Components'!BI66/'DJI Components'!BI65)-1</f>
        <v>-2.0872921805067945E-2</v>
      </c>
      <c r="K63" s="165">
        <f>('DJI Components'!BP66/'DJI Components'!BP65)-1</f>
        <v>-4.3140864868560835E-2</v>
      </c>
      <c r="L63" s="165">
        <f>('DJI Components'!BW66/'DJI Components'!BW65)-1</f>
        <v>-2.0475752433536498E-2</v>
      </c>
      <c r="M63" s="165">
        <f>('DJI Components'!CD66/'DJI Components'!CD65)-1</f>
        <v>-2.6216541211660505E-2</v>
      </c>
      <c r="N63" s="165">
        <f>('DJI Components'!CK66/'DJI Components'!CK65)-1</f>
        <v>5.1451648663056737E-3</v>
      </c>
      <c r="O63" s="165">
        <f>('DJI Components'!CR66/'DJI Components'!CR65)-1</f>
        <v>1.8967270411648585E-2</v>
      </c>
      <c r="P63" s="165">
        <f>('DJI Components'!CY66/'DJI Components'!CY65)-1</f>
        <v>-6.6747166332885577E-3</v>
      </c>
      <c r="Q63" s="165">
        <f>('DJI Components'!DF66/'DJI Components'!DF65)-1</f>
        <v>4.7221736111111579E-3</v>
      </c>
      <c r="R63" s="165">
        <f>('DJI Components'!DM66/'DJI Components'!DM65)-1</f>
        <v>-2.7553241811967943E-2</v>
      </c>
      <c r="S63" s="165">
        <f>('DJI Components'!DT66/'DJI Components'!DT65)-1</f>
        <v>-4.0763980756067797E-3</v>
      </c>
      <c r="T63" s="165">
        <f>('DJI Components'!EA66/'DJI Components'!EA65)-1</f>
        <v>6.6365719467260664E-3</v>
      </c>
      <c r="U63" s="165">
        <f>('DJI Components'!EH66/'DJI Components'!EH65)-1</f>
        <v>-5.3895322285839597E-3</v>
      </c>
      <c r="V63" s="165">
        <f>('DJI Components'!EO66/'DJI Components'!EO65)-1</f>
        <v>3.3519329608937554E-3</v>
      </c>
      <c r="W63" s="165">
        <f>('DJI Components'!EV66/'DJI Components'!EV65)-1</f>
        <v>1.8757232387580647E-3</v>
      </c>
      <c r="X63" s="165">
        <f>('DJI Components'!FC66/'DJI Components'!FC65)-1</f>
        <v>-7.3900656747958315E-3</v>
      </c>
      <c r="Y63" s="165">
        <f>('DJI Components'!FJ66/'DJI Components'!FJ65)-1</f>
        <v>-3.5629335976951282E-2</v>
      </c>
      <c r="Z63" s="165">
        <f>('DJI Components'!FQ66/'DJI Components'!FQ65)-1</f>
        <v>-4.7345859931668954E-3</v>
      </c>
      <c r="AA63" s="165">
        <f>('DJI Components'!FX66/'DJI Components'!FX65)-1</f>
        <v>-2.8062395904180359E-3</v>
      </c>
      <c r="AB63" s="165">
        <f>('DJI Components'!GE66/'DJI Components'!GE65)-1</f>
        <v>-3.0805402843601115E-3</v>
      </c>
      <c r="AC63" s="165">
        <f>('DJI Components'!GL66/'DJI Components'!GL65)-1</f>
        <v>-2.5384666666666611E-2</v>
      </c>
      <c r="AD63" s="165">
        <f>('DJI Components'!GS66/'DJI Components'!GS65)-1</f>
        <v>7.8495181589901541E-3</v>
      </c>
      <c r="AE63" s="165">
        <f>('DJI Components'!GZ66/'DJI Components'!GZ65)-1</f>
        <v>5.9810369747488323E-3</v>
      </c>
      <c r="AF63" s="166">
        <f>('DJI Components'!HG66/'DJI Components'!HG65)-1</f>
        <v>-9.0848090478319321E-3</v>
      </c>
    </row>
    <row r="64" spans="1:32" x14ac:dyDescent="0.2">
      <c r="A64" s="127">
        <f>'DJI Components'!A67</f>
        <v>44166</v>
      </c>
      <c r="B64" s="164">
        <f>('DJI Components'!E67/'DJI Components'!E66)-1</f>
        <v>-1.2794488804364956E-2</v>
      </c>
      <c r="C64" s="165">
        <f>('DJI Components'!L67/'DJI Components'!L66)-1</f>
        <v>1.1299469139032681E-2</v>
      </c>
      <c r="D64" s="165">
        <f>('DJI Components'!S67/'DJI Components'!S66)-1</f>
        <v>1.3691267770846949E-2</v>
      </c>
      <c r="E64" s="165">
        <f>('DJI Components'!Z67/'DJI Components'!Z66)-1</f>
        <v>3.0827365875832902E-2</v>
      </c>
      <c r="F64" s="165">
        <f>('DJI Components'!AG67/'DJI Components'!AG66)-1</f>
        <v>1.0915418934042354E-2</v>
      </c>
      <c r="G64" s="165">
        <f>('DJI Components'!AN67/'DJI Components'!AN66)-1</f>
        <v>-1.9010369698955198E-3</v>
      </c>
      <c r="H64" s="165">
        <f>('DJI Components'!AU67/'DJI Components'!AU66)-1</f>
        <v>3.0970061940811533E-3</v>
      </c>
      <c r="I64" s="165">
        <f>('DJI Components'!BB67/'DJI Components'!BB66)-1</f>
        <v>1.2087424453742335E-2</v>
      </c>
      <c r="J64" s="165">
        <f>('DJI Components'!BI67/'DJI Components'!BI66)-1</f>
        <v>8.5271902529917565E-3</v>
      </c>
      <c r="K64" s="165">
        <f>('DJI Components'!BP67/'DJI Components'!BP66)-1</f>
        <v>9.8094891458020417E-3</v>
      </c>
      <c r="L64" s="165">
        <f>('DJI Components'!BW67/'DJI Components'!BW66)-1</f>
        <v>6.5053343177610135E-3</v>
      </c>
      <c r="M64" s="165">
        <f>('DJI Components'!CD67/'DJI Components'!CD66)-1</f>
        <v>1.1180850443123225E-2</v>
      </c>
      <c r="N64" s="165">
        <f>('DJI Components'!CK67/'DJI Components'!CK66)-1</f>
        <v>-2.9198586508076829E-3</v>
      </c>
      <c r="O64" s="165">
        <f>('DJI Components'!CR67/'DJI Components'!CR66)-1</f>
        <v>2.5025916236852908E-2</v>
      </c>
      <c r="P64" s="165">
        <f>('DJI Components'!CY67/'DJI Components'!CY66)-1</f>
        <v>-2.9144511718212085E-3</v>
      </c>
      <c r="Q64" s="165">
        <f>('DJI Components'!DF67/'DJI Components'!DF66)-1</f>
        <v>1.9145729430606107E-2</v>
      </c>
      <c r="R64" s="165">
        <f>('DJI Components'!DM67/'DJI Components'!DM66)-1</f>
        <v>1.5778766943809863E-2</v>
      </c>
      <c r="S64" s="165">
        <f>('DJI Components'!DT67/'DJI Components'!DT66)-1</f>
        <v>-5.97867452190326E-3</v>
      </c>
      <c r="T64" s="165">
        <f>('DJI Components'!EA67/'DJI Components'!EA66)-1</f>
        <v>1.4429691603934591E-2</v>
      </c>
      <c r="U64" s="165">
        <f>('DJI Components'!EH67/'DJI Components'!EH66)-1</f>
        <v>9.9967297146861256E-3</v>
      </c>
      <c r="V64" s="165">
        <f>('DJI Components'!EO67/'DJI Components'!EO66)-1</f>
        <v>5.4937269226515983E-3</v>
      </c>
      <c r="W64" s="165">
        <f>('DJI Components'!EV67/'DJI Components'!EV66)-1</f>
        <v>3.6004897962298443E-3</v>
      </c>
      <c r="X64" s="165">
        <f>('DJI Components'!FC67/'DJI Components'!FC66)-1</f>
        <v>-1.810413728920901E-2</v>
      </c>
      <c r="Y64" s="165">
        <f>('DJI Components'!FJ67/'DJI Components'!FJ66)-1</f>
        <v>2.9001235433917527E-2</v>
      </c>
      <c r="Z64" s="165">
        <f>('DJI Components'!FQ67/'DJI Components'!FQ66)-1</f>
        <v>1.4419950222036571E-2</v>
      </c>
      <c r="AA64" s="165">
        <f>('DJI Components'!FX67/'DJI Components'!FX66)-1</f>
        <v>2.8141367323291089E-3</v>
      </c>
      <c r="AB64" s="165">
        <f>('DJI Components'!GE67/'DJI Components'!GE66)-1</f>
        <v>4.0408413394577014E-3</v>
      </c>
      <c r="AC64" s="165">
        <f>('DJI Components'!GL67/'DJI Components'!GL66)-1</f>
        <v>1.1839016671350455E-2</v>
      </c>
      <c r="AD64" s="165">
        <f>('DJI Components'!GS67/'DJI Components'!GS66)-1</f>
        <v>-9.8170041803735675E-4</v>
      </c>
      <c r="AE64" s="165">
        <f>('DJI Components'!GZ67/'DJI Components'!GZ66)-1</f>
        <v>9.6615569779594512E-3</v>
      </c>
      <c r="AF64" s="166">
        <f>('DJI Components'!HG67/'DJI Components'!HG66)-1</f>
        <v>6.2512989799801133E-3</v>
      </c>
    </row>
    <row r="65" spans="1:32" x14ac:dyDescent="0.2">
      <c r="A65" s="127">
        <f>'DJI Components'!A68</f>
        <v>44167</v>
      </c>
      <c r="B65" s="164">
        <f>('DJI Components'!E68/'DJI Components'!E67)-1</f>
        <v>7.7996831386422105E-3</v>
      </c>
      <c r="C65" s="165">
        <f>('DJI Components'!L68/'DJI Components'!L67)-1</f>
        <v>2.0011690152588857E-2</v>
      </c>
      <c r="D65" s="165">
        <f>('DJI Components'!S68/'DJI Components'!S67)-1</f>
        <v>6.57542201372463E-3</v>
      </c>
      <c r="E65" s="165">
        <f>('DJI Components'!Z68/'DJI Components'!Z67)-1</f>
        <v>2.9335152955221044E-3</v>
      </c>
      <c r="F65" s="165">
        <f>('DJI Components'!AG68/'DJI Components'!AG67)-1</f>
        <v>5.0889682430160121E-2</v>
      </c>
      <c r="G65" s="165">
        <f>('DJI Components'!AN68/'DJI Components'!AN67)-1</f>
        <v>3.5207204063465447E-3</v>
      </c>
      <c r="H65" s="165">
        <f>('DJI Components'!AU68/'DJI Components'!AU67)-1</f>
        <v>2.7673025534809437E-2</v>
      </c>
      <c r="I65" s="165">
        <f>('DJI Components'!BB68/'DJI Components'!BB67)-1</f>
        <v>8.0385390896065001E-3</v>
      </c>
      <c r="J65" s="165">
        <f>('DJI Components'!BI68/'DJI Components'!BI67)-1</f>
        <v>1.3451191132760609E-3</v>
      </c>
      <c r="K65" s="165">
        <f>('DJI Components'!BP68/'DJI Components'!BP67)-1</f>
        <v>-6.1647301730753945E-3</v>
      </c>
      <c r="L65" s="165">
        <f>('DJI Components'!BW68/'DJI Components'!BW67)-1</f>
        <v>2.4000310031021099E-2</v>
      </c>
      <c r="M65" s="165">
        <f>('DJI Components'!CD68/'DJI Components'!CD67)-1</f>
        <v>8.7294036187595125E-3</v>
      </c>
      <c r="N65" s="165">
        <f>('DJI Components'!CK68/'DJI Components'!CK67)-1</f>
        <v>-1.9884309040832049E-2</v>
      </c>
      <c r="O65" s="165">
        <f>('DJI Components'!CR68/'DJI Components'!CR67)-1</f>
        <v>6.8603913062874611E-3</v>
      </c>
      <c r="P65" s="165">
        <f>('DJI Components'!CY68/'DJI Components'!CY67)-1</f>
        <v>1.1854489709175464E-2</v>
      </c>
      <c r="Q65" s="165">
        <f>('DJI Components'!DF68/'DJI Components'!DF67)-1</f>
        <v>4.6795660497707114E-3</v>
      </c>
      <c r="R65" s="165">
        <f>('DJI Components'!DM68/'DJI Components'!DM67)-1</f>
        <v>1.9208309991787464E-2</v>
      </c>
      <c r="S65" s="165">
        <f>('DJI Components'!DT68/'DJI Components'!DT67)-1</f>
        <v>-2.4428601945167827E-2</v>
      </c>
      <c r="T65" s="165">
        <f>('DJI Components'!EA68/'DJI Components'!EA67)-1</f>
        <v>3.4334560759117227E-3</v>
      </c>
      <c r="U65" s="165">
        <f>('DJI Components'!EH68/'DJI Components'!EH67)-1</f>
        <v>-3.8851670727710896E-3</v>
      </c>
      <c r="V65" s="165">
        <f>('DJI Components'!EO68/'DJI Components'!EO67)-1</f>
        <v>1.0336680296270107E-3</v>
      </c>
      <c r="W65" s="165">
        <f>('DJI Components'!EV68/'DJI Components'!EV67)-1</f>
        <v>-7.246853958773336E-3</v>
      </c>
      <c r="X65" s="165">
        <f>('DJI Components'!FC68/'DJI Components'!FC67)-1</f>
        <v>-8.5228947539367383E-2</v>
      </c>
      <c r="Y65" s="165">
        <f>('DJI Components'!FJ68/'DJI Components'!FJ67)-1</f>
        <v>4.7222020921311447E-3</v>
      </c>
      <c r="Z65" s="165">
        <f>('DJI Components'!FQ68/'DJI Components'!FQ67)-1</f>
        <v>1.8669937462000963E-2</v>
      </c>
      <c r="AA65" s="165">
        <f>('DJI Components'!FX68/'DJI Components'!FX67)-1</f>
        <v>1.2875519548513736E-2</v>
      </c>
      <c r="AB65" s="165">
        <f>('DJI Components'!GE68/'DJI Components'!GE67)-1</f>
        <v>-4.8295644625411249E-3</v>
      </c>
      <c r="AC65" s="165">
        <f>('DJI Components'!GL68/'DJI Components'!GL67)-1</f>
        <v>3.5881462191405644E-2</v>
      </c>
      <c r="AD65" s="165">
        <f>('DJI Components'!GS68/'DJI Components'!GS67)-1</f>
        <v>-1.3888856223066348E-2</v>
      </c>
      <c r="AE65" s="165">
        <f>('DJI Components'!GZ68/'DJI Components'!GZ67)-1</f>
        <v>2.7904168523766648E-2</v>
      </c>
      <c r="AF65" s="166">
        <f>('DJI Components'!HG68/'DJI Components'!HG67)-1</f>
        <v>2.0074490543162682E-3</v>
      </c>
    </row>
    <row r="66" spans="1:32" x14ac:dyDescent="0.2">
      <c r="A66" s="127">
        <f>'DJI Components'!A69</f>
        <v>44168</v>
      </c>
      <c r="B66" s="164">
        <f>('DJI Components'!E69/'DJI Components'!E68)-1</f>
        <v>-1.1640383649447195E-4</v>
      </c>
      <c r="C66" s="165">
        <f>('DJI Components'!L69/'DJI Components'!L68)-1</f>
        <v>6.4579497023142807E-3</v>
      </c>
      <c r="D66" s="165">
        <f>('DJI Components'!S69/'DJI Components'!S68)-1</f>
        <v>1.5448711294567818E-3</v>
      </c>
      <c r="E66" s="165">
        <f>('DJI Components'!Z69/'DJI Components'!Z68)-1</f>
        <v>-1.1374715447273198E-3</v>
      </c>
      <c r="F66" s="165">
        <f>('DJI Components'!AG69/'DJI Components'!AG68)-1</f>
        <v>5.9638108743226947E-2</v>
      </c>
      <c r="G66" s="165">
        <f>('DJI Components'!AN69/'DJI Components'!AN68)-1</f>
        <v>4.3711394826924099E-3</v>
      </c>
      <c r="H66" s="165">
        <f>('DJI Components'!AU69/'DJI Components'!AU68)-1</f>
        <v>-7.7890283368520219E-4</v>
      </c>
      <c r="I66" s="165">
        <f>('DJI Components'!BB69/'DJI Components'!BB68)-1</f>
        <v>5.0125770109950007E-3</v>
      </c>
      <c r="J66" s="165">
        <f>('DJI Components'!BI69/'DJI Components'!BI68)-1</f>
        <v>1.2857378375410011E-2</v>
      </c>
      <c r="K66" s="165">
        <f>('DJI Components'!BP69/'DJI Components'!BP68)-1</f>
        <v>7.5187404601739782E-3</v>
      </c>
      <c r="L66" s="165">
        <f>('DJI Components'!BW69/'DJI Components'!BW68)-1</f>
        <v>-9.1731245741163425E-3</v>
      </c>
      <c r="M66" s="165">
        <f>('DJI Components'!CD69/'DJI Components'!CD68)-1</f>
        <v>1.0576971153846149E-3</v>
      </c>
      <c r="N66" s="165">
        <f>('DJI Components'!CK69/'DJI Components'!CK68)-1</f>
        <v>-1.0918446825855077E-2</v>
      </c>
      <c r="O66" s="165">
        <f>('DJI Components'!CR69/'DJI Components'!CR68)-1</f>
        <v>2.1843686499251058E-2</v>
      </c>
      <c r="P66" s="165">
        <f>('DJI Components'!CY69/'DJI Components'!CY68)-1</f>
        <v>-8.1046539535070128E-3</v>
      </c>
      <c r="Q66" s="165">
        <f>('DJI Components'!DF69/'DJI Components'!DF68)-1</f>
        <v>5.8053260821204766E-3</v>
      </c>
      <c r="R66" s="165">
        <f>('DJI Components'!DM69/'DJI Components'!DM68)-1</f>
        <v>-6.5552523225561599E-3</v>
      </c>
      <c r="S66" s="165">
        <f>('DJI Components'!DT69/'DJI Components'!DT68)-1</f>
        <v>3.0825855872018693E-3</v>
      </c>
      <c r="T66" s="165">
        <f>('DJI Components'!EA69/'DJI Components'!EA68)-1</f>
        <v>-4.6437682447474371E-3</v>
      </c>
      <c r="U66" s="165">
        <f>('DJI Components'!EH69/'DJI Components'!EH68)-1</f>
        <v>-5.2467382933263362E-3</v>
      </c>
      <c r="V66" s="165">
        <f>('DJI Components'!EO69/'DJI Components'!EO68)-1</f>
        <v>1.0178529131456893E-2</v>
      </c>
      <c r="W66" s="165">
        <f>('DJI Components'!EV69/'DJI Components'!EV68)-1</f>
        <v>-7.3721089377557503E-3</v>
      </c>
      <c r="X66" s="165">
        <f>('DJI Components'!FC69/'DJI Components'!FC68)-1</f>
        <v>8.605942606241257E-4</v>
      </c>
      <c r="Y66" s="165">
        <f>('DJI Components'!FJ69/'DJI Components'!FJ68)-1</f>
        <v>7.8335053329940951E-3</v>
      </c>
      <c r="Z66" s="165">
        <f>('DJI Components'!FQ69/'DJI Components'!FQ68)-1</f>
        <v>3.2224508184053313E-3</v>
      </c>
      <c r="AA66" s="165">
        <f>('DJI Components'!FX69/'DJI Components'!FX68)-1</f>
        <v>6.1929757791236995E-3</v>
      </c>
      <c r="AB66" s="165">
        <f>('DJI Components'!GE69/'DJI Components'!GE68)-1</f>
        <v>-1.0134123470067813E-2</v>
      </c>
      <c r="AC66" s="165">
        <f>('DJI Components'!GL69/'DJI Components'!GL68)-1</f>
        <v>7.4799196787148414E-2</v>
      </c>
      <c r="AD66" s="165">
        <f>('DJI Components'!GS69/'DJI Components'!GS68)-1</f>
        <v>-8.1052416129353544E-3</v>
      </c>
      <c r="AE66" s="165">
        <f>('DJI Components'!GZ69/'DJI Components'!GZ68)-1</f>
        <v>-2.4086712947811728E-3</v>
      </c>
      <c r="AF66" s="166">
        <f>('DJI Components'!HG69/'DJI Components'!HG68)-1</f>
        <v>2.8687793616539725E-3</v>
      </c>
    </row>
    <row r="67" spans="1:32" x14ac:dyDescent="0.2">
      <c r="A67" s="127">
        <f>'DJI Components'!A70</f>
        <v>44169</v>
      </c>
      <c r="B67" s="164">
        <f>('DJI Components'!E70/'DJI Components'!E69)-1</f>
        <v>3.6664435352795621E-3</v>
      </c>
      <c r="C67" s="165">
        <f>('DJI Components'!L70/'DJI Components'!L69)-1</f>
        <v>1.5594525286033445E-2</v>
      </c>
      <c r="D67" s="165">
        <f>('DJI Components'!S70/'DJI Components'!S69)-1</f>
        <v>1.0136190381451859E-2</v>
      </c>
      <c r="E67" s="165">
        <f>('DJI Components'!Z70/'DJI Components'!Z69)-1</f>
        <v>-5.6125100762566271E-3</v>
      </c>
      <c r="F67" s="165">
        <f>('DJI Components'!AG70/'DJI Components'!AG69)-1</f>
        <v>-1.8929131773977259E-2</v>
      </c>
      <c r="G67" s="165">
        <f>('DJI Components'!AN70/'DJI Components'!AN69)-1</f>
        <v>4.3406068733720549E-2</v>
      </c>
      <c r="H67" s="165">
        <f>('DJI Components'!AU70/'DJI Components'!AU69)-1</f>
        <v>3.8752738126300423E-2</v>
      </c>
      <c r="I67" s="165">
        <f>('DJI Components'!BB70/'DJI Components'!BB69)-1</f>
        <v>6.1210608451358617E-3</v>
      </c>
      <c r="J67" s="165">
        <f>('DJI Components'!BI70/'DJI Components'!BI69)-1</f>
        <v>2.0272812055187828E-2</v>
      </c>
      <c r="K67" s="165">
        <f>('DJI Components'!BP70/'DJI Components'!BP69)-1</f>
        <v>2.7052258472099133E-2</v>
      </c>
      <c r="L67" s="165">
        <f>('DJI Components'!BW70/'DJI Components'!BW69)-1</f>
        <v>1.7454456969234089E-2</v>
      </c>
      <c r="M67" s="165">
        <f>('DJI Components'!CD70/'DJI Components'!CD69)-1</f>
        <v>2.1419613767075241E-2</v>
      </c>
      <c r="N67" s="165">
        <f>('DJI Components'!CK70/'DJI Components'!CK69)-1</f>
        <v>-1.5477082001356779E-2</v>
      </c>
      <c r="O67" s="165">
        <f>('DJI Components'!CR70/'DJI Components'!CR69)-1</f>
        <v>1.9611687797148836E-2</v>
      </c>
      <c r="P67" s="165">
        <f>('DJI Components'!CY70/'DJI Components'!CY69)-1</f>
        <v>2.9042925094709737E-2</v>
      </c>
      <c r="Q67" s="165">
        <f>('DJI Components'!DF70/'DJI Components'!DF69)-1</f>
        <v>8.5235167785235877E-3</v>
      </c>
      <c r="R67" s="165">
        <f>('DJI Components'!DM70/'DJI Components'!DM69)-1</f>
        <v>9.0728968834195012E-3</v>
      </c>
      <c r="S67" s="165">
        <f>('DJI Components'!DT70/'DJI Components'!DT69)-1</f>
        <v>-3.6404426183264116E-3</v>
      </c>
      <c r="T67" s="165">
        <f>('DJI Components'!EA70/'DJI Components'!EA69)-1</f>
        <v>6.015893032308206E-3</v>
      </c>
      <c r="U67" s="165">
        <f>('DJI Components'!EH70/'DJI Components'!EH69)-1</f>
        <v>5.601008084368253E-4</v>
      </c>
      <c r="V67" s="165">
        <f>('DJI Components'!EO70/'DJI Components'!EO69)-1</f>
        <v>1.6792858370693331E-3</v>
      </c>
      <c r="W67" s="165">
        <f>('DJI Components'!EV70/'DJI Components'!EV69)-1</f>
        <v>9.4659242599637317E-4</v>
      </c>
      <c r="X67" s="165">
        <f>('DJI Components'!FC70/'DJI Components'!FC69)-1</f>
        <v>2.2129700764222715E-2</v>
      </c>
      <c r="Y67" s="165">
        <f>('DJI Components'!FJ70/'DJI Components'!FJ69)-1</f>
        <v>7.9207049499059323E-3</v>
      </c>
      <c r="Z67" s="165">
        <f>('DJI Components'!FQ70/'DJI Components'!FQ69)-1</f>
        <v>3.4702937486865704E-3</v>
      </c>
      <c r="AA67" s="165">
        <f>('DJI Components'!FX70/'DJI Components'!FX69)-1</f>
        <v>-3.0774699359419344E-3</v>
      </c>
      <c r="AB67" s="165">
        <f>('DJI Components'!GE70/'DJI Components'!GE69)-1</f>
        <v>2.2254217415224042E-2</v>
      </c>
      <c r="AC67" s="165">
        <f>('DJI Components'!GL70/'DJI Components'!GL69)-1</f>
        <v>1.3778608127043457E-2</v>
      </c>
      <c r="AD67" s="165">
        <f>('DJI Components'!GS70/'DJI Components'!GS69)-1</f>
        <v>-2.6121834706193114E-3</v>
      </c>
      <c r="AE67" s="165">
        <f>('DJI Components'!GZ70/'DJI Components'!GZ69)-1</f>
        <v>5.873100826380151E-3</v>
      </c>
      <c r="AF67" s="166">
        <f>('DJI Components'!HG70/'DJI Components'!HG69)-1</f>
        <v>8.2997658954830911E-3</v>
      </c>
    </row>
    <row r="68" spans="1:32" x14ac:dyDescent="0.2">
      <c r="A68" s="127">
        <f>'DJI Components'!A71</f>
        <v>44172</v>
      </c>
      <c r="B68" s="164">
        <f>('DJI Components'!E71/'DJI Components'!E70)-1</f>
        <v>-1.3394485134167966E-2</v>
      </c>
      <c r="C68" s="165">
        <f>('DJI Components'!L71/'DJI Components'!L70)-1</f>
        <v>-8.7971768330359357E-3</v>
      </c>
      <c r="D68" s="165">
        <f>('DJI Components'!S71/'DJI Components'!S70)-1</f>
        <v>-1.2041402712404281E-2</v>
      </c>
      <c r="E68" s="165">
        <f>('DJI Components'!Z71/'DJI Components'!Z70)-1</f>
        <v>1.2269938650306678E-2</v>
      </c>
      <c r="F68" s="165">
        <f>('DJI Components'!AG71/'DJI Components'!AG70)-1</f>
        <v>2.3462639490187565E-2</v>
      </c>
      <c r="G68" s="165">
        <f>('DJI Components'!AN71/'DJI Components'!AN70)-1</f>
        <v>-1.9208604717302902E-2</v>
      </c>
      <c r="H68" s="165">
        <f>('DJI Components'!AU71/'DJI Components'!AU70)-1</f>
        <v>-2.7015405521177205E-2</v>
      </c>
      <c r="I68" s="165">
        <f>('DJI Components'!BB71/'DJI Components'!BB70)-1</f>
        <v>-6.76047754032294E-4</v>
      </c>
      <c r="J68" s="165">
        <f>('DJI Components'!BI71/'DJI Components'!BI70)-1</f>
        <v>-1.5970214149311657E-2</v>
      </c>
      <c r="K68" s="165">
        <f>('DJI Components'!BP71/'DJI Components'!BP70)-1</f>
        <v>-3.3424160461837493E-2</v>
      </c>
      <c r="L68" s="165">
        <f>('DJI Components'!BW71/'DJI Components'!BW70)-1</f>
        <v>-4.7166081916971692E-3</v>
      </c>
      <c r="M68" s="165">
        <f>('DJI Components'!CD71/'DJI Components'!CD70)-1</f>
        <v>-7.4289404363483413E-3</v>
      </c>
      <c r="N68" s="165">
        <f>('DJI Components'!CK71/'DJI Components'!CK70)-1</f>
        <v>-5.1137355624732983E-3</v>
      </c>
      <c r="O68" s="165">
        <f>('DJI Components'!CR71/'DJI Components'!CR70)-1</f>
        <v>-3.4429715928843363E-2</v>
      </c>
      <c r="P68" s="165">
        <f>('DJI Components'!CY71/'DJI Components'!CY70)-1</f>
        <v>-1.9654088513854306E-2</v>
      </c>
      <c r="Q68" s="165">
        <f>('DJI Components'!DF71/'DJI Components'!DF70)-1</f>
        <v>-8.6511144299963316E-3</v>
      </c>
      <c r="R68" s="165">
        <f>('DJI Components'!DM71/'DJI Components'!DM70)-1</f>
        <v>-3.7600050273011165E-3</v>
      </c>
      <c r="S68" s="165">
        <f>('DJI Components'!DT71/'DJI Components'!DT70)-1</f>
        <v>-8.7786179942437315E-3</v>
      </c>
      <c r="T68" s="165">
        <f>('DJI Components'!EA71/'DJI Components'!EA70)-1</f>
        <v>6.9563977109805553E-3</v>
      </c>
      <c r="U68" s="165">
        <f>('DJI Components'!EH71/'DJI Components'!EH70)-1</f>
        <v>-3.2659078033869804E-4</v>
      </c>
      <c r="V68" s="165">
        <f>('DJI Components'!EO71/'DJI Components'!EO70)-1</f>
        <v>1.1371076443311035E-2</v>
      </c>
      <c r="W68" s="165">
        <f>('DJI Components'!EV71/'DJI Components'!EV70)-1</f>
        <v>1.5275478175051926E-3</v>
      </c>
      <c r="X68" s="165">
        <f>('DJI Components'!FC71/'DJI Components'!FC70)-1</f>
        <v>8.1466217650463246E-3</v>
      </c>
      <c r="Y68" s="165">
        <f>('DJI Components'!FJ71/'DJI Components'!FJ70)-1</f>
        <v>-1.6598192814389123E-2</v>
      </c>
      <c r="Z68" s="165">
        <f>('DJI Components'!FQ71/'DJI Components'!FQ70)-1</f>
        <v>-5.8019089227224763E-3</v>
      </c>
      <c r="AA68" s="165">
        <f>('DJI Components'!FX71/'DJI Components'!FX70)-1</f>
        <v>-3.249407038983021E-3</v>
      </c>
      <c r="AB68" s="165">
        <f>('DJI Components'!GE71/'DJI Components'!GE70)-1</f>
        <v>-1.4105228976568629E-4</v>
      </c>
      <c r="AC68" s="165">
        <f>('DJI Components'!GL71/'DJI Components'!GL70)-1</f>
        <v>-2.257544344621043E-2</v>
      </c>
      <c r="AD68" s="165">
        <f>('DJI Components'!GS71/'DJI Components'!GS70)-1</f>
        <v>-5.3723925761225422E-3</v>
      </c>
      <c r="AE68" s="165">
        <f>('DJI Components'!GZ71/'DJI Components'!GZ70)-1</f>
        <v>-2.9843389320379776E-3</v>
      </c>
      <c r="AF68" s="166">
        <f>('DJI Components'!HG71/'DJI Components'!HG70)-1</f>
        <v>-4.9132544362249231E-3</v>
      </c>
    </row>
    <row r="69" spans="1:32" x14ac:dyDescent="0.2">
      <c r="A69" s="127">
        <f>'DJI Components'!A72</f>
        <v>44173</v>
      </c>
      <c r="B69" s="164">
        <f>('DJI Components'!E72/'DJI Components'!E71)-1</f>
        <v>1.3576333126406048E-2</v>
      </c>
      <c r="C69" s="165">
        <f>('DJI Components'!L72/'DJI Components'!L71)-1</f>
        <v>-3.388776772813018E-3</v>
      </c>
      <c r="D69" s="165">
        <f>('DJI Components'!S72/'DJI Components'!S71)-1</f>
        <v>1.099582703902624E-2</v>
      </c>
      <c r="E69" s="165">
        <f>('DJI Components'!Z72/'DJI Components'!Z71)-1</f>
        <v>5.0908848484849667E-3</v>
      </c>
      <c r="F69" s="165">
        <f>('DJI Components'!AG72/'DJI Components'!AG71)-1</f>
        <v>-6.7178528506348645E-3</v>
      </c>
      <c r="G69" s="165">
        <f>('DJI Components'!AN72/'DJI Components'!AN71)-1</f>
        <v>7.2737392931787603E-4</v>
      </c>
      <c r="H69" s="165">
        <f>('DJI Components'!AU72/'DJI Components'!AU71)-1</f>
        <v>8.5940831072259805E-3</v>
      </c>
      <c r="I69" s="165">
        <f>('DJI Components'!BB72/'DJI Components'!BB71)-1</f>
        <v>4.5098085461026116E-4</v>
      </c>
      <c r="J69" s="165">
        <f>('DJI Components'!BI72/'DJI Components'!BI71)-1</f>
        <v>3.5855443070185178E-3</v>
      </c>
      <c r="K69" s="165">
        <f>('DJI Components'!BP72/'DJI Components'!BP71)-1</f>
        <v>2.5183236707070789E-2</v>
      </c>
      <c r="L69" s="165">
        <f>('DJI Components'!BW72/'DJI Components'!BW71)-1</f>
        <v>1.6355588379395325E-3</v>
      </c>
      <c r="M69" s="165">
        <f>('DJI Components'!CD72/'DJI Components'!CD71)-1</f>
        <v>4.5949832895788578E-3</v>
      </c>
      <c r="N69" s="165">
        <f>('DJI Components'!CK72/'DJI Components'!CK71)-1</f>
        <v>-3.5029467996335883E-3</v>
      </c>
      <c r="O69" s="165">
        <f>('DJI Components'!CR72/'DJI Components'!CR71)-1</f>
        <v>9.7609161402207878E-3</v>
      </c>
      <c r="P69" s="165">
        <f>('DJI Components'!CY72/'DJI Components'!CY71)-1</f>
        <v>8.0994548861135218E-3</v>
      </c>
      <c r="Q69" s="165">
        <f>('DJI Components'!DF72/'DJI Components'!DF71)-1</f>
        <v>1.7318936582406241E-2</v>
      </c>
      <c r="R69" s="165">
        <f>('DJI Components'!DM72/'DJI Components'!DM71)-1</f>
        <v>9.8459963040520293E-4</v>
      </c>
      <c r="S69" s="165">
        <f>('DJI Components'!DT72/'DJI Components'!DT71)-1</f>
        <v>-2.3936043007976027E-3</v>
      </c>
      <c r="T69" s="165">
        <f>('DJI Components'!EA72/'DJI Components'!EA71)-1</f>
        <v>8.1202278357757063E-3</v>
      </c>
      <c r="U69" s="165">
        <f>('DJI Components'!EH72/'DJI Components'!EH71)-1</f>
        <v>8.0265157318848424E-3</v>
      </c>
      <c r="V69" s="165">
        <f>('DJI Components'!EO72/'DJI Components'!EO71)-1</f>
        <v>2.6666306306304399E-3</v>
      </c>
      <c r="W69" s="165">
        <f>('DJI Components'!EV72/'DJI Components'!EV71)-1</f>
        <v>2.6874638205423018E-3</v>
      </c>
      <c r="X69" s="165">
        <f>('DJI Components'!FC72/'DJI Components'!FC71)-1</f>
        <v>7.0269653978094482E-4</v>
      </c>
      <c r="Y69" s="165">
        <f>('DJI Components'!FJ72/'DJI Components'!FJ71)-1</f>
        <v>1.0156841381187887E-2</v>
      </c>
      <c r="Z69" s="165">
        <f>('DJI Components'!FQ72/'DJI Components'!FQ71)-1</f>
        <v>0</v>
      </c>
      <c r="AA69" s="165">
        <f>('DJI Components'!FX72/'DJI Components'!FX71)-1</f>
        <v>1.6300408029352731E-3</v>
      </c>
      <c r="AB69" s="165">
        <f>('DJI Components'!GE72/'DJI Components'!GE71)-1</f>
        <v>5.6435458916603842E-4</v>
      </c>
      <c r="AC69" s="165">
        <f>('DJI Components'!GL72/'DJI Components'!GL71)-1</f>
        <v>-1.0369974074946997E-2</v>
      </c>
      <c r="AD69" s="165">
        <f>('DJI Components'!GS72/'DJI Components'!GS71)-1</f>
        <v>9.0473026193551576E-3</v>
      </c>
      <c r="AE69" s="165">
        <f>('DJI Components'!GZ72/'DJI Components'!GZ71)-1</f>
        <v>2.6033317167062364E-4</v>
      </c>
      <c r="AF69" s="166">
        <f>('DJI Components'!HG72/'DJI Components'!HG71)-1</f>
        <v>3.4616137990985951E-3</v>
      </c>
    </row>
    <row r="70" spans="1:32" x14ac:dyDescent="0.2">
      <c r="A70" s="127">
        <f>'DJI Components'!A73</f>
        <v>44174</v>
      </c>
      <c r="B70" s="164">
        <f>('DJI Components'!E73/'DJI Components'!E72)-1</f>
        <v>1.6409520382311138E-2</v>
      </c>
      <c r="C70" s="165">
        <f>('DJI Components'!L73/'DJI Components'!L72)-1</f>
        <v>-1.4815374388326696E-2</v>
      </c>
      <c r="D70" s="165">
        <f>('DJI Components'!S73/'DJI Components'!S72)-1</f>
        <v>3.9748580066842898E-3</v>
      </c>
      <c r="E70" s="165">
        <f>('DJI Components'!Z73/'DJI Components'!Z72)-1</f>
        <v>-2.0903666688462774E-2</v>
      </c>
      <c r="F70" s="165">
        <f>('DJI Components'!AG73/'DJI Components'!AG72)-1</f>
        <v>-1.9064162262970252E-2</v>
      </c>
      <c r="G70" s="165">
        <f>('DJI Components'!AN73/'DJI Components'!AN72)-1</f>
        <v>6.8777176666900974E-3</v>
      </c>
      <c r="H70" s="165">
        <f>('DJI Components'!AU73/'DJI Components'!AU72)-1</f>
        <v>-1.2016593707487422E-2</v>
      </c>
      <c r="I70" s="165">
        <f>('DJI Components'!BB73/'DJI Components'!BB72)-1</f>
        <v>7.2120803969366598E-3</v>
      </c>
      <c r="J70" s="165">
        <f>('DJI Components'!BI73/'DJI Components'!BI72)-1</f>
        <v>2.8206468597216094E-3</v>
      </c>
      <c r="K70" s="165">
        <f>('DJI Components'!BP73/'DJI Components'!BP72)-1</f>
        <v>2.0165169938866079E-3</v>
      </c>
      <c r="L70" s="165">
        <f>('DJI Components'!BW73/'DJI Components'!BW72)-1</f>
        <v>1.6663921732773757E-2</v>
      </c>
      <c r="M70" s="165">
        <f>('DJI Components'!CD73/'DJI Components'!CD72)-1</f>
        <v>8.0161264860056924E-4</v>
      </c>
      <c r="N70" s="165">
        <f>('DJI Components'!CK73/'DJI Components'!CK72)-1</f>
        <v>1.4748532726774677E-2</v>
      </c>
      <c r="O70" s="165">
        <f>('DJI Components'!CR73/'DJI Components'!CR72)-1</f>
        <v>-1.2231189825038236E-2</v>
      </c>
      <c r="P70" s="165">
        <f>('DJI Components'!CY73/'DJI Components'!CY72)-1</f>
        <v>8.5912179507694475E-3</v>
      </c>
      <c r="Q70" s="165">
        <f>('DJI Components'!DF73/'DJI Components'!DF72)-1</f>
        <v>1.0227667234028459E-2</v>
      </c>
      <c r="R70" s="165">
        <f>('DJI Components'!DM73/'DJI Components'!DM72)-1</f>
        <v>-7.7868606557376374E-3</v>
      </c>
      <c r="S70" s="165">
        <f>('DJI Components'!DT73/'DJI Components'!DT72)-1</f>
        <v>1.4396228295006086E-3</v>
      </c>
      <c r="T70" s="165">
        <f>('DJI Components'!EA73/'DJI Components'!EA72)-1</f>
        <v>3.4864204504279073E-3</v>
      </c>
      <c r="U70" s="165">
        <f>('DJI Components'!EH73/'DJI Components'!EH72)-1</f>
        <v>-1.9489801849215338E-2</v>
      </c>
      <c r="V70" s="165">
        <f>('DJI Components'!EO73/'DJI Components'!EO72)-1</f>
        <v>-2.3720673652983804E-3</v>
      </c>
      <c r="W70" s="165">
        <f>('DJI Components'!EV73/'DJI Components'!EV72)-1</f>
        <v>-1.1879746210509134E-2</v>
      </c>
      <c r="X70" s="165">
        <f>('DJI Components'!FC73/'DJI Components'!FC72)-1</f>
        <v>-3.199330276488499E-2</v>
      </c>
      <c r="Y70" s="165">
        <f>('DJI Components'!FJ73/'DJI Components'!FJ72)-1</f>
        <v>-2.5875426063709517E-3</v>
      </c>
      <c r="Z70" s="165">
        <f>('DJI Components'!FQ73/'DJI Components'!FQ72)-1</f>
        <v>-9.9177288241416584E-3</v>
      </c>
      <c r="AA70" s="165">
        <f>('DJI Components'!FX73/'DJI Components'!FX72)-1</f>
        <v>1.6270138059071293E-4</v>
      </c>
      <c r="AB70" s="165">
        <f>('DJI Components'!GE73/'DJI Components'!GE72)-1</f>
        <v>-1.4992724256375878E-2</v>
      </c>
      <c r="AC70" s="165">
        <f>('DJI Components'!GL73/'DJI Components'!GL72)-1</f>
        <v>-5.2393900814768912E-3</v>
      </c>
      <c r="AD70" s="165">
        <f>('DJI Components'!GS73/'DJI Components'!GS72)-1</f>
        <v>-7.8955705833837486E-3</v>
      </c>
      <c r="AE70" s="165">
        <f>('DJI Components'!GZ73/'DJI Components'!GZ72)-1</f>
        <v>4.6187353329512071E-3</v>
      </c>
      <c r="AF70" s="166">
        <f>('DJI Components'!HG73/'DJI Components'!HG72)-1</f>
        <v>-3.4821507873696866E-3</v>
      </c>
    </row>
    <row r="71" spans="1:32" x14ac:dyDescent="0.2">
      <c r="A71" s="127">
        <f>'DJI Components'!A74</f>
        <v>44175</v>
      </c>
      <c r="B71" s="164">
        <f>('DJI Components'!E74/'DJI Components'!E73)-1</f>
        <v>-1.0268629538937923E-2</v>
      </c>
      <c r="C71" s="165">
        <f>('DJI Components'!L74/'DJI Components'!L73)-1</f>
        <v>1.2325909896853116E-3</v>
      </c>
      <c r="D71" s="165">
        <f>('DJI Components'!S74/'DJI Components'!S73)-1</f>
        <v>-7.3526297841385313E-3</v>
      </c>
      <c r="E71" s="165">
        <f>('DJI Components'!Z74/'DJI Components'!Z73)-1</f>
        <v>1.1988824207495696E-2</v>
      </c>
      <c r="F71" s="165">
        <f>('DJI Components'!AG74/'DJI Components'!AG73)-1</f>
        <v>1.0212854522217096E-2</v>
      </c>
      <c r="G71" s="165">
        <f>('DJI Components'!AN74/'DJI Components'!AN73)-1</f>
        <v>-6.7751482899647275E-3</v>
      </c>
      <c r="H71" s="165">
        <f>('DJI Components'!AU74/'DJI Components'!AU73)-1</f>
        <v>3.2175983366298455E-2</v>
      </c>
      <c r="I71" s="165">
        <f>('DJI Components'!BB74/'DJI Components'!BB73)-1</f>
        <v>-8.2792349133863352E-3</v>
      </c>
      <c r="J71" s="165">
        <f>('DJI Components'!BI74/'DJI Components'!BI73)-1</f>
        <v>-5.2503842021232039E-3</v>
      </c>
      <c r="K71" s="165">
        <f>('DJI Components'!BP74/'DJI Components'!BP73)-1</f>
        <v>-4.2078302231979281E-3</v>
      </c>
      <c r="L71" s="165">
        <f>('DJI Components'!BW74/'DJI Components'!BW73)-1</f>
        <v>6.5068237972663034E-3</v>
      </c>
      <c r="M71" s="165">
        <f>('DJI Components'!CD74/'DJI Components'!CD73)-1</f>
        <v>-1.2721635584205249E-3</v>
      </c>
      <c r="N71" s="165">
        <f>('DJI Components'!CK74/'DJI Components'!CK73)-1</f>
        <v>-2.8992734305691714E-3</v>
      </c>
      <c r="O71" s="165">
        <f>('DJI Components'!CR74/'DJI Components'!CR73)-1</f>
        <v>3.7946474935091068E-3</v>
      </c>
      <c r="P71" s="165">
        <f>('DJI Components'!CY74/'DJI Components'!CY73)-1</f>
        <v>-1.44333305904778E-2</v>
      </c>
      <c r="Q71" s="165">
        <f>('DJI Components'!DF74/'DJI Components'!DF73)-1</f>
        <v>-5.5519658176891307E-3</v>
      </c>
      <c r="R71" s="165">
        <f>('DJI Components'!DM74/'DJI Components'!DM73)-1</f>
        <v>-6.4436677461296998E-3</v>
      </c>
      <c r="S71" s="165">
        <f>('DJI Components'!DT74/'DJI Components'!DT73)-1</f>
        <v>-3.114710785234398E-3</v>
      </c>
      <c r="T71" s="165">
        <f>('DJI Components'!EA74/'DJI Components'!EA73)-1</f>
        <v>-5.7505780196228651E-3</v>
      </c>
      <c r="U71" s="165">
        <f>('DJI Components'!EH74/'DJI Components'!EH73)-1</f>
        <v>-6.0434323978739712E-3</v>
      </c>
      <c r="V71" s="165">
        <f>('DJI Components'!EO74/'DJI Components'!EO73)-1</f>
        <v>-8.7181429571799862E-3</v>
      </c>
      <c r="W71" s="165">
        <f>('DJI Components'!EV74/'DJI Components'!EV73)-1</f>
        <v>-6.5978225467978602E-3</v>
      </c>
      <c r="X71" s="165">
        <f>('DJI Components'!FC74/'DJI Components'!FC73)-1</f>
        <v>1.0654172940203877E-2</v>
      </c>
      <c r="Y71" s="165">
        <f>('DJI Components'!FJ74/'DJI Components'!FJ73)-1</f>
        <v>1.3342249993558708E-2</v>
      </c>
      <c r="Z71" s="165">
        <f>('DJI Components'!FQ74/'DJI Components'!FQ73)-1</f>
        <v>-1.3820765787047273E-2</v>
      </c>
      <c r="AA71" s="165">
        <f>('DJI Components'!FX74/'DJI Components'!FX73)-1</f>
        <v>-1.5457224462369412E-2</v>
      </c>
      <c r="AB71" s="165">
        <f>('DJI Components'!GE74/'DJI Components'!GE73)-1</f>
        <v>-9.3997565664685201E-3</v>
      </c>
      <c r="AC71" s="165">
        <f>('DJI Components'!GL74/'DJI Components'!GL73)-1</f>
        <v>-2.8728273880775923E-3</v>
      </c>
      <c r="AD71" s="165">
        <f>('DJI Components'!GS74/'DJI Components'!GS73)-1</f>
        <v>-8.2957507710055278E-3</v>
      </c>
      <c r="AE71" s="165">
        <f>('DJI Components'!GZ74/'DJI Components'!GZ73)-1</f>
        <v>1.6836690525525722E-3</v>
      </c>
      <c r="AF71" s="166">
        <f>('DJI Components'!HG74/'DJI Components'!HG73)-1</f>
        <v>-2.3130280180693186E-3</v>
      </c>
    </row>
    <row r="72" spans="1:32" x14ac:dyDescent="0.2">
      <c r="A72" s="127">
        <f>'DJI Components'!A75</f>
        <v>44176</v>
      </c>
      <c r="B72" s="164">
        <f>('DJI Components'!E75/'DJI Components'!E74)-1</f>
        <v>3.0549252678850891E-3</v>
      </c>
      <c r="C72" s="165">
        <f>('DJI Components'!L75/'DJI Components'!L74)-1</f>
        <v>-1.32139941961259E-2</v>
      </c>
      <c r="D72" s="165">
        <f>('DJI Components'!S75/'DJI Components'!S74)-1</f>
        <v>-3.331039562920024E-3</v>
      </c>
      <c r="E72" s="165">
        <f>('DJI Components'!Z75/'DJI Components'!Z74)-1</f>
        <v>-6.7347777788830943E-3</v>
      </c>
      <c r="F72" s="165">
        <f>('DJI Components'!AG75/'DJI Components'!AG74)-1</f>
        <v>-1.748919132544613E-2</v>
      </c>
      <c r="G72" s="165">
        <f>('DJI Components'!AN75/'DJI Components'!AN74)-1</f>
        <v>2.460089377911423E-3</v>
      </c>
      <c r="H72" s="165">
        <f>('DJI Components'!AU75/'DJI Components'!AU74)-1</f>
        <v>-9.6411464304477779E-3</v>
      </c>
      <c r="I72" s="165">
        <f>('DJI Components'!BB75/'DJI Components'!BB74)-1</f>
        <v>0</v>
      </c>
      <c r="J72" s="165">
        <f>('DJI Components'!BI75/'DJI Components'!BI74)-1</f>
        <v>5.655023669274728E-3</v>
      </c>
      <c r="K72" s="165">
        <f>('DJI Components'!BP75/'DJI Components'!BP74)-1</f>
        <v>-7.9000551166635846E-3</v>
      </c>
      <c r="L72" s="165">
        <f>('DJI Components'!BW75/'DJI Components'!BW74)-1</f>
        <v>-1.8044145287499425E-2</v>
      </c>
      <c r="M72" s="165">
        <f>('DJI Components'!CD75/'DJI Components'!CD74)-1</f>
        <v>1.2548964416903674E-2</v>
      </c>
      <c r="N72" s="165">
        <f>('DJI Components'!CK75/'DJI Components'!CK74)-1</f>
        <v>-9.8187380372261046E-4</v>
      </c>
      <c r="O72" s="165">
        <f>('DJI Components'!CR75/'DJI Components'!CR74)-1</f>
        <v>-1.0545125767812524E-2</v>
      </c>
      <c r="P72" s="165">
        <f>('DJI Components'!CY75/'DJI Components'!CY74)-1</f>
        <v>-5.5217830147389346E-3</v>
      </c>
      <c r="Q72" s="165">
        <f>('DJI Components'!DF75/'DJI Components'!DF74)-1</f>
        <v>4.5976814449917303E-3</v>
      </c>
      <c r="R72" s="165">
        <f>('DJI Components'!DM75/'DJI Components'!DM74)-1</f>
        <v>-5.9033758851761986E-3</v>
      </c>
      <c r="S72" s="165">
        <f>('DJI Components'!DT75/'DJI Components'!DT74)-1</f>
        <v>-1.3458854519381447E-3</v>
      </c>
      <c r="T72" s="165">
        <f>('DJI Components'!EA75/'DJI Components'!EA74)-1</f>
        <v>-3.6157829830107957E-4</v>
      </c>
      <c r="U72" s="165">
        <f>('DJI Components'!EH75/'DJI Components'!EH74)-1</f>
        <v>1.3015347463132265E-2</v>
      </c>
      <c r="V72" s="165">
        <f>('DJI Components'!EO75/'DJI Components'!EO74)-1</f>
        <v>-1.2356301608428266E-3</v>
      </c>
      <c r="W72" s="165">
        <f>('DJI Components'!EV75/'DJI Components'!EV74)-1</f>
        <v>7.3795294583252069E-3</v>
      </c>
      <c r="X72" s="165">
        <f>('DJI Components'!FC75/'DJI Components'!FC74)-1</f>
        <v>-2.2429571347833965E-3</v>
      </c>
      <c r="Y72" s="165">
        <f>('DJI Components'!FJ75/'DJI Components'!FJ74)-1</f>
        <v>-1.2874039279363036E-2</v>
      </c>
      <c r="Z72" s="165">
        <f>('DJI Components'!FQ75/'DJI Components'!FQ74)-1</f>
        <v>-7.5960166217462488E-3</v>
      </c>
      <c r="AA72" s="165">
        <f>('DJI Components'!FX75/'DJI Components'!FX74)-1</f>
        <v>-2.6441911301997578E-3</v>
      </c>
      <c r="AB72" s="165">
        <f>('DJI Components'!GE75/'DJI Components'!GE74)-1</f>
        <v>-6.5988921217722263E-3</v>
      </c>
      <c r="AC72" s="165">
        <f>('DJI Components'!GL75/'DJI Components'!GL74)-1</f>
        <v>-2.8812243514418912E-3</v>
      </c>
      <c r="AD72" s="165">
        <f>('DJI Components'!GS75/'DJI Components'!GS74)-1</f>
        <v>-2.7198722731169855E-4</v>
      </c>
      <c r="AE72" s="165">
        <f>('DJI Components'!GZ75/'DJI Components'!GZ74)-1</f>
        <v>0.13594930976857844</v>
      </c>
      <c r="AF72" s="166">
        <f>('DJI Components'!HG75/'DJI Components'!HG74)-1</f>
        <v>1.5703720691777612E-3</v>
      </c>
    </row>
    <row r="73" spans="1:32" x14ac:dyDescent="0.2">
      <c r="A73" s="127">
        <f>'DJI Components'!A76</f>
        <v>44179</v>
      </c>
      <c r="B73" s="164">
        <f>('DJI Components'!E76/'DJI Components'!E75)-1</f>
        <v>-5.4016893368189489E-3</v>
      </c>
      <c r="C73" s="165">
        <f>('DJI Components'!L76/'DJI Components'!L75)-1</f>
        <v>-2.3870930120495792E-2</v>
      </c>
      <c r="D73" s="165">
        <f>('DJI Components'!S76/'DJI Components'!S75)-1</f>
        <v>9.0589844078887705E-3</v>
      </c>
      <c r="E73" s="165">
        <f>('DJI Components'!Z76/'DJI Components'!Z75)-1</f>
        <v>-5.1466790246980088E-3</v>
      </c>
      <c r="F73" s="165">
        <f>('DJI Components'!AG76/'DJI Components'!AG75)-1</f>
        <v>-7.4241609219454219E-3</v>
      </c>
      <c r="G73" s="165">
        <f>('DJI Components'!AN76/'DJI Components'!AN75)-1</f>
        <v>-6.9161138290635416E-3</v>
      </c>
      <c r="H73" s="165">
        <f>('DJI Components'!AU76/'DJI Components'!AU75)-1</f>
        <v>-3.2558086508104322E-2</v>
      </c>
      <c r="I73" s="165">
        <f>('DJI Components'!BB76/'DJI Components'!BB75)-1</f>
        <v>-1.8050090252708095E-3</v>
      </c>
      <c r="J73" s="165">
        <f>('DJI Components'!BI76/'DJI Components'!BI75)-1</f>
        <v>-1.4994939643671046E-3</v>
      </c>
      <c r="K73" s="165">
        <f>('DJI Components'!BP76/'DJI Components'!BP75)-1</f>
        <v>-1.7407388888888931E-2</v>
      </c>
      <c r="L73" s="165">
        <f>('DJI Components'!BW76/'DJI Components'!BW75)-1</f>
        <v>-9.167098438120358E-3</v>
      </c>
      <c r="M73" s="165">
        <f>('DJI Components'!CD76/'DJI Components'!CD75)-1</f>
        <v>-1.2952517985544532E-2</v>
      </c>
      <c r="N73" s="165">
        <f>('DJI Components'!CK76/'DJI Components'!CK75)-1</f>
        <v>3.8934002900050668E-3</v>
      </c>
      <c r="O73" s="165">
        <f>('DJI Components'!CR76/'DJI Components'!CR75)-1</f>
        <v>1.4880374019706544E-2</v>
      </c>
      <c r="P73" s="165">
        <f>('DJI Components'!CY76/'DJI Components'!CY75)-1</f>
        <v>-5.9547599409695007E-3</v>
      </c>
      <c r="Q73" s="165">
        <f>('DJI Components'!DF76/'DJI Components'!DF75)-1</f>
        <v>-2.5367702360922562E-2</v>
      </c>
      <c r="R73" s="165">
        <f>('DJI Components'!DM76/'DJI Components'!DM75)-1</f>
        <v>-1.0538600042465651E-2</v>
      </c>
      <c r="S73" s="165">
        <f>('DJI Components'!DT76/'DJI Components'!DT75)-1</f>
        <v>2.0023118502674242E-2</v>
      </c>
      <c r="T73" s="165">
        <f>('DJI Components'!EA76/'DJI Components'!EA75)-1</f>
        <v>-3.1822529325652771E-2</v>
      </c>
      <c r="U73" s="165">
        <f>('DJI Components'!EH76/'DJI Components'!EH75)-1</f>
        <v>4.4077746508435212E-3</v>
      </c>
      <c r="V73" s="165">
        <f>('DJI Components'!EO76/'DJI Components'!EO75)-1</f>
        <v>-8.2236006630199698E-3</v>
      </c>
      <c r="W73" s="165">
        <f>('DJI Components'!EV76/'DJI Components'!EV75)-1</f>
        <v>-4.8347302334894593E-3</v>
      </c>
      <c r="X73" s="165">
        <f>('DJI Components'!FC76/'DJI Components'!FC75)-1</f>
        <v>-5.1703714159730962E-3</v>
      </c>
      <c r="Y73" s="165">
        <f>('DJI Components'!FJ76/'DJI Components'!FJ75)-1</f>
        <v>-7.113686708714817E-3</v>
      </c>
      <c r="Z73" s="165">
        <f>('DJI Components'!FQ76/'DJI Components'!FQ75)-1</f>
        <v>-2.7887441198527485E-3</v>
      </c>
      <c r="AA73" s="165">
        <f>('DJI Components'!FX76/'DJI Components'!FX75)-1</f>
        <v>-6.1308701286121314E-3</v>
      </c>
      <c r="AB73" s="165">
        <f>('DJI Components'!GE76/'DJI Components'!GE75)-1</f>
        <v>4.8971827749906272E-3</v>
      </c>
      <c r="AC73" s="165">
        <f>('DJI Components'!GL76/'DJI Components'!GL75)-1</f>
        <v>-1.2039249025745935E-3</v>
      </c>
      <c r="AD73" s="165">
        <f>('DJI Components'!GS76/'DJI Components'!GS75)-1</f>
        <v>-9.183714285714295E-3</v>
      </c>
      <c r="AE73" s="165">
        <f>('DJI Components'!GZ76/'DJI Components'!GZ75)-1</f>
        <v>-3.6535385633192585E-2</v>
      </c>
      <c r="AF73" s="166">
        <f>('DJI Components'!HG76/'DJI Components'!HG75)-1</f>
        <v>-6.1511590252000259E-3</v>
      </c>
    </row>
    <row r="74" spans="1:32" x14ac:dyDescent="0.2">
      <c r="A74" s="127">
        <f>'DJI Components'!A77</f>
        <v>44180</v>
      </c>
      <c r="B74" s="164">
        <f>('DJI Components'!E77/'DJI Components'!E76)-1</f>
        <v>9.2442279957911655E-3</v>
      </c>
      <c r="C74" s="165">
        <f>('DJI Components'!L77/'DJI Components'!L76)-1</f>
        <v>1.4826150180417885E-2</v>
      </c>
      <c r="D74" s="165">
        <f>('DJI Components'!S77/'DJI Components'!S76)-1</f>
        <v>4.66308710606822E-3</v>
      </c>
      <c r="E74" s="165">
        <f>('DJI Components'!Z77/'DJI Components'!Z76)-1</f>
        <v>5.0090310807113791E-2</v>
      </c>
      <c r="F74" s="165">
        <f>('DJI Components'!AG77/'DJI Components'!AG76)-1</f>
        <v>3.8492040033506481E-3</v>
      </c>
      <c r="G74" s="165">
        <f>('DJI Components'!AN77/'DJI Components'!AN76)-1</f>
        <v>2.0724526469117821E-2</v>
      </c>
      <c r="H74" s="165">
        <f>('DJI Components'!AU77/'DJI Components'!AU76)-1</f>
        <v>-7.8263638679265668E-4</v>
      </c>
      <c r="I74" s="165">
        <f>('DJI Components'!BB77/'DJI Components'!BB76)-1</f>
        <v>1.0849886489607385E-2</v>
      </c>
      <c r="J74" s="165">
        <f>('DJI Components'!BI77/'DJI Components'!BI76)-1</f>
        <v>1.0700206495213083E-2</v>
      </c>
      <c r="K74" s="165">
        <f>('DJI Components'!BP77/'DJI Components'!BP76)-1</f>
        <v>2.0165849601095909E-2</v>
      </c>
      <c r="L74" s="165">
        <f>('DJI Components'!BW77/'DJI Components'!BW76)-1</f>
        <v>1.9513016260528593E-2</v>
      </c>
      <c r="M74" s="165">
        <f>('DJI Components'!CD77/'DJI Components'!CD76)-1</f>
        <v>1.0951106605113781E-2</v>
      </c>
      <c r="N74" s="165">
        <f>('DJI Components'!CK77/'DJI Components'!CK76)-1</f>
        <v>9.0369158727310328E-3</v>
      </c>
      <c r="O74" s="165">
        <f>('DJI Components'!CR77/'DJI Components'!CR76)-1</f>
        <v>3.9626906288350305E-3</v>
      </c>
      <c r="P74" s="165">
        <f>('DJI Components'!CY77/'DJI Components'!CY76)-1</f>
        <v>1.9428487164482311E-2</v>
      </c>
      <c r="Q74" s="165">
        <f>('DJI Components'!DF77/'DJI Components'!DF76)-1</f>
        <v>1.0062386325641048E-2</v>
      </c>
      <c r="R74" s="165">
        <f>('DJI Components'!DM77/'DJI Components'!DM76)-1</f>
        <v>1.7075206667577003E-2</v>
      </c>
      <c r="S74" s="165">
        <f>('DJI Components'!DT77/'DJI Components'!DT76)-1</f>
        <v>1.3873173970113006E-2</v>
      </c>
      <c r="T74" s="165">
        <f>('DJI Components'!EA77/'DJI Components'!EA76)-1</f>
        <v>1.9920350954747423E-3</v>
      </c>
      <c r="U74" s="165">
        <f>('DJI Components'!EH77/'DJI Components'!EH76)-1</f>
        <v>-3.2676004192466745E-4</v>
      </c>
      <c r="V74" s="165">
        <f>('DJI Components'!EO77/'DJI Components'!EO76)-1</f>
        <v>2.2820663507636008E-2</v>
      </c>
      <c r="W74" s="165">
        <f>('DJI Components'!EV77/'DJI Components'!EV76)-1</f>
        <v>5.8887594013059541E-3</v>
      </c>
      <c r="X74" s="165">
        <f>('DJI Components'!FC77/'DJI Components'!FC76)-1</f>
        <v>-5.0617344409683573E-3</v>
      </c>
      <c r="Y74" s="165">
        <f>('DJI Components'!FJ77/'DJI Components'!FJ76)-1</f>
        <v>2.4404730785703155E-2</v>
      </c>
      <c r="Z74" s="165">
        <f>('DJI Components'!FQ77/'DJI Components'!FQ76)-1</f>
        <v>1.0531663187878681E-2</v>
      </c>
      <c r="AA74" s="165">
        <f>('DJI Components'!FX77/'DJI Components'!FX76)-1</f>
        <v>9.503151050350267E-3</v>
      </c>
      <c r="AB74" s="165">
        <f>('DJI Components'!GE77/'DJI Components'!GE76)-1</f>
        <v>5.3558552472858789E-3</v>
      </c>
      <c r="AC74" s="165">
        <f>('DJI Components'!GL77/'DJI Components'!GL76)-1</f>
        <v>-3.6161523625842795E-3</v>
      </c>
      <c r="AD74" s="165">
        <f>('DJI Components'!GS77/'DJI Components'!GS76)-1</f>
        <v>-4.8054928172525102E-4</v>
      </c>
      <c r="AE74" s="165">
        <f>('DJI Components'!GZ77/'DJI Components'!GZ76)-1</f>
        <v>2.740696348363314E-2</v>
      </c>
      <c r="AF74" s="166">
        <f>('DJI Components'!HG77/'DJI Components'!HG76)-1</f>
        <v>1.1310866314709012E-2</v>
      </c>
    </row>
    <row r="75" spans="1:32" x14ac:dyDescent="0.2">
      <c r="A75" s="127">
        <f>'DJI Components'!A78</f>
        <v>44181</v>
      </c>
      <c r="B75" s="164">
        <f>('DJI Components'!E78/'DJI Components'!E77)-1</f>
        <v>4.1791334397407454E-3</v>
      </c>
      <c r="C75" s="165">
        <f>('DJI Components'!L78/'DJI Components'!L77)-1</f>
        <v>-8.3961378404051601E-4</v>
      </c>
      <c r="D75" s="165">
        <f>('DJI Components'!S78/'DJI Components'!S77)-1</f>
        <v>-9.0660521800463023E-3</v>
      </c>
      <c r="E75" s="165">
        <f>('DJI Components'!Z78/'DJI Components'!Z77)-1</f>
        <v>-5.4738036942558743E-4</v>
      </c>
      <c r="F75" s="165">
        <f>('DJI Components'!AG78/'DJI Components'!AG77)-1</f>
        <v>-1.5817015250544686E-2</v>
      </c>
      <c r="G75" s="165">
        <f>('DJI Components'!AN78/'DJI Components'!AN77)-1</f>
        <v>-1.2325327051685764E-2</v>
      </c>
      <c r="H75" s="165">
        <f>('DJI Components'!AU78/'DJI Components'!AU77)-1</f>
        <v>-7.6088282105125638E-3</v>
      </c>
      <c r="I75" s="165">
        <f>('DJI Components'!BB78/'DJI Components'!BB77)-1</f>
        <v>0</v>
      </c>
      <c r="J75" s="165">
        <f>('DJI Components'!BI78/'DJI Components'!BI77)-1</f>
        <v>-1.4487351411589966E-2</v>
      </c>
      <c r="K75" s="165">
        <f>('DJI Components'!BP78/'DJI Components'!BP77)-1</f>
        <v>-5.5421946140367107E-3</v>
      </c>
      <c r="L75" s="165">
        <f>('DJI Components'!BW78/'DJI Components'!BW77)-1</f>
        <v>5.5274142585155506E-3</v>
      </c>
      <c r="M75" s="165">
        <f>('DJI Components'!CD78/'DJI Components'!CD77)-1</f>
        <v>-1.8023065957165407E-2</v>
      </c>
      <c r="N75" s="165">
        <f>('DJI Components'!CK78/'DJI Components'!CK77)-1</f>
        <v>6.0078548172013413E-3</v>
      </c>
      <c r="O75" s="165">
        <f>('DJI Components'!CR78/'DJI Components'!CR77)-1</f>
        <v>8.8810147574902576E-3</v>
      </c>
      <c r="P75" s="165">
        <f>('DJI Components'!CY78/'DJI Components'!CY77)-1</f>
        <v>-3.0175256094655545E-3</v>
      </c>
      <c r="Q75" s="165">
        <f>('DJI Components'!DF78/'DJI Components'!DF77)-1</f>
        <v>-5.9773458069907193E-3</v>
      </c>
      <c r="R75" s="165">
        <f>('DJI Components'!DM78/'DJI Components'!DM77)-1</f>
        <v>2.9088929521277063E-3</v>
      </c>
      <c r="S75" s="165">
        <f>('DJI Components'!DT78/'DJI Components'!DT77)-1</f>
        <v>-4.9334357026276088E-3</v>
      </c>
      <c r="T75" s="165">
        <f>('DJI Components'!EA78/'DJI Components'!EA77)-1</f>
        <v>-8.0765798404904832E-3</v>
      </c>
      <c r="U75" s="165">
        <f>('DJI Components'!EH78/'DJI Components'!EH77)-1</f>
        <v>2.4050781673497834E-2</v>
      </c>
      <c r="V75" s="165">
        <f>('DJI Components'!EO78/'DJI Components'!EO77)-1</f>
        <v>-7.5328431561290099E-3</v>
      </c>
      <c r="W75" s="165">
        <f>('DJI Components'!EV78/'DJI Components'!EV77)-1</f>
        <v>4.5372120543232253E-3</v>
      </c>
      <c r="X75" s="165">
        <f>('DJI Components'!FC78/'DJI Components'!FC77)-1</f>
        <v>1.5761985439799675E-2</v>
      </c>
      <c r="Y75" s="165">
        <f>('DJI Components'!FJ78/'DJI Components'!FJ77)-1</f>
        <v>1.3114309089110598E-3</v>
      </c>
      <c r="Z75" s="165">
        <f>('DJI Components'!FQ78/'DJI Components'!FQ77)-1</f>
        <v>-9.7158120343110443E-4</v>
      </c>
      <c r="AA75" s="165">
        <f>('DJI Components'!FX78/'DJI Components'!FX77)-1</f>
        <v>-1.0569760703051378E-2</v>
      </c>
      <c r="AB75" s="165">
        <f>('DJI Components'!GE78/'DJI Components'!GE77)-1</f>
        <v>-4.3193031084698408E-4</v>
      </c>
      <c r="AC75" s="165">
        <f>('DJI Components'!GL78/'DJI Components'!GL77)-1</f>
        <v>-2.1534066221434056E-2</v>
      </c>
      <c r="AD75" s="165">
        <f>('DJI Components'!GS78/'DJI Components'!GS77)-1</f>
        <v>-1.0304231208899672E-3</v>
      </c>
      <c r="AE75" s="165">
        <f>('DJI Components'!GZ78/'DJI Components'!GZ77)-1</f>
        <v>-4.7143094778163697E-3</v>
      </c>
      <c r="AF75" s="166">
        <f>('DJI Components'!HG78/'DJI Components'!HG77)-1</f>
        <v>-1.4824842024536711E-3</v>
      </c>
    </row>
    <row r="76" spans="1:32" x14ac:dyDescent="0.2">
      <c r="A76" s="127">
        <f>'DJI Components'!A79</f>
        <v>44182</v>
      </c>
      <c r="B76" s="164">
        <f>('DJI Components'!E79/'DJI Components'!E78)-1</f>
        <v>7.0690951013261394E-3</v>
      </c>
      <c r="C76" s="165">
        <f>('DJI Components'!L79/'DJI Components'!L78)-1</f>
        <v>-1.6804201680675757E-4</v>
      </c>
      <c r="D76" s="165">
        <f>('DJI Components'!S79/'DJI Components'!S78)-1</f>
        <v>1.2257060827726596E-2</v>
      </c>
      <c r="E76" s="165">
        <f>('DJI Components'!Z79/'DJI Components'!Z78)-1</f>
        <v>6.9634536728495622E-3</v>
      </c>
      <c r="F76" s="165">
        <f>('DJI Components'!AG79/'DJI Components'!AG78)-1</f>
        <v>-2.0498473026485886E-2</v>
      </c>
      <c r="G76" s="165">
        <f>('DJI Components'!AN79/'DJI Components'!AN78)-1</f>
        <v>-1.8384512534819208E-3</v>
      </c>
      <c r="H76" s="165">
        <f>('DJI Components'!AU79/'DJI Components'!AU78)-1</f>
        <v>-3.1570413088952698E-3</v>
      </c>
      <c r="I76" s="165">
        <f>('DJI Components'!BB79/'DJI Components'!BB78)-1</f>
        <v>2.2361135457040771E-3</v>
      </c>
      <c r="J76" s="165">
        <f>('DJI Components'!BI79/'DJI Components'!BI78)-1</f>
        <v>3.9577647199817712E-3</v>
      </c>
      <c r="K76" s="165">
        <f>('DJI Components'!BP79/'DJI Components'!BP78)-1</f>
        <v>0</v>
      </c>
      <c r="L76" s="165">
        <f>('DJI Components'!BW79/'DJI Components'!BW78)-1</f>
        <v>2.7074249873664247E-3</v>
      </c>
      <c r="M76" s="165">
        <f>('DJI Components'!CD79/'DJI Components'!CD78)-1</f>
        <v>7.7504826945982153E-3</v>
      </c>
      <c r="N76" s="165">
        <f>('DJI Components'!CK79/'DJI Components'!CK78)-1</f>
        <v>1.6246912218508491E-2</v>
      </c>
      <c r="O76" s="165">
        <f>('DJI Components'!CR79/'DJI Components'!CR78)-1</f>
        <v>-9.1939947025428959E-3</v>
      </c>
      <c r="P76" s="165">
        <f>('DJI Components'!CY79/'DJI Components'!CY78)-1</f>
        <v>0</v>
      </c>
      <c r="Q76" s="165">
        <f>('DJI Components'!DF79/'DJI Components'!DF78)-1</f>
        <v>2.6391374709579418E-2</v>
      </c>
      <c r="R76" s="165">
        <f>('DJI Components'!DM79/'DJI Components'!DM78)-1</f>
        <v>-8.2870640306135224E-3</v>
      </c>
      <c r="S76" s="165">
        <f>('DJI Components'!DT79/'DJI Components'!DT78)-1</f>
        <v>2.1047567525056543E-3</v>
      </c>
      <c r="T76" s="165">
        <f>('DJI Components'!EA79/'DJI Components'!EA78)-1</f>
        <v>-1.2518763047486559E-4</v>
      </c>
      <c r="U76" s="165">
        <f>('DJI Components'!EH79/'DJI Components'!EH78)-1</f>
        <v>6.3844856183159493E-4</v>
      </c>
      <c r="V76" s="165">
        <f>('DJI Components'!EO79/'DJI Components'!EO78)-1</f>
        <v>1.5613734729325701E-2</v>
      </c>
      <c r="W76" s="165">
        <f>('DJI Components'!EV79/'DJI Components'!EV78)-1</f>
        <v>7.1391853386992832E-3</v>
      </c>
      <c r="X76" s="165">
        <f>('DJI Components'!FC79/'DJI Components'!FC78)-1</f>
        <v>1.0285319074441412E-2</v>
      </c>
      <c r="Y76" s="165">
        <f>('DJI Components'!FJ79/'DJI Components'!FJ78)-1</f>
        <v>4.2927604148319531E-3</v>
      </c>
      <c r="Z76" s="165">
        <f>('DJI Components'!FQ79/'DJI Components'!FQ78)-1</f>
        <v>6.8663199960667942E-3</v>
      </c>
      <c r="AA76" s="165">
        <f>('DJI Components'!FX79/'DJI Components'!FX78)-1</f>
        <v>1.6691370388917104E-3</v>
      </c>
      <c r="AB76" s="165">
        <f>('DJI Components'!GE79/'DJI Components'!GE78)-1</f>
        <v>1.3972194478855338E-2</v>
      </c>
      <c r="AC76" s="165">
        <f>('DJI Components'!GL79/'DJI Components'!GL78)-1</f>
        <v>1.0880366243332551E-2</v>
      </c>
      <c r="AD76" s="165">
        <f>('DJI Components'!GS79/'DJI Components'!GS78)-1</f>
        <v>4.6071170477193224E-3</v>
      </c>
      <c r="AE76" s="165">
        <f>('DJI Components'!GZ79/'DJI Components'!GZ78)-1</f>
        <v>2.4838725301488118E-3</v>
      </c>
      <c r="AF76" s="166">
        <f>('DJI Components'!HG79/'DJI Components'!HG78)-1</f>
        <v>4.935575206917342E-3</v>
      </c>
    </row>
    <row r="77" spans="1:32" x14ac:dyDescent="0.2">
      <c r="A77" s="127">
        <f>'DJI Components'!A80</f>
        <v>44183</v>
      </c>
      <c r="B77" s="164">
        <f>('DJI Components'!E80/'DJI Components'!E79)-1</f>
        <v>-1.3019870241263165E-3</v>
      </c>
      <c r="C77" s="165">
        <f>('DJI Components'!L80/'DJI Components'!L79)-1</f>
        <v>-1.2355025743275516E-2</v>
      </c>
      <c r="D77" s="165">
        <f>('DJI Components'!S80/'DJI Components'!S79)-1</f>
        <v>-1.1892405900959968E-2</v>
      </c>
      <c r="E77" s="165">
        <f>('DJI Components'!Z80/'DJI Components'!Z79)-1</f>
        <v>-1.5850761830243032E-2</v>
      </c>
      <c r="F77" s="165">
        <f>('DJI Components'!AG80/'DJI Components'!AG79)-1</f>
        <v>-6.7347901208011374E-3</v>
      </c>
      <c r="G77" s="165">
        <f>('DJI Components'!AN80/'DJI Components'!AN79)-1</f>
        <v>9.9905621475755435E-3</v>
      </c>
      <c r="H77" s="165">
        <f>('DJI Components'!AU80/'DJI Components'!AU79)-1</f>
        <v>-1.3799365963155008E-2</v>
      </c>
      <c r="I77" s="165">
        <f>('DJI Components'!BB80/'DJI Components'!BB79)-1</f>
        <v>1.3833087907184183E-2</v>
      </c>
      <c r="J77" s="165">
        <f>('DJI Components'!BI80/'DJI Components'!BI79)-1</f>
        <v>8.8230148301107203E-3</v>
      </c>
      <c r="K77" s="165">
        <f>('DJI Components'!BP80/'DJI Components'!BP79)-1</f>
        <v>3.3995874642545942E-2</v>
      </c>
      <c r="L77" s="165">
        <f>('DJI Components'!BW80/'DJI Components'!BW79)-1</f>
        <v>-9.409598109344941E-3</v>
      </c>
      <c r="M77" s="165">
        <f>('DJI Components'!CD80/'DJI Components'!CD79)-1</f>
        <v>-8.9648437391256497E-3</v>
      </c>
      <c r="N77" s="165">
        <f>('DJI Components'!CK80/'DJI Components'!CK79)-1</f>
        <v>-1.2848081859882177E-2</v>
      </c>
      <c r="O77" s="165">
        <f>('DJI Components'!CR80/'DJI Components'!CR79)-1</f>
        <v>-6.2981300573295096E-2</v>
      </c>
      <c r="P77" s="165">
        <f>('DJI Components'!CY80/'DJI Components'!CY79)-1</f>
        <v>2.3894463785874009E-3</v>
      </c>
      <c r="Q77" s="165">
        <f>('DJI Components'!DF80/'DJI Components'!DF79)-1</f>
        <v>5.7935166577762764E-3</v>
      </c>
      <c r="R77" s="165">
        <f>('DJI Components'!DM80/'DJI Components'!DM79)-1</f>
        <v>-4.9301914419687121E-3</v>
      </c>
      <c r="S77" s="165">
        <f>('DJI Components'!DT80/'DJI Components'!DT79)-1</f>
        <v>3.8739883313885226E-3</v>
      </c>
      <c r="T77" s="165">
        <f>('DJI Components'!EA80/'DJI Components'!EA79)-1</f>
        <v>-3.633193496717646E-3</v>
      </c>
      <c r="U77" s="165">
        <f>('DJI Components'!EH80/'DJI Components'!EH79)-1</f>
        <v>-3.7827089944645342E-3</v>
      </c>
      <c r="V77" s="165">
        <f>('DJI Components'!EO80/'DJI Components'!EO79)-1</f>
        <v>-2.2918156583629834E-2</v>
      </c>
      <c r="W77" s="165">
        <f>('DJI Components'!EV80/'DJI Components'!EV79)-1</f>
        <v>5.7142350813743636E-3</v>
      </c>
      <c r="X77" s="165">
        <f>('DJI Components'!FC80/'DJI Components'!FC79)-1</f>
        <v>6.6837597971296514E-3</v>
      </c>
      <c r="Y77" s="165">
        <f>('DJI Components'!FJ80/'DJI Components'!FJ79)-1</f>
        <v>6.0132000725436896E-3</v>
      </c>
      <c r="Z77" s="165">
        <f>('DJI Components'!FQ80/'DJI Components'!FQ79)-1</f>
        <v>-9.6291973975486389E-3</v>
      </c>
      <c r="AA77" s="165">
        <f>('DJI Components'!FX80/'DJI Components'!FX79)-1</f>
        <v>7.4987671221051766E-3</v>
      </c>
      <c r="AB77" s="165">
        <f>('DJI Components'!GE80/'DJI Components'!GE79)-1</f>
        <v>6.1561229429529796E-4</v>
      </c>
      <c r="AC77" s="165">
        <f>('DJI Components'!GL80/'DJI Components'!GL79)-1</f>
        <v>-4.6477983207485751E-3</v>
      </c>
      <c r="AD77" s="165">
        <f>('DJI Components'!GS80/'DJI Components'!GS79)-1</f>
        <v>-1.0267556046508197E-3</v>
      </c>
      <c r="AE77" s="165">
        <f>('DJI Components'!GZ80/'DJI Components'!GZ79)-1</f>
        <v>-3.8029616167739588E-3</v>
      </c>
      <c r="AF77" s="166">
        <f>('DJI Components'!HG80/'DJI Components'!HG79)-1</f>
        <v>-4.1025140108179592E-3</v>
      </c>
    </row>
    <row r="78" spans="1:32" x14ac:dyDescent="0.2">
      <c r="A78" s="127">
        <f>'DJI Components'!A81</f>
        <v>44186</v>
      </c>
      <c r="B78" s="164">
        <f>('DJI Components'!E81/'DJI Components'!E80)-1</f>
        <v>-4.3078676375453151E-3</v>
      </c>
      <c r="C78" s="165">
        <f>('DJI Components'!L81/'DJI Components'!L80)-1</f>
        <v>-9.3608882757061362E-3</v>
      </c>
      <c r="D78" s="165">
        <f>('DJI Components'!S81/'DJI Components'!S80)-1</f>
        <v>-5.1643703189554468E-3</v>
      </c>
      <c r="E78" s="165">
        <f>('DJI Components'!Z81/'DJI Components'!Z80)-1</f>
        <v>1.2395325678341118E-2</v>
      </c>
      <c r="F78" s="165">
        <f>('DJI Components'!AG81/'DJI Components'!AG80)-1</f>
        <v>-2.0022844141068807E-3</v>
      </c>
      <c r="G78" s="165">
        <f>('DJI Components'!AN81/'DJI Components'!AN80)-1</f>
        <v>-4.4208828970702108E-3</v>
      </c>
      <c r="H78" s="165">
        <f>('DJI Components'!AU81/'DJI Components'!AU80)-1</f>
        <v>-1.2616194228324606E-2</v>
      </c>
      <c r="I78" s="165">
        <f>('DJI Components'!BB81/'DJI Components'!BB80)-1</f>
        <v>-1.2323899919099879E-2</v>
      </c>
      <c r="J78" s="165">
        <f>('DJI Components'!BI81/'DJI Components'!BI80)-1</f>
        <v>-1.7305563181780226E-2</v>
      </c>
      <c r="K78" s="165">
        <f>('DJI Components'!BP81/'DJI Components'!BP80)-1</f>
        <v>-1.0420373697448748E-2</v>
      </c>
      <c r="L78" s="165">
        <f>('DJI Components'!BW81/'DJI Components'!BW80)-1</f>
        <v>6.1330713638732881E-2</v>
      </c>
      <c r="M78" s="165">
        <f>('DJI Components'!CD81/'DJI Components'!CD80)-1</f>
        <v>2.9518711705536216E-3</v>
      </c>
      <c r="N78" s="165">
        <f>('DJI Components'!CK81/'DJI Components'!CK80)-1</f>
        <v>1.9965907784835757E-3</v>
      </c>
      <c r="O78" s="165">
        <f>('DJI Components'!CR81/'DJI Components'!CR80)-1</f>
        <v>-2.3177370905549499E-2</v>
      </c>
      <c r="P78" s="165">
        <f>('DJI Components'!CY81/'DJI Components'!CY80)-1</f>
        <v>-1.9547072221645978E-2</v>
      </c>
      <c r="Q78" s="165">
        <f>('DJI Components'!DF81/'DJI Components'!DF80)-1</f>
        <v>-9.6433308408301333E-3</v>
      </c>
      <c r="R78" s="165">
        <f>('DJI Components'!DM81/'DJI Components'!DM80)-1</f>
        <v>3.7537797488448321E-2</v>
      </c>
      <c r="S78" s="165">
        <f>('DJI Components'!DT81/'DJI Components'!DT80)-1</f>
        <v>-1.5854584193280896E-2</v>
      </c>
      <c r="T78" s="165">
        <f>('DJI Components'!EA81/'DJI Components'!EA80)-1</f>
        <v>-3.0177735027308028E-3</v>
      </c>
      <c r="U78" s="165">
        <f>('DJI Components'!EH81/'DJI Components'!EH80)-1</f>
        <v>1.8299099104242655E-2</v>
      </c>
      <c r="V78" s="165">
        <f>('DJI Components'!EO81/'DJI Components'!EO80)-1</f>
        <v>4.9096773376287706E-2</v>
      </c>
      <c r="W78" s="165">
        <f>('DJI Components'!EV81/'DJI Components'!EV80)-1</f>
        <v>-1.0932027305266101E-2</v>
      </c>
      <c r="X78" s="165">
        <f>('DJI Components'!FC81/'DJI Components'!FC80)-1</f>
        <v>-4.221043967582605E-3</v>
      </c>
      <c r="Y78" s="165">
        <f>('DJI Components'!FJ81/'DJI Components'!FJ80)-1</f>
        <v>-5.1131138908749874E-3</v>
      </c>
      <c r="Z78" s="165">
        <f>('DJI Components'!FQ81/'DJI Components'!FQ80)-1</f>
        <v>-6.7971451209121181E-3</v>
      </c>
      <c r="AA78" s="165">
        <f>('DJI Components'!FX81/'DJI Components'!FX80)-1</f>
        <v>-1.6043615878988171E-2</v>
      </c>
      <c r="AB78" s="165">
        <f>('DJI Components'!GE81/'DJI Components'!GE80)-1</f>
        <v>-1.0884496814012601E-2</v>
      </c>
      <c r="AC78" s="165">
        <f>('DJI Components'!GL81/'DJI Components'!GL80)-1</f>
        <v>-4.9154584643762433E-4</v>
      </c>
      <c r="AD78" s="165">
        <f>('DJI Components'!GS81/'DJI Components'!GS80)-1</f>
        <v>1.3706064002172447E-4</v>
      </c>
      <c r="AE78" s="165">
        <f>('DJI Components'!GZ81/'DJI Components'!GZ80)-1</f>
        <v>-1.272483667490798E-2</v>
      </c>
      <c r="AF78" s="166">
        <f>('DJI Components'!HG81/'DJI Components'!HG80)-1</f>
        <v>1.2392702884949092E-3</v>
      </c>
    </row>
    <row r="79" spans="1:32" x14ac:dyDescent="0.2">
      <c r="A79" s="127">
        <f>'DJI Components'!A82</f>
        <v>44187</v>
      </c>
      <c r="B79" s="164">
        <f>('DJI Components'!E82/'DJI Components'!E81)-1</f>
        <v>-5.0097061366342066E-3</v>
      </c>
      <c r="C79" s="165">
        <f>('DJI Components'!L82/'DJI Components'!L81)-1</f>
        <v>-1.597801680343558E-2</v>
      </c>
      <c r="D79" s="165">
        <f>('DJI Components'!S82/'DJI Components'!S81)-1</f>
        <v>-2.7803409685481673E-2</v>
      </c>
      <c r="E79" s="165">
        <f>('DJI Components'!Z82/'DJI Components'!Z81)-1</f>
        <v>2.8464548965594583E-2</v>
      </c>
      <c r="F79" s="165">
        <f>('DJI Components'!AG82/'DJI Components'!AG81)-1</f>
        <v>-2.4166659287462311E-3</v>
      </c>
      <c r="G79" s="165">
        <f>('DJI Components'!AN82/'DJI Components'!AN81)-1</f>
        <v>-1.9871236237317014E-2</v>
      </c>
      <c r="H79" s="165">
        <f>('DJI Components'!AU82/'DJI Components'!AU81)-1</f>
        <v>-2.0095192012786312E-2</v>
      </c>
      <c r="I79" s="165">
        <f>('DJI Components'!BB82/'DJI Components'!BB81)-1</f>
        <v>-4.233556055402099E-3</v>
      </c>
      <c r="J79" s="165">
        <f>('DJI Components'!BI82/'DJI Components'!BI81)-1</f>
        <v>-9.468471701031822E-4</v>
      </c>
      <c r="K79" s="165">
        <f>('DJI Components'!BP82/'DJI Components'!BP81)-1</f>
        <v>-7.4437905793830472E-3</v>
      </c>
      <c r="L79" s="165">
        <f>('DJI Components'!BW82/'DJI Components'!BW81)-1</f>
        <v>-2.6811482236258399E-2</v>
      </c>
      <c r="M79" s="165">
        <f>('DJI Components'!CD82/'DJI Components'!CD81)-1</f>
        <v>-1.2911810255163525E-2</v>
      </c>
      <c r="N79" s="165">
        <f>('DJI Components'!CK82/'DJI Components'!CK81)-1</f>
        <v>-3.5055944317352594E-3</v>
      </c>
      <c r="O79" s="165">
        <f>('DJI Components'!CR82/'DJI Components'!CR81)-1</f>
        <v>-4.0984252782910735E-3</v>
      </c>
      <c r="P79" s="165">
        <f>('DJI Components'!CY82/'DJI Components'!CY81)-1</f>
        <v>1.7829808070586317E-3</v>
      </c>
      <c r="Q79" s="165">
        <f>('DJI Components'!DF82/'DJI Components'!DF81)-1</f>
        <v>-1.9605475895818625E-3</v>
      </c>
      <c r="R79" s="165">
        <f>('DJI Components'!DM82/'DJI Components'!DM81)-1</f>
        <v>-1.5216551633754238E-2</v>
      </c>
      <c r="S79" s="165">
        <f>('DJI Components'!DT82/'DJI Components'!DT81)-1</f>
        <v>1.1810837736201396E-3</v>
      </c>
      <c r="T79" s="165">
        <f>('DJI Components'!EA82/'DJI Components'!EA81)-1</f>
        <v>1.6395537023954354E-3</v>
      </c>
      <c r="U79" s="165">
        <f>('DJI Components'!EH82/'DJI Components'!EH81)-1</f>
        <v>6.0649895514619523E-3</v>
      </c>
      <c r="V79" s="165">
        <f>('DJI Components'!EO82/'DJI Components'!EO81)-1</f>
        <v>-1.0901312014961473E-2</v>
      </c>
      <c r="W79" s="165">
        <f>('DJI Components'!EV82/'DJI Components'!EV81)-1</f>
        <v>-7.0535265545803583E-3</v>
      </c>
      <c r="X79" s="165">
        <f>('DJI Components'!FC82/'DJI Components'!FC81)-1</f>
        <v>2.0753287319497993E-2</v>
      </c>
      <c r="Y79" s="165">
        <f>('DJI Components'!FJ82/'DJI Components'!FJ81)-1</f>
        <v>-1.2088295856169107E-2</v>
      </c>
      <c r="Z79" s="165">
        <f>('DJI Components'!FQ82/'DJI Components'!FQ81)-1</f>
        <v>-3.1836974571175514E-3</v>
      </c>
      <c r="AA79" s="165">
        <f>('DJI Components'!FX82/'DJI Components'!FX81)-1</f>
        <v>-8.404773629020923E-3</v>
      </c>
      <c r="AB79" s="165">
        <f>('DJI Components'!GE82/'DJI Components'!GE81)-1</f>
        <v>-1.5166734011930805E-2</v>
      </c>
      <c r="AC79" s="165">
        <f>('DJI Components'!GL82/'DJI Components'!GL81)-1</f>
        <v>-3.4423360433900152E-2</v>
      </c>
      <c r="AD79" s="165">
        <f>('DJI Components'!GS82/'DJI Components'!GS81)-1</f>
        <v>-1.2125806589533439E-2</v>
      </c>
      <c r="AE79" s="165">
        <f>('DJI Components'!GZ82/'DJI Components'!GZ81)-1</f>
        <v>-1.4060870419346783E-3</v>
      </c>
      <c r="AF79" s="166">
        <f>('DJI Components'!HG82/'DJI Components'!HG81)-1</f>
        <v>-6.6500201049428664E-3</v>
      </c>
    </row>
    <row r="80" spans="1:32" x14ac:dyDescent="0.2">
      <c r="A80" s="127">
        <f>'DJI Components'!A83</f>
        <v>44188</v>
      </c>
      <c r="B80" s="164">
        <f>('DJI Components'!E83/'DJI Components'!E82)-1</f>
        <v>-4.5199336567109949E-3</v>
      </c>
      <c r="C80" s="165">
        <f>('DJI Components'!L83/'DJI Components'!L82)-1</f>
        <v>2.0951496614103116E-2</v>
      </c>
      <c r="D80" s="165">
        <f>('DJI Components'!S83/'DJI Components'!S82)-1</f>
        <v>8.8239149096358549E-3</v>
      </c>
      <c r="E80" s="165">
        <f>('DJI Components'!Z83/'DJI Components'!Z82)-1</f>
        <v>-6.9760233933872096E-3</v>
      </c>
      <c r="F80" s="165">
        <f>('DJI Components'!AG83/'DJI Components'!AG82)-1</f>
        <v>4.1594432953626637E-3</v>
      </c>
      <c r="G80" s="165">
        <f>('DJI Components'!AN83/'DJI Components'!AN82)-1</f>
        <v>1.0420183368216263E-2</v>
      </c>
      <c r="H80" s="165">
        <f>('DJI Components'!AU83/'DJI Components'!AU82)-1</f>
        <v>1.5765777432838135E-2</v>
      </c>
      <c r="I80" s="165">
        <f>('DJI Components'!BB83/'DJI Components'!BB82)-1</f>
        <v>-6.9366302738114172E-3</v>
      </c>
      <c r="J80" s="165">
        <f>('DJI Components'!BI83/'DJI Components'!BI82)-1</f>
        <v>6.0652769547109298E-3</v>
      </c>
      <c r="K80" s="165">
        <f>('DJI Components'!BP83/'DJI Components'!BP82)-1</f>
        <v>1.463362043656824E-3</v>
      </c>
      <c r="L80" s="165">
        <f>('DJI Components'!BW83/'DJI Components'!BW82)-1</f>
        <v>2.5430909279553937E-2</v>
      </c>
      <c r="M80" s="165">
        <f>('DJI Components'!CD83/'DJI Components'!CD82)-1</f>
        <v>9.8586273938767732E-3</v>
      </c>
      <c r="N80" s="165">
        <f>('DJI Components'!CK83/'DJI Components'!CK82)-1</f>
        <v>-8.5176637658901377E-4</v>
      </c>
      <c r="O80" s="165">
        <f>('DJI Components'!CR83/'DJI Components'!CR82)-1</f>
        <v>8.6636780880953168E-3</v>
      </c>
      <c r="P80" s="165">
        <f>('DJI Components'!CY83/'DJI Components'!CY82)-1</f>
        <v>2.3460965751469498E-3</v>
      </c>
      <c r="Q80" s="165">
        <f>('DJI Components'!DF83/'DJI Components'!DF82)-1</f>
        <v>-5.1073794846295817E-3</v>
      </c>
      <c r="R80" s="165">
        <f>('DJI Components'!DM83/'DJI Components'!DM82)-1</f>
        <v>2.7944456775613524E-2</v>
      </c>
      <c r="S80" s="165">
        <f>('DJI Components'!DT83/'DJI Components'!DT82)-1</f>
        <v>4.7190449671496992E-4</v>
      </c>
      <c r="T80" s="165">
        <f>('DJI Components'!EA83/'DJI Components'!EA82)-1</f>
        <v>4.2811105052833476E-3</v>
      </c>
      <c r="U80" s="165">
        <f>('DJI Components'!EH83/'DJI Components'!EH82)-1</f>
        <v>-1.3039197883011555E-2</v>
      </c>
      <c r="V80" s="165">
        <f>('DJI Components'!EO83/'DJI Components'!EO82)-1</f>
        <v>-4.8438189858297509E-3</v>
      </c>
      <c r="W80" s="165">
        <f>('DJI Components'!EV83/'DJI Components'!EV82)-1</f>
        <v>-1.5379494352701917E-3</v>
      </c>
      <c r="X80" s="165">
        <f>('DJI Components'!FC83/'DJI Components'!FC82)-1</f>
        <v>-1.617859165271085E-2</v>
      </c>
      <c r="Y80" s="165">
        <f>('DJI Components'!FJ83/'DJI Components'!FJ82)-1</f>
        <v>1.0770816552485796E-2</v>
      </c>
      <c r="Z80" s="165">
        <f>('DJI Components'!FQ83/'DJI Components'!FQ82)-1</f>
        <v>7.7012206291984242E-3</v>
      </c>
      <c r="AA80" s="165">
        <f>('DJI Components'!FX83/'DJI Components'!FX82)-1</f>
        <v>-5.0861161184556636E-4</v>
      </c>
      <c r="AB80" s="165">
        <f>('DJI Components'!GE83/'DJI Components'!GE82)-1</f>
        <v>-2.6233628570416778E-3</v>
      </c>
      <c r="AC80" s="165">
        <f>('DJI Components'!GL83/'DJI Components'!GL82)-1</f>
        <v>1.5278813343519104E-2</v>
      </c>
      <c r="AD80" s="165">
        <f>('DJI Components'!GS83/'DJI Components'!GS82)-1</f>
        <v>-6.796088906992126E-3</v>
      </c>
      <c r="AE80" s="165">
        <f>('DJI Components'!GZ83/'DJI Components'!GZ82)-1</f>
        <v>1.8187187178419384E-2</v>
      </c>
      <c r="AF80" s="166">
        <f>('DJI Components'!HG83/'DJI Components'!HG82)-1</f>
        <v>3.8086975700231118E-3</v>
      </c>
    </row>
    <row r="81" spans="1:32" x14ac:dyDescent="0.2">
      <c r="A81" s="127">
        <f>'DJI Components'!A84</f>
        <v>44189</v>
      </c>
      <c r="B81" s="164">
        <f>('DJI Components'!E84/'DJI Components'!E83)-1</f>
        <v>3.0461462427109343E-3</v>
      </c>
      <c r="C81" s="165">
        <f>('DJI Components'!L84/'DJI Components'!L83)-1</f>
        <v>3.4202737089426005E-3</v>
      </c>
      <c r="D81" s="165">
        <f>('DJI Components'!S84/'DJI Components'!S83)-1</f>
        <v>-4.4895487172347259E-5</v>
      </c>
      <c r="E81" s="165">
        <f>('DJI Components'!Z84/'DJI Components'!Z83)-1</f>
        <v>7.7122323305924834E-3</v>
      </c>
      <c r="F81" s="165">
        <f>('DJI Components'!AG84/'DJI Components'!AG83)-1</f>
        <v>-1.1561782406465659E-2</v>
      </c>
      <c r="G81" s="165">
        <f>('DJI Components'!AN84/'DJI Components'!AN83)-1</f>
        <v>6.3894182982784375E-3</v>
      </c>
      <c r="H81" s="165">
        <f>('DJI Components'!AU84/'DJI Components'!AU83)-1</f>
        <v>-4.2011902392068423E-3</v>
      </c>
      <c r="I81" s="165">
        <f>('DJI Components'!BB84/'DJI Components'!BB83)-1</f>
        <v>3.60522749875547E-3</v>
      </c>
      <c r="J81" s="165">
        <f>('DJI Components'!BI84/'DJI Components'!BI83)-1</f>
        <v>6.782158749730316E-3</v>
      </c>
      <c r="K81" s="165">
        <f>('DJI Components'!BP84/'DJI Components'!BP83)-1</f>
        <v>7.3061187214595869E-4</v>
      </c>
      <c r="L81" s="165">
        <f>('DJI Components'!BW84/'DJI Components'!BW83)-1</f>
        <v>-1.1308558644169686E-3</v>
      </c>
      <c r="M81" s="165">
        <f>('DJI Components'!CD84/'DJI Components'!CD83)-1</f>
        <v>-2.1906090244627752E-3</v>
      </c>
      <c r="N81" s="165">
        <f>('DJI Components'!CK84/'DJI Components'!CK83)-1</f>
        <v>4.1140617776513899E-3</v>
      </c>
      <c r="O81" s="165">
        <f>('DJI Components'!CR84/'DJI Components'!CR83)-1</f>
        <v>1.0736525660296259E-2</v>
      </c>
      <c r="P81" s="165">
        <f>('DJI Components'!CY84/'DJI Components'!CY83)-1</f>
        <v>6.3761096630168268E-3</v>
      </c>
      <c r="Q81" s="165">
        <f>('DJI Components'!DF84/'DJI Components'!DF83)-1</f>
        <v>3.4882124063682074E-3</v>
      </c>
      <c r="R81" s="165">
        <f>('DJI Components'!DM84/'DJI Components'!DM83)-1</f>
        <v>-4.3975613656351831E-3</v>
      </c>
      <c r="S81" s="165">
        <f>('DJI Components'!DT84/'DJI Components'!DT83)-1</f>
        <v>-2.9714413173957954E-3</v>
      </c>
      <c r="T81" s="165">
        <f>('DJI Components'!EA84/'DJI Components'!EA83)-1</f>
        <v>4.7642740492044311E-3</v>
      </c>
      <c r="U81" s="165">
        <f>('DJI Components'!EH84/'DJI Components'!EH83)-1</f>
        <v>7.8273277019758059E-3</v>
      </c>
      <c r="V81" s="165">
        <f>('DJI Components'!EO84/'DJI Components'!EO83)-1</f>
        <v>-1.1285906154271386E-3</v>
      </c>
      <c r="W81" s="165">
        <f>('DJI Components'!EV84/'DJI Components'!EV83)-1</f>
        <v>1.0121791407416314E-2</v>
      </c>
      <c r="X81" s="165">
        <f>('DJI Components'!FC84/'DJI Components'!FC83)-1</f>
        <v>-7.2549533957027013E-3</v>
      </c>
      <c r="Y81" s="165">
        <f>('DJI Components'!FJ84/'DJI Components'!FJ83)-1</f>
        <v>3.9145198386629776E-3</v>
      </c>
      <c r="Z81" s="165">
        <f>('DJI Components'!FQ84/'DJI Components'!FQ83)-1</f>
        <v>9.4789923810421062E-3</v>
      </c>
      <c r="AA81" s="165">
        <f>('DJI Components'!FX84/'DJI Components'!FX83)-1</f>
        <v>-2.0352612285492455E-3</v>
      </c>
      <c r="AB81" s="165">
        <f>('DJI Components'!GE84/'DJI Components'!GE83)-1</f>
        <v>1.656110058605309E-2</v>
      </c>
      <c r="AC81" s="165">
        <f>('DJI Components'!GL84/'DJI Components'!GL83)-1</f>
        <v>-6.2703788881459666E-3</v>
      </c>
      <c r="AD81" s="165">
        <f>('DJI Components'!GS84/'DJI Components'!GS83)-1</f>
        <v>1.9550272171831029E-3</v>
      </c>
      <c r="AE81" s="165">
        <f>('DJI Components'!GZ84/'DJI Components'!GZ83)-1</f>
        <v>1.0371247299834074E-3</v>
      </c>
      <c r="AF81" s="166">
        <f>('DJI Components'!HG84/'DJI Components'!HG83)-1</f>
        <v>2.3246065444111341E-3</v>
      </c>
    </row>
    <row r="82" spans="1:32" x14ac:dyDescent="0.2">
      <c r="A82" s="127">
        <f>'DJI Components'!A85</f>
        <v>44193</v>
      </c>
      <c r="B82" s="164">
        <f>('DJI Components'!E85/'DJI Components'!E84)-1</f>
        <v>1.0887176005336396E-3</v>
      </c>
      <c r="C82" s="165">
        <f>('DJI Components'!L85/'DJI Components'!L84)-1</f>
        <v>8.606757709531454E-3</v>
      </c>
      <c r="D82" s="165">
        <f>('DJI Components'!S85/'DJI Components'!S84)-1</f>
        <v>3.229717950065103E-3</v>
      </c>
      <c r="E82" s="165">
        <f>('DJI Components'!Z85/'DJI Components'!Z84)-1</f>
        <v>3.5765711633206632E-2</v>
      </c>
      <c r="F82" s="165">
        <f>('DJI Components'!AG85/'DJI Components'!AG84)-1</f>
        <v>-4.881409299048789E-3</v>
      </c>
      <c r="G82" s="165">
        <f>('DJI Components'!AN85/'DJI Components'!AN84)-1</f>
        <v>-6.6273279864929036E-3</v>
      </c>
      <c r="H82" s="165">
        <f>('DJI Components'!AU85/'DJI Components'!AU84)-1</f>
        <v>-5.0392592279558945E-3</v>
      </c>
      <c r="I82" s="165">
        <f>('DJI Components'!BB85/'DJI Components'!BB84)-1</f>
        <v>8.5315893908490814E-3</v>
      </c>
      <c r="J82" s="165">
        <f>('DJI Components'!BI85/'DJI Components'!BI84)-1</f>
        <v>1.3473072856906132E-2</v>
      </c>
      <c r="K82" s="165">
        <f>('DJI Components'!BP85/'DJI Components'!BP84)-1</f>
        <v>-9.1257527080533807E-3</v>
      </c>
      <c r="L82" s="165">
        <f>('DJI Components'!BW85/'DJI Components'!BW84)-1</f>
        <v>1.3390037267488442E-2</v>
      </c>
      <c r="M82" s="165">
        <f>('DJI Components'!CD85/'DJI Components'!CD84)-1</f>
        <v>1.9567746955413412E-3</v>
      </c>
      <c r="N82" s="165">
        <f>('DJI Components'!CK85/'DJI Components'!CK84)-1</f>
        <v>-6.1642289969917607E-3</v>
      </c>
      <c r="O82" s="165">
        <f>('DJI Components'!CR85/'DJI Components'!CR84)-1</f>
        <v>0</v>
      </c>
      <c r="P82" s="165">
        <f>('DJI Components'!CY85/'DJI Components'!CY84)-1</f>
        <v>1.0425695558171633E-3</v>
      </c>
      <c r="Q82" s="165">
        <f>('DJI Components'!DF85/'DJI Components'!DF84)-1</f>
        <v>4.7222469684380375E-3</v>
      </c>
      <c r="R82" s="165">
        <f>('DJI Components'!DM85/'DJI Components'!DM84)-1</f>
        <v>6.5852796318328632E-3</v>
      </c>
      <c r="S82" s="165">
        <f>('DJI Components'!DT85/'DJI Components'!DT84)-1</f>
        <v>1.2441482626621481E-2</v>
      </c>
      <c r="T82" s="165">
        <f>('DJI Components'!EA85/'DJI Components'!EA84)-1</f>
        <v>3.8681974859324786E-3</v>
      </c>
      <c r="U82" s="165">
        <f>('DJI Components'!EH85/'DJI Components'!EH84)-1</f>
        <v>9.9214680134680489E-3</v>
      </c>
      <c r="V82" s="165">
        <f>('DJI Components'!EO85/'DJI Components'!EO84)-1</f>
        <v>5.8614898646260905E-3</v>
      </c>
      <c r="W82" s="165">
        <f>('DJI Components'!EV85/'DJI Components'!EV84)-1</f>
        <v>6.9706069781396707E-3</v>
      </c>
      <c r="X82" s="165">
        <f>('DJI Components'!FC85/'DJI Components'!FC84)-1</f>
        <v>-5.049162924303241E-3</v>
      </c>
      <c r="Y82" s="165">
        <f>('DJI Components'!FJ85/'DJI Components'!FJ84)-1</f>
        <v>5.0544947268937879E-3</v>
      </c>
      <c r="Z82" s="165">
        <f>('DJI Components'!FQ85/'DJI Components'!FQ84)-1</f>
        <v>1.5141297760287387E-2</v>
      </c>
      <c r="AA82" s="165">
        <f>('DJI Components'!FX85/'DJI Components'!FX84)-1</f>
        <v>2.3793337865396502E-3</v>
      </c>
      <c r="AB82" s="165">
        <f>('DJI Components'!GE85/'DJI Components'!GE84)-1</f>
        <v>1.883089629368806E-2</v>
      </c>
      <c r="AC82" s="165">
        <f>('DJI Components'!GL85/'DJI Components'!GL84)-1</f>
        <v>1.0096163808583913E-3</v>
      </c>
      <c r="AD82" s="165">
        <f>('DJI Components'!GS85/'DJI Components'!GS84)-1</f>
        <v>1.1986069686411138E-2</v>
      </c>
      <c r="AE82" s="165">
        <f>('DJI Components'!GZ85/'DJI Components'!GZ84)-1</f>
        <v>2.9528608289382641E-2</v>
      </c>
      <c r="AF82" s="166">
        <f>('DJI Components'!HG85/'DJI Components'!HG84)-1</f>
        <v>6.7583072377463971E-3</v>
      </c>
    </row>
    <row r="83" spans="1:32" x14ac:dyDescent="0.2">
      <c r="A83" s="127">
        <f>'DJI Components'!A86</f>
        <v>44194</v>
      </c>
      <c r="B83" s="164">
        <f>('DJI Components'!E86/'DJI Components'!E85)-1</f>
        <v>-4.9224484319320139E-3</v>
      </c>
      <c r="C83" s="165">
        <f>('DJI Components'!L86/'DJI Components'!L85)-1</f>
        <v>-1.8587529413758297E-3</v>
      </c>
      <c r="D83" s="165">
        <f>('DJI Components'!S86/'DJI Components'!S85)-1</f>
        <v>1.4397500945159791E-2</v>
      </c>
      <c r="E83" s="165">
        <f>('DJI Components'!Z86/'DJI Components'!Z85)-1</f>
        <v>-1.3314850928160871E-2</v>
      </c>
      <c r="F83" s="165">
        <f>('DJI Components'!AG86/'DJI Components'!AG85)-1</f>
        <v>7.404507518247172E-4</v>
      </c>
      <c r="G83" s="165">
        <f>('DJI Components'!AN86/'DJI Components'!AN85)-1</f>
        <v>-9.6428830420721701E-3</v>
      </c>
      <c r="H83" s="165">
        <f>('DJI Components'!AU86/'DJI Components'!AU85)-1</f>
        <v>-3.4157949725373005E-3</v>
      </c>
      <c r="I83" s="165">
        <f>('DJI Components'!BB86/'DJI Components'!BB85)-1</f>
        <v>-6.2332816666642588E-3</v>
      </c>
      <c r="J83" s="165">
        <f>('DJI Components'!BI86/'DJI Components'!BI85)-1</f>
        <v>-5.5389586410625746E-4</v>
      </c>
      <c r="K83" s="165">
        <f>('DJI Components'!BP86/'DJI Components'!BP85)-1</f>
        <v>7.3680234413697754E-4</v>
      </c>
      <c r="L83" s="165">
        <f>('DJI Components'!BW86/'DJI Components'!BW85)-1</f>
        <v>-6.0864672150153787E-3</v>
      </c>
      <c r="M83" s="165">
        <f>('DJI Components'!CD86/'DJI Components'!CD85)-1</f>
        <v>-3.858230886365277E-3</v>
      </c>
      <c r="N83" s="165">
        <f>('DJI Components'!CK86/'DJI Components'!CK85)-1</f>
        <v>-1.136489507892291E-2</v>
      </c>
      <c r="O83" s="165">
        <f>('DJI Components'!CR86/'DJI Components'!CR85)-1</f>
        <v>4.9288272785213527E-2</v>
      </c>
      <c r="P83" s="165">
        <f>('DJI Components'!CY86/'DJI Components'!CY85)-1</f>
        <v>-8.1717433103668524E-3</v>
      </c>
      <c r="Q83" s="165">
        <f>('DJI Components'!DF86/'DJI Components'!DF85)-1</f>
        <v>6.2014295162682309E-3</v>
      </c>
      <c r="R83" s="165">
        <f>('DJI Components'!DM86/'DJI Components'!DM85)-1</f>
        <v>-2.6327908930202648E-3</v>
      </c>
      <c r="S83" s="165">
        <f>('DJI Components'!DT86/'DJI Components'!DT85)-1</f>
        <v>-6.120909146417941E-3</v>
      </c>
      <c r="T83" s="165">
        <f>('DJI Components'!EA86/'DJI Components'!EA85)-1</f>
        <v>1.2057223901236869E-2</v>
      </c>
      <c r="U83" s="165">
        <f>('DJI Components'!EH86/'DJI Components'!EH85)-1</f>
        <v>-3.6006977898075387E-3</v>
      </c>
      <c r="V83" s="165">
        <f>('DJI Components'!EO86/'DJI Components'!EO85)-1</f>
        <v>-6.0379557836528486E-3</v>
      </c>
      <c r="W83" s="165">
        <f>('DJI Components'!EV86/'DJI Components'!EV85)-1</f>
        <v>-1.8747837692780767E-3</v>
      </c>
      <c r="X83" s="165">
        <f>('DJI Components'!FC86/'DJI Components'!FC85)-1</f>
        <v>-9.7043803850800359E-3</v>
      </c>
      <c r="Y83" s="165">
        <f>('DJI Components'!FJ86/'DJI Components'!FJ85)-1</f>
        <v>-6.0348874770472793E-3</v>
      </c>
      <c r="Z83" s="165">
        <f>('DJI Components'!FQ86/'DJI Components'!FQ85)-1</f>
        <v>4.0468100923205519E-3</v>
      </c>
      <c r="AA83" s="165">
        <f>('DJI Components'!FX86/'DJI Components'!FX85)-1</f>
        <v>-2.8823160393353087E-3</v>
      </c>
      <c r="AB83" s="165">
        <f>('DJI Components'!GE86/'DJI Components'!GE85)-1</f>
        <v>8.1831818609041651E-3</v>
      </c>
      <c r="AC83" s="165">
        <f>('DJI Components'!GL86/'DJI Components'!GL85)-1</f>
        <v>-6.3035804336862844E-3</v>
      </c>
      <c r="AD83" s="165">
        <f>('DJI Components'!GS86/'DJI Components'!GS85)-1</f>
        <v>-6.3352017192176424E-3</v>
      </c>
      <c r="AE83" s="165">
        <f>('DJI Components'!GZ86/'DJI Components'!GZ85)-1</f>
        <v>-8.7218941701784347E-3</v>
      </c>
      <c r="AF83" s="166">
        <f>('DJI Components'!HG86/'DJI Components'!HG85)-1</f>
        <v>-2.2464171619693829E-3</v>
      </c>
    </row>
    <row r="84" spans="1:32" x14ac:dyDescent="0.2">
      <c r="A84" s="127">
        <f>'DJI Components'!A87</f>
        <v>44195</v>
      </c>
      <c r="B84" s="164">
        <f>('DJI Components'!E87/'DJI Components'!E86)-1</f>
        <v>1.4955133219840544E-3</v>
      </c>
      <c r="C84" s="165">
        <f>('DJI Components'!L87/'DJI Components'!L86)-1</f>
        <v>1.0919256906376074E-2</v>
      </c>
      <c r="D84" s="165">
        <f>('DJI Components'!S87/'DJI Components'!S86)-1</f>
        <v>1.3223564447117919E-3</v>
      </c>
      <c r="E84" s="165">
        <f>('DJI Components'!Z87/'DJI Components'!Z86)-1</f>
        <v>-8.5266852719909636E-3</v>
      </c>
      <c r="F84" s="165">
        <f>('DJI Components'!AG87/'DJI Components'!AG86)-1</f>
        <v>1.942187283237029E-3</v>
      </c>
      <c r="G84" s="165">
        <f>('DJI Components'!AN87/'DJI Components'!AN86)-1</f>
        <v>1.9190484659739271E-2</v>
      </c>
      <c r="H84" s="165">
        <f>('DJI Components'!AU87/'DJI Components'!AU86)-1</f>
        <v>8.5096441495136066E-3</v>
      </c>
      <c r="I84" s="165">
        <f>('DJI Components'!BB87/'DJI Components'!BB86)-1</f>
        <v>-3.5842070695388806E-3</v>
      </c>
      <c r="J84" s="165">
        <f>('DJI Components'!BI87/'DJI Components'!BI86)-1</f>
        <v>5.726916576262342E-3</v>
      </c>
      <c r="K84" s="165">
        <f>('DJI Components'!BP87/'DJI Components'!BP86)-1</f>
        <v>2.0982863206962632E-2</v>
      </c>
      <c r="L84" s="165">
        <f>('DJI Components'!BW87/'DJI Components'!BW86)-1</f>
        <v>5.5811865593897725E-3</v>
      </c>
      <c r="M84" s="165">
        <f>('DJI Components'!CD87/'DJI Components'!CD86)-1</f>
        <v>8.70268233389071E-3</v>
      </c>
      <c r="N84" s="165">
        <f>('DJI Components'!CK87/'DJI Components'!CK86)-1</f>
        <v>-3.4937149893404795E-3</v>
      </c>
      <c r="O84" s="165">
        <f>('DJI Components'!CR87/'DJI Components'!CR86)-1</f>
        <v>-1.2958068697268121E-2</v>
      </c>
      <c r="P84" s="165">
        <f>('DJI Components'!CY87/'DJI Components'!CY86)-1</f>
        <v>4.3618173417976358E-3</v>
      </c>
      <c r="Q84" s="165">
        <f>('DJI Components'!DF87/'DJI Components'!DF86)-1</f>
        <v>1.239135858564544E-2</v>
      </c>
      <c r="R84" s="165">
        <f>('DJI Components'!DM87/'DJI Components'!DM86)-1</f>
        <v>2.7997679737656878E-3</v>
      </c>
      <c r="S84" s="165">
        <f>('DJI Components'!DT87/'DJI Components'!DT86)-1</f>
        <v>-5.4064640221650473E-3</v>
      </c>
      <c r="T84" s="165">
        <f>('DJI Components'!EA87/'DJI Components'!EA86)-1</f>
        <v>-1.0194058651082694E-2</v>
      </c>
      <c r="U84" s="165">
        <f>('DJI Components'!EH87/'DJI Components'!EH86)-1</f>
        <v>-1.1019411403597856E-2</v>
      </c>
      <c r="V84" s="165">
        <f>('DJI Components'!EO87/'DJI Components'!EO86)-1</f>
        <v>7.0601112564849799E-5</v>
      </c>
      <c r="W84" s="165">
        <f>('DJI Components'!EV87/'DJI Components'!EV86)-1</f>
        <v>-4.6958099219159832E-3</v>
      </c>
      <c r="X84" s="165">
        <f>('DJI Components'!FC87/'DJI Components'!FC86)-1</f>
        <v>-2.6976983777582397E-4</v>
      </c>
      <c r="Y84" s="165">
        <f>('DJI Components'!FJ87/'DJI Components'!FJ86)-1</f>
        <v>5.2764435731214032E-3</v>
      </c>
      <c r="Z84" s="165">
        <f>('DJI Components'!FQ87/'DJI Components'!FQ86)-1</f>
        <v>-6.7943456433969818E-3</v>
      </c>
      <c r="AA84" s="165">
        <f>('DJI Components'!FX87/'DJI Components'!FX86)-1</f>
        <v>-1.1392654116771705E-2</v>
      </c>
      <c r="AB84" s="165">
        <f>('DJI Components'!GE87/'DJI Components'!GE86)-1</f>
        <v>1.8612707436038489E-2</v>
      </c>
      <c r="AC84" s="165">
        <f>('DJI Components'!GL87/'DJI Components'!GL86)-1</f>
        <v>-1.7761989342804929E-3</v>
      </c>
      <c r="AD84" s="165">
        <f>('DJI Components'!GS87/'DJI Components'!GS86)-1</f>
        <v>-8.3167011437978999E-4</v>
      </c>
      <c r="AE84" s="165">
        <f>('DJI Components'!GZ87/'DJI Components'!GZ86)-1</f>
        <v>2.1827382597393363E-2</v>
      </c>
      <c r="AF84" s="166">
        <f>('DJI Components'!HG87/'DJI Components'!HG86)-1</f>
        <v>2.4357464331594691E-3</v>
      </c>
    </row>
    <row r="85" spans="1:32" x14ac:dyDescent="0.2">
      <c r="A85" s="127">
        <f>'DJI Components'!A88</f>
        <v>44196</v>
      </c>
      <c r="B85" s="164">
        <f>('DJI Components'!E88/'DJI Components'!E87)-1</f>
        <v>3.905530963726811E-3</v>
      </c>
      <c r="C85" s="165">
        <f>('DJI Components'!L88/'DJI Components'!L87)-1</f>
        <v>1.2392229758017237E-2</v>
      </c>
      <c r="D85" s="165">
        <f>('DJI Components'!S88/'DJI Components'!S87)-1</f>
        <v>1.2105471779772614E-2</v>
      </c>
      <c r="E85" s="165">
        <f>('DJI Components'!Z88/'DJI Components'!Z87)-1</f>
        <v>-7.7026547434740911E-3</v>
      </c>
      <c r="F85" s="165">
        <f>('DJI Components'!AG88/'DJI Components'!AG87)-1</f>
        <v>-1.2045968634752935E-2</v>
      </c>
      <c r="G85" s="165">
        <f>('DJI Components'!AN88/'DJI Components'!AN87)-1</f>
        <v>1.0997617623768718E-2</v>
      </c>
      <c r="H85" s="165">
        <f>('DJI Components'!AU88/'DJI Components'!AU87)-1</f>
        <v>-1.0312961202086912E-2</v>
      </c>
      <c r="I85" s="165">
        <f>('DJI Components'!BB88/'DJI Components'!BB87)-1</f>
        <v>6.0701438848922429E-3</v>
      </c>
      <c r="J85" s="165">
        <f>('DJI Components'!BI88/'DJI Components'!BI87)-1</f>
        <v>7.3475570783900768E-3</v>
      </c>
      <c r="K85" s="165">
        <f>('DJI Components'!BP88/'DJI Components'!BP87)-1</f>
        <v>5.4081484512669142E-4</v>
      </c>
      <c r="L85" s="165">
        <f>('DJI Components'!BW88/'DJI Components'!BW87)-1</f>
        <v>1.6419266922215403E-2</v>
      </c>
      <c r="M85" s="165">
        <f>('DJI Components'!CD88/'DJI Components'!CD87)-1</f>
        <v>8.2958048110330918E-3</v>
      </c>
      <c r="N85" s="165">
        <f>('DJI Components'!CK88/'DJI Components'!CK87)-1</f>
        <v>1.3571024143443911E-3</v>
      </c>
      <c r="O85" s="165">
        <f>('DJI Components'!CR88/'DJI Components'!CR87)-1</f>
        <v>2.1948717948717889E-2</v>
      </c>
      <c r="P85" s="165">
        <f>('DJI Components'!CY88/'DJI Components'!CY87)-1</f>
        <v>1.2385403325893662E-2</v>
      </c>
      <c r="Q85" s="165">
        <f>('DJI Components'!DF88/'DJI Components'!DF87)-1</f>
        <v>8.5229219764899611E-3</v>
      </c>
      <c r="R85" s="165">
        <f>('DJI Components'!DM88/'DJI Components'!DM87)-1</f>
        <v>1.3640706655705825E-2</v>
      </c>
      <c r="S85" s="165">
        <f>('DJI Components'!DT88/'DJI Components'!DT87)-1</f>
        <v>1.4274929233077494E-2</v>
      </c>
      <c r="T85" s="165">
        <f>('DJI Components'!EA88/'DJI Components'!EA87)-1</f>
        <v>1.5014254373117542E-2</v>
      </c>
      <c r="U85" s="165">
        <f>('DJI Components'!EH88/'DJI Components'!EH87)-1</f>
        <v>3.3381677344241911E-3</v>
      </c>
      <c r="V85" s="165">
        <f>('DJI Components'!EO88/'DJI Components'!EO87)-1</f>
        <v>-7.769529484821236E-4</v>
      </c>
      <c r="W85" s="165">
        <f>('DJI Components'!EV88/'DJI Components'!EV87)-1</f>
        <v>9.944073167044376E-3</v>
      </c>
      <c r="X85" s="165">
        <f>('DJI Components'!FC88/'DJI Components'!FC87)-1</f>
        <v>5.8455487188546762E-4</v>
      </c>
      <c r="Y85" s="165">
        <f>('DJI Components'!FJ88/'DJI Components'!FJ87)-1</f>
        <v>9.2751868093874368E-3</v>
      </c>
      <c r="Z85" s="165">
        <f>('DJI Components'!FQ88/'DJI Components'!FQ87)-1</f>
        <v>1.6493240861858105E-2</v>
      </c>
      <c r="AA85" s="165">
        <f>('DJI Components'!FX88/'DJI Components'!FX87)-1</f>
        <v>1.0491933444993551E-2</v>
      </c>
      <c r="AB85" s="165">
        <f>('DJI Components'!GE88/'DJI Components'!GE87)-1</f>
        <v>1.6944266271550212E-3</v>
      </c>
      <c r="AC85" s="165">
        <f>('DJI Components'!GL88/'DJI Components'!GL87)-1</f>
        <v>1.3726512455515927E-2</v>
      </c>
      <c r="AD85" s="165">
        <f>('DJI Components'!GS88/'DJI Components'!GS87)-1</f>
        <v>-2.0806631610814641E-4</v>
      </c>
      <c r="AE85" s="165">
        <f>('DJI Components'!GZ88/'DJI Components'!GZ87)-1</f>
        <v>5.5169178728942114E-5</v>
      </c>
      <c r="AF85" s="166">
        <f>('DJI Components'!HG88/'DJI Components'!HG87)-1</f>
        <v>6.4755951746753304E-3</v>
      </c>
    </row>
    <row r="86" spans="1:32" x14ac:dyDescent="0.2">
      <c r="A86" s="127">
        <f>'DJI Components'!A89</f>
        <v>44200</v>
      </c>
      <c r="B86" s="164">
        <f>('DJI Components'!E89/'DJI Components'!E88)-1</f>
        <v>-1.6705750425884069E-2</v>
      </c>
      <c r="C86" s="165">
        <f>('DJI Components'!L89/'DJI Components'!L88)-1</f>
        <v>-2.3736687660683486E-2</v>
      </c>
      <c r="D86" s="165">
        <f>('DJI Components'!S89/'DJI Components'!S88)-1</f>
        <v>-1.4178818842891627E-2</v>
      </c>
      <c r="E86" s="165">
        <f>('DJI Components'!Z89/'DJI Components'!Z88)-1</f>
        <v>-2.4719255034753917E-2</v>
      </c>
      <c r="F86" s="165">
        <f>('DJI Components'!AG89/'DJI Components'!AG88)-1</f>
        <v>-5.2975787657439932E-2</v>
      </c>
      <c r="G86" s="165">
        <f>('DJI Components'!AN89/'DJI Components'!AN88)-1</f>
        <v>7.1415227526316905E-4</v>
      </c>
      <c r="H86" s="165">
        <f>('DJI Components'!AU89/'DJI Components'!AU88)-1</f>
        <v>3.0787686114424062E-3</v>
      </c>
      <c r="I86" s="165">
        <f>('DJI Components'!BB89/'DJI Components'!BB88)-1</f>
        <v>-1.7653653631284794E-2</v>
      </c>
      <c r="J86" s="165">
        <f>('DJI Components'!BI89/'DJI Components'!BI88)-1</f>
        <v>-3.7928555798687147E-2</v>
      </c>
      <c r="K86" s="165">
        <f>('DJI Components'!BP89/'DJI Components'!BP88)-1</f>
        <v>-2.6306288288288404E-2</v>
      </c>
      <c r="L86" s="165">
        <f>('DJI Components'!BW89/'DJI Components'!BW88)-1</f>
        <v>4.8917714308367444E-3</v>
      </c>
      <c r="M86" s="165">
        <f>('DJI Components'!CD89/'DJI Components'!CD88)-1</f>
        <v>-2.2331923211075577E-2</v>
      </c>
      <c r="N86" s="165">
        <f>('DJI Components'!CK89/'DJI Components'!CK88)-1</f>
        <v>-6.4000528273484569E-3</v>
      </c>
      <c r="O86" s="165">
        <f>('DJI Components'!CR89/'DJI Components'!CR88)-1</f>
        <v>-3.0108791649939848E-3</v>
      </c>
      <c r="P86" s="165">
        <f>('DJI Components'!CY89/'DJI Components'!CY88)-1</f>
        <v>-1.5411463665668812E-2</v>
      </c>
      <c r="Q86" s="165">
        <f>('DJI Components'!DF89/'DJI Components'!DF88)-1</f>
        <v>-5.5915934174739501E-3</v>
      </c>
      <c r="R86" s="165">
        <f>('DJI Components'!DM89/'DJI Components'!DM88)-1</f>
        <v>-9.4435901471630057E-3</v>
      </c>
      <c r="S86" s="165">
        <f>('DJI Components'!DT89/'DJI Components'!DT88)-1</f>
        <v>-2.0318766704084612E-2</v>
      </c>
      <c r="T86" s="165">
        <f>('DJI Components'!EA89/'DJI Components'!EA88)-1</f>
        <v>-1.0268977780811595E-2</v>
      </c>
      <c r="U86" s="165">
        <f>('DJI Components'!EH89/'DJI Components'!EH88)-1</f>
        <v>-2.1266055402086592E-2</v>
      </c>
      <c r="V86" s="165">
        <f>('DJI Components'!EO89/'DJI Components'!EO88)-1</f>
        <v>-9.6839965386017468E-3</v>
      </c>
      <c r="W86" s="165">
        <f>('DJI Components'!EV89/'DJI Components'!EV88)-1</f>
        <v>-9.4867903513495833E-3</v>
      </c>
      <c r="X86" s="165">
        <f>('DJI Components'!FC89/'DJI Components'!FC88)-1</f>
        <v>-9.9761875251704879E-3</v>
      </c>
      <c r="Y86" s="165">
        <f>('DJI Components'!FJ89/'DJI Components'!FJ88)-1</f>
        <v>-3.3625426858496343E-2</v>
      </c>
      <c r="Z86" s="165">
        <f>('DJI Components'!FQ89/'DJI Components'!FQ88)-1</f>
        <v>-3.3648711747295001E-3</v>
      </c>
      <c r="AA86" s="165">
        <f>('DJI Components'!FX89/'DJI Components'!FX88)-1</f>
        <v>1.7020936170213385E-3</v>
      </c>
      <c r="AB86" s="165">
        <f>('DJI Components'!GE89/'DJI Components'!GE88)-1</f>
        <v>-4.434695824709789E-3</v>
      </c>
      <c r="AC86" s="165">
        <f>('DJI Components'!GL89/'DJI Components'!GL88)-1</f>
        <v>3.8114367148586625E-2</v>
      </c>
      <c r="AD86" s="165">
        <f>('DJI Components'!GS89/'DJI Components'!GS88)-1</f>
        <v>1.6510614631034981E-2</v>
      </c>
      <c r="AE86" s="165">
        <f>('DJI Components'!GZ89/'DJI Components'!GZ88)-1</f>
        <v>-1.9317806243650759E-2</v>
      </c>
      <c r="AF86" s="166">
        <f>('DJI Components'!HG89/'DJI Components'!HG88)-1</f>
        <v>-1.250029405537656E-2</v>
      </c>
    </row>
    <row r="87" spans="1:32" x14ac:dyDescent="0.2">
      <c r="A87" s="127">
        <f>'DJI Components'!A90</f>
        <v>44201</v>
      </c>
      <c r="B87" s="164">
        <f>('DJI Components'!E90/'DJI Components'!E89)-1</f>
        <v>-1.6872811336264837E-3</v>
      </c>
      <c r="C87" s="165">
        <f>('DJI Components'!L90/'DJI Components'!L89)-1</f>
        <v>5.3371483790483065E-3</v>
      </c>
      <c r="D87" s="165">
        <f>('DJI Components'!S90/'DJI Components'!S89)-1</f>
        <v>4.853044121538197E-3</v>
      </c>
      <c r="E87" s="165">
        <f>('DJI Components'!Z90/'DJI Components'!Z89)-1</f>
        <v>1.2363735032417056E-2</v>
      </c>
      <c r="F87" s="165">
        <f>('DJI Components'!AG90/'DJI Components'!AG89)-1</f>
        <v>4.3952268922887505E-2</v>
      </c>
      <c r="G87" s="165">
        <f>('DJI Components'!AN90/'DJI Components'!AN89)-1</f>
        <v>8.1800990891056635E-3</v>
      </c>
      <c r="H87" s="165">
        <f>('DJI Components'!AU90/'DJI Components'!AU89)-1</f>
        <v>2.7033420222328131E-2</v>
      </c>
      <c r="I87" s="165">
        <f>('DJI Components'!BB90/'DJI Components'!BB89)-1</f>
        <v>4.5498181198766474E-4</v>
      </c>
      <c r="J87" s="165">
        <f>('DJI Components'!BI90/'DJI Components'!BI89)-1</f>
        <v>-1.0993139158193332E-2</v>
      </c>
      <c r="K87" s="165">
        <f>('DJI Components'!BP90/'DJI Components'!BP89)-1</f>
        <v>3.2568430189333419E-2</v>
      </c>
      <c r="L87" s="165">
        <f>('DJI Components'!BW90/'DJI Components'!BW89)-1</f>
        <v>2.2377332075471879E-2</v>
      </c>
      <c r="M87" s="165">
        <f>('DJI Components'!CD90/'DJI Components'!CD89)-1</f>
        <v>2.4525607470915478E-3</v>
      </c>
      <c r="N87" s="165">
        <f>('DJI Components'!CK90/'DJI Components'!CK89)-1</f>
        <v>8.0705323396601525E-3</v>
      </c>
      <c r="O87" s="165">
        <f>('DJI Components'!CR90/'DJI Components'!CR89)-1</f>
        <v>1.8924965529493187E-2</v>
      </c>
      <c r="P87" s="165">
        <f>('DJI Components'!CY90/'DJI Components'!CY89)-1</f>
        <v>1.7750499955615506E-2</v>
      </c>
      <c r="Q87" s="165">
        <f>('DJI Components'!DF90/'DJI Components'!DF89)-1</f>
        <v>1.1757162939297183E-2</v>
      </c>
      <c r="R87" s="165">
        <f>('DJI Components'!DM90/'DJI Components'!DM89)-1</f>
        <v>-1.7478429709737453E-3</v>
      </c>
      <c r="S87" s="165">
        <f>('DJI Components'!DT90/'DJI Components'!DT89)-1</f>
        <v>5.9936970507388221E-3</v>
      </c>
      <c r="T87" s="165">
        <f>('DJI Components'!EA90/'DJI Components'!EA89)-1</f>
        <v>1.7292906439190237E-3</v>
      </c>
      <c r="U87" s="165">
        <f>('DJI Components'!EH90/'DJI Components'!EH89)-1</f>
        <v>9.6463777881727886E-4</v>
      </c>
      <c r="V87" s="165">
        <f>('DJI Components'!EO90/'DJI Components'!EO89)-1</f>
        <v>8.0655956574333665E-3</v>
      </c>
      <c r="W87" s="165">
        <f>('DJI Components'!EV90/'DJI Components'!EV89)-1</f>
        <v>6.3850671550176319E-3</v>
      </c>
      <c r="X87" s="165">
        <f>('DJI Components'!FC90/'DJI Components'!FC89)-1</f>
        <v>5.4922881892995878E-3</v>
      </c>
      <c r="Y87" s="165">
        <f>('DJI Components'!FJ90/'DJI Components'!FJ89)-1</f>
        <v>-8.2565060784299815E-3</v>
      </c>
      <c r="Z87" s="165">
        <f>('DJI Components'!FQ90/'DJI Components'!FQ89)-1</f>
        <v>-1.3447816881258956E-2</v>
      </c>
      <c r="AA87" s="165">
        <f>('DJI Components'!FX90/'DJI Components'!FX89)-1</f>
        <v>-4.5878676155605147E-3</v>
      </c>
      <c r="AB87" s="165">
        <f>('DJI Components'!GE90/'DJI Components'!GE89)-1</f>
        <v>-1.4924688072297188E-2</v>
      </c>
      <c r="AC87" s="165">
        <f>('DJI Components'!GL90/'DJI Components'!GL89)-1</f>
        <v>-5.797149478398711E-3</v>
      </c>
      <c r="AD87" s="165">
        <f>('DJI Components'!GS90/'DJI Components'!GS89)-1</f>
        <v>-5.3231352304862201E-3</v>
      </c>
      <c r="AE87" s="165">
        <f>('DJI Components'!GZ90/'DJI Components'!GZ89)-1</f>
        <v>4.2774033652737131E-3</v>
      </c>
      <c r="AF87" s="166">
        <f>('DJI Components'!HG90/'DJI Components'!HG89)-1</f>
        <v>5.5489217304589555E-3</v>
      </c>
    </row>
    <row r="88" spans="1:32" x14ac:dyDescent="0.2">
      <c r="A88" s="127">
        <f>'DJI Components'!A91</f>
        <v>44202</v>
      </c>
      <c r="B88" s="164">
        <f>('DJI Components'!E91/'DJI Components'!E90)-1</f>
        <v>1.5211562941932932E-2</v>
      </c>
      <c r="C88" s="165">
        <f>('DJI Components'!L91/'DJI Components'!L90)-1</f>
        <v>3.6993343507092602E-2</v>
      </c>
      <c r="D88" s="165">
        <f>('DJI Components'!S91/'DJI Components'!S90)-1</f>
        <v>2.4104342819290858E-2</v>
      </c>
      <c r="E88" s="165">
        <f>('DJI Components'!Z91/'DJI Components'!Z90)-1</f>
        <v>-3.3661530938918105E-2</v>
      </c>
      <c r="F88" s="165">
        <f>('DJI Components'!AG91/'DJI Components'!AG90)-1</f>
        <v>-2.8351650797343586E-3</v>
      </c>
      <c r="G88" s="165">
        <f>('DJI Components'!AN91/'DJI Components'!AN90)-1</f>
        <v>5.5652374513463387E-2</v>
      </c>
      <c r="H88" s="165">
        <f>('DJI Components'!AU91/'DJI Components'!AU90)-1</f>
        <v>3.2183942528735576E-2</v>
      </c>
      <c r="I88" s="165">
        <f>('DJI Components'!BB91/'DJI Components'!BB90)-1</f>
        <v>9.5498408367440391E-3</v>
      </c>
      <c r="J88" s="165">
        <f>('DJI Components'!BI91/'DJI Components'!BI90)-1</f>
        <v>-3.1812955155231859E-2</v>
      </c>
      <c r="K88" s="165">
        <f>('DJI Components'!BP91/'DJI Components'!BP90)-1</f>
        <v>4.7132635253273047E-2</v>
      </c>
      <c r="L88" s="165">
        <f>('DJI Components'!BW91/'DJI Components'!BW90)-1</f>
        <v>5.3962261018476232E-2</v>
      </c>
      <c r="M88" s="165">
        <f>('DJI Components'!CD91/'DJI Components'!CD90)-1</f>
        <v>1.8228858641456513E-2</v>
      </c>
      <c r="N88" s="165">
        <f>('DJI Components'!CK91/'DJI Components'!CK90)-1</f>
        <v>5.7132834751338901E-3</v>
      </c>
      <c r="O88" s="165">
        <f>('DJI Components'!CR91/'DJI Components'!CR90)-1</f>
        <v>9.6818215830503096E-3</v>
      </c>
      <c r="P88" s="165">
        <f>('DJI Components'!CY91/'DJI Components'!CY90)-1</f>
        <v>2.4972205683940096E-2</v>
      </c>
      <c r="Q88" s="165">
        <f>('DJI Components'!DF91/'DJI Components'!DF90)-1</f>
        <v>9.4101682306471091E-3</v>
      </c>
      <c r="R88" s="165">
        <f>('DJI Components'!DM91/'DJI Components'!DM90)-1</f>
        <v>4.6955836896843017E-2</v>
      </c>
      <c r="S88" s="165">
        <f>('DJI Components'!DT91/'DJI Components'!DT90)-1</f>
        <v>-2.2696993052714332E-3</v>
      </c>
      <c r="T88" s="165">
        <f>('DJI Components'!EA91/'DJI Components'!EA90)-1</f>
        <v>1.5782995930322619E-2</v>
      </c>
      <c r="U88" s="165">
        <f>('DJI Components'!EH91/'DJI Components'!EH90)-1</f>
        <v>-2.5929298557025193E-2</v>
      </c>
      <c r="V88" s="165">
        <f>('DJI Components'!EO91/'DJI Components'!EO90)-1</f>
        <v>7.9303974489952633E-3</v>
      </c>
      <c r="W88" s="165">
        <f>('DJI Components'!EV91/'DJI Components'!EV90)-1</f>
        <v>1.0526366485790195E-2</v>
      </c>
      <c r="X88" s="165">
        <f>('DJI Components'!FC91/'DJI Components'!FC90)-1</f>
        <v>-2.4241648171873464E-2</v>
      </c>
      <c r="Y88" s="165">
        <f>('DJI Components'!FJ91/'DJI Components'!FJ90)-1</f>
        <v>3.3970170474765249E-2</v>
      </c>
      <c r="Z88" s="165">
        <f>('DJI Components'!FQ91/'DJI Components'!FQ90)-1</f>
        <v>4.1966361669363073E-2</v>
      </c>
      <c r="AA88" s="165">
        <f>('DJI Components'!FX91/'DJI Components'!FX90)-1</f>
        <v>1.2120160050523632E-2</v>
      </c>
      <c r="AB88" s="165">
        <f>('DJI Components'!GE91/'DJI Components'!GE90)-1</f>
        <v>-8.8107782576751781E-3</v>
      </c>
      <c r="AC88" s="165">
        <f>('DJI Components'!GL91/'DJI Components'!GL90)-1</f>
        <v>4.5432434402332467E-2</v>
      </c>
      <c r="AD88" s="165">
        <f>('DJI Components'!GS91/'DJI Components'!GS90)-1</f>
        <v>6.2435951972554804E-3</v>
      </c>
      <c r="AE88" s="165">
        <f>('DJI Components'!GZ91/'DJI Components'!GZ90)-1</f>
        <v>3.8107654807131297E-3</v>
      </c>
      <c r="AF88" s="166">
        <f>('DJI Components'!HG91/'DJI Components'!HG90)-1</f>
        <v>1.4405296200265871E-2</v>
      </c>
    </row>
    <row r="89" spans="1:32" x14ac:dyDescent="0.2">
      <c r="A89" s="127">
        <f>'DJI Components'!A92</f>
        <v>44203</v>
      </c>
      <c r="B89" s="164">
        <f>('DJI Components'!E92/'DJI Components'!E91)-1</f>
        <v>-2.5661639294314975E-2</v>
      </c>
      <c r="C89" s="165">
        <f>('DJI Components'!L92/'DJI Components'!L91)-1</f>
        <v>-1.1376515705777912E-2</v>
      </c>
      <c r="D89" s="165">
        <f>('DJI Components'!S92/'DJI Components'!S91)-1</f>
        <v>3.3011961414790569E-3</v>
      </c>
      <c r="E89" s="165">
        <f>('DJI Components'!Z92/'DJI Components'!Z91)-1</f>
        <v>3.4123223287886528E-2</v>
      </c>
      <c r="F89" s="165">
        <f>('DJI Components'!AG92/'DJI Components'!AG91)-1</f>
        <v>7.9609913659715037E-3</v>
      </c>
      <c r="G89" s="165">
        <f>('DJI Components'!AN92/'DJI Components'!AN91)-1</f>
        <v>1.9085680289456786E-3</v>
      </c>
      <c r="H89" s="165">
        <f>('DJI Components'!AU92/'DJI Components'!AU91)-1</f>
        <v>4.6770377056668533E-3</v>
      </c>
      <c r="I89" s="165">
        <f>('DJI Components'!BB92/'DJI Components'!BB91)-1</f>
        <v>1.2612544476912513E-2</v>
      </c>
      <c r="J89" s="165">
        <f>('DJI Components'!BI92/'DJI Components'!BI91)-1</f>
        <v>-1.1084738717339615E-2</v>
      </c>
      <c r="K89" s="165">
        <f>('DJI Components'!BP92/'DJI Components'!BP91)-1</f>
        <v>1.3691254492556038E-3</v>
      </c>
      <c r="L89" s="165">
        <f>('DJI Components'!BW92/'DJI Components'!BW91)-1</f>
        <v>2.1362305222719868E-2</v>
      </c>
      <c r="M89" s="165">
        <f>('DJI Components'!CD92/'DJI Components'!CD91)-1</f>
        <v>1.6489494405198535E-3</v>
      </c>
      <c r="N89" s="165">
        <f>('DJI Components'!CK92/'DJI Components'!CK91)-1</f>
        <v>-4.8959037475375666E-3</v>
      </c>
      <c r="O89" s="165">
        <f>('DJI Components'!CR92/'DJI Components'!CR91)-1</f>
        <v>2.1330744474784558E-2</v>
      </c>
      <c r="P89" s="165">
        <f>('DJI Components'!CY92/'DJI Components'!CY91)-1</f>
        <v>-2.3202723817922211E-3</v>
      </c>
      <c r="Q89" s="165">
        <f>('DJI Components'!DF92/'DJI Components'!DF91)-1</f>
        <v>3.3785459128004014E-3</v>
      </c>
      <c r="R89" s="165">
        <f>('DJI Components'!DM92/'DJI Components'!DM91)-1</f>
        <v>3.283916306714163E-2</v>
      </c>
      <c r="S89" s="165">
        <f>('DJI Components'!DT92/'DJI Components'!DT91)-1</f>
        <v>4.6445308056872747E-3</v>
      </c>
      <c r="T89" s="165">
        <f>('DJI Components'!EA92/'DJI Components'!EA91)-1</f>
        <v>1.9907673976549134E-2</v>
      </c>
      <c r="U89" s="165">
        <f>('DJI Components'!EH92/'DJI Components'!EH91)-1</f>
        <v>2.845697526501767E-2</v>
      </c>
      <c r="V89" s="165">
        <f>('DJI Components'!EO92/'DJI Components'!EO91)-1</f>
        <v>1.8264776188347875E-2</v>
      </c>
      <c r="W89" s="165">
        <f>('DJI Components'!EV92/'DJI Components'!EV91)-1</f>
        <v>-9.3464466510715383E-3</v>
      </c>
      <c r="X89" s="165">
        <f>('DJI Components'!FC92/'DJI Components'!FC91)-1</f>
        <v>8.4663523053347678E-3</v>
      </c>
      <c r="Y89" s="165">
        <f>('DJI Components'!FJ92/'DJI Components'!FJ91)-1</f>
        <v>-2.1566497991387656E-4</v>
      </c>
      <c r="Z89" s="165">
        <f>('DJI Components'!FQ92/'DJI Components'!FQ91)-1</f>
        <v>1.6032538693344645E-2</v>
      </c>
      <c r="AA89" s="165">
        <f>('DJI Components'!FX92/'DJI Components'!FX91)-1</f>
        <v>-1.2818383996991312E-2</v>
      </c>
      <c r="AB89" s="165">
        <f>('DJI Components'!GE92/'DJI Components'!GE91)-1</f>
        <v>5.5968536731458851E-3</v>
      </c>
      <c r="AC89" s="165">
        <f>('DJI Components'!GL92/'DJI Components'!GL91)-1</f>
        <v>5.1824286586667379E-2</v>
      </c>
      <c r="AD89" s="165">
        <f>('DJI Components'!GS92/'DJI Components'!GS91)-1</f>
        <v>-6.8253100552140289E-5</v>
      </c>
      <c r="AE89" s="165">
        <f>('DJI Components'!GZ92/'DJI Components'!GZ91)-1</f>
        <v>-3.0146997268506448E-3</v>
      </c>
      <c r="AF89" s="166">
        <f>('DJI Components'!HG92/'DJI Components'!HG91)-1</f>
        <v>6.8677950268249965E-3</v>
      </c>
    </row>
    <row r="90" spans="1:32" x14ac:dyDescent="0.2">
      <c r="A90" s="127">
        <f>'DJI Components'!A93</f>
        <v>44204</v>
      </c>
      <c r="B90" s="164">
        <f>('DJI Components'!E93/'DJI Components'!E92)-1</f>
        <v>-1.8265413514816142E-2</v>
      </c>
      <c r="C90" s="165">
        <f>('DJI Components'!L93/'DJI Components'!L92)-1</f>
        <v>9.8631428616435812E-4</v>
      </c>
      <c r="D90" s="165">
        <f>('DJI Components'!S93/'DJI Components'!S92)-1</f>
        <v>1.9100935490967696E-2</v>
      </c>
      <c r="E90" s="165">
        <f>('DJI Components'!Z93/'DJI Components'!Z92)-1</f>
        <v>8.6312634987972814E-3</v>
      </c>
      <c r="F90" s="165">
        <f>('DJI Components'!AG93/'DJI Components'!AG92)-1</f>
        <v>-1.3210535036087934E-2</v>
      </c>
      <c r="G90" s="165">
        <f>('DJI Components'!AN93/'DJI Components'!AN92)-1</f>
        <v>1.544509118973636E-4</v>
      </c>
      <c r="H90" s="165">
        <f>('DJI Components'!AU93/'DJI Components'!AU92)-1</f>
        <v>9.5322654673879459E-3</v>
      </c>
      <c r="I90" s="165">
        <f>('DJI Components'!BB93/'DJI Components'!BB92)-1</f>
        <v>2.2242438217134897E-3</v>
      </c>
      <c r="J90" s="165">
        <f>('DJI Components'!BI93/'DJI Components'!BI92)-1</f>
        <v>2.2417994844235123E-2</v>
      </c>
      <c r="K90" s="165">
        <f>('DJI Components'!BP93/'DJI Components'!BP92)-1</f>
        <v>-5.1273117459343931E-3</v>
      </c>
      <c r="L90" s="165">
        <f>('DJI Components'!BW93/'DJI Components'!BW92)-1</f>
        <v>-5.3831888643891546E-3</v>
      </c>
      <c r="M90" s="165">
        <f>('DJI Components'!CD93/'DJI Components'!CD92)-1</f>
        <v>-1.2134904227764975E-2</v>
      </c>
      <c r="N90" s="165">
        <f>('DJI Components'!CK93/'DJI Components'!CK92)-1</f>
        <v>1.0628655801522502E-2</v>
      </c>
      <c r="O90" s="165">
        <f>('DJI Components'!CR93/'DJI Components'!CR92)-1</f>
        <v>-1.0346752449640784E-2</v>
      </c>
      <c r="P90" s="165">
        <f>('DJI Components'!CY93/'DJI Components'!CY92)-1</f>
        <v>-3.5662142969914434E-3</v>
      </c>
      <c r="Q90" s="165">
        <f>('DJI Components'!DF93/'DJI Components'!DF92)-1</f>
        <v>-2.0577540081607726E-3</v>
      </c>
      <c r="R90" s="165">
        <f>('DJI Components'!DM93/'DJI Components'!DM92)-1</f>
        <v>1.1040627476288645E-3</v>
      </c>
      <c r="S90" s="165">
        <f>('DJI Components'!DT93/'DJI Components'!DT92)-1</f>
        <v>1.8350783439018414E-2</v>
      </c>
      <c r="T90" s="165">
        <f>('DJI Components'!EA93/'DJI Components'!EA92)-1</f>
        <v>-1.1782903137966705E-2</v>
      </c>
      <c r="U90" s="165">
        <f>('DJI Components'!EH93/'DJI Components'!EH92)-1</f>
        <v>6.092821671399129E-3</v>
      </c>
      <c r="V90" s="165">
        <f>('DJI Components'!EO93/'DJI Components'!EO92)-1</f>
        <v>9.6585652223228902E-3</v>
      </c>
      <c r="W90" s="165">
        <f>('DJI Components'!EV93/'DJI Components'!EV92)-1</f>
        <v>-4.3221460141673607E-4</v>
      </c>
      <c r="X90" s="165">
        <f>('DJI Components'!FC93/'DJI Components'!FC92)-1</f>
        <v>1.8625548557217098E-2</v>
      </c>
      <c r="Y90" s="165">
        <f>('DJI Components'!FJ93/'DJI Components'!FJ92)-1</f>
        <v>4.1704678996672406E-3</v>
      </c>
      <c r="Z90" s="165">
        <f>('DJI Components'!FQ93/'DJI Components'!FQ92)-1</f>
        <v>-4.4927375955201576E-3</v>
      </c>
      <c r="AA90" s="165">
        <f>('DJI Components'!FX93/'DJI Components'!FX92)-1</f>
        <v>-1.2472236673026327E-2</v>
      </c>
      <c r="AB90" s="165">
        <f>('DJI Components'!GE93/'DJI Components'!GE92)-1</f>
        <v>7.6703569306426633E-3</v>
      </c>
      <c r="AC90" s="165">
        <f>('DJI Components'!GL93/'DJI Components'!GL92)-1</f>
        <v>-1.1047061911050315E-3</v>
      </c>
      <c r="AD90" s="165">
        <f>('DJI Components'!GS93/'DJI Components'!GS92)-1</f>
        <v>-1.3630413104537276E-4</v>
      </c>
      <c r="AE90" s="165">
        <f>('DJI Components'!GZ93/'DJI Components'!GZ92)-1</f>
        <v>6.1597042652050682E-4</v>
      </c>
      <c r="AF90" s="166">
        <f>('DJI Components'!HG93/'DJI Components'!HG92)-1</f>
        <v>1.8311189057873545E-3</v>
      </c>
    </row>
    <row r="91" spans="1:32" x14ac:dyDescent="0.2">
      <c r="A91" s="127">
        <f>'DJI Components'!A94</f>
        <v>44207</v>
      </c>
      <c r="B91" s="164">
        <f>('DJI Components'!E94/'DJI Components'!E93)-1</f>
        <v>-8.5223745205369461E-3</v>
      </c>
      <c r="C91" s="165">
        <f>('DJI Components'!L94/'DJI Components'!L93)-1</f>
        <v>-5.9123091305002262E-3</v>
      </c>
      <c r="D91" s="165">
        <f>('DJI Components'!S94/'DJI Components'!S93)-1</f>
        <v>-3.8575956254435217E-3</v>
      </c>
      <c r="E91" s="165">
        <f>('DJI Components'!Z94/'DJI Components'!Z93)-1</f>
        <v>-2.3248821887569382E-2</v>
      </c>
      <c r="F91" s="165">
        <f>('DJI Components'!AG94/'DJI Components'!AG93)-1</f>
        <v>-1.4816584511193387E-2</v>
      </c>
      <c r="G91" s="165">
        <f>('DJI Components'!AN94/'DJI Components'!AN93)-1</f>
        <v>-2.0590652233878348E-3</v>
      </c>
      <c r="H91" s="165">
        <f>('DJI Components'!AU94/'DJI Components'!AU93)-1</f>
        <v>5.7092225360293458E-3</v>
      </c>
      <c r="I91" s="165">
        <f>('DJI Components'!BB94/'DJI Components'!BB93)-1</f>
        <v>6.6577894660941883E-3</v>
      </c>
      <c r="J91" s="165">
        <f>('DJI Components'!BI94/'DJI Components'!BI93)-1</f>
        <v>-1.7227896741272675E-2</v>
      </c>
      <c r="K91" s="165">
        <f>('DJI Components'!BP94/'DJI Components'!BP93)-1</f>
        <v>1.1166500793102552E-2</v>
      </c>
      <c r="L91" s="165">
        <f>('DJI Components'!BW94/'DJI Components'!BW93)-1</f>
        <v>1.2927468863958458E-2</v>
      </c>
      <c r="M91" s="165">
        <f>('DJI Components'!CD94/'DJI Components'!CD93)-1</f>
        <v>-7.9512355756379272E-3</v>
      </c>
      <c r="N91" s="165">
        <f>('DJI Components'!CK94/'DJI Components'!CK93)-1</f>
        <v>7.9527854316814306E-3</v>
      </c>
      <c r="O91" s="165">
        <f>('DJI Components'!CR94/'DJI Components'!CR93)-1</f>
        <v>-2.1297385428949989E-3</v>
      </c>
      <c r="P91" s="165">
        <f>('DJI Components'!CY94/'DJI Components'!CY93)-1</f>
        <v>3.8903758180230952E-4</v>
      </c>
      <c r="Q91" s="165">
        <f>('DJI Components'!DF94/'DJI Components'!DF93)-1</f>
        <v>-4.1864410728886803E-3</v>
      </c>
      <c r="R91" s="165">
        <f>('DJI Components'!DM94/'DJI Components'!DM93)-1</f>
        <v>1.4924268051043521E-2</v>
      </c>
      <c r="S91" s="165">
        <f>('DJI Components'!DT94/'DJI Components'!DT93)-1</f>
        <v>-7.5971605039412138E-3</v>
      </c>
      <c r="T91" s="165">
        <f>('DJI Components'!EA94/'DJI Components'!EA93)-1</f>
        <v>2.372642784071699E-2</v>
      </c>
      <c r="U91" s="165">
        <f>('DJI Components'!EH94/'DJI Components'!EH93)-1</f>
        <v>-9.6985249453265254E-3</v>
      </c>
      <c r="V91" s="165">
        <f>('DJI Components'!EO94/'DJI Components'!EO93)-1</f>
        <v>4.7830336269341078E-3</v>
      </c>
      <c r="W91" s="165">
        <f>('DJI Components'!EV94/'DJI Components'!EV93)-1</f>
        <v>-6.772728924339666E-3</v>
      </c>
      <c r="X91" s="165">
        <f>('DJI Components'!FC94/'DJI Components'!FC93)-1</f>
        <v>-1.7068965589455809E-2</v>
      </c>
      <c r="Y91" s="165">
        <f>('DJI Components'!FJ94/'DJI Components'!FJ93)-1</f>
        <v>-1.5896892913579319E-2</v>
      </c>
      <c r="Z91" s="165">
        <f>('DJI Components'!FQ94/'DJI Components'!FQ93)-1</f>
        <v>-7.2649629627274948E-3</v>
      </c>
      <c r="AA91" s="165">
        <f>('DJI Components'!FX94/'DJI Components'!FX93)-1</f>
        <v>-5.8823530429472637E-3</v>
      </c>
      <c r="AB91" s="165">
        <f>('DJI Components'!GE94/'DJI Components'!GE93)-1</f>
        <v>-1.1882098100006067E-2</v>
      </c>
      <c r="AC91" s="165">
        <f>('DJI Components'!GL94/'DJI Components'!GL93)-1</f>
        <v>5.507635600699734E-2</v>
      </c>
      <c r="AD91" s="165">
        <f>('DJI Components'!GS94/'DJI Components'!GS93)-1</f>
        <v>4.5010432891958718E-3</v>
      </c>
      <c r="AE91" s="165">
        <f>('DJI Components'!GZ94/'DJI Components'!GZ93)-1</f>
        <v>2.2384800241930236E-3</v>
      </c>
      <c r="AF91" s="166">
        <f>('DJI Components'!HG94/'DJI Components'!HG93)-1</f>
        <v>-2.8709269447492192E-3</v>
      </c>
    </row>
    <row r="92" spans="1:32" x14ac:dyDescent="0.2">
      <c r="A92" s="127">
        <f>'DJI Components'!A95</f>
        <v>44208</v>
      </c>
      <c r="B92" s="164">
        <f>('DJI Components'!E95/'DJI Components'!E94)-1</f>
        <v>7.9297701197900139E-3</v>
      </c>
      <c r="C92" s="165">
        <f>('DJI Components'!L95/'DJI Components'!L94)-1</f>
        <v>4.625846764015451E-3</v>
      </c>
      <c r="D92" s="165">
        <f>('DJI Components'!S95/'DJI Components'!S94)-1</f>
        <v>-4.1251461511300214E-3</v>
      </c>
      <c r="E92" s="165">
        <f>('DJI Components'!Z95/'DJI Components'!Z94)-1</f>
        <v>-1.3955109752057382E-3</v>
      </c>
      <c r="F92" s="165">
        <f>('DJI Components'!AG95/'DJI Components'!AG94)-1</f>
        <v>7.8340879870331115E-3</v>
      </c>
      <c r="G92" s="165">
        <f>('DJI Components'!AN95/'DJI Components'!AN94)-1</f>
        <v>1.8982729707094137E-2</v>
      </c>
      <c r="H92" s="165">
        <f>('DJI Components'!AU95/'DJI Components'!AU94)-1</f>
        <v>1.8995611768463094E-2</v>
      </c>
      <c r="I92" s="165">
        <f>('DJI Components'!BB95/'DJI Components'!BB94)-1</f>
        <v>9.4797176040626319E-3</v>
      </c>
      <c r="J92" s="165">
        <f>('DJI Components'!BI95/'DJI Components'!BI94)-1</f>
        <v>-1.7928286495453305E-3</v>
      </c>
      <c r="K92" s="165">
        <f>('DJI Components'!BP95/'DJI Components'!BP94)-1</f>
        <v>3.7037036407797652E-2</v>
      </c>
      <c r="L92" s="165">
        <f>('DJI Components'!BW95/'DJI Components'!BW94)-1</f>
        <v>2.8519907329948468E-2</v>
      </c>
      <c r="M92" s="165">
        <f>('DJI Components'!CD95/'DJI Components'!CD94)-1</f>
        <v>2.4956997384542046E-3</v>
      </c>
      <c r="N92" s="165">
        <f>('DJI Components'!CK95/'DJI Components'!CK94)-1</f>
        <v>1.8803140482857694E-2</v>
      </c>
      <c r="O92" s="165">
        <f>('DJI Components'!CR95/'DJI Components'!CR94)-1</f>
        <v>3.2984108789598121E-2</v>
      </c>
      <c r="P92" s="165">
        <f>('DJI Components'!CY95/'DJI Components'!CY94)-1</f>
        <v>4.8997121651932485E-3</v>
      </c>
      <c r="Q92" s="165">
        <f>('DJI Components'!DF95/'DJI Components'!DF94)-1</f>
        <v>-7.7805737522924634E-3</v>
      </c>
      <c r="R92" s="165">
        <f>('DJI Components'!DM95/'DJI Components'!DM94)-1</f>
        <v>1.5718927583072917E-2</v>
      </c>
      <c r="S92" s="165">
        <f>('DJI Components'!DT95/'DJI Components'!DT94)-1</f>
        <v>-1.2276478780310462E-2</v>
      </c>
      <c r="T92" s="165">
        <f>('DJI Components'!EA95/'DJI Components'!EA94)-1</f>
        <v>-2.2470660408767107E-2</v>
      </c>
      <c r="U92" s="165">
        <f>('DJI Components'!EH95/'DJI Components'!EH94)-1</f>
        <v>-1.1770711026467651E-2</v>
      </c>
      <c r="V92" s="165">
        <f>('DJI Components'!EO95/'DJI Components'!EO94)-1</f>
        <v>-1.3600815771489638E-2</v>
      </c>
      <c r="W92" s="165">
        <f>('DJI Components'!EV95/'DJI Components'!EV94)-1</f>
        <v>-5.8034310132710765E-3</v>
      </c>
      <c r="X92" s="165">
        <f>('DJI Components'!FC95/'DJI Components'!FC94)-1</f>
        <v>-1.250857273768613E-2</v>
      </c>
      <c r="Y92" s="165">
        <f>('DJI Components'!FJ95/'DJI Components'!FJ94)-1</f>
        <v>2.1756568087724526E-2</v>
      </c>
      <c r="Z92" s="165">
        <f>('DJI Components'!FQ95/'DJI Components'!FQ94)-1</f>
        <v>-9.369383229383188E-3</v>
      </c>
      <c r="AA92" s="165">
        <f>('DJI Components'!FX95/'DJI Components'!FX94)-1</f>
        <v>-3.4806996777010379E-3</v>
      </c>
      <c r="AB92" s="165">
        <f>('DJI Components'!GE95/'DJI Components'!GE94)-1</f>
        <v>-1.8929954525482295E-2</v>
      </c>
      <c r="AC92" s="165">
        <f>('DJI Components'!GL95/'DJI Components'!GL94)-1</f>
        <v>5.4506917096290852E-3</v>
      </c>
      <c r="AD92" s="165">
        <f>('DJI Components'!GS95/'DJI Components'!GS94)-1</f>
        <v>1.1406124515193516E-2</v>
      </c>
      <c r="AE92" s="165">
        <f>('DJI Components'!GZ95/'DJI Components'!GZ94)-1</f>
        <v>-1.7309682669265469E-2</v>
      </c>
      <c r="AF92" s="166">
        <f>('DJI Components'!HG95/'DJI Components'!HG94)-1</f>
        <v>1.9349414631832929E-3</v>
      </c>
    </row>
    <row r="93" spans="1:32" x14ac:dyDescent="0.2">
      <c r="A93" s="127">
        <f>'DJI Components'!A96</f>
        <v>44209</v>
      </c>
      <c r="B93" s="164">
        <f>('DJI Components'!E96/'DJI Components'!E95)-1</f>
        <v>-1.381274439411273E-3</v>
      </c>
      <c r="C93" s="165">
        <f>('DJI Components'!L96/'DJI Components'!L95)-1</f>
        <v>6.4134104650532819E-3</v>
      </c>
      <c r="D93" s="165">
        <f>('DJI Components'!S96/'DJI Components'!S95)-1</f>
        <v>4.8607676547742784E-3</v>
      </c>
      <c r="E93" s="165">
        <f>('DJI Components'!Z96/'DJI Components'!Z95)-1</f>
        <v>1.6226676640682891E-2</v>
      </c>
      <c r="F93" s="165">
        <f>('DJI Components'!AG96/'DJI Components'!AG95)-1</f>
        <v>-5.7578665945421381E-3</v>
      </c>
      <c r="G93" s="165">
        <f>('DJI Components'!AN96/'DJI Components'!AN95)-1</f>
        <v>-8.3527086082261226E-3</v>
      </c>
      <c r="H93" s="165">
        <f>('DJI Components'!AU96/'DJI Components'!AU95)-1</f>
        <v>-9.6417402889115156E-4</v>
      </c>
      <c r="I93" s="165">
        <f>('DJI Components'!BB96/'DJI Components'!BB95)-1</f>
        <v>-9.390696453577263E-3</v>
      </c>
      <c r="J93" s="165">
        <f>('DJI Components'!BI96/'DJI Components'!BI95)-1</f>
        <v>9.9778485336687872E-4</v>
      </c>
      <c r="K93" s="165">
        <f>('DJI Components'!BP96/'DJI Components'!BP95)-1</f>
        <v>-1.6546559361950264E-2</v>
      </c>
      <c r="L93" s="165">
        <f>('DJI Components'!BW96/'DJI Components'!BW95)-1</f>
        <v>2.4155753341721375E-3</v>
      </c>
      <c r="M93" s="165">
        <f>('DJI Components'!CD96/'DJI Components'!CD95)-1</f>
        <v>-8.9046388140406885E-3</v>
      </c>
      <c r="N93" s="165">
        <f>('DJI Components'!CK96/'DJI Components'!CK95)-1</f>
        <v>-8.2510010033766124E-3</v>
      </c>
      <c r="O93" s="165">
        <f>('DJI Components'!CR96/'DJI Components'!CR95)-1</f>
        <v>6.9684426383004316E-2</v>
      </c>
      <c r="P93" s="165">
        <f>('DJI Components'!CY96/'DJI Components'!CY95)-1</f>
        <v>-1.7723155142310154E-2</v>
      </c>
      <c r="Q93" s="165">
        <f>('DJI Components'!DF96/'DJI Components'!DF95)-1</f>
        <v>-1.5177764650043946E-3</v>
      </c>
      <c r="R93" s="165">
        <f>('DJI Components'!DM96/'DJI Components'!DM95)-1</f>
        <v>9.2715018594247134E-4</v>
      </c>
      <c r="S93" s="165">
        <f>('DJI Components'!DT96/'DJI Components'!DT95)-1</f>
        <v>2.3156426564563404E-3</v>
      </c>
      <c r="T93" s="165">
        <f>('DJI Components'!EA96/'DJI Components'!EA95)-1</f>
        <v>-9.0263086984078145E-3</v>
      </c>
      <c r="U93" s="165">
        <f>('DJI Components'!EH96/'DJI Components'!EH95)-1</f>
        <v>6.5602896102081587E-3</v>
      </c>
      <c r="V93" s="165">
        <f>('DJI Components'!EO96/'DJI Components'!EO95)-1</f>
        <v>-1.3857359244590972E-2</v>
      </c>
      <c r="W93" s="165">
        <f>('DJI Components'!EV96/'DJI Components'!EV95)-1</f>
        <v>1.5322290799220095E-3</v>
      </c>
      <c r="X93" s="165">
        <f>('DJI Components'!FC96/'DJI Components'!FC95)-1</f>
        <v>1.2342190750887383E-2</v>
      </c>
      <c r="Y93" s="165">
        <f>('DJI Components'!FJ96/'DJI Components'!FJ95)-1</f>
        <v>1.3032346005303452E-2</v>
      </c>
      <c r="Z93" s="165">
        <f>('DJI Components'!FQ96/'DJI Components'!FQ95)-1</f>
        <v>-6.519814289389414E-3</v>
      </c>
      <c r="AA93" s="165">
        <f>('DJI Components'!FX96/'DJI Components'!FX95)-1</f>
        <v>-3.4927874080611376E-3</v>
      </c>
      <c r="AB93" s="165">
        <f>('DJI Components'!GE96/'DJI Components'!GE95)-1</f>
        <v>2.3460930654692902E-3</v>
      </c>
      <c r="AC93" s="165">
        <f>('DJI Components'!GL96/'DJI Components'!GL95)-1</f>
        <v>2.0433695171678368E-2</v>
      </c>
      <c r="AD93" s="165">
        <f>('DJI Components'!GS96/'DJI Components'!GS95)-1</f>
        <v>-1.0203423439595682E-2</v>
      </c>
      <c r="AE93" s="165">
        <f>('DJI Components'!GZ96/'DJI Components'!GZ95)-1</f>
        <v>7.3862149160119905E-4</v>
      </c>
      <c r="AF93" s="166">
        <f>('DJI Components'!HG96/'DJI Components'!HG95)-1</f>
        <v>-2.6457504323473824E-4</v>
      </c>
    </row>
    <row r="94" spans="1:32" x14ac:dyDescent="0.2">
      <c r="A94" s="127">
        <f>'DJI Components'!A97</f>
        <v>44210</v>
      </c>
      <c r="B94" s="164">
        <f>('DJI Components'!E97/'DJI Components'!E96)-1</f>
        <v>7.8184388249846748E-4</v>
      </c>
      <c r="C94" s="165">
        <f>('DJI Components'!L97/'DJI Components'!L96)-1</f>
        <v>1.1274485109894039E-2</v>
      </c>
      <c r="D94" s="165">
        <f>('DJI Components'!S97/'DJI Components'!S96)-1</f>
        <v>1.6488596439627301E-2</v>
      </c>
      <c r="E94" s="165">
        <f>('DJI Components'!Z97/'DJI Components'!Z96)-1</f>
        <v>-1.5127167966438759E-2</v>
      </c>
      <c r="F94" s="165">
        <f>('DJI Components'!AG97/'DJI Components'!AG96)-1</f>
        <v>1.3030244239121025E-2</v>
      </c>
      <c r="G94" s="165">
        <f>('DJI Components'!AN97/'DJI Components'!AN96)-1</f>
        <v>7.7083822946979463E-3</v>
      </c>
      <c r="H94" s="165">
        <f>('DJI Components'!AU97/'DJI Components'!AU96)-1</f>
        <v>2.4021426273458379E-2</v>
      </c>
      <c r="I94" s="165">
        <f>('DJI Components'!BB97/'DJI Components'!BB96)-1</f>
        <v>-4.6296074817104849E-3</v>
      </c>
      <c r="J94" s="165">
        <f>('DJI Components'!BI97/'DJI Components'!BI96)-1</f>
        <v>-1.8540669856459302E-2</v>
      </c>
      <c r="K94" s="165">
        <f>('DJI Components'!BP97/'DJI Components'!BP96)-1</f>
        <v>-6.3301183796453664E-3</v>
      </c>
      <c r="L94" s="165">
        <f>('DJI Components'!BW97/'DJI Components'!BW96)-1</f>
        <v>1.6273826392857904E-2</v>
      </c>
      <c r="M94" s="165">
        <f>('DJI Components'!CD97/'DJI Components'!CD96)-1</f>
        <v>7.6804027112278295E-3</v>
      </c>
      <c r="N94" s="165">
        <f>('DJI Components'!CK97/'DJI Components'!CK96)-1</f>
        <v>-2.0835585659649825E-2</v>
      </c>
      <c r="O94" s="165">
        <f>('DJI Components'!CR97/'DJI Components'!CR96)-1</f>
        <v>4.0386285506825548E-2</v>
      </c>
      <c r="P94" s="165">
        <f>('DJI Components'!CY97/'DJI Components'!CY96)-1</f>
        <v>1.6151930604348053E-2</v>
      </c>
      <c r="Q94" s="165">
        <f>('DJI Components'!DF97/'DJI Components'!DF96)-1</f>
        <v>1.74804928588288E-2</v>
      </c>
      <c r="R94" s="165">
        <f>('DJI Components'!DM97/'DJI Components'!DM96)-1</f>
        <v>5.8424792657292279E-3</v>
      </c>
      <c r="S94" s="165">
        <f>('DJI Components'!DT97/'DJI Components'!DT96)-1</f>
        <v>-1.6926757827842143E-2</v>
      </c>
      <c r="T94" s="165">
        <f>('DJI Components'!EA97/'DJI Components'!EA96)-1</f>
        <v>-2.0646388931735427E-3</v>
      </c>
      <c r="U94" s="165">
        <f>('DJI Components'!EH97/'DJI Components'!EH96)-1</f>
        <v>-1.5346177597229893E-2</v>
      </c>
      <c r="V94" s="165">
        <f>('DJI Components'!EO97/'DJI Components'!EO96)-1</f>
        <v>-1.2164360214978465E-2</v>
      </c>
      <c r="W94" s="165">
        <f>('DJI Components'!EV97/'DJI Components'!EV96)-1</f>
        <v>-1.0636689881855177E-2</v>
      </c>
      <c r="X94" s="165">
        <f>('DJI Components'!FC97/'DJI Components'!FC96)-1</f>
        <v>-1.1825039338047794E-2</v>
      </c>
      <c r="Y94" s="165">
        <f>('DJI Components'!FJ97/'DJI Components'!FJ96)-1</f>
        <v>4.9214059753954764E-4</v>
      </c>
      <c r="Z94" s="165">
        <f>('DJI Components'!FQ97/'DJI Components'!FQ96)-1</f>
        <v>-1.2702821895207883E-2</v>
      </c>
      <c r="AA94" s="165">
        <f>('DJI Components'!FX97/'DJI Components'!FX96)-1</f>
        <v>-3.5050823080085003E-4</v>
      </c>
      <c r="AB94" s="165">
        <f>('DJI Components'!GE97/'DJI Components'!GE96)-1</f>
        <v>-3.5777429115526282E-2</v>
      </c>
      <c r="AC94" s="165">
        <f>('DJI Components'!GL97/'DJI Components'!GL96)-1</f>
        <v>7.7646303180349818E-3</v>
      </c>
      <c r="AD94" s="165">
        <f>('DJI Components'!GS97/'DJI Components'!GS96)-1</f>
        <v>-3.2553137318815928E-3</v>
      </c>
      <c r="AE94" s="165">
        <f>('DJI Components'!GZ97/'DJI Components'!GZ96)-1</f>
        <v>-1.5273688827892595E-2</v>
      </c>
      <c r="AF94" s="166">
        <f>('DJI Components'!HG97/'DJI Components'!HG96)-1</f>
        <v>-2.2198633826210346E-3</v>
      </c>
    </row>
    <row r="95" spans="1:32" x14ac:dyDescent="0.2">
      <c r="A95" s="127">
        <f>'DJI Components'!A98</f>
        <v>44211</v>
      </c>
      <c r="B95" s="164">
        <f>('DJI Components'!E98/'DJI Components'!E97)-1</f>
        <v>-5.1679645413624797E-3</v>
      </c>
      <c r="C95" s="165">
        <f>('DJI Components'!L98/'DJI Components'!L97)-1</f>
        <v>-1.3168500671905781E-2</v>
      </c>
      <c r="D95" s="165">
        <f>('DJI Components'!S98/'DJI Components'!S97)-1</f>
        <v>1.584871694366119E-2</v>
      </c>
      <c r="E95" s="165">
        <f>('DJI Components'!Z98/'DJI Components'!Z97)-1</f>
        <v>-1.3730548018600519E-2</v>
      </c>
      <c r="F95" s="165">
        <f>('DJI Components'!AG98/'DJI Components'!AG97)-1</f>
        <v>-2.6630445874318509E-2</v>
      </c>
      <c r="G95" s="165">
        <f>('DJI Components'!AN98/'DJI Components'!AN97)-1</f>
        <v>-1.4083075402727796E-2</v>
      </c>
      <c r="H95" s="165">
        <f>('DJI Components'!AU98/'DJI Components'!AU97)-1</f>
        <v>-3.5605844289576805E-2</v>
      </c>
      <c r="I95" s="165">
        <f>('DJI Components'!BB98/'DJI Components'!BB97)-1</f>
        <v>6.2015058161015713E-3</v>
      </c>
      <c r="J95" s="165">
        <f>('DJI Components'!BI98/'DJI Components'!BI97)-1</f>
        <v>-1.0765772902701531E-2</v>
      </c>
      <c r="K95" s="165">
        <f>('DJI Components'!BP98/'DJI Components'!BP97)-1</f>
        <v>-3.9228850319233843E-2</v>
      </c>
      <c r="L95" s="165">
        <f>('DJI Components'!BW98/'DJI Components'!BW97)-1</f>
        <v>-2.2282083708742073E-2</v>
      </c>
      <c r="M95" s="165">
        <f>('DJI Components'!CD98/'DJI Components'!CD97)-1</f>
        <v>-1.2655193841833223E-2</v>
      </c>
      <c r="N95" s="165">
        <f>('DJI Components'!CK98/'DJI Components'!CK97)-1</f>
        <v>2.7017962689393604E-2</v>
      </c>
      <c r="O95" s="165">
        <f>('DJI Components'!CR98/'DJI Components'!CR97)-1</f>
        <v>-2.8185620253164512E-2</v>
      </c>
      <c r="P95" s="165">
        <f>('DJI Components'!CY98/'DJI Components'!CY97)-1</f>
        <v>-4.4971853570816567E-3</v>
      </c>
      <c r="Q95" s="165">
        <f>('DJI Components'!DF98/'DJI Components'!DF97)-1</f>
        <v>-2.1785932964304422E-3</v>
      </c>
      <c r="R95" s="165">
        <f>('DJI Components'!DM98/'DJI Components'!DM97)-1</f>
        <v>-1.7921647912752747E-2</v>
      </c>
      <c r="S95" s="165">
        <f>('DJI Components'!DT98/'DJI Components'!DT97)-1</f>
        <v>6.762609112709761E-3</v>
      </c>
      <c r="T95" s="165">
        <f>('DJI Components'!EA98/'DJI Components'!EA97)-1</f>
        <v>1.472555453224178E-2</v>
      </c>
      <c r="U95" s="165">
        <f>('DJI Components'!EH98/'DJI Components'!EH97)-1</f>
        <v>-1.7369730215571755E-3</v>
      </c>
      <c r="V95" s="165">
        <f>('DJI Components'!EO98/'DJI Components'!EO97)-1</f>
        <v>-4.1047557514913846E-3</v>
      </c>
      <c r="W95" s="165">
        <f>('DJI Components'!EV98/'DJI Components'!EV97)-1</f>
        <v>-7.5110749445270741E-3</v>
      </c>
      <c r="X95" s="165">
        <f>('DJI Components'!FC98/'DJI Components'!FC97)-1</f>
        <v>-1.1410050702874375E-2</v>
      </c>
      <c r="Y95" s="165">
        <f>('DJI Components'!FJ98/'DJI Components'!FJ97)-1</f>
        <v>6.4642914189849687E-3</v>
      </c>
      <c r="Z95" s="165">
        <f>('DJI Components'!FQ98/'DJI Components'!FQ97)-1</f>
        <v>2.1966422337507119E-3</v>
      </c>
      <c r="AA95" s="165">
        <f>('DJI Components'!FX98/'DJI Components'!FX97)-1</f>
        <v>5.9607292082621832E-3</v>
      </c>
      <c r="AB95" s="165">
        <f>('DJI Components'!GE98/'DJI Components'!GE97)-1</f>
        <v>-1.337585448639711E-3</v>
      </c>
      <c r="AC95" s="165">
        <f>('DJI Components'!GL98/'DJI Components'!GL97)-1</f>
        <v>-8.1103406326034078E-3</v>
      </c>
      <c r="AD95" s="165">
        <f>('DJI Components'!GS98/'DJI Components'!GS97)-1</f>
        <v>-1.5853589059987905E-2</v>
      </c>
      <c r="AE95" s="165">
        <f>('DJI Components'!GZ98/'DJI Components'!GZ97)-1</f>
        <v>-1.1474318631841229E-2</v>
      </c>
      <c r="AF95" s="166">
        <f>('DJI Components'!HG98/'DJI Components'!HG97)-1</f>
        <v>-5.7196291114472997E-3</v>
      </c>
    </row>
    <row r="96" spans="1:32" x14ac:dyDescent="0.2">
      <c r="A96" s="127">
        <f>'DJI Components'!A99</f>
        <v>44215</v>
      </c>
      <c r="B96" s="164">
        <f>('DJI Components'!E99/'DJI Components'!E98)-1</f>
        <v>2.1564433315050868E-2</v>
      </c>
      <c r="C96" s="165">
        <f>('DJI Components'!L99/'DJI Components'!L98)-1</f>
        <v>3.7658599465270504E-2</v>
      </c>
      <c r="D96" s="165">
        <f>('DJI Components'!S99/'DJI Components'!S98)-1</f>
        <v>1.1324285890987662E-2</v>
      </c>
      <c r="E96" s="165">
        <f>('DJI Components'!Z99/'DJI Components'!Z98)-1</f>
        <v>5.42711188789613E-3</v>
      </c>
      <c r="F96" s="165">
        <f>('DJI Components'!AG99/'DJI Components'!AG98)-1</f>
        <v>3.1274470345921568E-2</v>
      </c>
      <c r="G96" s="165">
        <f>('DJI Components'!AN99/'DJI Components'!AN98)-1</f>
        <v>-2.8773867762147409E-3</v>
      </c>
      <c r="H96" s="165">
        <f>('DJI Components'!AU99/'DJI Components'!AU98)-1</f>
        <v>2.6278706755509029E-2</v>
      </c>
      <c r="I96" s="165">
        <f>('DJI Components'!BB99/'DJI Components'!BB98)-1</f>
        <v>-5.2828747523662178E-3</v>
      </c>
      <c r="J96" s="165">
        <f>('DJI Components'!BI99/'DJI Components'!BI98)-1</f>
        <v>-3.9014988931930228E-3</v>
      </c>
      <c r="K96" s="165">
        <f>('DJI Components'!BP99/'DJI Components'!BP98)-1</f>
        <v>4.1877158578307316E-3</v>
      </c>
      <c r="L96" s="165">
        <f>('DJI Components'!BW99/'DJI Components'!BW98)-1</f>
        <v>-2.2623825699351396E-2</v>
      </c>
      <c r="M96" s="165">
        <f>('DJI Components'!CD99/'DJI Components'!CD98)-1</f>
        <v>3.835480876654529E-3</v>
      </c>
      <c r="N96" s="165">
        <f>('DJI Components'!CK99/'DJI Components'!CK98)-1</f>
        <v>-8.7085672006758097E-3</v>
      </c>
      <c r="O96" s="165">
        <f>('DJI Components'!CR99/'DJI Components'!CR98)-1</f>
        <v>7.1205277137711409E-3</v>
      </c>
      <c r="P96" s="165">
        <f>('DJI Components'!CY99/'DJI Components'!CY98)-1</f>
        <v>4.9069631973437389E-3</v>
      </c>
      <c r="Q96" s="165">
        <f>('DJI Components'!DF99/'DJI Components'!DF98)-1</f>
        <v>1.5470966647455286E-2</v>
      </c>
      <c r="R96" s="165">
        <f>('DJI Components'!DM99/'DJI Components'!DM98)-1</f>
        <v>-4.3277986463342577E-3</v>
      </c>
      <c r="S96" s="165">
        <f>('DJI Components'!DT99/'DJI Components'!DT98)-1</f>
        <v>-3.9064741287888616E-3</v>
      </c>
      <c r="T96" s="165">
        <f>('DJI Components'!EA99/'DJI Components'!EA98)-1</f>
        <v>-2.2787276379629962E-3</v>
      </c>
      <c r="U96" s="165">
        <f>('DJI Components'!EH99/'DJI Components'!EH98)-1</f>
        <v>1.7822751502170275E-2</v>
      </c>
      <c r="V96" s="165">
        <f>('DJI Components'!EO99/'DJI Components'!EO98)-1</f>
        <v>-1.030412869312014E-2</v>
      </c>
      <c r="W96" s="165">
        <f>('DJI Components'!EV99/'DJI Components'!EV98)-1</f>
        <v>-8.7549562899165156E-3</v>
      </c>
      <c r="X96" s="165">
        <f>('DJI Components'!FC99/'DJI Components'!FC98)-1</f>
        <v>1.6984123191255307E-2</v>
      </c>
      <c r="Y96" s="165">
        <f>('DJI Components'!FJ99/'DJI Components'!FJ98)-1</f>
        <v>1.8848784597571555E-3</v>
      </c>
      <c r="Z96" s="165">
        <f>('DJI Components'!FQ99/'DJI Components'!FQ98)-1</f>
        <v>2.5334871346480714E-3</v>
      </c>
      <c r="AA96" s="165">
        <f>('DJI Components'!FX99/'DJI Components'!FX98)-1</f>
        <v>-5.7511675540053986E-3</v>
      </c>
      <c r="AB96" s="165">
        <f>('DJI Components'!GE99/'DJI Components'!GE98)-1</f>
        <v>3.4727913779986075E-4</v>
      </c>
      <c r="AC96" s="165">
        <f>('DJI Components'!GL99/'DJI Components'!GL98)-1</f>
        <v>-1.5739902524117055E-2</v>
      </c>
      <c r="AD96" s="165">
        <f>('DJI Components'!GS99/'DJI Components'!GS98)-1</f>
        <v>-8.6421460774485093E-3</v>
      </c>
      <c r="AE96" s="165">
        <f>('DJI Components'!GZ99/'DJI Components'!GZ98)-1</f>
        <v>4.7829735792934702E-3</v>
      </c>
      <c r="AF96" s="166">
        <f>('DJI Components'!HG99/'DJI Components'!HG98)-1</f>
        <v>3.7729285077754415E-3</v>
      </c>
    </row>
    <row r="97" spans="1:32" x14ac:dyDescent="0.2">
      <c r="A97" s="127">
        <f>'DJI Components'!A100</f>
        <v>44216</v>
      </c>
      <c r="B97" s="164">
        <f>('DJI Components'!E100/'DJI Components'!E99)-1</f>
        <v>6.5042930021372847E-3</v>
      </c>
      <c r="C97" s="165">
        <f>('DJI Components'!L100/'DJI Components'!L99)-1</f>
        <v>1.7278122287968323E-2</v>
      </c>
      <c r="D97" s="165">
        <f>('DJI Components'!S100/'DJI Components'!S99)-1</f>
        <v>1.6473987731518314E-2</v>
      </c>
      <c r="E97" s="165">
        <f>('DJI Components'!Z100/'DJI Components'!Z99)-1</f>
        <v>3.2856113074300142E-2</v>
      </c>
      <c r="F97" s="165">
        <f>('DJI Components'!AG100/'DJI Components'!AG99)-1</f>
        <v>3.5118882607223512E-3</v>
      </c>
      <c r="G97" s="165">
        <f>('DJI Components'!AN100/'DJI Components'!AN99)-1</f>
        <v>-8.8632485711970244E-3</v>
      </c>
      <c r="H97" s="165">
        <f>('DJI Components'!AU100/'DJI Components'!AU99)-1</f>
        <v>9.2053219933272423E-3</v>
      </c>
      <c r="I97" s="165">
        <f>('DJI Components'!BB100/'DJI Components'!BB99)-1</f>
        <v>3.3193406355243038E-3</v>
      </c>
      <c r="J97" s="165">
        <f>('DJI Components'!BI100/'DJI Components'!BI99)-1</f>
        <v>3.5044734489577678E-3</v>
      </c>
      <c r="K97" s="165">
        <f>('DJI Components'!BP100/'DJI Components'!BP99)-1</f>
        <v>1.7723736189813044E-2</v>
      </c>
      <c r="L97" s="165">
        <f>('DJI Components'!BW100/'DJI Components'!BW99)-1</f>
        <v>-1.2678486906383957E-2</v>
      </c>
      <c r="M97" s="165">
        <f>('DJI Components'!CD100/'DJI Components'!CD99)-1</f>
        <v>6.3842475910294016E-3</v>
      </c>
      <c r="N97" s="165">
        <f>('DJI Components'!CK100/'DJI Components'!CK99)-1</f>
        <v>4.063054986909842E-3</v>
      </c>
      <c r="O97" s="165">
        <f>('DJI Components'!CR100/'DJI Components'!CR99)-1</f>
        <v>1.1726090300876457E-2</v>
      </c>
      <c r="P97" s="165">
        <f>('DJI Components'!CY100/'DJI Components'!CY99)-1</f>
        <v>8.2157647429619285E-3</v>
      </c>
      <c r="Q97" s="165">
        <f>('DJI Components'!DF100/'DJI Components'!DF99)-1</f>
        <v>-2.4572674926727212E-3</v>
      </c>
      <c r="R97" s="165">
        <f>('DJI Components'!DM100/'DJI Components'!DM99)-1</f>
        <v>-1.4995596239997022E-2</v>
      </c>
      <c r="S97" s="165">
        <f>('DJI Components'!DT100/'DJI Components'!DT99)-1</f>
        <v>2.171318134225797E-2</v>
      </c>
      <c r="T97" s="165">
        <f>('DJI Components'!EA100/'DJI Components'!EA99)-1</f>
        <v>-8.7750697381731024E-3</v>
      </c>
      <c r="U97" s="165">
        <f>('DJI Components'!EH100/'DJI Components'!EH99)-1</f>
        <v>3.6499694728334031E-2</v>
      </c>
      <c r="V97" s="165">
        <f>('DJI Components'!EO100/'DJI Components'!EO99)-1</f>
        <v>2.5346441434725531E-2</v>
      </c>
      <c r="W97" s="165">
        <f>('DJI Components'!EV100/'DJI Components'!EV99)-1</f>
        <v>-1.250009674400776E-2</v>
      </c>
      <c r="X97" s="165">
        <f>('DJI Components'!FC100/'DJI Components'!FC99)-1</f>
        <v>3.0817527007232171E-2</v>
      </c>
      <c r="Y97" s="165">
        <f>('DJI Components'!FJ100/'DJI Components'!FJ99)-1</f>
        <v>1.0521977929133008E-2</v>
      </c>
      <c r="Z97" s="165">
        <f>('DJI Components'!FQ100/'DJI Components'!FQ99)-1</f>
        <v>-3.8331752529420227E-3</v>
      </c>
      <c r="AA97" s="165">
        <f>('DJI Components'!FX100/'DJI Components'!FX99)-1</f>
        <v>3.680964131129949E-3</v>
      </c>
      <c r="AB97" s="165">
        <f>('DJI Components'!GE100/'DJI Components'!GE99)-1</f>
        <v>2.1570915966063531E-2</v>
      </c>
      <c r="AC97" s="165">
        <f>('DJI Components'!GL100/'DJI Components'!GL99)-1</f>
        <v>-1.2461474041060017E-3</v>
      </c>
      <c r="AD97" s="165">
        <f>('DJI Components'!GS100/'DJI Components'!GS99)-1</f>
        <v>1.4784824707335442E-2</v>
      </c>
      <c r="AE97" s="165">
        <f>('DJI Components'!GZ100/'DJI Components'!GZ99)-1</f>
        <v>8.0111693954245666E-3</v>
      </c>
      <c r="AF97" s="166">
        <f>('DJI Components'!HG100/'DJI Components'!HG99)-1</f>
        <v>8.3367495923121204E-3</v>
      </c>
    </row>
    <row r="98" spans="1:32" x14ac:dyDescent="0.2">
      <c r="A98" s="127">
        <f>'DJI Components'!A101</f>
        <v>44217</v>
      </c>
      <c r="B98" s="164">
        <f>('DJI Components'!E101/'DJI Components'!E100)-1</f>
        <v>2.6436200056185744E-3</v>
      </c>
      <c r="C98" s="165">
        <f>('DJI Components'!L101/'DJI Components'!L100)-1</f>
        <v>-1.1710888603832847E-2</v>
      </c>
      <c r="D98" s="165">
        <f>('DJI Components'!S101/'DJI Components'!S100)-1</f>
        <v>-1.3076636499141925E-3</v>
      </c>
      <c r="E98" s="165">
        <f>('DJI Components'!Z101/'DJI Components'!Z100)-1</f>
        <v>3.6658305208348896E-2</v>
      </c>
      <c r="F98" s="165">
        <f>('DJI Components'!AG101/'DJI Components'!AG100)-1</f>
        <v>-1.9106138838110298E-2</v>
      </c>
      <c r="G98" s="165">
        <f>('DJI Components'!AN101/'DJI Components'!AN100)-1</f>
        <v>-7.7983780346979614E-4</v>
      </c>
      <c r="H98" s="165">
        <f>('DJI Components'!AU101/'DJI Components'!AU100)-1</f>
        <v>-3.5332303480781202E-2</v>
      </c>
      <c r="I98" s="165">
        <f>('DJI Components'!BB101/'DJI Components'!BB100)-1</f>
        <v>-5.0727613586238895E-3</v>
      </c>
      <c r="J98" s="165">
        <f>('DJI Components'!BI101/'DJI Components'!BI100)-1</f>
        <v>5.5464461791290276E-3</v>
      </c>
      <c r="K98" s="165">
        <f>('DJI Components'!BP101/'DJI Components'!BP100)-1</f>
        <v>-1.7244305958681982E-2</v>
      </c>
      <c r="L98" s="165">
        <f>('DJI Components'!BW101/'DJI Components'!BW100)-1</f>
        <v>-3.7869865948738646E-3</v>
      </c>
      <c r="M98" s="165">
        <f>('DJI Components'!CD101/'DJI Components'!CD100)-1</f>
        <v>-1.3696683836056489E-2</v>
      </c>
      <c r="N98" s="165">
        <f>('DJI Components'!CK101/'DJI Components'!CK100)-1</f>
        <v>1.7316807173903381E-2</v>
      </c>
      <c r="O98" s="165">
        <f>('DJI Components'!CR101/'DJI Components'!CR100)-1</f>
        <v>6.459862159872598E-2</v>
      </c>
      <c r="P98" s="165">
        <f>('DJI Components'!CY101/'DJI Components'!CY100)-1</f>
        <v>1.2069434008772362E-2</v>
      </c>
      <c r="Q98" s="165">
        <f>('DJI Components'!DF101/'DJI Components'!DF100)-1</f>
        <v>-4.0030113313520577E-3</v>
      </c>
      <c r="R98" s="165">
        <f>('DJI Components'!DM101/'DJI Components'!DM100)-1</f>
        <v>-8.3841949813620031E-3</v>
      </c>
      <c r="S98" s="165">
        <f>('DJI Components'!DT101/'DJI Components'!DT100)-1</f>
        <v>-4.6812712474542106E-4</v>
      </c>
      <c r="T98" s="165">
        <f>('DJI Components'!EA101/'DJI Components'!EA100)-1</f>
        <v>-1.5522690007352846E-2</v>
      </c>
      <c r="U98" s="165">
        <f>('DJI Components'!EH101/'DJI Components'!EH100)-1</f>
        <v>2.8082598343275311E-3</v>
      </c>
      <c r="V98" s="165">
        <f>('DJI Components'!EO101/'DJI Components'!EO100)-1</f>
        <v>-8.3333471638652457E-3</v>
      </c>
      <c r="W98" s="165">
        <f>('DJI Components'!EV101/'DJI Components'!EV100)-1</f>
        <v>-6.97338019262983E-3</v>
      </c>
      <c r="X98" s="165">
        <f>('DJI Components'!FC101/'DJI Components'!FC100)-1</f>
        <v>-5.6838703393853329E-3</v>
      </c>
      <c r="Y98" s="165">
        <f>('DJI Components'!FJ101/'DJI Components'!FJ100)-1</f>
        <v>2.5513700854676635E-2</v>
      </c>
      <c r="Z98" s="165">
        <f>('DJI Components'!FQ101/'DJI Components'!FQ100)-1</f>
        <v>1.1857268405623955E-2</v>
      </c>
      <c r="AA98" s="165">
        <f>('DJI Components'!FX101/'DJI Components'!FX100)-1</f>
        <v>1.7467691843098265E-4</v>
      </c>
      <c r="AB98" s="165">
        <f>('DJI Components'!GE101/'DJI Components'!GE100)-1</f>
        <v>-4.2230766521790253E-3</v>
      </c>
      <c r="AC98" s="165">
        <f>('DJI Components'!GL101/'DJI Components'!GL100)-1</f>
        <v>-2.1210230817217735E-2</v>
      </c>
      <c r="AD98" s="165">
        <f>('DJI Components'!GS101/'DJI Components'!GS100)-1</f>
        <v>-4.5356952970825315E-3</v>
      </c>
      <c r="AE98" s="165">
        <f>('DJI Components'!GZ101/'DJI Components'!GZ100)-1</f>
        <v>-1.3591338479563064E-2</v>
      </c>
      <c r="AF98" s="166">
        <f>('DJI Components'!HG101/'DJI Components'!HG100)-1</f>
        <v>-3.9662207527302318E-4</v>
      </c>
    </row>
    <row r="99" spans="1:32" x14ac:dyDescent="0.2">
      <c r="A99" s="127">
        <f>'DJI Components'!A102</f>
        <v>44218</v>
      </c>
      <c r="B99" s="164">
        <f>('DJI Components'!E102/'DJI Components'!E101)-1</f>
        <v>-9.5506241231688715E-3</v>
      </c>
      <c r="C99" s="165">
        <f>('DJI Components'!L102/'DJI Components'!L101)-1</f>
        <v>-1.0123212744251764E-2</v>
      </c>
      <c r="D99" s="165">
        <f>('DJI Components'!S102/'DJI Components'!S101)-1</f>
        <v>5.8326429624753207E-3</v>
      </c>
      <c r="E99" s="165">
        <f>('DJI Components'!Z102/'DJI Components'!Z101)-1</f>
        <v>1.607373478752594E-2</v>
      </c>
      <c r="F99" s="165">
        <f>('DJI Components'!AG102/'DJI Components'!AG101)-1</f>
        <v>-7.5695866627530917E-3</v>
      </c>
      <c r="G99" s="165">
        <f>('DJI Components'!AN102/'DJI Components'!AN101)-1</f>
        <v>-1.3007960736688418E-3</v>
      </c>
      <c r="H99" s="165">
        <f>('DJI Components'!AU102/'DJI Components'!AU101)-1</f>
        <v>-3.0431365494373308E-3</v>
      </c>
      <c r="I99" s="165">
        <f>('DJI Components'!BB102/'DJI Components'!BB101)-1</f>
        <v>-7.5371534573894783E-3</v>
      </c>
      <c r="J99" s="165">
        <f>('DJI Components'!BI102/'DJI Components'!BI101)-1</f>
        <v>-9.3973236078177536E-3</v>
      </c>
      <c r="K99" s="165">
        <f>('DJI Components'!BP102/'DJI Components'!BP101)-1</f>
        <v>-1.0424079040581846E-3</v>
      </c>
      <c r="L99" s="165">
        <f>('DJI Components'!BW102/'DJI Components'!BW101)-1</f>
        <v>6.9184781925857308E-5</v>
      </c>
      <c r="M99" s="165">
        <f>('DJI Components'!CD102/'DJI Components'!CD101)-1</f>
        <v>-1.4520275096628676E-2</v>
      </c>
      <c r="N99" s="165">
        <f>('DJI Components'!CK102/'DJI Components'!CK101)-1</f>
        <v>1.7738800261120291E-2</v>
      </c>
      <c r="O99" s="165">
        <f>('DJI Components'!CR102/'DJI Components'!CR101)-1</f>
        <v>-9.2859415511678201E-2</v>
      </c>
      <c r="P99" s="165">
        <f>('DJI Components'!CY102/'DJI Components'!CY101)-1</f>
        <v>-9.9050464066105404E-2</v>
      </c>
      <c r="Q99" s="165">
        <f>('DJI Components'!DF102/'DJI Components'!DF101)-1</f>
        <v>1.1253367000639836E-2</v>
      </c>
      <c r="R99" s="165">
        <f>('DJI Components'!DM102/'DJI Components'!DM101)-1</f>
        <v>-7.7134835316549077E-3</v>
      </c>
      <c r="S99" s="165">
        <f>('DJI Components'!DT102/'DJI Components'!DT101)-1</f>
        <v>-7.0244930783702753E-4</v>
      </c>
      <c r="T99" s="165">
        <f>('DJI Components'!EA102/'DJI Components'!EA101)-1</f>
        <v>-2.463690826824072E-3</v>
      </c>
      <c r="U99" s="165">
        <f>('DJI Components'!EH102/'DJI Components'!EH101)-1</f>
        <v>4.3561185742271302E-3</v>
      </c>
      <c r="V99" s="165">
        <f>('DJI Components'!EO102/'DJI Components'!EO101)-1</f>
        <v>-1.59592894854933E-2</v>
      </c>
      <c r="W99" s="165">
        <f>('DJI Components'!EV102/'DJI Components'!EV101)-1</f>
        <v>-7.7092972944545757E-3</v>
      </c>
      <c r="X99" s="165">
        <f>('DJI Components'!FC102/'DJI Components'!FC101)-1</f>
        <v>1.6203835047070569E-2</v>
      </c>
      <c r="Y99" s="165">
        <f>('DJI Components'!FJ102/'DJI Components'!FJ101)-1</f>
        <v>-1.9365283624493634E-2</v>
      </c>
      <c r="Z99" s="165">
        <f>('DJI Components'!FQ102/'DJI Components'!FQ101)-1</f>
        <v>-2.0985949295774686E-2</v>
      </c>
      <c r="AA99" s="165">
        <f>('DJI Components'!FX102/'DJI Components'!FX101)-1</f>
        <v>3.4922472498690738E-3</v>
      </c>
      <c r="AB99" s="165">
        <f>('DJI Components'!GE102/'DJI Components'!GE101)-1</f>
        <v>-1.5209101175826745E-2</v>
      </c>
      <c r="AC99" s="165">
        <f>('DJI Components'!GL102/'DJI Components'!GL101)-1</f>
        <v>8.0731038878265604E-3</v>
      </c>
      <c r="AD99" s="165">
        <f>('DJI Components'!GS102/'DJI Components'!GS101)-1</f>
        <v>1.0217438306492133E-2</v>
      </c>
      <c r="AE99" s="165">
        <f>('DJI Components'!GZ102/'DJI Components'!GZ101)-1</f>
        <v>8.7575899623866249E-3</v>
      </c>
      <c r="AF99" s="166">
        <f>('DJI Components'!HG102/'DJI Components'!HG101)-1</f>
        <v>-5.7425565362597686E-3</v>
      </c>
    </row>
    <row r="100" spans="1:32" x14ac:dyDescent="0.2">
      <c r="A100" s="127">
        <f>'DJI Components'!A103</f>
        <v>44221</v>
      </c>
      <c r="B100" s="164">
        <f>('DJI Components'!E103/'DJI Components'!E102)-1</f>
        <v>7.9863112630391697E-3</v>
      </c>
      <c r="C100" s="165">
        <f>('DJI Components'!L103/'DJI Components'!L102)-1</f>
        <v>-3.9559196444896139E-2</v>
      </c>
      <c r="D100" s="165">
        <f>('DJI Components'!S103/'DJI Components'!S102)-1</f>
        <v>1.4201207100591695E-2</v>
      </c>
      <c r="E100" s="165">
        <f>('DJI Components'!Z103/'DJI Components'!Z102)-1</f>
        <v>2.7683834085087788E-2</v>
      </c>
      <c r="F100" s="165">
        <f>('DJI Components'!AG103/'DJI Components'!AG102)-1</f>
        <v>-1.2048168714499985E-2</v>
      </c>
      <c r="G100" s="165">
        <f>('DJI Components'!AN103/'DJI Components'!AN102)-1</f>
        <v>-2.3965853662958558E-2</v>
      </c>
      <c r="H100" s="165">
        <f>('DJI Components'!AU103/'DJI Components'!AU102)-1</f>
        <v>-9.0483045116656058E-3</v>
      </c>
      <c r="I100" s="165">
        <f>('DJI Components'!BB103/'DJI Components'!BB102)-1</f>
        <v>5.8074380165287209E-3</v>
      </c>
      <c r="J100" s="165">
        <f>('DJI Components'!BI103/'DJI Components'!BI102)-1</f>
        <v>5.9805524446050473E-3</v>
      </c>
      <c r="K100" s="165">
        <f>('DJI Components'!BP103/'DJI Components'!BP102)-1</f>
        <v>-4.6956521739131007E-3</v>
      </c>
      <c r="L100" s="165">
        <f>('DJI Components'!BW103/'DJI Components'!BW102)-1</f>
        <v>-2.1942726669404999E-2</v>
      </c>
      <c r="M100" s="165">
        <f>('DJI Components'!CD103/'DJI Components'!CD102)-1</f>
        <v>-1.8788875154511775E-3</v>
      </c>
      <c r="N100" s="165">
        <f>('DJI Components'!CK103/'DJI Components'!CK102)-1</f>
        <v>3.8027711267605291E-3</v>
      </c>
      <c r="O100" s="165">
        <f>('DJI Components'!CR103/'DJI Components'!CR102)-1</f>
        <v>-2.1531962583833275E-2</v>
      </c>
      <c r="P100" s="165">
        <f>('DJI Components'!CY103/'DJI Components'!CY102)-1</f>
        <v>-2.5292133670928862E-4</v>
      </c>
      <c r="Q100" s="165">
        <f>('DJI Components'!DF103/'DJI Components'!DF102)-1</f>
        <v>1.4857798565738989E-2</v>
      </c>
      <c r="R100" s="165">
        <f>('DJI Components'!DM103/'DJI Components'!DM102)-1</f>
        <v>-1.2482234003854287E-2</v>
      </c>
      <c r="S100" s="165">
        <f>('DJI Components'!DT103/'DJI Components'!DT102)-1</f>
        <v>-1.8750116722510146E-4</v>
      </c>
      <c r="T100" s="165">
        <f>('DJI Components'!EA103/'DJI Components'!EA102)-1</f>
        <v>2.0993260756545506E-3</v>
      </c>
      <c r="U100" s="165">
        <f>('DJI Components'!EH103/'DJI Components'!EH102)-1</f>
        <v>1.5844222383415207E-2</v>
      </c>
      <c r="V100" s="165">
        <f>('DJI Components'!EO103/'DJI Components'!EO102)-1</f>
        <v>-1.2917136149961816E-2</v>
      </c>
      <c r="W100" s="165">
        <f>('DJI Components'!EV103/'DJI Components'!EV102)-1</f>
        <v>1.7230807692307559E-2</v>
      </c>
      <c r="X100" s="165">
        <f>('DJI Components'!FC103/'DJI Components'!FC102)-1</f>
        <v>6.6436637880373794E-4</v>
      </c>
      <c r="Y100" s="165">
        <f>('DJI Components'!FJ103/'DJI Components'!FJ102)-1</f>
        <v>3.5655856710252731E-3</v>
      </c>
      <c r="Z100" s="165">
        <f>('DJI Components'!FQ103/'DJI Components'!FQ102)-1</f>
        <v>7.4812259812251369E-4</v>
      </c>
      <c r="AA100" s="165">
        <f>('DJI Components'!FX103/'DJI Components'!FX102)-1</f>
        <v>1.6530311179218549E-2</v>
      </c>
      <c r="AB100" s="165">
        <f>('DJI Components'!GE103/'DJI Components'!GE102)-1</f>
        <v>-5.1480446461134033E-3</v>
      </c>
      <c r="AC100" s="165">
        <f>('DJI Components'!GL103/'DJI Components'!GL102)-1</f>
        <v>7.7976605311347313E-3</v>
      </c>
      <c r="AD100" s="165">
        <f>('DJI Components'!GS103/'DJI Components'!GS102)-1</f>
        <v>-8.8843708209618288E-4</v>
      </c>
      <c r="AE100" s="165">
        <f>('DJI Components'!GZ103/'DJI Components'!GZ102)-1</f>
        <v>-5.1510591801775529E-3</v>
      </c>
      <c r="AF100" s="166">
        <f>('DJI Components'!HG103/'DJI Components'!HG102)-1</f>
        <v>-1.193019448991417E-3</v>
      </c>
    </row>
    <row r="101" spans="1:32" x14ac:dyDescent="0.2">
      <c r="A101" s="127">
        <f>'DJI Components'!A104</f>
        <v>44222</v>
      </c>
      <c r="B101" s="164">
        <f>('DJI Components'!E104/'DJI Components'!E103)-1</f>
        <v>3.263101140108593E-2</v>
      </c>
      <c r="C101" s="165">
        <f>('DJI Components'!L104/'DJI Components'!L103)-1</f>
        <v>-4.1271150783802724E-2</v>
      </c>
      <c r="D101" s="165">
        <f>('DJI Components'!S104/'DJI Components'!S103)-1</f>
        <v>5.8343055814631395E-3</v>
      </c>
      <c r="E101" s="165">
        <f>('DJI Components'!Z104/'DJI Components'!Z103)-1</f>
        <v>1.6793031301329808E-3</v>
      </c>
      <c r="F101" s="165">
        <f>('DJI Components'!AG104/'DJI Components'!AG103)-1</f>
        <v>-6.3926189693518376E-3</v>
      </c>
      <c r="G101" s="165">
        <f>('DJI Components'!AN104/'DJI Components'!AN103)-1</f>
        <v>-6.9386678112248745E-4</v>
      </c>
      <c r="H101" s="165">
        <f>('DJI Components'!AU104/'DJI Components'!AU103)-1</f>
        <v>-1.6941704797762358E-2</v>
      </c>
      <c r="I101" s="165">
        <f>('DJI Components'!BB104/'DJI Components'!BB103)-1</f>
        <v>5.1076838798065349E-3</v>
      </c>
      <c r="J101" s="165">
        <f>('DJI Components'!BI104/'DJI Components'!BI103)-1</f>
        <v>1.045514576578821E-2</v>
      </c>
      <c r="K101" s="165">
        <f>('DJI Components'!BP104/'DJI Components'!BP103)-1</f>
        <v>-2.6035261226629358E-2</v>
      </c>
      <c r="L101" s="165">
        <f>('DJI Components'!BW104/'DJI Components'!BW103)-1</f>
        <v>-4.5223253225659121E-3</v>
      </c>
      <c r="M101" s="165">
        <f>('DJI Components'!CD104/'DJI Components'!CD103)-1</f>
        <v>-4.0124685196528675E-3</v>
      </c>
      <c r="N101" s="165">
        <f>('DJI Components'!CK104/'DJI Components'!CK103)-1</f>
        <v>-8.6992462224295686E-3</v>
      </c>
      <c r="O101" s="165">
        <f>('DJI Components'!CR104/'DJI Components'!CR103)-1</f>
        <v>-4.148629223460043E-3</v>
      </c>
      <c r="P101" s="165">
        <f>('DJI Components'!CY104/'DJI Components'!CY103)-1</f>
        <v>3.2973485697866733E-2</v>
      </c>
      <c r="Q101" s="165">
        <f>('DJI Components'!DF104/'DJI Components'!DF103)-1</f>
        <v>2.7111700858216681E-2</v>
      </c>
      <c r="R101" s="165">
        <f>('DJI Components'!DM104/'DJI Components'!DM103)-1</f>
        <v>-4.0871406330281745E-3</v>
      </c>
      <c r="S101" s="165">
        <f>('DJI Components'!DT104/'DJI Components'!DT103)-1</f>
        <v>9.5622435466811151E-3</v>
      </c>
      <c r="T101" s="165">
        <f>('DJI Components'!EA104/'DJI Components'!EA103)-1</f>
        <v>-1.1090590916390419E-2</v>
      </c>
      <c r="U101" s="165">
        <f>('DJI Components'!EH104/'DJI Components'!EH103)-1</f>
        <v>1.2198854233428591E-2</v>
      </c>
      <c r="V101" s="165">
        <f>('DJI Components'!EO104/'DJI Components'!EO103)-1</f>
        <v>-1.7811682635877513E-2</v>
      </c>
      <c r="W101" s="165">
        <f>('DJI Components'!EV104/'DJI Components'!EV103)-1</f>
        <v>6.4276388979267463E-3</v>
      </c>
      <c r="X101" s="165">
        <f>('DJI Components'!FC104/'DJI Components'!FC103)-1</f>
        <v>1.5049442413681557E-3</v>
      </c>
      <c r="Y101" s="165">
        <f>('DJI Components'!FJ104/'DJI Components'!FJ103)-1</f>
        <v>-1.81059987830966E-2</v>
      </c>
      <c r="Z101" s="165">
        <f>('DJI Components'!FQ104/'DJI Components'!FQ103)-1</f>
        <v>-1.3513162436463388E-2</v>
      </c>
      <c r="AA101" s="165">
        <f>('DJI Components'!FX104/'DJI Components'!FX103)-1</f>
        <v>-3.1667204096788915E-2</v>
      </c>
      <c r="AB101" s="165">
        <f>('DJI Components'!GE104/'DJI Components'!GE103)-1</f>
        <v>5.12488317494042E-3</v>
      </c>
      <c r="AC101" s="165">
        <f>('DJI Components'!GL104/'DJI Components'!GL103)-1</f>
        <v>2.8649079882894224E-2</v>
      </c>
      <c r="AD101" s="165">
        <f>('DJI Components'!GS104/'DJI Components'!GS103)-1</f>
        <v>8.9603148213470707E-3</v>
      </c>
      <c r="AE101" s="165">
        <f>('DJI Components'!GZ104/'DJI Components'!GZ103)-1</f>
        <v>-1.355518653531429E-2</v>
      </c>
      <c r="AF101" s="166">
        <f>('DJI Components'!HG104/'DJI Components'!HG103)-1</f>
        <v>-7.4160206718343336E-4</v>
      </c>
    </row>
    <row r="102" spans="1:32" x14ac:dyDescent="0.2">
      <c r="A102" s="127">
        <f>'DJI Components'!A105</f>
        <v>44223</v>
      </c>
      <c r="B102" s="164">
        <f>('DJI Components'!E105/'DJI Components'!E104)-1</f>
        <v>6.0812714876033791E-2</v>
      </c>
      <c r="C102" s="165">
        <f>('DJI Components'!L105/'DJI Components'!L104)-1</f>
        <v>-1.7735737964085452E-2</v>
      </c>
      <c r="D102" s="165">
        <f>('DJI Components'!S105/'DJI Components'!S104)-1</f>
        <v>-2.9157029485915809E-2</v>
      </c>
      <c r="E102" s="165">
        <f>('DJI Components'!Z105/'DJI Components'!Z104)-1</f>
        <v>-7.6837522301269612E-3</v>
      </c>
      <c r="F102" s="165">
        <f>('DJI Components'!AG105/'DJI Components'!AG104)-1</f>
        <v>-3.9740666532125823E-2</v>
      </c>
      <c r="G102" s="165">
        <f>('DJI Components'!AN105/'DJI Components'!AN104)-1</f>
        <v>-3.5147704470733676E-2</v>
      </c>
      <c r="H102" s="165">
        <f>('DJI Components'!AU105/'DJI Components'!AU104)-1</f>
        <v>-1.2981244259386293E-2</v>
      </c>
      <c r="I102" s="165">
        <f>('DJI Components'!BB105/'DJI Components'!BB104)-1</f>
        <v>9.7216751975994775E-3</v>
      </c>
      <c r="J102" s="165">
        <f>('DJI Components'!BI105/'DJI Components'!BI104)-1</f>
        <v>-1.5418989340251765E-2</v>
      </c>
      <c r="K102" s="165">
        <f>('DJI Components'!BP105/'DJI Components'!BP104)-1</f>
        <v>-2.4219643910310507E-2</v>
      </c>
      <c r="L102" s="165">
        <f>('DJI Components'!BW105/'DJI Components'!BW104)-1</f>
        <v>-2.9919160636032061E-2</v>
      </c>
      <c r="M102" s="165">
        <f>('DJI Components'!CD105/'DJI Components'!CD104)-1</f>
        <v>-8.3556799796645764E-3</v>
      </c>
      <c r="N102" s="165">
        <f>('DJI Components'!CK105/'DJI Components'!CK104)-1</f>
        <v>-3.0254840121977988E-2</v>
      </c>
      <c r="O102" s="165">
        <f>('DJI Components'!CR105/'DJI Components'!CR104)-1</f>
        <v>-2.9342492833589806E-2</v>
      </c>
      <c r="P102" s="165">
        <f>('DJI Components'!CY105/'DJI Components'!CY104)-1</f>
        <v>-1.6325414586093601E-4</v>
      </c>
      <c r="Q102" s="165">
        <f>('DJI Components'!DF105/'DJI Components'!DF104)-1</f>
        <v>-1.5251003408047858E-2</v>
      </c>
      <c r="R102" s="165">
        <f>('DJI Components'!DM105/'DJI Components'!DM104)-1</f>
        <v>-2.8271780996021012E-2</v>
      </c>
      <c r="S102" s="165">
        <f>('DJI Components'!DT105/'DJI Components'!DT104)-1</f>
        <v>-3.890799891104102E-2</v>
      </c>
      <c r="T102" s="165">
        <f>('DJI Components'!EA105/'DJI Components'!EA104)-1</f>
        <v>-3.9626128436485275E-2</v>
      </c>
      <c r="U102" s="165">
        <f>('DJI Components'!EH105/'DJI Components'!EH104)-1</f>
        <v>2.453372337163584E-3</v>
      </c>
      <c r="V102" s="165">
        <f>('DJI Components'!EO105/'DJI Components'!EO104)-1</f>
        <v>-3.019986542413633E-2</v>
      </c>
      <c r="W102" s="165">
        <f>('DJI Components'!EV105/'DJI Components'!EV104)-1</f>
        <v>-3.5389519434653849E-2</v>
      </c>
      <c r="X102" s="165">
        <f>('DJI Components'!FC105/'DJI Components'!FC104)-1</f>
        <v>-6.5411298183755129E-3</v>
      </c>
      <c r="Y102" s="165">
        <f>('DJI Components'!FJ105/'DJI Components'!FJ104)-1</f>
        <v>-2.9295155486284252E-2</v>
      </c>
      <c r="Z102" s="165">
        <f>('DJI Components'!FQ105/'DJI Components'!FQ104)-1</f>
        <v>-2.9494900884333153E-2</v>
      </c>
      <c r="AA102" s="165">
        <f>('DJI Components'!FX105/'DJI Components'!FX104)-1</f>
        <v>-2.5455170585115816E-2</v>
      </c>
      <c r="AB102" s="165">
        <f>('DJI Components'!GE105/'DJI Components'!GE104)-1</f>
        <v>-3.4849731073950063E-2</v>
      </c>
      <c r="AC102" s="165">
        <f>('DJI Components'!GL105/'DJI Components'!GL104)-1</f>
        <v>4.0455398260935027E-2</v>
      </c>
      <c r="AD102" s="165">
        <f>('DJI Components'!GS105/'DJI Components'!GS104)-1</f>
        <v>-2.4879663239090966E-2</v>
      </c>
      <c r="AE102" s="165">
        <f>('DJI Components'!GZ105/'DJI Components'!GZ104)-1</f>
        <v>-3.8511435934317495E-2</v>
      </c>
      <c r="AF102" s="166">
        <f>('DJI Components'!HG105/'DJI Components'!HG104)-1</f>
        <v>-2.0489031917727218E-2</v>
      </c>
    </row>
    <row r="103" spans="1:32" x14ac:dyDescent="0.2">
      <c r="A103" s="127">
        <f>'DJI Components'!A106</f>
        <v>44224</v>
      </c>
      <c r="B103" s="164">
        <f>('DJI Components'!E106/'DJI Components'!E105)-1</f>
        <v>-1.7305095654061464E-2</v>
      </c>
      <c r="C103" s="165">
        <f>('DJI Components'!L106/'DJI Components'!L105)-1</f>
        <v>4.2773294513920312E-2</v>
      </c>
      <c r="D103" s="165">
        <f>('DJI Components'!S106/'DJI Components'!S105)-1</f>
        <v>-1.3184091557269961E-2</v>
      </c>
      <c r="E103" s="165">
        <f>('DJI Components'!Z106/'DJI Components'!Z105)-1</f>
        <v>-3.4985232084826512E-2</v>
      </c>
      <c r="F103" s="165">
        <f>('DJI Components'!AG106/'DJI Components'!AG105)-1</f>
        <v>1.649227962939892E-2</v>
      </c>
      <c r="G103" s="165">
        <f>('DJI Components'!AN106/'DJI Components'!AN105)-1</f>
        <v>2.0539173433561153E-2</v>
      </c>
      <c r="H103" s="165">
        <f>('DJI Components'!AU106/'DJI Components'!AU105)-1</f>
        <v>9.2970524704214519E-3</v>
      </c>
      <c r="I103" s="165">
        <f>('DJI Components'!BB106/'DJI Components'!BB105)-1</f>
        <v>-7.8774834162476104E-3</v>
      </c>
      <c r="J103" s="165">
        <f>('DJI Components'!BI106/'DJI Components'!BI105)-1</f>
        <v>1.2775664800652509E-2</v>
      </c>
      <c r="K103" s="165">
        <f>('DJI Components'!BP106/'DJI Components'!BP105)-1</f>
        <v>-1.8382055862886659E-4</v>
      </c>
      <c r="L103" s="165">
        <f>('DJI Components'!BW106/'DJI Components'!BW105)-1</f>
        <v>6.1830098429704883E-3</v>
      </c>
      <c r="M103" s="165">
        <f>('DJI Components'!CD106/'DJI Components'!CD105)-1</f>
        <v>1.7353751194860267E-2</v>
      </c>
      <c r="N103" s="165">
        <f>('DJI Components'!CK106/'DJI Components'!CK105)-1</f>
        <v>1.4595877303960947E-2</v>
      </c>
      <c r="O103" s="165">
        <f>('DJI Components'!CR106/'DJI Components'!CR105)-1</f>
        <v>4.6277290539279647E-2</v>
      </c>
      <c r="P103" s="165">
        <f>('DJI Components'!CY106/'DJI Components'!CY105)-1</f>
        <v>-1.9514974936596929E-2</v>
      </c>
      <c r="Q103" s="165">
        <f>('DJI Components'!DF106/'DJI Components'!DF105)-1</f>
        <v>7.6244875022488667E-3</v>
      </c>
      <c r="R103" s="165">
        <f>('DJI Components'!DM106/'DJI Components'!DM105)-1</f>
        <v>1.7597371988132604E-2</v>
      </c>
      <c r="S103" s="165">
        <f>('DJI Components'!DT106/'DJI Components'!DT105)-1</f>
        <v>-8.6953140096612813E-4</v>
      </c>
      <c r="T103" s="165">
        <f>('DJI Components'!EA106/'DJI Components'!EA105)-1</f>
        <v>1.1028897889242106E-2</v>
      </c>
      <c r="U103" s="165">
        <f>('DJI Components'!EH106/'DJI Components'!EH105)-1</f>
        <v>2.5890936691050248E-2</v>
      </c>
      <c r="V103" s="165">
        <f>('DJI Components'!EO106/'DJI Components'!EO105)-1</f>
        <v>2.8239939604947528E-2</v>
      </c>
      <c r="W103" s="165">
        <f>('DJI Components'!EV106/'DJI Components'!EV105)-1</f>
        <v>1.5422931320185018E-2</v>
      </c>
      <c r="X103" s="165">
        <f>('DJI Components'!FC106/'DJI Components'!FC105)-1</f>
        <v>7.6519308108013995E-3</v>
      </c>
      <c r="Y103" s="165">
        <f>('DJI Components'!FJ106/'DJI Components'!FJ105)-1</f>
        <v>3.5842293906809264E-3</v>
      </c>
      <c r="Z103" s="165">
        <f>('DJI Components'!FQ106/'DJI Components'!FQ105)-1</f>
        <v>1.5495973317396272E-2</v>
      </c>
      <c r="AA103" s="165">
        <f>('DJI Components'!FX106/'DJI Components'!FX105)-1</f>
        <v>4.3533102783728239E-3</v>
      </c>
      <c r="AB103" s="165">
        <f>('DJI Components'!GE106/'DJI Components'!GE105)-1</f>
        <v>1.666923107827234E-2</v>
      </c>
      <c r="AC103" s="165">
        <f>('DJI Components'!GL106/'DJI Components'!GL105)-1</f>
        <v>-9.7694411879640786E-3</v>
      </c>
      <c r="AD103" s="165">
        <f>('DJI Components'!GS106/'DJI Components'!GS105)-1</f>
        <v>-6.2566742563041622E-4</v>
      </c>
      <c r="AE103" s="165">
        <f>('DJI Components'!GZ106/'DJI Components'!GZ105)-1</f>
        <v>5.4284524653649857E-2</v>
      </c>
      <c r="AF103" s="166">
        <f>('DJI Components'!HG106/'DJI Components'!HG105)-1</f>
        <v>9.906224332305813E-3</v>
      </c>
    </row>
    <row r="104" spans="1:32" x14ac:dyDescent="0.2">
      <c r="A104" s="127">
        <f>'DJI Components'!A107</f>
        <v>44225</v>
      </c>
      <c r="B104" s="164">
        <f>('DJI Components'!E107/'DJI Components'!E106)-1</f>
        <v>-4.2307240675032665E-2</v>
      </c>
      <c r="C104" s="165">
        <f>('DJI Components'!L107/'DJI Components'!L106)-1</f>
        <v>-2.2778843214433464E-2</v>
      </c>
      <c r="D104" s="165">
        <f>('DJI Components'!S107/'DJI Components'!S106)-1</f>
        <v>-2.5509614530777047E-2</v>
      </c>
      <c r="E104" s="165">
        <f>('DJI Components'!Z107/'DJI Components'!Z106)-1</f>
        <v>-3.7420593403475033E-2</v>
      </c>
      <c r="F104" s="165">
        <f>('DJI Components'!AG107/'DJI Components'!AG106)-1</f>
        <v>-1.541344654288801E-2</v>
      </c>
      <c r="G104" s="165">
        <f>('DJI Components'!AN107/'DJI Components'!AN106)-1</f>
        <v>-8.1371380739315713E-3</v>
      </c>
      <c r="H104" s="165">
        <f>('DJI Components'!AU107/'DJI Components'!AU106)-1</f>
        <v>-4.2911706680915818E-2</v>
      </c>
      <c r="I104" s="165">
        <f>('DJI Components'!BB107/'DJI Components'!BB106)-1</f>
        <v>-1.6762196735774171E-2</v>
      </c>
      <c r="J104" s="165">
        <f>('DJI Components'!BI107/'DJI Components'!BI106)-1</f>
        <v>-2.0345879131398625E-2</v>
      </c>
      <c r="K104" s="165">
        <f>('DJI Components'!BP107/'DJI Components'!BP106)-1</f>
        <v>-4.5604982611162526E-2</v>
      </c>
      <c r="L104" s="165">
        <f>('DJI Components'!BW107/'DJI Components'!BW106)-1</f>
        <v>-1.3998895185760585E-2</v>
      </c>
      <c r="M104" s="165">
        <f>('DJI Components'!CD107/'DJI Components'!CD106)-1</f>
        <v>-3.6827061463756028E-2</v>
      </c>
      <c r="N104" s="165">
        <f>('DJI Components'!CK107/'DJI Components'!CK106)-1</f>
        <v>-2.6002450321990334E-2</v>
      </c>
      <c r="O104" s="165">
        <f>('DJI Components'!CR107/'DJI Components'!CR106)-1</f>
        <v>-9.9875512751916862E-3</v>
      </c>
      <c r="P104" s="165">
        <f>('DJI Components'!CY107/'DJI Components'!CY106)-1</f>
        <v>-8.0779562278820993E-3</v>
      </c>
      <c r="Q104" s="165">
        <f>('DJI Components'!DF107/'DJI Components'!DF106)-1</f>
        <v>-3.5646718239613961E-2</v>
      </c>
      <c r="R104" s="165">
        <f>('DJI Components'!DM107/'DJI Components'!DM106)-1</f>
        <v>-1.1067581192317544E-2</v>
      </c>
      <c r="S104" s="165">
        <f>('DJI Components'!DT107/'DJI Components'!DT106)-1</f>
        <v>4.9317714219012654E-3</v>
      </c>
      <c r="T104" s="165">
        <f>('DJI Components'!EA107/'DJI Components'!EA106)-1</f>
        <v>-1.0908588184044388E-2</v>
      </c>
      <c r="U104" s="165">
        <f>('DJI Components'!EH107/'DJI Components'!EH106)-1</f>
        <v>-2.9171666195964008E-2</v>
      </c>
      <c r="V104" s="165">
        <f>('DJI Components'!EO107/'DJI Components'!EO106)-1</f>
        <v>-8.38780427265573E-3</v>
      </c>
      <c r="W104" s="165">
        <f>('DJI Components'!EV107/'DJI Components'!EV106)-1</f>
        <v>-1.6492743046235603E-2</v>
      </c>
      <c r="X104" s="165">
        <f>('DJI Components'!FC107/'DJI Components'!FC106)-1</f>
        <v>-4.150119205297953E-3</v>
      </c>
      <c r="Y104" s="165">
        <f>('DJI Components'!FJ107/'DJI Components'!FJ106)-1</f>
        <v>-2.6428549999999995E-2</v>
      </c>
      <c r="Z104" s="165">
        <f>('DJI Components'!FQ107/'DJI Components'!FQ106)-1</f>
        <v>-1.3514733346409513E-2</v>
      </c>
      <c r="AA104" s="165">
        <f>('DJI Components'!FX107/'DJI Components'!FX106)-1</f>
        <v>-1.1197381455614663E-2</v>
      </c>
      <c r="AB104" s="165">
        <f>('DJI Components'!GE107/'DJI Components'!GE106)-1</f>
        <v>-2.5073155962702209E-2</v>
      </c>
      <c r="AC104" s="165">
        <f>('DJI Components'!GL107/'DJI Components'!GL106)-1</f>
        <v>-8.4846093133386091E-3</v>
      </c>
      <c r="AD104" s="165">
        <f>('DJI Components'!GS107/'DJI Components'!GS106)-1</f>
        <v>-2.2678226086956577E-2</v>
      </c>
      <c r="AE104" s="165">
        <f>('DJI Components'!GZ107/'DJI Components'!GZ106)-1</f>
        <v>-2.1584866721408469E-2</v>
      </c>
      <c r="AF104" s="166">
        <f>('DJI Components'!HG107/'DJI Components'!HG106)-1</f>
        <v>-2.0283393718859677E-2</v>
      </c>
    </row>
    <row r="105" spans="1:32" x14ac:dyDescent="0.2">
      <c r="A105" s="127">
        <f>'DJI Components'!A108</f>
        <v>44228</v>
      </c>
      <c r="B105" s="164">
        <f>('DJI Components'!E108/'DJI Components'!E107)-1</f>
        <v>-5.4651427652250284E-3</v>
      </c>
      <c r="C105" s="165">
        <f>('DJI Components'!L108/'DJI Components'!L107)-1</f>
        <v>6.6230602679673289E-3</v>
      </c>
      <c r="D105" s="165">
        <f>('DJI Components'!S108/'DJI Components'!S107)-1</f>
        <v>-4.1419874456112282E-3</v>
      </c>
      <c r="E105" s="165">
        <f>('DJI Components'!Z108/'DJI Components'!Z107)-1</f>
        <v>1.6520096122759398E-2</v>
      </c>
      <c r="F105" s="165">
        <f>('DJI Components'!AG108/'DJI Components'!AG107)-1</f>
        <v>8.4968020135249844E-3</v>
      </c>
      <c r="G105" s="165">
        <f>('DJI Components'!AN108/'DJI Components'!AN107)-1</f>
        <v>1.0282241528817293E-2</v>
      </c>
      <c r="H105" s="165">
        <f>('DJI Components'!AU108/'DJI Components'!AU107)-1</f>
        <v>1.4201960593965834E-2</v>
      </c>
      <c r="I105" s="165">
        <f>('DJI Components'!BB108/'DJI Components'!BB107)-1</f>
        <v>1.839389778403322E-2</v>
      </c>
      <c r="J105" s="165">
        <f>('DJI Components'!BI108/'DJI Components'!BI107)-1</f>
        <v>6.8535407329783915E-3</v>
      </c>
      <c r="K105" s="165">
        <f>('DJI Components'!BP108/'DJI Components'!BP107)-1</f>
        <v>1.6377610158858857E-2</v>
      </c>
      <c r="L105" s="165">
        <f>('DJI Components'!BW108/'DJI Components'!BW107)-1</f>
        <v>1.3128287898116486E-2</v>
      </c>
      <c r="M105" s="165">
        <f>('DJI Components'!CD108/'DJI Components'!CD107)-1</f>
        <v>9.7252907233791319E-4</v>
      </c>
      <c r="N105" s="165">
        <f>('DJI Components'!CK108/'DJI Components'!CK107)-1</f>
        <v>-2.7693670357227251E-3</v>
      </c>
      <c r="O105" s="165">
        <f>('DJI Components'!CR108/'DJI Components'!CR107)-1</f>
        <v>2.1257449874164891E-2</v>
      </c>
      <c r="P105" s="165">
        <f>('DJI Components'!CY108/'DJI Components'!CY107)-1</f>
        <v>1.2005708907684376E-2</v>
      </c>
      <c r="Q105" s="165">
        <f>('DJI Components'!DF108/'DJI Components'!DF107)-1</f>
        <v>-2.5746213886281843E-3</v>
      </c>
      <c r="R105" s="165">
        <f>('DJI Components'!DM108/'DJI Components'!DM107)-1</f>
        <v>7.3832052130753389E-3</v>
      </c>
      <c r="S105" s="165">
        <f>('DJI Components'!DT108/'DJI Components'!DT107)-1</f>
        <v>4.3301097831038859E-4</v>
      </c>
      <c r="T105" s="165">
        <f>('DJI Components'!EA108/'DJI Components'!EA107)-1</f>
        <v>3.7628190136380635E-3</v>
      </c>
      <c r="U105" s="165">
        <f>('DJI Components'!EH108/'DJI Components'!EH107)-1</f>
        <v>3.3152210587750197E-2</v>
      </c>
      <c r="V105" s="165">
        <f>('DJI Components'!EO108/'DJI Components'!EO107)-1</f>
        <v>1.5869534122899376E-2</v>
      </c>
      <c r="W105" s="165">
        <f>('DJI Components'!EV108/'DJI Components'!EV107)-1</f>
        <v>5.9277276226965547E-3</v>
      </c>
      <c r="X105" s="165">
        <f>('DJI Components'!FC108/'DJI Components'!FC107)-1</f>
        <v>1.2856929534109884E-2</v>
      </c>
      <c r="Y105" s="165">
        <f>('DJI Components'!FJ108/'DJI Components'!FJ107)-1</f>
        <v>1.4013235201469465E-2</v>
      </c>
      <c r="Z105" s="165">
        <f>('DJI Components'!FQ108/'DJI Components'!FQ107)-1</f>
        <v>1.2591073096959171E-3</v>
      </c>
      <c r="AA105" s="165">
        <f>('DJI Components'!FX108/'DJI Components'!FX107)-1</f>
        <v>-8.5844931506849909E-3</v>
      </c>
      <c r="AB105" s="165">
        <f>('DJI Components'!GE108/'DJI Components'!GE107)-1</f>
        <v>2.6442437257438556E-2</v>
      </c>
      <c r="AC105" s="165">
        <f>('DJI Components'!GL108/'DJI Components'!GL107)-1</f>
        <v>-2.8258666666666654E-2</v>
      </c>
      <c r="AD105" s="165">
        <f>('DJI Components'!GS108/'DJI Components'!GS107)-1</f>
        <v>-8.6838989008506395E-3</v>
      </c>
      <c r="AE105" s="165">
        <f>('DJI Components'!GZ108/'DJI Components'!GZ107)-1</f>
        <v>1.6649836673007457E-2</v>
      </c>
      <c r="AF105" s="166">
        <f>('DJI Components'!HG108/'DJI Components'!HG107)-1</f>
        <v>7.64743041135163E-3</v>
      </c>
    </row>
    <row r="106" spans="1:32" x14ac:dyDescent="0.2">
      <c r="A106" s="127">
        <f>'DJI Components'!A109</f>
        <v>44229</v>
      </c>
      <c r="B106" s="164">
        <f>('DJI Components'!E109/'DJI Components'!E108)-1</f>
        <v>1.8317516055825767E-3</v>
      </c>
      <c r="C106" s="165">
        <f>('DJI Components'!L109/'DJI Components'!L108)-1</f>
        <v>3.1359463653417574E-2</v>
      </c>
      <c r="D106" s="165">
        <f>('DJI Components'!S109/'DJI Components'!S108)-1</f>
        <v>2.4960280225938547E-4</v>
      </c>
      <c r="E106" s="165">
        <f>('DJI Components'!Z109/'DJI Components'!Z108)-1</f>
        <v>6.3367079643410484E-3</v>
      </c>
      <c r="F106" s="165">
        <f>('DJI Components'!AG109/'DJI Components'!AG108)-1</f>
        <v>2.6041697835818889E-2</v>
      </c>
      <c r="G106" s="165">
        <f>('DJI Components'!AN109/'DJI Components'!AN108)-1</f>
        <v>4.2117794271774533E-2</v>
      </c>
      <c r="H106" s="165">
        <f>('DJI Components'!AU109/'DJI Components'!AU108)-1</f>
        <v>7.5222077295586942E-3</v>
      </c>
      <c r="I106" s="165">
        <f>('DJI Components'!BB109/'DJI Components'!BB108)-1</f>
        <v>9.471365221525696E-3</v>
      </c>
      <c r="J106" s="165">
        <f>('DJI Components'!BI109/'DJI Components'!BI108)-1</f>
        <v>9.9009694719474073E-3</v>
      </c>
      <c r="K106" s="165">
        <f>('DJI Components'!BP109/'DJI Components'!BP108)-1</f>
        <v>3.5260682464455018E-2</v>
      </c>
      <c r="L106" s="165">
        <f>('DJI Components'!BW109/'DJI Components'!BW108)-1</f>
        <v>4.455279550802338E-2</v>
      </c>
      <c r="M106" s="165">
        <f>('DJI Components'!CD109/'DJI Components'!CD108)-1</f>
        <v>2.3317636769458305E-2</v>
      </c>
      <c r="N106" s="165">
        <f>('DJI Components'!CK109/'DJI Components'!CK108)-1</f>
        <v>7.7387230933794182E-3</v>
      </c>
      <c r="O106" s="165">
        <f>('DJI Components'!CR109/'DJI Components'!CR108)-1</f>
        <v>2.3108149993087856E-2</v>
      </c>
      <c r="P106" s="165">
        <f>('DJI Components'!CY109/'DJI Components'!CY108)-1</f>
        <v>-9.1255930883888947E-3</v>
      </c>
      <c r="Q106" s="165">
        <f>('DJI Components'!DF109/'DJI Components'!DF108)-1</f>
        <v>-8.9730621178081282E-3</v>
      </c>
      <c r="R106" s="165">
        <f>('DJI Components'!DM109/'DJI Components'!DM108)-1</f>
        <v>3.0782334160713631E-2</v>
      </c>
      <c r="S106" s="165">
        <f>('DJI Components'!DT109/'DJI Components'!DT108)-1</f>
        <v>8.8010487260488102E-3</v>
      </c>
      <c r="T106" s="165">
        <f>('DJI Components'!EA109/'DJI Components'!EA108)-1</f>
        <v>5.2998778936419466E-3</v>
      </c>
      <c r="U106" s="165">
        <f>('DJI Components'!EH109/'DJI Components'!EH108)-1</f>
        <v>-5.8418111205960077E-4</v>
      </c>
      <c r="V106" s="165">
        <f>('DJI Components'!EO109/'DJI Components'!EO108)-1</f>
        <v>2.859029400831159E-2</v>
      </c>
      <c r="W106" s="165">
        <f>('DJI Components'!EV109/'DJI Components'!EV108)-1</f>
        <v>-1.3957354315287107E-3</v>
      </c>
      <c r="X106" s="165">
        <f>('DJI Components'!FC109/'DJI Components'!FC108)-1</f>
        <v>2.5124703773645729E-2</v>
      </c>
      <c r="Y106" s="165">
        <f>('DJI Components'!FJ109/'DJI Components'!FJ108)-1</f>
        <v>1.1721256913039824E-2</v>
      </c>
      <c r="Z106" s="165">
        <f>('DJI Components'!FQ109/'DJI Components'!FQ108)-1</f>
        <v>1.4131739520958142E-2</v>
      </c>
      <c r="AA106" s="165">
        <f>('DJI Components'!FX109/'DJI Components'!FX108)-1</f>
        <v>4.0530767143160951E-3</v>
      </c>
      <c r="AB106" s="165">
        <f>('DJI Components'!GE109/'DJI Components'!GE108)-1</f>
        <v>2.142569055542598E-2</v>
      </c>
      <c r="AC106" s="165">
        <f>('DJI Components'!GL109/'DJI Components'!GL108)-1</f>
        <v>-7.9869544138048143E-3</v>
      </c>
      <c r="AD106" s="165">
        <f>('DJI Components'!GS109/'DJI Components'!GS108)-1</f>
        <v>1.0770445587120037E-2</v>
      </c>
      <c r="AE106" s="165">
        <f>('DJI Components'!GZ109/'DJI Components'!GZ108)-1</f>
        <v>3.5035421214040907E-2</v>
      </c>
      <c r="AF106" s="166">
        <f>('DJI Components'!HG109/'DJI Components'!HG108)-1</f>
        <v>1.5741143145203251E-2</v>
      </c>
    </row>
    <row r="107" spans="1:32" x14ac:dyDescent="0.2">
      <c r="A107" s="127">
        <f>'DJI Components'!A110</f>
        <v>44230</v>
      </c>
      <c r="B107" s="164">
        <f>('DJI Components'!E110/'DJI Components'!E109)-1</f>
        <v>2.6282252856080213E-3</v>
      </c>
      <c r="C107" s="165">
        <f>('DJI Components'!L110/'DJI Components'!L109)-1</f>
        <v>-2.1540597055689226E-3</v>
      </c>
      <c r="D107" s="165">
        <f>('DJI Components'!S110/'DJI Components'!S109)-1</f>
        <v>-1.4179395937889305E-2</v>
      </c>
      <c r="E107" s="165">
        <f>('DJI Components'!Z110/'DJI Components'!Z109)-1</f>
        <v>-7.7783758879037546E-3</v>
      </c>
      <c r="F107" s="165">
        <f>('DJI Components'!AG110/'DJI Components'!AG109)-1</f>
        <v>3.2099118820552164E-2</v>
      </c>
      <c r="G107" s="165">
        <f>('DJI Components'!AN110/'DJI Components'!AN109)-1</f>
        <v>-5.4545610389610255E-3</v>
      </c>
      <c r="H107" s="165">
        <f>('DJI Components'!AU110/'DJI Components'!AU109)-1</f>
        <v>2.1824041392695781E-2</v>
      </c>
      <c r="I107" s="165">
        <f>('DJI Components'!BB110/'DJI Components'!BB109)-1</f>
        <v>-1.3092297050303348E-3</v>
      </c>
      <c r="J107" s="165">
        <f>('DJI Components'!BI110/'DJI Components'!BI109)-1</f>
        <v>-3.8806986086744599E-3</v>
      </c>
      <c r="K107" s="165">
        <f>('DJI Components'!BP110/'DJI Components'!BP109)-1</f>
        <v>1.3550576569299144E-2</v>
      </c>
      <c r="L107" s="165">
        <f>('DJI Components'!BW110/'DJI Components'!BW109)-1</f>
        <v>5.5057566801206548E-3</v>
      </c>
      <c r="M107" s="165">
        <f>('DJI Components'!CD110/'DJI Components'!CD109)-1</f>
        <v>-4.8970418972876795E-3</v>
      </c>
      <c r="N107" s="165">
        <f>('DJI Components'!CK110/'DJI Components'!CK109)-1</f>
        <v>7.3853945122663855E-3</v>
      </c>
      <c r="O107" s="165">
        <f>('DJI Components'!CR110/'DJI Components'!CR109)-1</f>
        <v>-5.5172413793103114E-3</v>
      </c>
      <c r="P107" s="165">
        <f>('DJI Components'!CY110/'DJI Components'!CY109)-1</f>
        <v>-2.6791610402017163E-3</v>
      </c>
      <c r="Q107" s="165">
        <f>('DJI Components'!DF110/'DJI Components'!DF109)-1</f>
        <v>-4.6511627906976605E-3</v>
      </c>
      <c r="R107" s="165">
        <f>('DJI Components'!DM110/'DJI Components'!DM109)-1</f>
        <v>1.1451223625093654E-2</v>
      </c>
      <c r="S107" s="165">
        <f>('DJI Components'!DT110/'DJI Components'!DT109)-1</f>
        <v>-5.0056637348795396E-3</v>
      </c>
      <c r="T107" s="165">
        <f>('DJI Components'!EA110/'DJI Components'!EA109)-1</f>
        <v>-5.786302193907189E-3</v>
      </c>
      <c r="U107" s="165">
        <f>('DJI Components'!EH110/'DJI Components'!EH109)-1</f>
        <v>1.4571437822459066E-2</v>
      </c>
      <c r="V107" s="165">
        <f>('DJI Components'!EO110/'DJI Components'!EO109)-1</f>
        <v>-6.8772191955647211E-3</v>
      </c>
      <c r="W107" s="165">
        <f>('DJI Components'!EV110/'DJI Components'!EV109)-1</f>
        <v>1.2423636050666875E-3</v>
      </c>
      <c r="X107" s="165">
        <f>('DJI Components'!FC110/'DJI Components'!FC109)-1</f>
        <v>2.6473527239199157E-3</v>
      </c>
      <c r="Y107" s="165">
        <f>('DJI Components'!FJ110/'DJI Components'!FJ109)-1</f>
        <v>-8.367288731069511E-3</v>
      </c>
      <c r="Z107" s="165">
        <f>('DJI Components'!FQ110/'DJI Components'!FQ109)-1</f>
        <v>-2.4503601722651869E-3</v>
      </c>
      <c r="AA107" s="165">
        <f>('DJI Components'!FX110/'DJI Components'!FX109)-1</f>
        <v>5.3211192660549411E-3</v>
      </c>
      <c r="AB107" s="165">
        <f>('DJI Components'!GE110/'DJI Components'!GE109)-1</f>
        <v>-6.1694881488105757E-3</v>
      </c>
      <c r="AC107" s="165">
        <f>('DJI Components'!GL110/'DJI Components'!GL109)-1</f>
        <v>9.4963461910888558E-3</v>
      </c>
      <c r="AD107" s="165">
        <f>('DJI Components'!GS110/'DJI Components'!GS109)-1</f>
        <v>3.0545783034856555E-3</v>
      </c>
      <c r="AE107" s="165">
        <f>('DJI Components'!GZ110/'DJI Components'!GZ109)-1</f>
        <v>-2.9951061202206919E-3</v>
      </c>
      <c r="AF107" s="166">
        <f>('DJI Components'!HG110/'DJI Components'!HG109)-1</f>
        <v>1.177027243683737E-3</v>
      </c>
    </row>
    <row r="108" spans="1:32" x14ac:dyDescent="0.2">
      <c r="A108" s="127">
        <f>'DJI Components'!A111</f>
        <v>44231</v>
      </c>
      <c r="B108" s="164">
        <f>('DJI Components'!E111/'DJI Components'!E110)-1</f>
        <v>9.2318784871638915E-3</v>
      </c>
      <c r="C108" s="165">
        <f>('DJI Components'!L111/'DJI Components'!L110)-1</f>
        <v>3.7030886133661678E-2</v>
      </c>
      <c r="D108" s="165">
        <f>('DJI Components'!S111/'DJI Components'!S110)-1</f>
        <v>5.9051374565100012E-4</v>
      </c>
      <c r="E108" s="165">
        <f>('DJI Components'!Z111/'DJI Components'!Z110)-1</f>
        <v>2.5757779218190446E-2</v>
      </c>
      <c r="F108" s="165">
        <f>('DJI Components'!AG111/'DJI Components'!AG110)-1</f>
        <v>1.5670958173831684E-2</v>
      </c>
      <c r="G108" s="165">
        <f>('DJI Components'!AN111/'DJI Components'!AN110)-1</f>
        <v>1.0446435264241938E-3</v>
      </c>
      <c r="H108" s="165">
        <f>('DJI Components'!AU111/'DJI Components'!AU110)-1</f>
        <v>4.4965153383147438E-4</v>
      </c>
      <c r="I108" s="165">
        <f>('DJI Components'!BB111/'DJI Components'!BB110)-1</f>
        <v>3.2335590998470609E-2</v>
      </c>
      <c r="J108" s="165">
        <f>('DJI Components'!BI111/'DJI Components'!BI110)-1</f>
        <v>4.9210170186591018E-3</v>
      </c>
      <c r="K108" s="165">
        <f>('DJI Components'!BP111/'DJI Components'!BP110)-1</f>
        <v>1.7886215641778502E-2</v>
      </c>
      <c r="L108" s="165">
        <f>('DJI Components'!BW111/'DJI Components'!BW110)-1</f>
        <v>1.8021182520375101E-2</v>
      </c>
      <c r="M108" s="165">
        <f>('DJI Components'!CD111/'DJI Components'!CD110)-1</f>
        <v>7.2812946032003723E-3</v>
      </c>
      <c r="N108" s="165">
        <f>('DJI Components'!CK111/'DJI Components'!CK110)-1</f>
        <v>1.6960257429757597E-2</v>
      </c>
      <c r="O108" s="165">
        <f>('DJI Components'!CR111/'DJI Components'!CR110)-1</f>
        <v>1.9244122746185699E-2</v>
      </c>
      <c r="P108" s="165">
        <f>('DJI Components'!CY111/'DJI Components'!CY110)-1</f>
        <v>1.5950251445175034E-2</v>
      </c>
      <c r="Q108" s="165">
        <f>('DJI Components'!DF111/'DJI Components'!DF110)-1</f>
        <v>9.2835202492211888E-3</v>
      </c>
      <c r="R108" s="165">
        <f>('DJI Components'!DM111/'DJI Components'!DM110)-1</f>
        <v>2.30131790958501E-2</v>
      </c>
      <c r="S108" s="165">
        <f>('DJI Components'!DT111/'DJI Components'!DT110)-1</f>
        <v>1.1115863744856291E-2</v>
      </c>
      <c r="T108" s="165">
        <f>('DJI Components'!EA111/'DJI Components'!EA110)-1</f>
        <v>-1.6683937929176662E-2</v>
      </c>
      <c r="U108" s="165">
        <f>('DJI Components'!EH111/'DJI Components'!EH110)-1</f>
        <v>-4.0740946502056952E-3</v>
      </c>
      <c r="V108" s="165">
        <f>('DJI Components'!EO111/'DJI Components'!EO110)-1</f>
        <v>1.442689120583962E-2</v>
      </c>
      <c r="W108" s="165">
        <f>('DJI Components'!EV111/'DJI Components'!EV110)-1</f>
        <v>6.2041102645404855E-4</v>
      </c>
      <c r="X108" s="165">
        <f>('DJI Components'!FC111/'DJI Components'!FC110)-1</f>
        <v>1.34570688433715E-2</v>
      </c>
      <c r="Y108" s="165">
        <f>('DJI Components'!FJ111/'DJI Components'!FJ110)-1</f>
        <v>3.8006554507239221E-2</v>
      </c>
      <c r="Z108" s="165">
        <f>('DJI Components'!FQ111/'DJI Components'!FQ110)-1</f>
        <v>-2.536330645935192E-2</v>
      </c>
      <c r="AA108" s="165">
        <f>('DJI Components'!FX111/'DJI Components'!FX110)-1</f>
        <v>6.387990392626719E-3</v>
      </c>
      <c r="AB108" s="165">
        <f>('DJI Components'!GE111/'DJI Components'!GE110)-1</f>
        <v>3.918354668661328E-2</v>
      </c>
      <c r="AC108" s="165">
        <f>('DJI Components'!GL111/'DJI Components'!GL110)-1</f>
        <v>7.5664209584287434E-3</v>
      </c>
      <c r="AD108" s="165">
        <f>('DJI Components'!GS111/'DJI Components'!GS110)-1</f>
        <v>9.4192778205228755E-3</v>
      </c>
      <c r="AE108" s="165">
        <f>('DJI Components'!GZ111/'DJI Components'!GZ110)-1</f>
        <v>2.1538304997835711E-2</v>
      </c>
      <c r="AF108" s="166">
        <f>('DJI Components'!HG111/'DJI Components'!HG110)-1</f>
        <v>1.0814487885534296E-2</v>
      </c>
    </row>
    <row r="109" spans="1:32" x14ac:dyDescent="0.2">
      <c r="A109" s="127">
        <f>'DJI Components'!A112</f>
        <v>44232</v>
      </c>
      <c r="B109" s="164">
        <f>('DJI Components'!E112/'DJI Components'!E111)-1</f>
        <v>1.078480482942501E-2</v>
      </c>
      <c r="C109" s="165">
        <f>('DJI Components'!L112/'DJI Components'!L111)-1</f>
        <v>1.1048814875119106E-2</v>
      </c>
      <c r="D109" s="165">
        <f>('DJI Components'!S112/'DJI Components'!S111)-1</f>
        <v>-3.7939212385383891E-3</v>
      </c>
      <c r="E109" s="165">
        <f>('DJI Components'!Z112/'DJI Components'!Z111)-1</f>
        <v>-4.5855157186512896E-3</v>
      </c>
      <c r="F109" s="165">
        <f>('DJI Components'!AG112/'DJI Components'!AG111)-1</f>
        <v>-1.2865581147291971E-2</v>
      </c>
      <c r="G109" s="165">
        <f>('DJI Components'!AN112/'DJI Components'!AN111)-1</f>
        <v>7.0441223181045842E-3</v>
      </c>
      <c r="H109" s="165">
        <f>('DJI Components'!AU112/'DJI Components'!AU111)-1</f>
        <v>2.9213707865167748E-3</v>
      </c>
      <c r="I109" s="165">
        <f>('DJI Components'!BB112/'DJI Components'!BB111)-1</f>
        <v>1.7566179894179967E-2</v>
      </c>
      <c r="J109" s="165">
        <f>('DJI Components'!BI112/'DJI Components'!BI111)-1</f>
        <v>1.3058641626551237E-2</v>
      </c>
      <c r="K109" s="165">
        <f>('DJI Components'!BP112/'DJI Components'!BP111)-1</f>
        <v>1.5974476393326054E-2</v>
      </c>
      <c r="L109" s="165">
        <f>('DJI Components'!BW112/'DJI Components'!BW111)-1</f>
        <v>-8.5106382978727968E-4</v>
      </c>
      <c r="M109" s="165">
        <f>('DJI Components'!CD112/'DJI Components'!CD111)-1</f>
        <v>1.1615743788139676E-2</v>
      </c>
      <c r="N109" s="165">
        <f>('DJI Components'!CK112/'DJI Components'!CK111)-1</f>
        <v>1.4338282403114633E-4</v>
      </c>
      <c r="O109" s="165">
        <f>('DJI Components'!CR112/'DJI Components'!CR111)-1</f>
        <v>-1.0375931104338543E-2</v>
      </c>
      <c r="P109" s="165">
        <f>('DJI Components'!CY112/'DJI Components'!CY111)-1</f>
        <v>6.3626179068572153E-3</v>
      </c>
      <c r="Q109" s="165">
        <f>('DJI Components'!DF112/'DJI Components'!DF111)-1</f>
        <v>1.5186072745660972E-2</v>
      </c>
      <c r="R109" s="165">
        <f>('DJI Components'!DM112/'DJI Components'!DM111)-1</f>
        <v>-1.9530126582278928E-3</v>
      </c>
      <c r="S109" s="165">
        <f>('DJI Components'!DT112/'DJI Components'!DT111)-1</f>
        <v>7.3449415123203465E-3</v>
      </c>
      <c r="T109" s="165">
        <f>('DJI Components'!EA112/'DJI Components'!EA111)-1</f>
        <v>-3.0250439204094759E-3</v>
      </c>
      <c r="U109" s="165">
        <f>('DJI Components'!EH112/'DJI Components'!EH111)-1</f>
        <v>7.8509980548524538E-4</v>
      </c>
      <c r="V109" s="165">
        <f>('DJI Components'!EO112/'DJI Components'!EO111)-1</f>
        <v>3.1856615520990728E-2</v>
      </c>
      <c r="W109" s="165">
        <f>('DJI Components'!EV112/'DJI Components'!EV111)-1</f>
        <v>4.1851352723021318E-3</v>
      </c>
      <c r="X109" s="165">
        <f>('DJI Components'!FC112/'DJI Components'!FC111)-1</f>
        <v>3.8238634141332106E-3</v>
      </c>
      <c r="Y109" s="165">
        <f>('DJI Components'!FJ112/'DJI Components'!FJ111)-1</f>
        <v>6.3225390416021821E-3</v>
      </c>
      <c r="Z109" s="165">
        <f>('DJI Components'!FQ112/'DJI Components'!FQ111)-1</f>
        <v>-1.460584506789453E-2</v>
      </c>
      <c r="AA109" s="165">
        <f>('DJI Components'!FX112/'DJI Components'!FX111)-1</f>
        <v>3.2644360403415451E-3</v>
      </c>
      <c r="AB109" s="165">
        <f>('DJI Components'!GE112/'DJI Components'!GE111)-1</f>
        <v>-2.2938876941457353E-3</v>
      </c>
      <c r="AC109" s="165">
        <f>('DJI Components'!GL112/'DJI Components'!GL111)-1</f>
        <v>1.0960036533387285E-2</v>
      </c>
      <c r="AD109" s="165">
        <f>('DJI Components'!GS112/'DJI Components'!GS111)-1</f>
        <v>1.2839416353324973E-2</v>
      </c>
      <c r="AE109" s="165">
        <f>('DJI Components'!GZ112/'DJI Components'!GZ111)-1</f>
        <v>5.1601177419988709E-3</v>
      </c>
      <c r="AF109" s="166">
        <f>('DJI Components'!HG112/'DJI Components'!HG111)-1</f>
        <v>2.9746398908290228E-3</v>
      </c>
    </row>
    <row r="110" spans="1:32" x14ac:dyDescent="0.2">
      <c r="A110" s="127">
        <f>'DJI Components'!A113</f>
        <v>44235</v>
      </c>
      <c r="B110" s="164">
        <f>('DJI Components'!E113/'DJI Components'!E112)-1</f>
        <v>9.7759904412040299E-3</v>
      </c>
      <c r="C110" s="165">
        <f>('DJI Components'!L113/'DJI Components'!L112)-1</f>
        <v>1.3541328900390504E-2</v>
      </c>
      <c r="D110" s="165">
        <f>('DJI Components'!S113/'DJI Components'!S112)-1</f>
        <v>5.2894378934238429E-3</v>
      </c>
      <c r="E110" s="165">
        <f>('DJI Components'!Z113/'DJI Components'!Z112)-1</f>
        <v>1.0968777821320774E-3</v>
      </c>
      <c r="F110" s="165">
        <f>('DJI Components'!AG113/'DJI Components'!AG112)-1</f>
        <v>1.9333449407657133E-2</v>
      </c>
      <c r="G110" s="165">
        <f>('DJI Components'!AN113/'DJI Components'!AN112)-1</f>
        <v>2.3056979274611367E-2</v>
      </c>
      <c r="H110" s="165">
        <f>('DJI Components'!AU113/'DJI Components'!AU112)-1</f>
        <v>2.4871173540865543E-2</v>
      </c>
      <c r="I110" s="165">
        <f>('DJI Components'!BB113/'DJI Components'!BB112)-1</f>
        <v>1.788679210121491E-2</v>
      </c>
      <c r="J110" s="165">
        <f>('DJI Components'!BI113/'DJI Components'!BI112)-1</f>
        <v>5.4379856822563966E-3</v>
      </c>
      <c r="K110" s="165">
        <f>('DJI Components'!BP113/'DJI Components'!BP112)-1</f>
        <v>1.921663105462601E-3</v>
      </c>
      <c r="L110" s="165">
        <f>('DJI Components'!BW113/'DJI Components'!BW112)-1</f>
        <v>2.2657560477001626E-2</v>
      </c>
      <c r="M110" s="165">
        <f>('DJI Components'!CD113/'DJI Components'!CD112)-1</f>
        <v>4.6323822652512003E-3</v>
      </c>
      <c r="N110" s="165">
        <f>('DJI Components'!CK113/'DJI Components'!CK112)-1</f>
        <v>4.195704163148406E-3</v>
      </c>
      <c r="O110" s="165">
        <f>('DJI Components'!CR113/'DJI Components'!CR112)-1</f>
        <v>1.6844276383636947E-2</v>
      </c>
      <c r="P110" s="165">
        <f>('DJI Components'!CY113/'DJI Components'!CY112)-1</f>
        <v>1.494375552226157E-2</v>
      </c>
      <c r="Q110" s="165">
        <f>('DJI Components'!DF113/'DJI Components'!DF112)-1</f>
        <v>2.858017686677039E-3</v>
      </c>
      <c r="R110" s="165">
        <f>('DJI Components'!DM113/'DJI Components'!DM112)-1</f>
        <v>1.5654464868950946E-2</v>
      </c>
      <c r="S110" s="165">
        <f>('DJI Components'!DT113/'DJI Components'!DT112)-1</f>
        <v>-4.7041113491004261E-3</v>
      </c>
      <c r="T110" s="165">
        <f>('DJI Components'!EA113/'DJI Components'!EA112)-1</f>
        <v>-1.0026470018000166E-2</v>
      </c>
      <c r="U110" s="165">
        <f>('DJI Components'!EH113/'DJI Components'!EH112)-1</f>
        <v>1.1147977016696675E-3</v>
      </c>
      <c r="V110" s="165">
        <f>('DJI Components'!EO113/'DJI Components'!EO112)-1</f>
        <v>-1.1715229744916233E-2</v>
      </c>
      <c r="W110" s="165">
        <f>('DJI Components'!EV113/'DJI Components'!EV112)-1</f>
        <v>-3.0872036612610287E-3</v>
      </c>
      <c r="X110" s="165">
        <f>('DJI Components'!FC113/'DJI Components'!FC112)-1</f>
        <v>1.6741596620795107E-4</v>
      </c>
      <c r="Y110" s="165">
        <f>('DJI Components'!FJ113/'DJI Components'!FJ112)-1</f>
        <v>9.3896785249840686E-3</v>
      </c>
      <c r="Z110" s="165">
        <f>('DJI Components'!FQ113/'DJI Components'!FQ112)-1</f>
        <v>-5.2390987877393158E-4</v>
      </c>
      <c r="AA110" s="165">
        <f>('DJI Components'!FX113/'DJI Components'!FX112)-1</f>
        <v>-4.8807122198120112E-3</v>
      </c>
      <c r="AB110" s="165">
        <f>('DJI Components'!GE113/'DJI Components'!GE112)-1</f>
        <v>-9.0051490347243801E-3</v>
      </c>
      <c r="AC110" s="165">
        <f>('DJI Components'!GL113/'DJI Components'!GL112)-1</f>
        <v>2.4091346635386479E-3</v>
      </c>
      <c r="AD110" s="165">
        <f>('DJI Components'!GS113/'DJI Components'!GS112)-1</f>
        <v>4.641160954272916E-3</v>
      </c>
      <c r="AE110" s="165">
        <f>('DJI Components'!GZ113/'DJI Components'!GZ112)-1</f>
        <v>4.8796620693384529E-2</v>
      </c>
      <c r="AF110" s="166">
        <f>('DJI Components'!HG113/'DJI Components'!HG112)-1</f>
        <v>7.6254709736407467E-3</v>
      </c>
    </row>
    <row r="111" spans="1:32" x14ac:dyDescent="0.2">
      <c r="A111" s="127">
        <f>'DJI Components'!A114</f>
        <v>44236</v>
      </c>
      <c r="B111" s="164">
        <f>('DJI Components'!E114/'DJI Components'!E113)-1</f>
        <v>9.9583428291194487E-4</v>
      </c>
      <c r="C111" s="165">
        <f>('DJI Components'!L114/'DJI Components'!L113)-1</f>
        <v>-1.0235159156733453E-2</v>
      </c>
      <c r="D111" s="165">
        <f>('DJI Components'!S114/'DJI Components'!S113)-1</f>
        <v>-3.8725974360896975E-3</v>
      </c>
      <c r="E111" s="165">
        <f>('DJI Components'!Z114/'DJI Components'!Z113)-1</f>
        <v>-6.573727074027258E-3</v>
      </c>
      <c r="F111" s="165">
        <f>('DJI Components'!AG114/'DJI Components'!AG113)-1</f>
        <v>1.4956348407025422E-2</v>
      </c>
      <c r="G111" s="165">
        <f>('DJI Components'!AN114/'DJI Components'!AN113)-1</f>
        <v>-8.6096734658336338E-4</v>
      </c>
      <c r="H111" s="165">
        <f>('DJI Components'!AU114/'DJI Components'!AU113)-1</f>
        <v>-5.6843461187905397E-3</v>
      </c>
      <c r="I111" s="165">
        <f>('DJI Components'!BB114/'DJI Components'!BB113)-1</f>
        <v>-8.9905804861173388E-3</v>
      </c>
      <c r="J111" s="165">
        <f>('DJI Components'!BI114/'DJI Components'!BI113)-1</f>
        <v>-4.4069913624595891E-3</v>
      </c>
      <c r="K111" s="165">
        <f>('DJI Components'!BP114/'DJI Components'!BP113)-1</f>
        <v>-1.3077594178817598E-2</v>
      </c>
      <c r="L111" s="165">
        <f>('DJI Components'!BW114/'DJI Components'!BW113)-1</f>
        <v>1.0328069505143311E-3</v>
      </c>
      <c r="M111" s="165">
        <f>('DJI Components'!CD114/'DJI Components'!CD113)-1</f>
        <v>-9.0257872607388823E-3</v>
      </c>
      <c r="N111" s="165">
        <f>('DJI Components'!CK114/'DJI Components'!CK113)-1</f>
        <v>-1.164164557955083E-2</v>
      </c>
      <c r="O111" s="165">
        <f>('DJI Components'!CR114/'DJI Components'!CR113)-1</f>
        <v>-6.4232758620689223E-3</v>
      </c>
      <c r="P111" s="165">
        <f>('DJI Components'!CY114/'DJI Components'!CY113)-1</f>
        <v>-1.2215864313438463E-2</v>
      </c>
      <c r="Q111" s="165">
        <f>('DJI Components'!DF114/'DJI Components'!DF113)-1</f>
        <v>8.1858235288119197E-3</v>
      </c>
      <c r="R111" s="165">
        <f>('DJI Components'!DM114/'DJI Components'!DM113)-1</f>
        <v>-3.9959826173537882E-3</v>
      </c>
      <c r="S111" s="165">
        <f>('DJI Components'!DT114/'DJI Components'!DT113)-1</f>
        <v>2.0795887883581665E-2</v>
      </c>
      <c r="T111" s="165">
        <f>('DJI Components'!EA114/'DJI Components'!EA113)-1</f>
        <v>0</v>
      </c>
      <c r="U111" s="165">
        <f>('DJI Components'!EH114/'DJI Components'!EH113)-1</f>
        <v>5.3615003696889652E-3</v>
      </c>
      <c r="V111" s="165">
        <f>('DJI Components'!EO114/'DJI Components'!EO113)-1</f>
        <v>-1.1296359771386544E-2</v>
      </c>
      <c r="W111" s="165">
        <f>('DJI Components'!EV114/'DJI Components'!EV113)-1</f>
        <v>-3.8708679085061037E-3</v>
      </c>
      <c r="X111" s="165">
        <f>('DJI Components'!FC114/'DJI Components'!FC113)-1</f>
        <v>-9.3332610611176481E-3</v>
      </c>
      <c r="Y111" s="165">
        <f>('DJI Components'!FJ114/'DJI Components'!FJ113)-1</f>
        <v>6.5663954835784022E-3</v>
      </c>
      <c r="Z111" s="165">
        <f>('DJI Components'!FQ114/'DJI Components'!FQ113)-1</f>
        <v>1.6310072964297539E-2</v>
      </c>
      <c r="AA111" s="165">
        <f>('DJI Components'!FX114/'DJI Components'!FX113)-1</f>
        <v>-9.0824706463665805E-4</v>
      </c>
      <c r="AB111" s="165">
        <f>('DJI Components'!GE114/'DJI Components'!GE113)-1</f>
        <v>-1.7883658068942321E-3</v>
      </c>
      <c r="AC111" s="165">
        <f>('DJI Components'!GL114/'DJI Components'!GL113)-1</f>
        <v>1.4019627478469854E-3</v>
      </c>
      <c r="AD111" s="165">
        <f>('DJI Components'!GS114/'DJI Components'!GS113)-1</f>
        <v>5.5161208406269147E-3</v>
      </c>
      <c r="AE111" s="165">
        <f>('DJI Components'!GZ114/'DJI Components'!GZ113)-1</f>
        <v>-9.4210157894737412E-3</v>
      </c>
      <c r="AF111" s="166">
        <f>('DJI Components'!HG114/'DJI Components'!HG113)-1</f>
        <v>-3.1638552005741616E-4</v>
      </c>
    </row>
    <row r="112" spans="1:32" x14ac:dyDescent="0.2">
      <c r="A112" s="127">
        <f>'DJI Components'!A115</f>
        <v>44237</v>
      </c>
      <c r="B112" s="164">
        <f>('DJI Components'!E115/'DJI Components'!E114)-1</f>
        <v>7.7373714188433418E-4</v>
      </c>
      <c r="C112" s="165">
        <f>('DJI Components'!L115/'DJI Components'!L114)-1</f>
        <v>1.2235522576570901E-2</v>
      </c>
      <c r="D112" s="165">
        <f>('DJI Components'!S115/'DJI Components'!S114)-1</f>
        <v>7.6484810728538744E-3</v>
      </c>
      <c r="E112" s="165">
        <f>('DJI Components'!Z115/'DJI Components'!Z114)-1</f>
        <v>-4.5584591044210976E-3</v>
      </c>
      <c r="F112" s="165">
        <f>('DJI Components'!AG115/'DJI Components'!AG114)-1</f>
        <v>-1.4875404771183653E-2</v>
      </c>
      <c r="G112" s="165">
        <f>('DJI Components'!AN115/'DJI Components'!AN114)-1</f>
        <v>2.2303426714838093E-3</v>
      </c>
      <c r="H112" s="165">
        <f>('DJI Components'!AU115/'DJI Components'!AU114)-1</f>
        <v>1.7150373979225808E-2</v>
      </c>
      <c r="I112" s="165">
        <f>('DJI Components'!BB115/'DJI Components'!BB114)-1</f>
        <v>-2.5979340206185642E-2</v>
      </c>
      <c r="J112" s="165">
        <f>('DJI Components'!BI115/'DJI Components'!BI114)-1</f>
        <v>-2.0121327562950819E-3</v>
      </c>
      <c r="K112" s="165">
        <f>('DJI Components'!BP115/'DJI Components'!BP114)-1</f>
        <v>1.8904594307582734E-2</v>
      </c>
      <c r="L112" s="165">
        <f>('DJI Components'!BW115/'DJI Components'!BW114)-1</f>
        <v>1.2713865787208789E-2</v>
      </c>
      <c r="M112" s="165">
        <f>('DJI Components'!CD115/'DJI Components'!CD114)-1</f>
        <v>6.9300067927913211E-4</v>
      </c>
      <c r="N112" s="165">
        <f>('DJI Components'!CK115/'DJI Components'!CK114)-1</f>
        <v>6.9372152917923646E-3</v>
      </c>
      <c r="O112" s="165">
        <f>('DJI Components'!CR115/'DJI Components'!CR114)-1</f>
        <v>1.3610411936209044E-3</v>
      </c>
      <c r="P112" s="165">
        <f>('DJI Components'!CY115/'DJI Components'!CY114)-1</f>
        <v>1.1466011653824548E-3</v>
      </c>
      <c r="Q112" s="165">
        <f>('DJI Components'!DF115/'DJI Components'!DF114)-1</f>
        <v>3.2476934324245921E-3</v>
      </c>
      <c r="R112" s="165">
        <f>('DJI Components'!DM115/'DJI Components'!DM114)-1</f>
        <v>5.7316233596260702E-4</v>
      </c>
      <c r="S112" s="165">
        <f>('DJI Components'!DT115/'DJI Components'!DT114)-1</f>
        <v>-7.3155015708029625E-3</v>
      </c>
      <c r="T112" s="165">
        <f>('DJI Components'!EA115/'DJI Components'!EA114)-1</f>
        <v>-1.9988952984543173E-3</v>
      </c>
      <c r="U112" s="165">
        <f>('DJI Components'!EH115/'DJI Components'!EH114)-1</f>
        <v>-3.897103763430998E-3</v>
      </c>
      <c r="V112" s="165">
        <f>('DJI Components'!EO115/'DJI Components'!EO114)-1</f>
        <v>4.7253969467364598E-3</v>
      </c>
      <c r="W112" s="165">
        <f>('DJI Components'!EV115/'DJI Components'!EV114)-1</f>
        <v>-3.4972954612154661E-3</v>
      </c>
      <c r="X112" s="165">
        <f>('DJI Components'!FC115/'DJI Components'!FC114)-1</f>
        <v>8.4512041628848067E-5</v>
      </c>
      <c r="Y112" s="165">
        <f>('DJI Components'!FJ115/'DJI Components'!FJ114)-1</f>
        <v>-8.3583240457100194E-3</v>
      </c>
      <c r="Z112" s="165">
        <f>('DJI Components'!FQ115/'DJI Components'!FQ114)-1</f>
        <v>1.1437032256817803E-2</v>
      </c>
      <c r="AA112" s="165">
        <f>('DJI Components'!FX115/'DJI Components'!FX114)-1</f>
        <v>-7.272909090908497E-4</v>
      </c>
      <c r="AB112" s="165">
        <f>('DJI Components'!GE115/'DJI Components'!GE114)-1</f>
        <v>-3.8738135991900347E-4</v>
      </c>
      <c r="AC112" s="165">
        <f>('DJI Components'!GL115/'DJI Components'!GL114)-1</f>
        <v>3.2200019999999885E-2</v>
      </c>
      <c r="AD112" s="165">
        <f>('DJI Components'!GS115/'DJI Components'!GS114)-1</f>
        <v>-1.1657388580437633E-2</v>
      </c>
      <c r="AE112" s="165">
        <f>('DJI Components'!GZ115/'DJI Components'!GZ114)-1</f>
        <v>7.5447529206034147E-3</v>
      </c>
      <c r="AF112" s="166">
        <f>('DJI Components'!HG115/'DJI Components'!HG114)-1</f>
        <v>1.9750871929125058E-3</v>
      </c>
    </row>
    <row r="113" spans="1:32" x14ac:dyDescent="0.2">
      <c r="A113" s="127">
        <f>'DJI Components'!A116</f>
        <v>44238</v>
      </c>
      <c r="B113" s="164">
        <f>('DJI Components'!E116/'DJI Components'!E115)-1</f>
        <v>-2.1371741535545219E-2</v>
      </c>
      <c r="C113" s="165">
        <f>('DJI Components'!L116/'DJI Components'!L115)-1</f>
        <v>6.2389458391631791E-4</v>
      </c>
      <c r="D113" s="165">
        <f>('DJI Components'!S116/'DJI Components'!S115)-1</f>
        <v>-1.4342086302127743E-2</v>
      </c>
      <c r="E113" s="165">
        <f>('DJI Components'!Z116/'DJI Components'!Z115)-1</f>
        <v>-1.9203338645418233E-3</v>
      </c>
      <c r="F113" s="165">
        <f>('DJI Components'!AG116/'DJI Components'!AG115)-1</f>
        <v>-5.9456116076407328E-3</v>
      </c>
      <c r="G113" s="165">
        <f>('DJI Components'!AN116/'DJI Components'!AN115)-1</f>
        <v>3.1863493668504717E-3</v>
      </c>
      <c r="H113" s="165">
        <f>('DJI Components'!AU116/'DJI Components'!AU115)-1</f>
        <v>-5.4042370969813458E-3</v>
      </c>
      <c r="I113" s="165">
        <f>('DJI Components'!BB116/'DJI Components'!BB115)-1</f>
        <v>7.1972901271257772E-3</v>
      </c>
      <c r="J113" s="165">
        <f>('DJI Components'!BI116/'DJI Components'!BI115)-1</f>
        <v>1.4112923956166368E-2</v>
      </c>
      <c r="K113" s="165">
        <f>('DJI Components'!BP116/'DJI Components'!BP115)-1</f>
        <v>0</v>
      </c>
      <c r="L113" s="165">
        <f>('DJI Components'!BW116/'DJI Components'!BW115)-1</f>
        <v>-6.4414092495116426E-3</v>
      </c>
      <c r="M113" s="165">
        <f>('DJI Components'!CD116/'DJI Components'!CD115)-1</f>
        <v>9.8877125071838989E-5</v>
      </c>
      <c r="N113" s="165">
        <f>('DJI Components'!CK116/'DJI Components'!CK115)-1</f>
        <v>-5.8488068761074485E-3</v>
      </c>
      <c r="O113" s="165">
        <f>('DJI Components'!CR116/'DJI Components'!CR115)-1</f>
        <v>3.0581022246329859E-2</v>
      </c>
      <c r="P113" s="165">
        <f>('DJI Components'!CY116/'DJI Components'!CY115)-1</f>
        <v>-1.0880186696338168E-2</v>
      </c>
      <c r="Q113" s="165">
        <f>('DJI Components'!DF116/'DJI Components'!DF115)-1</f>
        <v>-4.49613337924748E-3</v>
      </c>
      <c r="R113" s="165">
        <f>('DJI Components'!DM116/'DJI Components'!DM115)-1</f>
        <v>-2.7924959818845796E-3</v>
      </c>
      <c r="S113" s="165">
        <f>('DJI Components'!DT116/'DJI Components'!DT115)-1</f>
        <v>-6.0629665875822081E-4</v>
      </c>
      <c r="T113" s="165">
        <f>('DJI Components'!EA116/'DJI Components'!EA115)-1</f>
        <v>-2.0029128774740057E-3</v>
      </c>
      <c r="U113" s="165">
        <f>('DJI Components'!EH116/'DJI Components'!EH115)-1</f>
        <v>6.8775140097907528E-3</v>
      </c>
      <c r="V113" s="165">
        <f>('DJI Components'!EO116/'DJI Components'!EO115)-1</f>
        <v>7.5809767438803632E-3</v>
      </c>
      <c r="W113" s="165">
        <f>('DJI Components'!EV116/'DJI Components'!EV115)-1</f>
        <v>8.5790827594833807E-4</v>
      </c>
      <c r="X113" s="165">
        <f>('DJI Components'!FC116/'DJI Components'!FC115)-1</f>
        <v>1.909430542795576E-2</v>
      </c>
      <c r="Y113" s="165">
        <f>('DJI Components'!FJ116/'DJI Components'!FJ115)-1</f>
        <v>2.8095869229569637E-3</v>
      </c>
      <c r="Z113" s="165">
        <f>('DJI Components'!FQ116/'DJI Components'!FQ115)-1</f>
        <v>-9.8976306520270896E-4</v>
      </c>
      <c r="AA113" s="165">
        <f>('DJI Components'!FX116/'DJI Components'!FX115)-1</f>
        <v>-6.5502366548442215E-3</v>
      </c>
      <c r="AB113" s="165">
        <f>('DJI Components'!GE116/'DJI Components'!GE115)-1</f>
        <v>2.0441784339839231E-2</v>
      </c>
      <c r="AC113" s="165">
        <f>('DJI Components'!GL116/'DJI Components'!GL115)-1</f>
        <v>-2.8870412151319247E-2</v>
      </c>
      <c r="AD113" s="165">
        <f>('DJI Components'!GS116/'DJI Components'!GS115)-1</f>
        <v>-7.6320680069363878E-4</v>
      </c>
      <c r="AE113" s="165">
        <f>('DJI Components'!GZ116/'DJI Components'!GZ115)-1</f>
        <v>6.7499813650269136E-3</v>
      </c>
      <c r="AF113" s="166">
        <f>('DJI Components'!HG116/'DJI Components'!HG115)-1</f>
        <v>-2.2584277525772301E-4</v>
      </c>
    </row>
    <row r="114" spans="1:32" x14ac:dyDescent="0.2">
      <c r="A114" s="127">
        <f>'DJI Components'!A117</f>
        <v>44239</v>
      </c>
      <c r="B114" s="164">
        <f>('DJI Components'!E117/'DJI Components'!E116)-1</f>
        <v>8.4080466178189095E-3</v>
      </c>
      <c r="C114" s="165">
        <f>('DJI Components'!L117/'DJI Components'!L116)-1</f>
        <v>1.0209625285786172E-2</v>
      </c>
      <c r="D114" s="165">
        <f>('DJI Components'!S117/'DJI Components'!S116)-1</f>
        <v>9.2325309080483198E-3</v>
      </c>
      <c r="E114" s="165">
        <f>('DJI Components'!Z117/'DJI Components'!Z116)-1</f>
        <v>1.7759934220380469E-3</v>
      </c>
      <c r="F114" s="165">
        <f>('DJI Components'!AG117/'DJI Components'!AG116)-1</f>
        <v>1.5189974077851609E-3</v>
      </c>
      <c r="G114" s="165">
        <f>('DJI Components'!AN117/'DJI Components'!AN116)-1</f>
        <v>-1.814978518326904E-3</v>
      </c>
      <c r="H114" s="165">
        <f>('DJI Components'!AU117/'DJI Components'!AU116)-1</f>
        <v>5.7596828654535859E-3</v>
      </c>
      <c r="I114" s="165">
        <f>('DJI Components'!BB117/'DJI Components'!BB116)-1</f>
        <v>-6.0950186593099476E-3</v>
      </c>
      <c r="J114" s="165">
        <f>('DJI Components'!BI117/'DJI Components'!BI116)-1</f>
        <v>7.7534792793931828E-3</v>
      </c>
      <c r="K114" s="165">
        <f>('DJI Components'!BP117/'DJI Components'!BP116)-1</f>
        <v>8.3232879598851284E-3</v>
      </c>
      <c r="L114" s="165">
        <f>('DJI Components'!BW117/'DJI Components'!BW116)-1</f>
        <v>1.3231013189279217E-2</v>
      </c>
      <c r="M114" s="165">
        <f>('DJI Components'!CD117/'DJI Components'!CD116)-1</f>
        <v>6.8751313093575739E-3</v>
      </c>
      <c r="N114" s="165">
        <f>('DJI Components'!CK117/'DJI Components'!CK116)-1</f>
        <v>1.6242402484967222E-3</v>
      </c>
      <c r="O114" s="165">
        <f>('DJI Components'!CR117/'DJI Components'!CR116)-1</f>
        <v>1.895814375206073E-2</v>
      </c>
      <c r="P114" s="165">
        <f>('DJI Components'!CY117/'DJI Components'!CY116)-1</f>
        <v>-9.0977583624918257E-4</v>
      </c>
      <c r="Q114" s="165">
        <f>('DJI Components'!DF117/'DJI Components'!DF116)-1</f>
        <v>3.1314224151681724E-3</v>
      </c>
      <c r="R114" s="165">
        <f>('DJI Components'!DM117/'DJI Components'!DM116)-1</f>
        <v>1.4216959453810407E-2</v>
      </c>
      <c r="S114" s="165">
        <f>('DJI Components'!DT117/'DJI Components'!DT116)-1</f>
        <v>-1.7268399360276243E-3</v>
      </c>
      <c r="T114" s="165">
        <f>('DJI Components'!EA117/'DJI Components'!EA116)-1</f>
        <v>3.4787457849163594E-3</v>
      </c>
      <c r="U114" s="165">
        <f>('DJI Components'!EH117/'DJI Components'!EH116)-1</f>
        <v>2.045073376312434E-3</v>
      </c>
      <c r="V114" s="165">
        <f>('DJI Components'!EO117/'DJI Components'!EO116)-1</f>
        <v>-9.8926993816979003E-3</v>
      </c>
      <c r="W114" s="165">
        <f>('DJI Components'!EV117/'DJI Components'!EV116)-1</f>
        <v>-5.532603358020749E-3</v>
      </c>
      <c r="X114" s="165">
        <f>('DJI Components'!FC117/'DJI Components'!FC116)-1</f>
        <v>-3.6064084810477626E-3</v>
      </c>
      <c r="Y114" s="165">
        <f>('DJI Components'!FJ117/'DJI Components'!FJ116)-1</f>
        <v>-2.5966175371497924E-3</v>
      </c>
      <c r="Z114" s="165">
        <f>('DJI Components'!FQ117/'DJI Components'!FQ116)-1</f>
        <v>-1.4501506885908233E-2</v>
      </c>
      <c r="AA114" s="165">
        <f>('DJI Components'!FX117/'DJI Components'!FX116)-1</f>
        <v>-7.3259526493022475E-3</v>
      </c>
      <c r="AB114" s="165">
        <f>('DJI Components'!GE117/'DJI Components'!GE116)-1</f>
        <v>-3.3228756608206789E-3</v>
      </c>
      <c r="AC114" s="165">
        <f>('DJI Components'!GL117/'DJI Components'!GL116)-1</f>
        <v>5.1875898880204829E-3</v>
      </c>
      <c r="AD114" s="165">
        <f>('DJI Components'!GS117/'DJI Components'!GS116)-1</f>
        <v>3.1245451152743797E-3</v>
      </c>
      <c r="AE114" s="165">
        <f>('DJI Components'!GZ117/'DJI Components'!GZ116)-1</f>
        <v>-1.6971378828319561E-2</v>
      </c>
      <c r="AF114" s="166">
        <f>('DJI Components'!HG117/'DJI Components'!HG116)-1</f>
        <v>8.8130394805085999E-4</v>
      </c>
    </row>
    <row r="115" spans="1:32" x14ac:dyDescent="0.2">
      <c r="A115" s="127">
        <f>'DJI Components'!A118</f>
        <v>44243</v>
      </c>
      <c r="B115" s="164">
        <f>('DJI Components'!E118/'DJI Components'!E117)-1</f>
        <v>-1.1583615191666619E-2</v>
      </c>
      <c r="C115" s="165">
        <f>('DJI Components'!L118/'DJI Components'!L117)-1</f>
        <v>8.1777352329013286E-3</v>
      </c>
      <c r="D115" s="165">
        <f>('DJI Components'!S118/'DJI Components'!S117)-1</f>
        <v>-1.8422540664568055E-2</v>
      </c>
      <c r="E115" s="165">
        <f>('DJI Components'!Z118/'DJI Components'!Z117)-1</f>
        <v>-1.6103960113169835E-2</v>
      </c>
      <c r="F115" s="165">
        <f>('DJI Components'!AG118/'DJI Components'!AG117)-1</f>
        <v>2.9386658060226667E-2</v>
      </c>
      <c r="G115" s="165">
        <f>('DJI Components'!AN118/'DJI Components'!AN117)-1</f>
        <v>2.2172836452021949E-2</v>
      </c>
      <c r="H115" s="165">
        <f>('DJI Components'!AU118/'DJI Components'!AU117)-1</f>
        <v>6.2668177331122177E-3</v>
      </c>
      <c r="I115" s="165">
        <f>('DJI Components'!BB118/'DJI Components'!BB117)-1</f>
        <v>-1.6494036445463212E-2</v>
      </c>
      <c r="J115" s="165">
        <f>('DJI Components'!BI118/'DJI Components'!BI117)-1</f>
        <v>-8.2856383563945091E-3</v>
      </c>
      <c r="K115" s="165">
        <f>('DJI Components'!BP118/'DJI Components'!BP117)-1</f>
        <v>1.0318107985619607E-2</v>
      </c>
      <c r="L115" s="165">
        <f>('DJI Components'!BW118/'DJI Components'!BW117)-1</f>
        <v>1.8412065392777288E-2</v>
      </c>
      <c r="M115" s="165">
        <f>('DJI Components'!CD118/'DJI Components'!CD117)-1</f>
        <v>-6.3862551225446484E-4</v>
      </c>
      <c r="N115" s="165">
        <f>('DJI Components'!CK118/'DJI Components'!CK117)-1</f>
        <v>-7.639346054580165E-3</v>
      </c>
      <c r="O115" s="165">
        <f>('DJI Components'!CR118/'DJI Components'!CR117)-1</f>
        <v>1.067788366481337E-2</v>
      </c>
      <c r="P115" s="165">
        <f>('DJI Components'!CY118/'DJI Components'!CY117)-1</f>
        <v>-6.0430710419767664E-3</v>
      </c>
      <c r="Q115" s="165">
        <f>('DJI Components'!DF118/'DJI Components'!DF117)-1</f>
        <v>-9.0646835266576797E-3</v>
      </c>
      <c r="R115" s="165">
        <f>('DJI Components'!DM118/'DJI Components'!DM117)-1</f>
        <v>2.4070753982300852E-2</v>
      </c>
      <c r="S115" s="165">
        <f>('DJI Components'!DT118/'DJI Components'!DT117)-1</f>
        <v>5.282865973339046E-3</v>
      </c>
      <c r="T115" s="165">
        <f>('DJI Components'!EA118/'DJI Components'!EA117)-1</f>
        <v>-1.0000043596798402E-2</v>
      </c>
      <c r="U115" s="165">
        <f>('DJI Components'!EH118/'DJI Components'!EH117)-1</f>
        <v>-5.2655535886045879E-3</v>
      </c>
      <c r="V115" s="165">
        <f>('DJI Components'!EO118/'DJI Components'!EO117)-1</f>
        <v>-2.8848016776246155E-3</v>
      </c>
      <c r="W115" s="165">
        <f>('DJI Components'!EV118/'DJI Components'!EV117)-1</f>
        <v>2.35068949183459E-3</v>
      </c>
      <c r="X115" s="165">
        <f>('DJI Components'!FC118/'DJI Components'!FC117)-1</f>
        <v>3.4197284066174838E-2</v>
      </c>
      <c r="Y115" s="165">
        <f>('DJI Components'!FJ118/'DJI Components'!FJ117)-1</f>
        <v>1.0002678336402226E-2</v>
      </c>
      <c r="Z115" s="165">
        <f>('DJI Components'!FQ118/'DJI Components'!FQ117)-1</f>
        <v>-1.1028500823436982E-2</v>
      </c>
      <c r="AA115" s="165">
        <f>('DJI Components'!FX118/'DJI Components'!FX117)-1</f>
        <v>-9.2249075788763957E-4</v>
      </c>
      <c r="AB115" s="165">
        <f>('DJI Components'!GE118/'DJI Components'!GE117)-1</f>
        <v>-9.8114542356630974E-3</v>
      </c>
      <c r="AC115" s="165">
        <f>('DJI Components'!GL118/'DJI Components'!GL117)-1</f>
        <v>-2.4612980853255584E-2</v>
      </c>
      <c r="AD115" s="165">
        <f>('DJI Components'!GS118/'DJI Components'!GS117)-1</f>
        <v>8.2370249308711951E-3</v>
      </c>
      <c r="AE115" s="165">
        <f>('DJI Components'!GZ118/'DJI Components'!GZ117)-1</f>
        <v>-7.033580295556785E-3</v>
      </c>
      <c r="AF115" s="166">
        <f>('DJI Components'!HG118/'DJI Components'!HG117)-1</f>
        <v>2.0455585789487252E-3</v>
      </c>
    </row>
    <row r="116" spans="1:32" x14ac:dyDescent="0.2">
      <c r="A116" s="127">
        <f>'DJI Components'!A119</f>
        <v>44244</v>
      </c>
      <c r="B116" s="164">
        <f>('DJI Components'!E119/'DJI Components'!E118)-1</f>
        <v>1.1316876767342166E-4</v>
      </c>
      <c r="C116" s="165">
        <f>('DJI Components'!L119/'DJI Components'!L118)-1</f>
        <v>-1.6222797012240386E-2</v>
      </c>
      <c r="D116" s="165">
        <f>('DJI Components'!S119/'DJI Components'!S118)-1</f>
        <v>1.18966030217591E-2</v>
      </c>
      <c r="E116" s="165">
        <f>('DJI Components'!Z119/'DJI Components'!Z118)-1</f>
        <v>-1.764401204829158E-2</v>
      </c>
      <c r="F116" s="165">
        <f>('DJI Components'!AG119/'DJI Components'!AG118)-1</f>
        <v>-7.643379010515039E-3</v>
      </c>
      <c r="G116" s="165">
        <f>('DJI Components'!AN119/'DJI Components'!AN118)-1</f>
        <v>-3.9530585049651901E-4</v>
      </c>
      <c r="H116" s="165">
        <f>('DJI Components'!AU119/'DJI Components'!AU118)-1</f>
        <v>2.9958134756516763E-2</v>
      </c>
      <c r="I116" s="165">
        <f>('DJI Components'!BB119/'DJI Components'!BB118)-1</f>
        <v>-5.5901528957279512E-3</v>
      </c>
      <c r="J116" s="165">
        <f>('DJI Components'!BI119/'DJI Components'!BI118)-1</f>
        <v>-2.7849413168888892E-3</v>
      </c>
      <c r="K116" s="165">
        <f>('DJI Components'!BP119/'DJI Components'!BP118)-1</f>
        <v>-3.5744510638298088E-3</v>
      </c>
      <c r="L116" s="165">
        <f>('DJI Components'!BW119/'DJI Components'!BW118)-1</f>
        <v>2.5003174205115997E-3</v>
      </c>
      <c r="M116" s="165">
        <f>('DJI Components'!CD119/'DJI Components'!CD118)-1</f>
        <v>-7.569838698684217E-3</v>
      </c>
      <c r="N116" s="165">
        <f>('DJI Components'!CK119/'DJI Components'!CK118)-1</f>
        <v>2.0080604592726425E-2</v>
      </c>
      <c r="O116" s="165">
        <f>('DJI Components'!CR119/'DJI Components'!CR118)-1</f>
        <v>-9.9248117508434763E-3</v>
      </c>
      <c r="P116" s="165">
        <f>('DJI Components'!CY119/'DJI Components'!CY118)-1</f>
        <v>-8.3283917714660483E-4</v>
      </c>
      <c r="Q116" s="165">
        <f>('DJI Components'!DF119/'DJI Components'!DF118)-1</f>
        <v>3.574222905315505E-3</v>
      </c>
      <c r="R116" s="165">
        <f>('DJI Components'!DM119/'DJI Components'!DM118)-1</f>
        <v>3.1110405714915856E-3</v>
      </c>
      <c r="S116" s="165">
        <f>('DJI Components'!DT119/'DJI Components'!DT118)-1</f>
        <v>-7.3478212684175981E-3</v>
      </c>
      <c r="T116" s="165">
        <f>('DJI Components'!EA119/'DJI Components'!EA118)-1</f>
        <v>1.7373765328958291E-2</v>
      </c>
      <c r="U116" s="165">
        <f>('DJI Components'!EH119/'DJI Components'!EH118)-1</f>
        <v>2.0517029386750707E-3</v>
      </c>
      <c r="V116" s="165">
        <f>('DJI Components'!EO119/'DJI Components'!EO118)-1</f>
        <v>1.6089181337772374E-2</v>
      </c>
      <c r="W116" s="165">
        <f>('DJI Components'!EV119/'DJI Components'!EV118)-1</f>
        <v>4.2214587902040801E-3</v>
      </c>
      <c r="X116" s="165">
        <f>('DJI Components'!FC119/'DJI Components'!FC118)-1</f>
        <v>-3.7410676815813337E-3</v>
      </c>
      <c r="Y116" s="165">
        <f>('DJI Components'!FJ119/'DJI Components'!FJ118)-1</f>
        <v>6.9868336316216695E-3</v>
      </c>
      <c r="Z116" s="165">
        <f>('DJI Components'!FQ119/'DJI Components'!FQ118)-1</f>
        <v>6.9003451250746473E-3</v>
      </c>
      <c r="AA116" s="165">
        <f>('DJI Components'!FX119/'DJI Components'!FX118)-1</f>
        <v>5.2446904803438388E-2</v>
      </c>
      <c r="AB116" s="165">
        <f>('DJI Components'!GE119/'DJI Components'!GE118)-1</f>
        <v>-1.8758971200354413E-3</v>
      </c>
      <c r="AC116" s="165">
        <f>('DJI Components'!GL119/'DJI Components'!GL118)-1</f>
        <v>8.5470494209818337E-3</v>
      </c>
      <c r="AD116" s="165">
        <f>('DJI Components'!GS119/'DJI Components'!GS118)-1</f>
        <v>1.0572517902718293E-2</v>
      </c>
      <c r="AE116" s="165">
        <f>('DJI Components'!GZ119/'DJI Components'!GZ118)-1</f>
        <v>4.8294068742871232E-4</v>
      </c>
      <c r="AF116" s="166">
        <f>('DJI Components'!HG119/'DJI Components'!HG118)-1</f>
        <v>2.8636460968665123E-3</v>
      </c>
    </row>
    <row r="117" spans="1:32" x14ac:dyDescent="0.2">
      <c r="A117" s="127">
        <f>'DJI Components'!A120</f>
        <v>44245</v>
      </c>
      <c r="B117" s="164">
        <f>('DJI Components'!E120/'DJI Components'!E119)-1</f>
        <v>1.5397685210224221E-2</v>
      </c>
      <c r="C117" s="165">
        <f>('DJI Components'!L120/'DJI Components'!L119)-1</f>
        <v>-5.4443840299378543E-4</v>
      </c>
      <c r="D117" s="165">
        <f>('DJI Components'!S120/'DJI Components'!S119)-1</f>
        <v>-1.3072458668679343E-2</v>
      </c>
      <c r="E117" s="165">
        <f>('DJI Components'!Z120/'DJI Components'!Z119)-1</f>
        <v>-8.6364187904746093E-3</v>
      </c>
      <c r="F117" s="165">
        <f>('DJI Components'!AG120/'DJI Components'!AG119)-1</f>
        <v>-3.266521839893799E-2</v>
      </c>
      <c r="G117" s="165">
        <f>('DJI Components'!AN120/'DJI Components'!AN119)-1</f>
        <v>-1.1764730423656999E-2</v>
      </c>
      <c r="H117" s="165">
        <f>('DJI Components'!AU120/'DJI Components'!AU119)-1</f>
        <v>-9.5913054543642629E-3</v>
      </c>
      <c r="I117" s="165">
        <f>('DJI Components'!BB120/'DJI Components'!BB119)-1</f>
        <v>1.9459459459461037E-3</v>
      </c>
      <c r="J117" s="165">
        <f>('DJI Components'!BI120/'DJI Components'!BI119)-1</f>
        <v>1.2766786100802285E-2</v>
      </c>
      <c r="K117" s="165">
        <f>('DJI Components'!BP120/'DJI Components'!BP119)-1</f>
        <v>-1.6740689840439082E-2</v>
      </c>
      <c r="L117" s="165">
        <f>('DJI Components'!BW120/'DJI Components'!BW119)-1</f>
        <v>-9.0810132723991854E-3</v>
      </c>
      <c r="M117" s="165">
        <f>('DJI Components'!CD120/'DJI Components'!CD119)-1</f>
        <v>8.0238239135361766E-3</v>
      </c>
      <c r="N117" s="165">
        <f>('DJI Components'!CK120/'DJI Components'!CK119)-1</f>
        <v>7.5821404721350127E-3</v>
      </c>
      <c r="O117" s="165">
        <f>('DJI Components'!CR120/'DJI Components'!CR119)-1</f>
        <v>-3.8803073203009797E-3</v>
      </c>
      <c r="P117" s="165">
        <f>('DJI Components'!CY120/'DJI Components'!CY119)-1</f>
        <v>6.3349336806290957E-3</v>
      </c>
      <c r="Q117" s="165">
        <f>('DJI Components'!DF120/'DJI Components'!DF119)-1</f>
        <v>4.8292284237794192E-4</v>
      </c>
      <c r="R117" s="165">
        <f>('DJI Components'!DM120/'DJI Components'!DM119)-1</f>
        <v>3.3769123345177565E-3</v>
      </c>
      <c r="S117" s="165">
        <f>('DJI Components'!DT120/'DJI Components'!DT119)-1</f>
        <v>9.2761584812766085E-3</v>
      </c>
      <c r="T117" s="165">
        <f>('DJI Components'!EA120/'DJI Components'!EA119)-1</f>
        <v>-1.7209452687905191E-3</v>
      </c>
      <c r="U117" s="165">
        <f>('DJI Components'!EH120/'DJI Components'!EH119)-1</f>
        <v>-1.678968079594112E-3</v>
      </c>
      <c r="V117" s="165">
        <f>('DJI Components'!EO120/'DJI Components'!EO119)-1</f>
        <v>7.6393566345109853E-3</v>
      </c>
      <c r="W117" s="165">
        <f>('DJI Components'!EV120/'DJI Components'!EV119)-1</f>
        <v>8.3293783410740563E-3</v>
      </c>
      <c r="X117" s="165">
        <f>('DJI Components'!FC120/'DJI Components'!FC119)-1</f>
        <v>-2.6246022349252218E-3</v>
      </c>
      <c r="Y117" s="165">
        <f>('DJI Components'!FJ120/'DJI Components'!FJ119)-1</f>
        <v>-5.1195353004958033E-3</v>
      </c>
      <c r="Z117" s="165">
        <f>('DJI Components'!FQ120/'DJI Components'!FQ119)-1</f>
        <v>4.7421497617703423E-3</v>
      </c>
      <c r="AA117" s="165">
        <f>('DJI Components'!FX120/'DJI Components'!FX119)-1</f>
        <v>-1.755044683100504E-4</v>
      </c>
      <c r="AB117" s="165">
        <f>('DJI Components'!GE120/'DJI Components'!GE119)-1</f>
        <v>8.8670957753143043E-3</v>
      </c>
      <c r="AC117" s="165">
        <f>('DJI Components'!GL120/'DJI Components'!GL119)-1</f>
        <v>-1.2913700304404752E-2</v>
      </c>
      <c r="AD117" s="165">
        <f>('DJI Components'!GS120/'DJI Components'!GS119)-1</f>
        <v>-6.480973637519849E-2</v>
      </c>
      <c r="AE117" s="165">
        <f>('DJI Components'!GZ120/'DJI Components'!GZ119)-1</f>
        <v>-1.8450986714750206E-2</v>
      </c>
      <c r="AF117" s="166">
        <f>('DJI Components'!HG120/'DJI Components'!HG119)-1</f>
        <v>-3.7857819341524657E-3</v>
      </c>
    </row>
    <row r="118" spans="1:32" x14ac:dyDescent="0.2">
      <c r="A118" s="127">
        <f>'DJI Components'!A121</f>
        <v>44246</v>
      </c>
      <c r="B118" s="164">
        <f>('DJI Components'!E121/'DJI Components'!E120)-1</f>
        <v>-1.5777454863618479E-2</v>
      </c>
      <c r="C118" s="165">
        <f>('DJI Components'!L121/'DJI Components'!L120)-1</f>
        <v>2.5060330568124733E-2</v>
      </c>
      <c r="D118" s="165">
        <f>('DJI Components'!S121/'DJI Components'!S120)-1</f>
        <v>-3.6124242188639855E-3</v>
      </c>
      <c r="E118" s="165">
        <f>('DJI Components'!Z121/'DJI Components'!Z120)-1</f>
        <v>1.2334283506745258E-3</v>
      </c>
      <c r="F118" s="165">
        <f>('DJI Components'!AG121/'DJI Components'!AG120)-1</f>
        <v>4.3121667174245371E-2</v>
      </c>
      <c r="G118" s="165">
        <f>('DJI Components'!AN121/'DJI Components'!AN120)-1</f>
        <v>4.9970018507103031E-2</v>
      </c>
      <c r="H118" s="165">
        <f>('DJI Components'!AU121/'DJI Components'!AU120)-1</f>
        <v>8.4210842105263417E-3</v>
      </c>
      <c r="I118" s="165">
        <f>('DJI Components'!BB121/'DJI Components'!BB120)-1</f>
        <v>-1.4242555028053605E-2</v>
      </c>
      <c r="J118" s="165">
        <f>('DJI Components'!BI121/'DJI Components'!BI120)-1</f>
        <v>-1.2999783336616222E-2</v>
      </c>
      <c r="K118" s="165">
        <f>('DJI Components'!BP121/'DJI Components'!BP120)-1</f>
        <v>4.9166051960284118E-2</v>
      </c>
      <c r="L118" s="165">
        <f>('DJI Components'!BW121/'DJI Components'!BW120)-1</f>
        <v>1.8457570541289048E-2</v>
      </c>
      <c r="M118" s="165">
        <f>('DJI Components'!CD121/'DJI Components'!CD120)-1</f>
        <v>1.9651139550891372E-4</v>
      </c>
      <c r="N118" s="165">
        <f>('DJI Components'!CK121/'DJI Components'!CK120)-1</f>
        <v>-1.204724658034606E-2</v>
      </c>
      <c r="O118" s="165">
        <f>('DJI Components'!CR121/'DJI Components'!CR120)-1</f>
        <v>2.272353477157063E-2</v>
      </c>
      <c r="P118" s="165">
        <f>('DJI Components'!CY121/'DJI Components'!CY120)-1</f>
        <v>-1.4412366079374572E-2</v>
      </c>
      <c r="Q118" s="165">
        <f>('DJI Components'!DF121/'DJI Components'!DF120)-1</f>
        <v>-1.6652642191002709E-2</v>
      </c>
      <c r="R118" s="165">
        <f>('DJI Components'!DM121/'DJI Components'!DM120)-1</f>
        <v>1.6690762186709396E-2</v>
      </c>
      <c r="S118" s="165">
        <f>('DJI Components'!DT121/'DJI Components'!DT120)-1</f>
        <v>-1.4807538892692595E-2</v>
      </c>
      <c r="T118" s="165">
        <f>('DJI Components'!EA121/'DJI Components'!EA120)-1</f>
        <v>-1.458696181844632E-2</v>
      </c>
      <c r="U118" s="165">
        <f>('DJI Components'!EH121/'DJI Components'!EH120)-1</f>
        <v>-1.1567300057307994E-2</v>
      </c>
      <c r="V118" s="165">
        <f>('DJI Components'!EO121/'DJI Components'!EO120)-1</f>
        <v>-2.1159225891770106E-2</v>
      </c>
      <c r="W118" s="165">
        <f>('DJI Components'!EV121/'DJI Components'!EV120)-1</f>
        <v>-1.8605697665449727E-2</v>
      </c>
      <c r="X118" s="165">
        <f>('DJI Components'!FC121/'DJI Components'!FC120)-1</f>
        <v>-1.8217764831742755E-3</v>
      </c>
      <c r="Y118" s="165">
        <f>('DJI Components'!FJ121/'DJI Components'!FJ120)-1</f>
        <v>-1.2052257944989431E-2</v>
      </c>
      <c r="Z118" s="165">
        <f>('DJI Components'!FQ121/'DJI Components'!FQ120)-1</f>
        <v>-1.1662303076492186E-2</v>
      </c>
      <c r="AA118" s="165">
        <f>('DJI Components'!FX121/'DJI Components'!FX120)-1</f>
        <v>-9.3014917514916418E-3</v>
      </c>
      <c r="AB118" s="165">
        <f>('DJI Components'!GE121/'DJI Components'!GE120)-1</f>
        <v>-2.2068353797897733E-2</v>
      </c>
      <c r="AC118" s="165">
        <f>('DJI Components'!GL121/'DJI Components'!GL120)-1</f>
        <v>-1.2264309577445509E-3</v>
      </c>
      <c r="AD118" s="165">
        <f>('DJI Components'!GS121/'DJI Components'!GS120)-1</f>
        <v>4.9396482655923446E-3</v>
      </c>
      <c r="AE118" s="165">
        <f>('DJI Components'!GZ121/'DJI Components'!GZ120)-1</f>
        <v>3.5518797814206859E-3</v>
      </c>
      <c r="AF118" s="166">
        <f>('DJI Components'!HG121/'DJI Components'!HG120)-1</f>
        <v>3.1117690279858223E-5</v>
      </c>
    </row>
    <row r="119" spans="1:32" x14ac:dyDescent="0.2">
      <c r="A119" s="127">
        <f>'DJI Components'!A122</f>
        <v>44249</v>
      </c>
      <c r="B119" s="164">
        <f>('DJI Components'!E122/'DJI Components'!E121)-1</f>
        <v>-2.3790530001891463E-3</v>
      </c>
      <c r="C119" s="165">
        <f>('DJI Components'!L122/'DJI Components'!L121)-1</f>
        <v>3.2191859195634276E-2</v>
      </c>
      <c r="D119" s="165">
        <f>('DJI Components'!S122/'DJI Components'!S121)-1</f>
        <v>-9.4954895809440387E-4</v>
      </c>
      <c r="E119" s="165">
        <f>('DJI Components'!Z122/'DJI Components'!Z121)-1</f>
        <v>-2.9798992446253614E-2</v>
      </c>
      <c r="F119" s="165">
        <f>('DJI Components'!AG122/'DJI Components'!AG121)-1</f>
        <v>-2.1106341007466112E-2</v>
      </c>
      <c r="G119" s="165">
        <f>('DJI Components'!AN122/'DJI Components'!AN121)-1</f>
        <v>3.8826134270380175E-2</v>
      </c>
      <c r="H119" s="165">
        <f>('DJI Components'!AU122/'DJI Components'!AU121)-1</f>
        <v>2.7035448005152896E-2</v>
      </c>
      <c r="I119" s="165">
        <f>('DJI Components'!BB122/'DJI Components'!BB121)-1</f>
        <v>-5.4728546409806844E-3</v>
      </c>
      <c r="J119" s="165">
        <f>('DJI Components'!BI122/'DJI Components'!BI121)-1</f>
        <v>1.0377170018416093E-2</v>
      </c>
      <c r="K119" s="165">
        <f>('DJI Components'!BP122/'DJI Components'!BP121)-1</f>
        <v>3.4608396002788311E-2</v>
      </c>
      <c r="L119" s="165">
        <f>('DJI Components'!BW122/'DJI Components'!BW121)-1</f>
        <v>3.9604588422859077E-3</v>
      </c>
      <c r="M119" s="165">
        <f>('DJI Components'!CD122/'DJI Components'!CD121)-1</f>
        <v>2.9473865489015871E-4</v>
      </c>
      <c r="N119" s="165">
        <f>('DJI Components'!CK122/'DJI Components'!CK121)-1</f>
        <v>-1.3553171208347981E-2</v>
      </c>
      <c r="O119" s="165">
        <f>('DJI Components'!CR122/'DJI Components'!CR121)-1</f>
        <v>-3.6502127805177809E-2</v>
      </c>
      <c r="P119" s="165">
        <f>('DJI Components'!CY122/'DJI Components'!CY121)-1</f>
        <v>1.5715631829828158E-2</v>
      </c>
      <c r="Q119" s="165">
        <f>('DJI Components'!DF122/'DJI Components'!DF121)-1</f>
        <v>-6.8106579165704284E-3</v>
      </c>
      <c r="R119" s="165">
        <f>('DJI Components'!DM122/'DJI Components'!DM121)-1</f>
        <v>9.3906226350324307E-3</v>
      </c>
      <c r="S119" s="165">
        <f>('DJI Components'!DT122/'DJI Components'!DT121)-1</f>
        <v>-8.4812945608436774E-4</v>
      </c>
      <c r="T119" s="165">
        <f>('DJI Components'!EA122/'DJI Components'!EA121)-1</f>
        <v>8.3434679255791622E-3</v>
      </c>
      <c r="U119" s="165">
        <f>('DJI Components'!EH122/'DJI Components'!EH121)-1</f>
        <v>-2.6808341176045358E-2</v>
      </c>
      <c r="V119" s="165">
        <f>('DJI Components'!EO122/'DJI Components'!EO121)-1</f>
        <v>-3.7670791785078483E-2</v>
      </c>
      <c r="W119" s="165">
        <f>('DJI Components'!EV122/'DJI Components'!EV121)-1</f>
        <v>-4.2479624548152906E-3</v>
      </c>
      <c r="X119" s="165">
        <f>('DJI Components'!FC122/'DJI Components'!FC121)-1</f>
        <v>-2.2753086654389132E-2</v>
      </c>
      <c r="Y119" s="165">
        <f>('DJI Components'!FJ122/'DJI Components'!FJ121)-1</f>
        <v>1.3432876062425381E-2</v>
      </c>
      <c r="Z119" s="165">
        <f>('DJI Components'!FQ122/'DJI Components'!FQ121)-1</f>
        <v>9.4276545768670061E-3</v>
      </c>
      <c r="AA119" s="165">
        <f>('DJI Components'!FX122/'DJI Components'!FX121)-1</f>
        <v>0</v>
      </c>
      <c r="AB119" s="165">
        <f>('DJI Components'!GE122/'DJI Components'!GE121)-1</f>
        <v>1.7535344454361335E-2</v>
      </c>
      <c r="AC119" s="165">
        <f>('DJI Components'!GL122/'DJI Components'!GL121)-1</f>
        <v>0</v>
      </c>
      <c r="AD119" s="165">
        <f>('DJI Components'!GS122/'DJI Components'!GS121)-1</f>
        <v>-4.6985255081257726E-3</v>
      </c>
      <c r="AE119" s="165">
        <f>('DJI Components'!GZ122/'DJI Components'!GZ121)-1</f>
        <v>4.416009401013099E-2</v>
      </c>
      <c r="AF119" s="166">
        <f>('DJI Components'!HG122/'DJI Components'!HG121)-1</f>
        <v>8.690455929831753E-4</v>
      </c>
    </row>
    <row r="120" spans="1:32" x14ac:dyDescent="0.2">
      <c r="A120" s="127">
        <f>'DJI Components'!A123</f>
        <v>44250</v>
      </c>
      <c r="B120" s="164">
        <f>('DJI Components'!E123/'DJI Components'!E122)-1</f>
        <v>2.8391438462160856E-4</v>
      </c>
      <c r="C120" s="165">
        <f>('DJI Components'!L123/'DJI Components'!L122)-1</f>
        <v>7.2821259422315432E-3</v>
      </c>
      <c r="D120" s="165">
        <f>('DJI Components'!S123/'DJI Components'!S122)-1</f>
        <v>4.2770380426100374E-3</v>
      </c>
      <c r="E120" s="165">
        <f>('DJI Components'!Z123/'DJI Components'!Z122)-1</f>
        <v>-1.1111031746031674E-3</v>
      </c>
      <c r="F120" s="165">
        <f>('DJI Components'!AG123/'DJI Components'!AG122)-1</f>
        <v>-3.5701333246399569E-3</v>
      </c>
      <c r="G120" s="165">
        <f>('DJI Components'!AN123/'DJI Components'!AN122)-1</f>
        <v>9.7220719959834057E-3</v>
      </c>
      <c r="H120" s="165">
        <f>('DJI Components'!AU123/'DJI Components'!AU122)-1</f>
        <v>1.2602886600293628E-2</v>
      </c>
      <c r="I120" s="165">
        <f>('DJI Components'!BB123/'DJI Components'!BB122)-1</f>
        <v>1.760906889720415E-3</v>
      </c>
      <c r="J120" s="165">
        <f>('DJI Components'!BI123/'DJI Components'!BI122)-1</f>
        <v>-1.777602177017612E-3</v>
      </c>
      <c r="K120" s="165">
        <f>('DJI Components'!BP123/'DJI Components'!BP122)-1</f>
        <v>-5.7618597951344386E-3</v>
      </c>
      <c r="L120" s="165">
        <f>('DJI Components'!BW123/'DJI Components'!BW122)-1</f>
        <v>7.3847194020373319E-3</v>
      </c>
      <c r="M120" s="165">
        <f>('DJI Components'!CD123/'DJI Components'!CD122)-1</f>
        <v>6.9737650273491436E-3</v>
      </c>
      <c r="N120" s="165">
        <f>('DJI Components'!CK123/'DJI Components'!CK122)-1</f>
        <v>-3.121267287556273E-2</v>
      </c>
      <c r="O120" s="165">
        <f>('DJI Components'!CR123/'DJI Components'!CR122)-1</f>
        <v>6.7534179995620836E-3</v>
      </c>
      <c r="P120" s="165">
        <f>('DJI Components'!CY123/'DJI Components'!CY122)-1</f>
        <v>-1.2411219490227055E-3</v>
      </c>
      <c r="Q120" s="165">
        <f>('DJI Components'!DF123/'DJI Components'!DF122)-1</f>
        <v>-8.8342067348553543E-3</v>
      </c>
      <c r="R120" s="165">
        <f>('DJI Components'!DM123/'DJI Components'!DM122)-1</f>
        <v>8.0315706303042411E-3</v>
      </c>
      <c r="S120" s="165">
        <f>('DJI Components'!DT123/'DJI Components'!DT122)-1</f>
        <v>-3.4895360132937148E-3</v>
      </c>
      <c r="T120" s="165">
        <f>('DJI Components'!EA123/'DJI Components'!EA122)-1</f>
        <v>-5.2048800798085715E-3</v>
      </c>
      <c r="U120" s="165">
        <f>('DJI Components'!EH123/'DJI Components'!EH122)-1</f>
        <v>-5.2875827318149549E-3</v>
      </c>
      <c r="V120" s="165">
        <f>('DJI Components'!EO123/'DJI Components'!EO122)-1</f>
        <v>-3.9510719828940166E-3</v>
      </c>
      <c r="W120" s="165">
        <f>('DJI Components'!EV123/'DJI Components'!EV122)-1</f>
        <v>7.4260940523607211E-3</v>
      </c>
      <c r="X120" s="165">
        <f>('DJI Components'!FC123/'DJI Components'!FC122)-1</f>
        <v>-2.2037759145520974E-2</v>
      </c>
      <c r="Y120" s="165">
        <f>('DJI Components'!FJ123/'DJI Components'!FJ122)-1</f>
        <v>9.8735852395208656E-3</v>
      </c>
      <c r="Z120" s="165">
        <f>('DJI Components'!FQ123/'DJI Components'!FQ122)-1</f>
        <v>5.7074683017579453E-3</v>
      </c>
      <c r="AA120" s="165">
        <f>('DJI Components'!FX123/'DJI Components'!FX122)-1</f>
        <v>1.0274543662098345E-2</v>
      </c>
      <c r="AB120" s="165">
        <f>('DJI Components'!GE123/'DJI Components'!GE122)-1</f>
        <v>1.8193134949347378E-2</v>
      </c>
      <c r="AC120" s="165">
        <f>('DJI Components'!GL123/'DJI Components'!GL122)-1</f>
        <v>-9.2100079981578542E-3</v>
      </c>
      <c r="AD120" s="165">
        <f>('DJI Components'!GS123/'DJI Components'!GS122)-1</f>
        <v>-1.6123182277243298E-2</v>
      </c>
      <c r="AE120" s="165">
        <f>('DJI Components'!GZ123/'DJI Components'!GZ122)-1</f>
        <v>2.779516655702885E-2</v>
      </c>
      <c r="AF120" s="166">
        <f>('DJI Components'!HG123/'DJI Components'!HG122)-1</f>
        <v>4.9680077432401326E-4</v>
      </c>
    </row>
    <row r="121" spans="1:32" x14ac:dyDescent="0.2">
      <c r="A121" s="127">
        <f>'DJI Components'!A124</f>
        <v>44251</v>
      </c>
      <c r="B121" s="164">
        <f>('DJI Components'!E124/'DJI Components'!E123)-1</f>
        <v>8.2874894509563646E-3</v>
      </c>
      <c r="C121" s="165">
        <f>('DJI Components'!L124/'DJI Components'!L123)-1</f>
        <v>2.1542259069048386E-2</v>
      </c>
      <c r="D121" s="165">
        <f>('DJI Components'!S124/'DJI Components'!S123)-1</f>
        <v>-1.0625492237897105E-2</v>
      </c>
      <c r="E121" s="165">
        <f>('DJI Components'!Z124/'DJI Components'!Z123)-1</f>
        <v>-4.0521452085480192E-3</v>
      </c>
      <c r="F121" s="165">
        <f>('DJI Components'!AG124/'DJI Components'!AG123)-1</f>
        <v>8.1180470516228453E-2</v>
      </c>
      <c r="G121" s="165">
        <f>('DJI Components'!AN124/'DJI Components'!AN123)-1</f>
        <v>1.0400618007104789E-2</v>
      </c>
      <c r="H121" s="165">
        <f>('DJI Components'!AU124/'DJI Components'!AU123)-1</f>
        <v>3.6936676812305835E-2</v>
      </c>
      <c r="I121" s="165">
        <f>('DJI Components'!BB124/'DJI Components'!BB123)-1</f>
        <v>5.0539224369992031E-3</v>
      </c>
      <c r="J121" s="165">
        <f>('DJI Components'!BI124/'DJI Components'!BI123)-1</f>
        <v>3.3636326995720722E-3</v>
      </c>
      <c r="K121" s="165">
        <f>('DJI Components'!BP124/'DJI Components'!BP123)-1</f>
        <v>2.5273664283220532E-2</v>
      </c>
      <c r="L121" s="165">
        <f>('DJI Components'!BW124/'DJI Components'!BW123)-1</f>
        <v>3.5807225094029116E-2</v>
      </c>
      <c r="M121" s="165">
        <f>('DJI Components'!CD124/'DJI Components'!CD123)-1</f>
        <v>2.9213842199067974E-2</v>
      </c>
      <c r="N121" s="165">
        <f>('DJI Components'!CK124/'DJI Components'!CK123)-1</f>
        <v>-2.7203971231999913E-2</v>
      </c>
      <c r="O121" s="165">
        <f>('DJI Components'!CR124/'DJI Components'!CR123)-1</f>
        <v>3.3867801601240144E-2</v>
      </c>
      <c r="P121" s="165">
        <f>('DJI Components'!CY124/'DJI Components'!CY123)-1</f>
        <v>2.0710794637650576E-2</v>
      </c>
      <c r="Q121" s="165">
        <f>('DJI Components'!DF124/'DJI Components'!DF123)-1</f>
        <v>1.340061065319631E-2</v>
      </c>
      <c r="R121" s="165">
        <f>('DJI Components'!DM124/'DJI Components'!DM123)-1</f>
        <v>1.7595073251476689E-2</v>
      </c>
      <c r="S121" s="165">
        <f>('DJI Components'!DT124/'DJI Components'!DT123)-1</f>
        <v>9.2276970253932777E-3</v>
      </c>
      <c r="T121" s="165">
        <f>('DJI Components'!EA124/'DJI Components'!EA123)-1</f>
        <v>4.0245505881020271E-4</v>
      </c>
      <c r="U121" s="165">
        <f>('DJI Components'!EH124/'DJI Components'!EH123)-1</f>
        <v>5.487199288597866E-3</v>
      </c>
      <c r="V121" s="165">
        <f>('DJI Components'!EO124/'DJI Components'!EO123)-1</f>
        <v>-3.5261219596665061E-3</v>
      </c>
      <c r="W121" s="165">
        <f>('DJI Components'!EV124/'DJI Components'!EV123)-1</f>
        <v>1.0979219204341195E-3</v>
      </c>
      <c r="X121" s="165">
        <f>('DJI Components'!FC124/'DJI Components'!FC123)-1</f>
        <v>2.0497377442273645E-2</v>
      </c>
      <c r="Y121" s="165">
        <f>('DJI Components'!FJ124/'DJI Components'!FJ123)-1</f>
        <v>1.0915455555943643E-2</v>
      </c>
      <c r="Z121" s="165">
        <f>('DJI Components'!FQ124/'DJI Components'!FQ123)-1</f>
        <v>8.1939270979960455E-3</v>
      </c>
      <c r="AA121" s="165">
        <f>('DJI Components'!FX124/'DJI Components'!FX123)-1</f>
        <v>1.5781168083135455E-3</v>
      </c>
      <c r="AB121" s="165">
        <f>('DJI Components'!GE124/'DJI Components'!GE123)-1</f>
        <v>3.4510357670499481E-2</v>
      </c>
      <c r="AC121" s="165">
        <f>('DJI Components'!GL124/'DJI Components'!GL123)-1</f>
        <v>1.5699194381326276E-2</v>
      </c>
      <c r="AD121" s="165">
        <f>('DJI Components'!GS124/'DJI Components'!GS123)-1</f>
        <v>-1.6682615954214164E-2</v>
      </c>
      <c r="AE121" s="165">
        <f>('DJI Components'!GZ124/'DJI Components'!GZ123)-1</f>
        <v>2.1310011087523062E-3</v>
      </c>
      <c r="AF121" s="166">
        <f>('DJI Components'!HG124/'DJI Components'!HG123)-1</f>
        <v>1.3460547572957227E-2</v>
      </c>
    </row>
    <row r="122" spans="1:32" x14ac:dyDescent="0.2">
      <c r="A122" s="127">
        <f>'DJI Components'!A125</f>
        <v>44252</v>
      </c>
      <c r="B122" s="164">
        <f>('DJI Components'!E125/'DJI Components'!E124)-1</f>
        <v>6.3614815526238377E-3</v>
      </c>
      <c r="C122" s="165">
        <f>('DJI Components'!L125/'DJI Components'!L124)-1</f>
        <v>-2.0087190078541539E-2</v>
      </c>
      <c r="D122" s="165">
        <f>('DJI Components'!S125/'DJI Components'!S124)-1</f>
        <v>-1.0739601488334194E-2</v>
      </c>
      <c r="E122" s="165">
        <f>('DJI Components'!Z125/'DJI Components'!Z124)-1</f>
        <v>-3.4782609250620045E-2</v>
      </c>
      <c r="F122" s="165">
        <f>('DJI Components'!AG125/'DJI Components'!AG124)-1</f>
        <v>-5.6204758109440367E-2</v>
      </c>
      <c r="G122" s="165">
        <f>('DJI Components'!AN125/'DJI Components'!AN124)-1</f>
        <v>-2.9217152743213903E-3</v>
      </c>
      <c r="H122" s="165">
        <f>('DJI Components'!AU125/'DJI Components'!AU124)-1</f>
        <v>-9.2924210491224235E-3</v>
      </c>
      <c r="I122" s="165">
        <f>('DJI Components'!BB125/'DJI Components'!BB124)-1</f>
        <v>-4.809838005691236E-3</v>
      </c>
      <c r="J122" s="165">
        <f>('DJI Components'!BI125/'DJI Components'!BI124)-1</f>
        <v>-1.0648807151426021E-2</v>
      </c>
      <c r="K122" s="165">
        <f>('DJI Components'!BP125/'DJI Components'!BP124)-1</f>
        <v>-3.6740477888844048E-2</v>
      </c>
      <c r="L122" s="165">
        <f>('DJI Components'!BW125/'DJI Components'!BW124)-1</f>
        <v>-8.7103945963709073E-3</v>
      </c>
      <c r="M122" s="165">
        <f>('DJI Components'!CD125/'DJI Components'!CD124)-1</f>
        <v>-2.9569284128177387E-2</v>
      </c>
      <c r="N122" s="165">
        <f>('DJI Components'!CK125/'DJI Components'!CK124)-1</f>
        <v>-1.8155944846882655E-2</v>
      </c>
      <c r="O122" s="165">
        <f>('DJI Components'!CR125/'DJI Components'!CR124)-1</f>
        <v>-4.4152509007002849E-2</v>
      </c>
      <c r="P122" s="165">
        <f>('DJI Components'!CY125/'DJI Components'!CY124)-1</f>
        <v>-6.0059898223032704E-3</v>
      </c>
      <c r="Q122" s="165">
        <f>('DJI Components'!DF125/'DJI Components'!DF124)-1</f>
        <v>1.0455686338781689E-3</v>
      </c>
      <c r="R122" s="165">
        <f>('DJI Components'!DM125/'DJI Components'!DM124)-1</f>
        <v>-1.357172170076093E-2</v>
      </c>
      <c r="S122" s="165">
        <f>('DJI Components'!DT125/'DJI Components'!DT124)-1</f>
        <v>-1.0878262092591351E-2</v>
      </c>
      <c r="T122" s="165">
        <f>('DJI Components'!EA125/'DJI Components'!EA124)-1</f>
        <v>6.705682286447523E-4</v>
      </c>
      <c r="U122" s="165">
        <f>('DJI Components'!EH125/'DJI Components'!EH124)-1</f>
        <v>-2.3704958127841125E-2</v>
      </c>
      <c r="V122" s="165">
        <f>('DJI Components'!EO125/'DJI Components'!EO124)-1</f>
        <v>-8.109178390378613E-4</v>
      </c>
      <c r="W122" s="165">
        <f>('DJI Components'!EV125/'DJI Components'!EV124)-1</f>
        <v>-8.4599872016297706E-3</v>
      </c>
      <c r="X122" s="165">
        <f>('DJI Components'!FC125/'DJI Components'!FC124)-1</f>
        <v>-3.9048525641250276E-2</v>
      </c>
      <c r="Y122" s="165">
        <f>('DJI Components'!FJ125/'DJI Components'!FJ124)-1</f>
        <v>-1.9607888597938383E-2</v>
      </c>
      <c r="Z122" s="165">
        <f>('DJI Components'!FQ125/'DJI Components'!FQ124)-1</f>
        <v>-1.0053869812723271E-2</v>
      </c>
      <c r="AA122" s="165">
        <f>('DJI Components'!FX125/'DJI Components'!FX124)-1</f>
        <v>-1.0854324419718564E-2</v>
      </c>
      <c r="AB122" s="165">
        <f>('DJI Components'!GE125/'DJI Components'!GE124)-1</f>
        <v>-2.5885217067841748E-2</v>
      </c>
      <c r="AC122" s="165">
        <f>('DJI Components'!GL125/'DJI Components'!GL124)-1</f>
        <v>-1.8303803876501989E-2</v>
      </c>
      <c r="AD122" s="165">
        <f>('DJI Components'!GS125/'DJI Components'!GS124)-1</f>
        <v>-9.458823915533543E-3</v>
      </c>
      <c r="AE122" s="165">
        <f>('DJI Components'!GZ125/'DJI Components'!GZ124)-1</f>
        <v>-3.3061612907235416E-2</v>
      </c>
      <c r="AF122" s="166">
        <f>('DJI Components'!HG125/'DJI Components'!HG124)-1</f>
        <v>-1.7516189608489663E-2</v>
      </c>
    </row>
    <row r="123" spans="1:32" x14ac:dyDescent="0.2">
      <c r="A123" s="127">
        <f>'DJI Components'!A126</f>
        <v>44253</v>
      </c>
      <c r="B123" s="164">
        <f>('DJI Components'!E126/'DJI Components'!E125)-1</f>
        <v>-2.0698126557902374E-2</v>
      </c>
      <c r="C123" s="165">
        <f>('DJI Components'!L126/'DJI Components'!L125)-1</f>
        <v>-1.3276969459046328E-2</v>
      </c>
      <c r="D123" s="165">
        <f>('DJI Components'!S126/'DJI Components'!S125)-1</f>
        <v>-1.1427592977714673E-2</v>
      </c>
      <c r="E123" s="165">
        <f>('DJI Components'!Z126/'DJI Components'!Z125)-1</f>
        <v>2.2316224850256194E-3</v>
      </c>
      <c r="F123" s="165">
        <f>('DJI Components'!AG126/'DJI Components'!AG125)-1</f>
        <v>-2.0512830037137775E-2</v>
      </c>
      <c r="G123" s="165">
        <f>('DJI Components'!AN126/'DJI Components'!AN125)-1</f>
        <v>-2.6778477200210316E-2</v>
      </c>
      <c r="H123" s="165">
        <f>('DJI Components'!AU126/'DJI Components'!AU125)-1</f>
        <v>-2.2960410805283993E-2</v>
      </c>
      <c r="I123" s="165">
        <f>('DJI Components'!BB126/'DJI Components'!BB125)-1</f>
        <v>-1.4279459578207421E-2</v>
      </c>
      <c r="J123" s="165">
        <f>('DJI Components'!BI126/'DJI Components'!BI125)-1</f>
        <v>-2.351995310025734E-2</v>
      </c>
      <c r="K123" s="165">
        <f>('DJI Components'!BP126/'DJI Components'!BP125)-1</f>
        <v>-3.3251785925078603E-2</v>
      </c>
      <c r="L123" s="165">
        <f>('DJI Components'!BW126/'DJI Components'!BW125)-1</f>
        <v>-2.5262383290749924E-2</v>
      </c>
      <c r="M123" s="165">
        <f>('DJI Components'!CD126/'DJI Components'!CD125)-1</f>
        <v>-1.191458119733424E-2</v>
      </c>
      <c r="N123" s="165">
        <f>('DJI Components'!CK126/'DJI Components'!CK125)-1</f>
        <v>1.2105762977473011E-2</v>
      </c>
      <c r="O123" s="165">
        <f>('DJI Components'!CR126/'DJI Components'!CR125)-1</f>
        <v>6.2913408512801361E-3</v>
      </c>
      <c r="P123" s="165">
        <f>('DJI Components'!CY126/'DJI Components'!CY125)-1</f>
        <v>-2.8905045897729575E-2</v>
      </c>
      <c r="Q123" s="165">
        <f>('DJI Components'!DF126/'DJI Components'!DF125)-1</f>
        <v>-2.6419194716736261E-2</v>
      </c>
      <c r="R123" s="165">
        <f>('DJI Components'!DM126/'DJI Components'!DM125)-1</f>
        <v>-2.6524640730734794E-2</v>
      </c>
      <c r="S123" s="165">
        <f>('DJI Components'!DT126/'DJI Components'!DT125)-1</f>
        <v>-2.2801602599690995E-2</v>
      </c>
      <c r="T123" s="165">
        <f>('DJI Components'!EA126/'DJI Components'!EA125)-1</f>
        <v>-2.6802521654744949E-2</v>
      </c>
      <c r="U123" s="165">
        <f>('DJI Components'!EH126/'DJI Components'!EH125)-1</f>
        <v>1.4804139595525179E-2</v>
      </c>
      <c r="V123" s="165">
        <f>('DJI Components'!EO126/'DJI Components'!EO125)-1</f>
        <v>-5.6071568485325241E-3</v>
      </c>
      <c r="W123" s="165">
        <f>('DJI Components'!EV126/'DJI Components'!EV125)-1</f>
        <v>-2.4095457037518364E-2</v>
      </c>
      <c r="X123" s="165">
        <f>('DJI Components'!FC126/'DJI Components'!FC125)-1</f>
        <v>-6.3095040132464586E-2</v>
      </c>
      <c r="Y123" s="165">
        <f>('DJI Components'!FJ126/'DJI Components'!FJ125)-1</f>
        <v>-1.6891891891891886E-2</v>
      </c>
      <c r="Z123" s="165">
        <f>('DJI Components'!FQ126/'DJI Components'!FQ125)-1</f>
        <v>1.0186414239462538E-2</v>
      </c>
      <c r="AA123" s="165">
        <f>('DJI Components'!FX126/'DJI Components'!FX125)-1</f>
        <v>-2.1238955752212352E-2</v>
      </c>
      <c r="AB123" s="165">
        <f>('DJI Components'!GE126/'DJI Components'!GE125)-1</f>
        <v>-6.3625777777778225E-3</v>
      </c>
      <c r="AC123" s="165">
        <f>('DJI Components'!GL126/'DJI Components'!GL125)-1</f>
        <v>-7.0437124507977122E-3</v>
      </c>
      <c r="AD123" s="165">
        <f>('DJI Components'!GS126/'DJI Components'!GS125)-1</f>
        <v>-1.5384608155769808E-2</v>
      </c>
      <c r="AE123" s="165">
        <f>('DJI Components'!GZ126/'DJI Components'!GZ125)-1</f>
        <v>-1.0158147662753025E-2</v>
      </c>
      <c r="AF123" s="166">
        <f>('DJI Components'!HG126/'DJI Components'!HG125)-1</f>
        <v>-1.495573054081567E-2</v>
      </c>
    </row>
    <row r="124" spans="1:32" x14ac:dyDescent="0.2">
      <c r="A124" s="127">
        <f>'DJI Components'!A127</f>
        <v>44256</v>
      </c>
      <c r="B124" s="164">
        <f>('DJI Components'!E127/'DJI Components'!E126)-1</f>
        <v>7.7116760849043064E-3</v>
      </c>
      <c r="C124" s="165">
        <f>('DJI Components'!L127/'DJI Components'!L126)-1</f>
        <v>2.550652171767398E-2</v>
      </c>
      <c r="D124" s="165">
        <f>('DJI Components'!S127/'DJI Components'!S126)-1</f>
        <v>9.4255513909440314E-3</v>
      </c>
      <c r="E124" s="165">
        <f>('DJI Components'!Z127/'DJI Components'!Z126)-1</f>
        <v>5.3851219629701186E-2</v>
      </c>
      <c r="F124" s="165">
        <f>('DJI Components'!AG127/'DJI Components'!AG126)-1</f>
        <v>5.8393492250212065E-2</v>
      </c>
      <c r="G124" s="165">
        <f>('DJI Components'!AN127/'DJI Components'!AN126)-1</f>
        <v>1.7972901195735913E-2</v>
      </c>
      <c r="H124" s="165">
        <f>('DJI Components'!AU127/'DJI Components'!AU126)-1</f>
        <v>2.0500030000000002E-2</v>
      </c>
      <c r="I124" s="165">
        <f>('DJI Components'!BB127/'DJI Components'!BB126)-1</f>
        <v>2.3400914272362794E-2</v>
      </c>
      <c r="J124" s="165">
        <f>('DJI Components'!BI127/'DJI Components'!BI126)-1</f>
        <v>1.8575218674210303E-2</v>
      </c>
      <c r="K124" s="165">
        <f>('DJI Components'!BP127/'DJI Components'!BP126)-1</f>
        <v>3.7599055174522666E-2</v>
      </c>
      <c r="L124" s="165">
        <f>('DJI Components'!BW127/'DJI Components'!BW126)-1</f>
        <v>3.2678107050647442E-2</v>
      </c>
      <c r="M124" s="165">
        <f>('DJI Components'!CD127/'DJI Components'!CD126)-1</f>
        <v>1.912525270693588E-2</v>
      </c>
      <c r="N124" s="165">
        <f>('DJI Components'!CK127/'DJI Components'!CK126)-1</f>
        <v>1.2696442869032376E-2</v>
      </c>
      <c r="O124" s="165">
        <f>('DJI Components'!CR127/'DJI Components'!CR126)-1</f>
        <v>3.4550872565825452E-2</v>
      </c>
      <c r="P124" s="165">
        <f>('DJI Components'!CY127/'DJI Components'!CY126)-1</f>
        <v>1.5219019591356187E-2</v>
      </c>
      <c r="Q124" s="165">
        <f>('DJI Components'!DF127/'DJI Components'!DF126)-1</f>
        <v>5.4272369178931523E-3</v>
      </c>
      <c r="R124" s="165">
        <f>('DJI Components'!DM127/'DJI Components'!DM126)-1</f>
        <v>2.262690796530431E-2</v>
      </c>
      <c r="S124" s="165">
        <f>('DJI Components'!DT127/'DJI Components'!DT126)-1</f>
        <v>1.0235767004151519E-2</v>
      </c>
      <c r="T124" s="165">
        <f>('DJI Components'!EA127/'DJI Components'!EA126)-1</f>
        <v>-3.3048223067049243E-3</v>
      </c>
      <c r="U124" s="165">
        <f>('DJI Components'!EH127/'DJI Components'!EH126)-1</f>
        <v>1.9623017909824014E-2</v>
      </c>
      <c r="V124" s="165">
        <f>('DJI Components'!EO127/'DJI Components'!EO126)-1</f>
        <v>2.1293923588766139E-2</v>
      </c>
      <c r="W124" s="165">
        <f>('DJI Components'!EV127/'DJI Components'!EV126)-1</f>
        <v>6.152367895672084E-3</v>
      </c>
      <c r="X124" s="165">
        <f>('DJI Components'!FC127/'DJI Components'!FC126)-1</f>
        <v>4.8036628175520679E-3</v>
      </c>
      <c r="Y124" s="165">
        <f>('DJI Components'!FJ127/'DJI Components'!FJ126)-1</f>
        <v>3.3608240549828139E-2</v>
      </c>
      <c r="Z124" s="165">
        <f>('DJI Components'!FQ127/'DJI Components'!FQ126)-1</f>
        <v>7.31440910446568E-3</v>
      </c>
      <c r="AA124" s="165">
        <f>('DJI Components'!FX127/'DJI Components'!FX126)-1</f>
        <v>1.0850271443947346E-3</v>
      </c>
      <c r="AB124" s="165">
        <f>('DJI Components'!GE127/'DJI Components'!GE126)-1</f>
        <v>1.9963303451025594E-2</v>
      </c>
      <c r="AC124" s="165">
        <f>('DJI Components'!GL127/'DJI Components'!GL126)-1</f>
        <v>-1.6691424994783599E-3</v>
      </c>
      <c r="AD124" s="165">
        <f>('DJI Components'!GS127/'DJI Components'!GS126)-1</f>
        <v>1.1160691366389974E-2</v>
      </c>
      <c r="AE124" s="165">
        <f>('DJI Components'!GZ127/'DJI Components'!GZ126)-1</f>
        <v>3.1421938319686538E-2</v>
      </c>
      <c r="AF124" s="166">
        <f>('DJI Components'!HG127/'DJI Components'!HG126)-1</f>
        <v>1.9498667577039885E-2</v>
      </c>
    </row>
    <row r="125" spans="1:32" x14ac:dyDescent="0.2">
      <c r="A125" s="127">
        <f>'DJI Components'!A128</f>
        <v>44257</v>
      </c>
      <c r="B125" s="164">
        <f>('DJI Components'!E128/'DJI Components'!E127)-1</f>
        <v>3.9680119274869696E-3</v>
      </c>
      <c r="C125" s="165">
        <f>('DJI Components'!L128/'DJI Components'!L127)-1</f>
        <v>3.892963540835348E-3</v>
      </c>
      <c r="D125" s="165">
        <f>('DJI Components'!S128/'DJI Components'!S127)-1</f>
        <v>-5.9460493376601864E-3</v>
      </c>
      <c r="E125" s="165">
        <f>('DJI Components'!Z128/'DJI Components'!Z127)-1</f>
        <v>-2.0893637836343792E-2</v>
      </c>
      <c r="F125" s="165">
        <f>('DJI Components'!AG128/'DJI Components'!AG127)-1</f>
        <v>-5.5706582538020966E-3</v>
      </c>
      <c r="G125" s="165">
        <f>('DJI Components'!AN128/'DJI Components'!AN127)-1</f>
        <v>-1.7928595238637546E-2</v>
      </c>
      <c r="H125" s="165">
        <f>('DJI Components'!AU128/'DJI Components'!AU127)-1</f>
        <v>3.8216461394910972E-3</v>
      </c>
      <c r="I125" s="165">
        <f>('DJI Components'!BB128/'DJI Components'!BB127)-1</f>
        <v>-8.7107582191096045E-3</v>
      </c>
      <c r="J125" s="165">
        <f>('DJI Components'!BI128/'DJI Components'!BI127)-1</f>
        <v>4.0079357111046932E-3</v>
      </c>
      <c r="K125" s="165">
        <f>('DJI Components'!BP128/'DJI Components'!BP127)-1</f>
        <v>1.9337000010773542E-2</v>
      </c>
      <c r="L125" s="165">
        <f>('DJI Components'!BW128/'DJI Components'!BW127)-1</f>
        <v>3.0916251206623002E-3</v>
      </c>
      <c r="M125" s="165">
        <f>('DJI Components'!CD128/'DJI Components'!CD127)-1</f>
        <v>1.7457133074110232E-3</v>
      </c>
      <c r="N125" s="165">
        <f>('DJI Components'!CK128/'DJI Components'!CK127)-1</f>
        <v>-5.0836557809735838E-3</v>
      </c>
      <c r="O125" s="165">
        <f>('DJI Components'!CR128/'DJI Components'!CR127)-1</f>
        <v>-2.6081408618298219E-2</v>
      </c>
      <c r="P125" s="165">
        <f>('DJI Components'!CY128/'DJI Components'!CY127)-1</f>
        <v>-3.3956932813599128E-3</v>
      </c>
      <c r="Q125" s="165">
        <f>('DJI Components'!DF128/'DJI Components'!DF127)-1</f>
        <v>-1.8830215090311908E-3</v>
      </c>
      <c r="R125" s="165">
        <f>('DJI Components'!DM128/'DJI Components'!DM127)-1</f>
        <v>-3.2558471760797403E-3</v>
      </c>
      <c r="S125" s="165">
        <f>('DJI Components'!DT128/'DJI Components'!DT127)-1</f>
        <v>2.016797118847613E-3</v>
      </c>
      <c r="T125" s="165">
        <f>('DJI Components'!EA128/'DJI Components'!EA127)-1</f>
        <v>6.4934732102945869E-3</v>
      </c>
      <c r="U125" s="165">
        <f>('DJI Components'!EH128/'DJI Components'!EH127)-1</f>
        <v>-1.2956896151288144E-2</v>
      </c>
      <c r="V125" s="165">
        <f>('DJI Components'!EO128/'DJI Components'!EO127)-1</f>
        <v>-4.5767528329858642E-3</v>
      </c>
      <c r="W125" s="165">
        <f>('DJI Components'!EV128/'DJI Components'!EV127)-1</f>
        <v>-3.1378147627498798E-3</v>
      </c>
      <c r="X125" s="165">
        <f>('DJI Components'!FC128/'DJI Components'!FC127)-1</f>
        <v>-1.8709166732390314E-2</v>
      </c>
      <c r="Y125" s="165">
        <f>('DJI Components'!FJ128/'DJI Components'!FJ127)-1</f>
        <v>-8.4447370732411153E-3</v>
      </c>
      <c r="Z125" s="165">
        <f>('DJI Components'!FQ128/'DJI Components'!FQ127)-1</f>
        <v>-2.9819214638848734E-5</v>
      </c>
      <c r="AA125" s="165">
        <f>('DJI Components'!FX128/'DJI Components'!FX127)-1</f>
        <v>-6.8641797893030931E-3</v>
      </c>
      <c r="AB125" s="165">
        <f>('DJI Components'!GE128/'DJI Components'!GE127)-1</f>
        <v>-3.9699071234384764E-3</v>
      </c>
      <c r="AC125" s="165">
        <f>('DJI Components'!GL128/'DJI Components'!GL127)-1</f>
        <v>-8.5684225106968936E-3</v>
      </c>
      <c r="AD125" s="165">
        <f>('DJI Components'!GS128/'DJI Components'!GS127)-1</f>
        <v>-9.5911855671455548E-3</v>
      </c>
      <c r="AE125" s="165">
        <f>('DJI Components'!GZ128/'DJI Components'!GZ127)-1</f>
        <v>-5.3338497350261527E-3</v>
      </c>
      <c r="AF125" s="166">
        <f>('DJI Components'!HG128/'DJI Components'!HG127)-1</f>
        <v>-4.5659638927671997E-3</v>
      </c>
    </row>
    <row r="126" spans="1:32" x14ac:dyDescent="0.2">
      <c r="A126" s="127">
        <f>'DJI Components'!A129</f>
        <v>44258</v>
      </c>
      <c r="B126" s="164">
        <f>('DJI Components'!E129/'DJI Components'!E128)-1</f>
        <v>5.3638811734859626E-3</v>
      </c>
      <c r="C126" s="165">
        <f>('DJI Components'!L129/'DJI Components'!L128)-1</f>
        <v>2.3985608617594245E-2</v>
      </c>
      <c r="D126" s="165">
        <f>('DJI Components'!S129/'DJI Components'!S128)-1</f>
        <v>-7.7539987792636378E-3</v>
      </c>
      <c r="E126" s="165">
        <f>('DJI Components'!Z129/'DJI Components'!Z128)-1</f>
        <v>-2.4456561114372777E-2</v>
      </c>
      <c r="F126" s="165">
        <f>('DJI Components'!AG129/'DJI Components'!AG128)-1</f>
        <v>2.4289679234066996E-2</v>
      </c>
      <c r="G126" s="165">
        <f>('DJI Components'!AN129/'DJI Components'!AN128)-1</f>
        <v>-4.2164904572541406E-3</v>
      </c>
      <c r="H126" s="165">
        <f>('DJI Components'!AU129/'DJI Components'!AU128)-1</f>
        <v>1.1226024771065379E-2</v>
      </c>
      <c r="I126" s="165">
        <f>('DJI Components'!BB129/'DJI Components'!BB128)-1</f>
        <v>-8.5676405975395609E-3</v>
      </c>
      <c r="J126" s="165">
        <f>('DJI Components'!BI129/'DJI Components'!BI128)-1</f>
        <v>-2.3951697562942798E-3</v>
      </c>
      <c r="K126" s="165">
        <f>('DJI Components'!BP129/'DJI Components'!BP128)-1</f>
        <v>-7.65184122429452E-3</v>
      </c>
      <c r="L126" s="165">
        <f>('DJI Components'!BW129/'DJI Components'!BW128)-1</f>
        <v>1.0545690998092327E-2</v>
      </c>
      <c r="M126" s="165">
        <f>('DJI Components'!CD129/'DJI Components'!CD128)-1</f>
        <v>2.0814841506293646E-3</v>
      </c>
      <c r="N126" s="165">
        <f>('DJI Components'!CK129/'DJI Components'!CK128)-1</f>
        <v>-1.1256767062465367E-2</v>
      </c>
      <c r="O126" s="165">
        <f>('DJI Components'!CR129/'DJI Components'!CR128)-1</f>
        <v>-2.1881122734123903E-2</v>
      </c>
      <c r="P126" s="165">
        <f>('DJI Components'!CY129/'DJI Components'!CY128)-1</f>
        <v>1.687026482389653E-2</v>
      </c>
      <c r="Q126" s="165">
        <f>('DJI Components'!DF129/'DJI Components'!DF128)-1</f>
        <v>-1.7607866492067248E-2</v>
      </c>
      <c r="R126" s="165">
        <f>('DJI Components'!DM129/'DJI Components'!DM128)-1</f>
        <v>1.9332105170725367E-2</v>
      </c>
      <c r="S126" s="165">
        <f>('DJI Components'!DT129/'DJI Components'!DT128)-1</f>
        <v>-1.3657885787682789E-2</v>
      </c>
      <c r="T126" s="165">
        <f>('DJI Components'!EA129/'DJI Components'!EA128)-1</f>
        <v>6.1770860475900413E-3</v>
      </c>
      <c r="U126" s="165">
        <f>('DJI Components'!EH129/'DJI Components'!EH128)-1</f>
        <v>-2.6980789049061094E-2</v>
      </c>
      <c r="V126" s="165">
        <f>('DJI Components'!EO129/'DJI Components'!EO128)-1</f>
        <v>-2.014310990678414E-2</v>
      </c>
      <c r="W126" s="165">
        <f>('DJI Components'!EV129/'DJI Components'!EV128)-1</f>
        <v>-5.9725422764722591E-3</v>
      </c>
      <c r="X126" s="165">
        <f>('DJI Components'!FC129/'DJI Components'!FC128)-1</f>
        <v>-3.4993211997033757E-2</v>
      </c>
      <c r="Y126" s="165">
        <f>('DJI Components'!FJ129/'DJI Components'!FJ128)-1</f>
        <v>1.0662634477690336E-2</v>
      </c>
      <c r="Z126" s="165">
        <f>('DJI Components'!FQ129/'DJI Components'!FQ128)-1</f>
        <v>-5.2893256056063542E-3</v>
      </c>
      <c r="AA126" s="165">
        <f>('DJI Components'!FX129/'DJI Components'!FX128)-1</f>
        <v>7.275391051291491E-3</v>
      </c>
      <c r="AB126" s="165">
        <f>('DJI Components'!GE129/'DJI Components'!GE128)-1</f>
        <v>-4.2637900678724749E-3</v>
      </c>
      <c r="AC126" s="165">
        <f>('DJI Components'!GL129/'DJI Components'!GL128)-1</f>
        <v>4.0051012648629758E-3</v>
      </c>
      <c r="AD126" s="165">
        <f>('DJI Components'!GS129/'DJI Components'!GS128)-1</f>
        <v>-1.9368265165104481E-2</v>
      </c>
      <c r="AE126" s="165">
        <f>('DJI Components'!GZ129/'DJI Components'!GZ128)-1</f>
        <v>-8.6625089340773842E-3</v>
      </c>
      <c r="AF126" s="166">
        <f>('DJI Components'!HG129/'DJI Components'!HG128)-1</f>
        <v>-3.8682421239876197E-3</v>
      </c>
    </row>
    <row r="127" spans="1:32" x14ac:dyDescent="0.2">
      <c r="A127" s="127">
        <f>'DJI Components'!A130</f>
        <v>44259</v>
      </c>
      <c r="B127" s="164">
        <f>('DJI Components'!E130/'DJI Components'!E129)-1</f>
        <v>-2.4148770348745296E-3</v>
      </c>
      <c r="C127" s="165">
        <f>('DJI Components'!L130/'DJI Components'!L129)-1</f>
        <v>6.3115928553636458E-4</v>
      </c>
      <c r="D127" s="165">
        <f>('DJI Components'!S130/'DJI Components'!S129)-1</f>
        <v>-9.064919093820567E-3</v>
      </c>
      <c r="E127" s="165">
        <f>('DJI Components'!Z130/'DJI Components'!Z129)-1</f>
        <v>-1.5811904240732422E-2</v>
      </c>
      <c r="F127" s="165">
        <f>('DJI Components'!AG130/'DJI Components'!AG129)-1</f>
        <v>-1.6844553000039952E-2</v>
      </c>
      <c r="G127" s="165">
        <f>('DJI Components'!AN130/'DJI Components'!AN129)-1</f>
        <v>-9.9576565081632706E-3</v>
      </c>
      <c r="H127" s="165">
        <f>('DJI Components'!AU130/'DJI Components'!AU129)-1</f>
        <v>8.7846706741836478E-3</v>
      </c>
      <c r="I127" s="165">
        <f>('DJI Components'!BB130/'DJI Components'!BB129)-1</f>
        <v>-1.2630179201635783E-2</v>
      </c>
      <c r="J127" s="165">
        <f>('DJI Components'!BI130/'DJI Components'!BI129)-1</f>
        <v>-8.0034013605434495E-4</v>
      </c>
      <c r="K127" s="165">
        <f>('DJI Components'!BP130/'DJI Components'!BP129)-1</f>
        <v>-1.6867453815261002E-2</v>
      </c>
      <c r="L127" s="165">
        <f>('DJI Components'!BW130/'DJI Components'!BW129)-1</f>
        <v>-1.5369387039397608E-2</v>
      </c>
      <c r="M127" s="165">
        <f>('DJI Components'!CD130/'DJI Components'!CD129)-1</f>
        <v>-1.966085260762418E-2</v>
      </c>
      <c r="N127" s="165">
        <f>('DJI Components'!CK130/'DJI Components'!CK129)-1</f>
        <v>-2.4984427940497378E-2</v>
      </c>
      <c r="O127" s="165">
        <f>('DJI Components'!CR130/'DJI Components'!CR129)-1</f>
        <v>-2.6210349709170244E-2</v>
      </c>
      <c r="P127" s="165">
        <f>('DJI Components'!CY130/'DJI Components'!CY129)-1</f>
        <v>-1.8388362059591712E-2</v>
      </c>
      <c r="Q127" s="165">
        <f>('DJI Components'!DF130/'DJI Components'!DF129)-1</f>
        <v>-2.0163832926873404E-2</v>
      </c>
      <c r="R127" s="165">
        <f>('DJI Components'!DM130/'DJI Components'!DM129)-1</f>
        <v>-1.5368556265291655E-2</v>
      </c>
      <c r="S127" s="165">
        <f>('DJI Components'!DT130/'DJI Components'!DT129)-1</f>
        <v>-4.7614953195487253E-3</v>
      </c>
      <c r="T127" s="165">
        <f>('DJI Components'!EA130/'DJI Components'!EA129)-1</f>
        <v>-1.5416136989411244E-2</v>
      </c>
      <c r="U127" s="165">
        <f>('DJI Components'!EH130/'DJI Components'!EH129)-1</f>
        <v>-3.6473985203674397E-3</v>
      </c>
      <c r="V127" s="165">
        <f>('DJI Components'!EO130/'DJI Components'!EO129)-1</f>
        <v>-1.6535096698014895E-2</v>
      </c>
      <c r="W127" s="165">
        <f>('DJI Components'!EV130/'DJI Components'!EV129)-1</f>
        <v>-8.2007304903952694E-3</v>
      </c>
      <c r="X127" s="165">
        <f>('DJI Components'!FC130/'DJI Components'!FC129)-1</f>
        <v>-3.252417475728131E-3</v>
      </c>
      <c r="Y127" s="165">
        <f>('DJI Components'!FJ130/'DJI Components'!FJ129)-1</f>
        <v>-1.1213608396952623E-2</v>
      </c>
      <c r="Z127" s="165">
        <f>('DJI Components'!FQ130/'DJI Components'!FQ129)-1</f>
        <v>2.8239343110514348E-3</v>
      </c>
      <c r="AA127" s="165">
        <f>('DJI Components'!FX130/'DJI Components'!FX129)-1</f>
        <v>-1.0473130905143901E-2</v>
      </c>
      <c r="AB127" s="165">
        <f>('DJI Components'!GE130/'DJI Components'!GE129)-1</f>
        <v>-1.5592301170333722E-2</v>
      </c>
      <c r="AC127" s="165">
        <f>('DJI Components'!GL130/'DJI Components'!GL129)-1</f>
        <v>-1.616628141578258E-2</v>
      </c>
      <c r="AD127" s="165">
        <f>('DJI Components'!GS130/'DJI Components'!GS129)-1</f>
        <v>-4.7023279160529619E-4</v>
      </c>
      <c r="AE127" s="165">
        <f>('DJI Components'!GZ130/'DJI Components'!GZ129)-1</f>
        <v>-2.200143612819716E-2</v>
      </c>
      <c r="AF127" s="166">
        <f>('DJI Components'!HG130/'DJI Components'!HG129)-1</f>
        <v>-1.1063287633646057E-2</v>
      </c>
    </row>
    <row r="128" spans="1:32" x14ac:dyDescent="0.2">
      <c r="A128" s="127">
        <f>'DJI Components'!A131</f>
        <v>44260</v>
      </c>
      <c r="B128" s="164">
        <f>('DJI Components'!E131/'DJI Components'!E130)-1</f>
        <v>1.7846072796090962E-2</v>
      </c>
      <c r="C128" s="165">
        <f>('DJI Components'!L131/'DJI Components'!L130)-1</f>
        <v>3.2590476788150857E-2</v>
      </c>
      <c r="D128" s="165">
        <f>('DJI Components'!S131/'DJI Components'!S130)-1</f>
        <v>2.6226812199057203E-2</v>
      </c>
      <c r="E128" s="165">
        <f>('DJI Components'!Z131/'DJI Components'!Z130)-1</f>
        <v>1.0738375361817543E-2</v>
      </c>
      <c r="F128" s="165">
        <f>('DJI Components'!AG131/'DJI Components'!AG130)-1</f>
        <v>-6.630795040649895E-3</v>
      </c>
      <c r="G128" s="165">
        <f>('DJI Components'!AN131/'DJI Components'!AN130)-1</f>
        <v>3.4732339432582693E-2</v>
      </c>
      <c r="H128" s="165">
        <f>('DJI Components'!AU131/'DJI Components'!AU130)-1</f>
        <v>4.3062200956937691E-2</v>
      </c>
      <c r="I128" s="165">
        <f>('DJI Components'!BB131/'DJI Components'!BB130)-1</f>
        <v>3.7926368089623796E-2</v>
      </c>
      <c r="J128" s="165">
        <f>('DJI Components'!BI131/'DJI Components'!BI130)-1</f>
        <v>1.7020464898287235E-2</v>
      </c>
      <c r="K128" s="165">
        <f>('DJI Components'!BP131/'DJI Components'!BP130)-1</f>
        <v>2.7941159674164107E-2</v>
      </c>
      <c r="L128" s="165">
        <f>('DJI Components'!BW131/'DJI Components'!BW130)-1</f>
        <v>-5.8307690714053395E-3</v>
      </c>
      <c r="M128" s="165">
        <f>('DJI Components'!CD131/'DJI Components'!CD130)-1</f>
        <v>1.7936335686051796E-2</v>
      </c>
      <c r="N128" s="165">
        <f>('DJI Components'!CK131/'DJI Components'!CK130)-1</f>
        <v>1.0321647759341301E-2</v>
      </c>
      <c r="O128" s="165">
        <f>('DJI Components'!CR131/'DJI Components'!CR130)-1</f>
        <v>4.1316645248872019E-2</v>
      </c>
      <c r="P128" s="165">
        <f>('DJI Components'!CY131/'DJI Components'!CY130)-1</f>
        <v>2.2645916054900406E-2</v>
      </c>
      <c r="Q128" s="165">
        <f>('DJI Components'!DF131/'DJI Components'!DF130)-1</f>
        <v>1.9794857656209475E-2</v>
      </c>
      <c r="R128" s="165">
        <f>('DJI Components'!DM131/'DJI Components'!DM130)-1</f>
        <v>2.3246945048442935E-3</v>
      </c>
      <c r="S128" s="165">
        <f>('DJI Components'!DT131/'DJI Components'!DT130)-1</f>
        <v>1.2351098659462822E-2</v>
      </c>
      <c r="T128" s="165">
        <f>('DJI Components'!EA131/'DJI Components'!EA130)-1</f>
        <v>1.330193312078265E-2</v>
      </c>
      <c r="U128" s="165">
        <f>('DJI Components'!EH131/'DJI Components'!EH130)-1</f>
        <v>2.147933703487559E-2</v>
      </c>
      <c r="V128" s="165">
        <f>('DJI Components'!EO131/'DJI Components'!EO130)-1</f>
        <v>9.9213349700797426E-3</v>
      </c>
      <c r="W128" s="165">
        <f>('DJI Components'!EV131/'DJI Components'!EV130)-1</f>
        <v>3.1354899200083386E-2</v>
      </c>
      <c r="X128" s="165">
        <f>('DJI Components'!FC131/'DJI Components'!FC130)-1</f>
        <v>2.6445200151510306E-2</v>
      </c>
      <c r="Y128" s="165">
        <f>('DJI Components'!FJ131/'DJI Components'!FJ130)-1</f>
        <v>2.2413078179759127E-2</v>
      </c>
      <c r="Z128" s="165">
        <f>('DJI Components'!FQ131/'DJI Components'!FQ130)-1</f>
        <v>3.9813091518007715E-2</v>
      </c>
      <c r="AA128" s="165">
        <f>('DJI Components'!FX131/'DJI Components'!FX130)-1</f>
        <v>2.1897828866748625E-2</v>
      </c>
      <c r="AB128" s="165">
        <f>('DJI Components'!GE131/'DJI Components'!GE130)-1</f>
        <v>1.8487016548463187E-2</v>
      </c>
      <c r="AC128" s="165">
        <f>('DJI Components'!GL131/'DJI Components'!GL130)-1</f>
        <v>7.2556549881424015E-3</v>
      </c>
      <c r="AD128" s="165">
        <f>('DJI Components'!GS131/'DJI Components'!GS130)-1</f>
        <v>1.2467623402082628E-2</v>
      </c>
      <c r="AE128" s="165">
        <f>('DJI Components'!GZ131/'DJI Components'!GZ130)-1</f>
        <v>1.0423900496856264E-2</v>
      </c>
      <c r="AF128" s="166">
        <f>('DJI Components'!HG131/'DJI Components'!HG130)-1</f>
        <v>1.8502050501646883E-2</v>
      </c>
    </row>
    <row r="129" spans="1:32" x14ac:dyDescent="0.2">
      <c r="A129" s="127">
        <f>'DJI Components'!A132</f>
        <v>44263</v>
      </c>
      <c r="B129" s="164">
        <f>('DJI Components'!E132/'DJI Components'!E131)-1</f>
        <v>1.6426996408844152E-2</v>
      </c>
      <c r="C129" s="165">
        <f>('DJI Components'!L132/'DJI Components'!L131)-1</f>
        <v>1.9955215910470114E-2</v>
      </c>
      <c r="D129" s="165">
        <f>('DJI Components'!S132/'DJI Components'!S131)-1</f>
        <v>3.5130198658595013E-4</v>
      </c>
      <c r="E129" s="165">
        <f>('DJI Components'!Z132/'DJI Components'!Z131)-1</f>
        <v>-4.1673505875037264E-2</v>
      </c>
      <c r="F129" s="165">
        <f>('DJI Components'!AG132/'DJI Components'!AG131)-1</f>
        <v>3.628698129071406E-3</v>
      </c>
      <c r="G129" s="165">
        <f>('DJI Components'!AN132/'DJI Components'!AN131)-1</f>
        <v>6.4498454496759727E-3</v>
      </c>
      <c r="H129" s="165">
        <f>('DJI Components'!AU132/'DJI Components'!AU131)-1</f>
        <v>6.8807339449541427E-3</v>
      </c>
      <c r="I129" s="165">
        <f>('DJI Components'!BB132/'DJI Components'!BB131)-1</f>
        <v>2.7243200000000023E-2</v>
      </c>
      <c r="J129" s="165">
        <f>('DJI Components'!BI132/'DJI Components'!BI131)-1</f>
        <v>1.6735538162324648E-2</v>
      </c>
      <c r="K129" s="165">
        <f>('DJI Components'!BP132/'DJI Components'!BP131)-1</f>
        <v>8.4247178508982667E-3</v>
      </c>
      <c r="L129" s="165">
        <f>('DJI Components'!BW132/'DJI Components'!BW131)-1</f>
        <v>2.0832718649123505E-2</v>
      </c>
      <c r="M129" s="165">
        <f>('DJI Components'!CD132/'DJI Components'!CD131)-1</f>
        <v>5.4216041686356853E-3</v>
      </c>
      <c r="N129" s="165">
        <f>('DJI Components'!CK132/'DJI Components'!CK131)-1</f>
        <v>2.1733965419154844E-2</v>
      </c>
      <c r="O129" s="165">
        <f>('DJI Components'!CR132/'DJI Components'!CR131)-1</f>
        <v>-1.4652683086839535E-2</v>
      </c>
      <c r="P129" s="165">
        <f>('DJI Components'!CY132/'DJI Components'!CY131)-1</f>
        <v>1.6119807602054781E-2</v>
      </c>
      <c r="Q129" s="165">
        <f>('DJI Components'!DF132/'DJI Components'!DF131)-1</f>
        <v>8.3279176811819067E-3</v>
      </c>
      <c r="R129" s="165">
        <f>('DJI Components'!DM132/'DJI Components'!DM131)-1</f>
        <v>1.3252931859971229E-2</v>
      </c>
      <c r="S129" s="165">
        <f>('DJI Components'!DT132/'DJI Components'!DT131)-1</f>
        <v>8.3908281909348403E-3</v>
      </c>
      <c r="T129" s="165">
        <f>('DJI Components'!EA132/'DJI Components'!EA131)-1</f>
        <v>1.4221301519723228E-2</v>
      </c>
      <c r="U129" s="165">
        <f>('DJI Components'!EH132/'DJI Components'!EH131)-1</f>
        <v>-1.8177922672420022E-2</v>
      </c>
      <c r="V129" s="165">
        <f>('DJI Components'!EO132/'DJI Components'!EO131)-1</f>
        <v>9.073805366007992E-3</v>
      </c>
      <c r="W129" s="165">
        <f>('DJI Components'!EV132/'DJI Components'!EV131)-1</f>
        <v>1.0557191366315388E-2</v>
      </c>
      <c r="X129" s="165">
        <f>('DJI Components'!FC132/'DJI Components'!FC131)-1</f>
        <v>-1.4423961245586536E-2</v>
      </c>
      <c r="Y129" s="165">
        <f>('DJI Components'!FJ132/'DJI Components'!FJ131)-1</f>
        <v>2.2249927656537549E-2</v>
      </c>
      <c r="Z129" s="165">
        <f>('DJI Components'!FQ132/'DJI Components'!FQ131)-1</f>
        <v>8.844733353303269E-3</v>
      </c>
      <c r="AA129" s="165">
        <f>('DJI Components'!FX132/'DJI Components'!FX131)-1</f>
        <v>1.4107160714285749E-2</v>
      </c>
      <c r="AB129" s="165">
        <f>('DJI Components'!GE132/'DJI Components'!GE131)-1</f>
        <v>2.2561626246476507E-2</v>
      </c>
      <c r="AC129" s="165">
        <f>('DJI Components'!GL132/'DJI Components'!GL131)-1</f>
        <v>2.7118622306808726E-2</v>
      </c>
      <c r="AD129" s="165">
        <f>('DJI Components'!GS132/'DJI Components'!GS131)-1</f>
        <v>-9.6034545230581081E-3</v>
      </c>
      <c r="AE129" s="165">
        <f>('DJI Components'!GZ132/'DJI Components'!GZ131)-1</f>
        <v>6.2740137303538557E-2</v>
      </c>
      <c r="AF129" s="166">
        <f>('DJI Components'!HG132/'DJI Components'!HG131)-1</f>
        <v>9.7198718579643018E-3</v>
      </c>
    </row>
    <row r="130" spans="1:32" x14ac:dyDescent="0.2">
      <c r="A130" s="127">
        <f>'DJI Components'!A133</f>
        <v>44264</v>
      </c>
      <c r="B130" s="164">
        <f>('DJI Components'!E133/'DJI Components'!E132)-1</f>
        <v>-1.4093763637290868E-2</v>
      </c>
      <c r="C130" s="165">
        <f>('DJI Components'!L133/'DJI Components'!L132)-1</f>
        <v>-3.4404723912830892E-2</v>
      </c>
      <c r="D130" s="165">
        <f>('DJI Components'!S133/'DJI Components'!S132)-1</f>
        <v>5.1797858318756163E-3</v>
      </c>
      <c r="E130" s="165">
        <f>('DJI Components'!Z133/'DJI Components'!Z132)-1</f>
        <v>4.0649664483932035E-2</v>
      </c>
      <c r="F130" s="165">
        <f>('DJI Components'!AG133/'DJI Components'!AG132)-1</f>
        <v>2.9371075433518135E-2</v>
      </c>
      <c r="G130" s="165">
        <f>('DJI Components'!AN133/'DJI Components'!AN132)-1</f>
        <v>-2.1572339366618509E-2</v>
      </c>
      <c r="H130" s="165">
        <f>('DJI Components'!AU133/'DJI Components'!AU132)-1</f>
        <v>-2.277904328018221E-3</v>
      </c>
      <c r="I130" s="165">
        <f>('DJI Components'!BB133/'DJI Components'!BB132)-1</f>
        <v>7.9983375288712466E-3</v>
      </c>
      <c r="J130" s="165">
        <f>('DJI Components'!BI133/'DJI Components'!BI132)-1</f>
        <v>-1.5104531663527099E-2</v>
      </c>
      <c r="K130" s="165">
        <f>('DJI Components'!BP133/'DJI Components'!BP132)-1</f>
        <v>-1.860026826292982E-2</v>
      </c>
      <c r="L130" s="165">
        <f>('DJI Components'!BW133/'DJI Components'!BW132)-1</f>
        <v>-1.0772333039454574E-2</v>
      </c>
      <c r="M130" s="165">
        <f>('DJI Components'!CD133/'DJI Components'!CD132)-1</f>
        <v>-4.3329803225744534E-4</v>
      </c>
      <c r="N130" s="165">
        <f>('DJI Components'!CK133/'DJI Components'!CK132)-1</f>
        <v>2.2893070389117476E-2</v>
      </c>
      <c r="O130" s="165">
        <f>('DJI Components'!CR133/'DJI Components'!CR132)-1</f>
        <v>4.7117796060745176E-2</v>
      </c>
      <c r="P130" s="165">
        <f>('DJI Components'!CY133/'DJI Components'!CY132)-1</f>
        <v>-5.0476565186707845E-3</v>
      </c>
      <c r="Q130" s="165">
        <f>('DJI Components'!DF133/'DJI Components'!DF132)-1</f>
        <v>1.9059911781191818E-3</v>
      </c>
      <c r="R130" s="165">
        <f>('DJI Components'!DM133/'DJI Components'!DM132)-1</f>
        <v>-7.0629911173109017E-3</v>
      </c>
      <c r="S130" s="165">
        <f>('DJI Components'!DT133/'DJI Components'!DT132)-1</f>
        <v>-2.6780067778776617E-3</v>
      </c>
      <c r="T130" s="165">
        <f>('DJI Components'!EA133/'DJI Components'!EA132)-1</f>
        <v>-4.0446270799443518E-4</v>
      </c>
      <c r="U130" s="165">
        <f>('DJI Components'!EH133/'DJI Components'!EH132)-1</f>
        <v>2.8101499749775716E-2</v>
      </c>
      <c r="V130" s="165">
        <f>('DJI Components'!EO133/'DJI Components'!EO132)-1</f>
        <v>1.0329957050088545E-2</v>
      </c>
      <c r="W130" s="165">
        <f>('DJI Components'!EV133/'DJI Components'!EV132)-1</f>
        <v>-8.8759564665140678E-3</v>
      </c>
      <c r="X130" s="165">
        <f>('DJI Components'!FC133/'DJI Components'!FC132)-1</f>
        <v>1.8341989127951264E-2</v>
      </c>
      <c r="Y130" s="165">
        <f>('DJI Components'!FJ133/'DJI Components'!FJ132)-1</f>
        <v>-1.2391608346709493E-2</v>
      </c>
      <c r="Z130" s="165">
        <f>('DJI Components'!FQ133/'DJI Components'!FQ132)-1</f>
        <v>5.1689120507301123E-3</v>
      </c>
      <c r="AA130" s="165">
        <f>('DJI Components'!FX133/'DJI Components'!FX132)-1</f>
        <v>-1.038915283695796E-2</v>
      </c>
      <c r="AB130" s="165">
        <f>('DJI Components'!GE133/'DJI Components'!GE132)-1</f>
        <v>4.0857583132392072E-4</v>
      </c>
      <c r="AC130" s="165">
        <f>('DJI Components'!GL133/'DJI Components'!GL132)-1</f>
        <v>-4.1256188118798942E-4</v>
      </c>
      <c r="AD130" s="165">
        <f>('DJI Components'!GS133/'DJI Components'!GS132)-1</f>
        <v>7.8980452275110302E-3</v>
      </c>
      <c r="AE130" s="165">
        <f>('DJI Components'!GZ133/'DJI Components'!GZ132)-1</f>
        <v>-3.6650036419195842E-2</v>
      </c>
      <c r="AF130" s="166">
        <f>('DJI Components'!HG133/'DJI Components'!HG132)-1</f>
        <v>9.5275708404773951E-4</v>
      </c>
    </row>
    <row r="131" spans="1:32" x14ac:dyDescent="0.2">
      <c r="A131" s="127">
        <f>'DJI Components'!A134</f>
        <v>44265</v>
      </c>
      <c r="B131" s="164">
        <f>('DJI Components'!E134/'DJI Components'!E133)-1</f>
        <v>1.8379523836276945E-2</v>
      </c>
      <c r="C131" s="165">
        <f>('DJI Components'!L134/'DJI Components'!L133)-1</f>
        <v>1.1371426132125606E-2</v>
      </c>
      <c r="D131" s="165">
        <f>('DJI Components'!S134/'DJI Components'!S133)-1</f>
        <v>4.2360014796278822E-3</v>
      </c>
      <c r="E131" s="165">
        <f>('DJI Components'!Z134/'DJI Components'!Z133)-1</f>
        <v>-9.1666779805658072E-3</v>
      </c>
      <c r="F131" s="165">
        <f>('DJI Components'!AG134/'DJI Components'!AG133)-1</f>
        <v>6.3874051151840527E-2</v>
      </c>
      <c r="G131" s="165">
        <f>('DJI Components'!AN134/'DJI Components'!AN133)-1</f>
        <v>1.9649423159832757E-2</v>
      </c>
      <c r="H131" s="165">
        <f>('DJI Components'!AU134/'DJI Components'!AU133)-1</f>
        <v>1.7077652968036539E-2</v>
      </c>
      <c r="I131" s="165">
        <f>('DJI Components'!BB134/'DJI Components'!BB133)-1</f>
        <v>8.3525163573294758E-3</v>
      </c>
      <c r="J131" s="165">
        <f>('DJI Components'!BI134/'DJI Components'!BI133)-1</f>
        <v>1.140381416823022E-2</v>
      </c>
      <c r="K131" s="165">
        <f>('DJI Components'!BP134/'DJI Components'!BP133)-1</f>
        <v>2.9392837436326147E-2</v>
      </c>
      <c r="L131" s="165">
        <f>('DJI Components'!BW134/'DJI Components'!BW133)-1</f>
        <v>3.4574527778511666E-2</v>
      </c>
      <c r="M131" s="165">
        <f>('DJI Components'!CD134/'DJI Components'!CD133)-1</f>
        <v>2.5528649749392285E-2</v>
      </c>
      <c r="N131" s="165">
        <f>('DJI Components'!CK134/'DJI Components'!CK133)-1</f>
        <v>4.8309142643350178E-3</v>
      </c>
      <c r="O131" s="165">
        <f>('DJI Components'!CR134/'DJI Components'!CR133)-1</f>
        <v>-6.7017394830617416E-3</v>
      </c>
      <c r="P131" s="165">
        <f>('DJI Components'!CY134/'DJI Components'!CY133)-1</f>
        <v>2.971495409888858E-2</v>
      </c>
      <c r="Q131" s="165">
        <f>('DJI Components'!DF134/'DJI Components'!DF133)-1</f>
        <v>9.1946545820162928E-3</v>
      </c>
      <c r="R131" s="165">
        <f>('DJI Components'!DM134/'DJI Components'!DM133)-1</f>
        <v>2.1734854485479183E-2</v>
      </c>
      <c r="S131" s="165">
        <f>('DJI Components'!DT134/'DJI Components'!DT133)-1</f>
        <v>2.2824238463329038E-2</v>
      </c>
      <c r="T131" s="165">
        <f>('DJI Components'!EA134/'DJI Components'!EA133)-1</f>
        <v>8.3624855143762389E-3</v>
      </c>
      <c r="U131" s="165">
        <f>('DJI Components'!EH134/'DJI Components'!EH133)-1</f>
        <v>-5.817439497893151E-3</v>
      </c>
      <c r="V131" s="165">
        <f>('DJI Components'!EO134/'DJI Components'!EO133)-1</f>
        <v>1.2063251461491564E-2</v>
      </c>
      <c r="W131" s="165">
        <f>('DJI Components'!EV134/'DJI Components'!EV133)-1</f>
        <v>9.1931843398318502E-3</v>
      </c>
      <c r="X131" s="165">
        <f>('DJI Components'!FC134/'DJI Components'!FC133)-1</f>
        <v>2.0328464143755109E-3</v>
      </c>
      <c r="Y131" s="165">
        <f>('DJI Components'!FJ134/'DJI Components'!FJ133)-1</f>
        <v>1.0141710629359313E-2</v>
      </c>
      <c r="Z131" s="165">
        <f>('DJI Components'!FQ134/'DJI Components'!FQ133)-1</f>
        <v>-6.7617618206164964E-3</v>
      </c>
      <c r="AA131" s="165">
        <f>('DJI Components'!FX134/'DJI Components'!FX133)-1</f>
        <v>1.5658380504299352E-2</v>
      </c>
      <c r="AB131" s="165">
        <f>('DJI Components'!GE134/'DJI Components'!GE133)-1</f>
        <v>1.2751846919804466E-2</v>
      </c>
      <c r="AC131" s="165">
        <f>('DJI Components'!GL134/'DJI Components'!GL133)-1</f>
        <v>4.2509307521859441E-2</v>
      </c>
      <c r="AD131" s="165">
        <f>('DJI Components'!GS134/'DJI Components'!GS133)-1</f>
        <v>2.5525595667046375E-2</v>
      </c>
      <c r="AE131" s="165">
        <f>('DJI Components'!GZ134/'DJI Components'!GZ133)-1</f>
        <v>2.8276336133781221E-3</v>
      </c>
      <c r="AF131" s="166">
        <f>('DJI Components'!HG134/'DJI Components'!HG133)-1</f>
        <v>1.4584983887657721E-2</v>
      </c>
    </row>
    <row r="132" spans="1:32" x14ac:dyDescent="0.2">
      <c r="A132" s="127">
        <f>'DJI Components'!A135</f>
        <v>44266</v>
      </c>
      <c r="B132" s="164">
        <f>('DJI Components'!E135/'DJI Components'!E134)-1</f>
        <v>3.2525067273447839E-4</v>
      </c>
      <c r="C132" s="165">
        <f>('DJI Components'!L135/'DJI Components'!L134)-1</f>
        <v>6.8143100511073307E-3</v>
      </c>
      <c r="D132" s="165">
        <f>('DJI Components'!S135/'DJI Components'!S134)-1</f>
        <v>5.2617453607921583E-3</v>
      </c>
      <c r="E132" s="165">
        <f>('DJI Components'!Z135/'DJI Components'!Z134)-1</f>
        <v>1.6502716706883191E-2</v>
      </c>
      <c r="F132" s="165">
        <f>('DJI Components'!AG135/'DJI Components'!AG134)-1</f>
        <v>2.7146018213842327E-2</v>
      </c>
      <c r="G132" s="165">
        <f>('DJI Components'!AN135/'DJI Components'!AN134)-1</f>
        <v>-5.8807699799219293E-3</v>
      </c>
      <c r="H132" s="165">
        <f>('DJI Components'!AU135/'DJI Components'!AU134)-1</f>
        <v>-1.6162431099152608E-3</v>
      </c>
      <c r="I132" s="165">
        <f>('DJI Components'!BB135/'DJI Components'!BB134)-1</f>
        <v>1.0561151158394066E-2</v>
      </c>
      <c r="J132" s="165">
        <f>('DJI Components'!BI135/'DJI Components'!BI134)-1</f>
        <v>-1.0886431004790698E-2</v>
      </c>
      <c r="K132" s="165">
        <f>('DJI Components'!BP135/'DJI Components'!BP134)-1</f>
        <v>3.5887660220792483E-3</v>
      </c>
      <c r="L132" s="165">
        <f>('DJI Components'!BW135/'DJI Components'!BW134)-1</f>
        <v>2.3395416225224785E-4</v>
      </c>
      <c r="M132" s="165">
        <f>('DJI Components'!CD135/'DJI Components'!CD134)-1</f>
        <v>-1.9257150547045132E-3</v>
      </c>
      <c r="N132" s="165">
        <f>('DJI Components'!CK135/'DJI Components'!CK134)-1</f>
        <v>9.803245560518592E-3</v>
      </c>
      <c r="O132" s="165">
        <f>('DJI Components'!CR135/'DJI Components'!CR134)-1</f>
        <v>1.7028128514056329E-2</v>
      </c>
      <c r="P132" s="165">
        <f>('DJI Components'!CY135/'DJI Components'!CY134)-1</f>
        <v>-5.7089542728797626E-3</v>
      </c>
      <c r="Q132" s="165">
        <f>('DJI Components'!DF135/'DJI Components'!DF134)-1</f>
        <v>-6.2802390052296708E-5</v>
      </c>
      <c r="R132" s="165">
        <f>('DJI Components'!DM135/'DJI Components'!DM134)-1</f>
        <v>-5.2214141293942529E-3</v>
      </c>
      <c r="S132" s="165">
        <f>('DJI Components'!DT135/'DJI Components'!DT134)-1</f>
        <v>-8.1571000717931552E-3</v>
      </c>
      <c r="T132" s="165">
        <f>('DJI Components'!EA135/'DJI Components'!EA134)-1</f>
        <v>-1.7389006339529889E-3</v>
      </c>
      <c r="U132" s="165">
        <f>('DJI Components'!EH135/'DJI Components'!EH134)-1</f>
        <v>2.0265067724507979E-2</v>
      </c>
      <c r="V132" s="165">
        <f>('DJI Components'!EO135/'DJI Components'!EO134)-1</f>
        <v>2.6164736569946445E-2</v>
      </c>
      <c r="W132" s="165">
        <f>('DJI Components'!EV135/'DJI Components'!EV134)-1</f>
        <v>-3.3767238378112907E-3</v>
      </c>
      <c r="X132" s="165">
        <f>('DJI Components'!FC135/'DJI Components'!FC134)-1</f>
        <v>1.8824258672533567E-2</v>
      </c>
      <c r="Y132" s="165">
        <f>('DJI Components'!FJ135/'DJI Components'!FJ134)-1</f>
        <v>-1.866449933503378E-3</v>
      </c>
      <c r="Z132" s="165">
        <f>('DJI Components'!FQ135/'DJI Components'!FQ134)-1</f>
        <v>1.0011441475776151E-2</v>
      </c>
      <c r="AA132" s="165">
        <f>('DJI Components'!FX135/'DJI Components'!FX134)-1</f>
        <v>-2.7505324894697702E-2</v>
      </c>
      <c r="AB132" s="165">
        <f>('DJI Components'!GE135/'DJI Components'!GE134)-1</f>
        <v>1.335303144108102E-2</v>
      </c>
      <c r="AC132" s="165">
        <f>('DJI Components'!GL135/'DJI Components'!GL134)-1</f>
        <v>1.9794140934283444E-2</v>
      </c>
      <c r="AD132" s="165">
        <f>('DJI Components'!GS135/'DJI Components'!GS134)-1</f>
        <v>-3.781812879956048E-4</v>
      </c>
      <c r="AE132" s="165">
        <f>('DJI Components'!GZ135/'DJI Components'!GZ134)-1</f>
        <v>8.6640111623501603E-3</v>
      </c>
      <c r="AF132" s="166">
        <f>('DJI Components'!HG135/'DJI Components'!HG134)-1</f>
        <v>5.8386191667219034E-3</v>
      </c>
    </row>
    <row r="133" spans="1:32" x14ac:dyDescent="0.2">
      <c r="A133" s="127">
        <f>'DJI Components'!A136</f>
        <v>44267</v>
      </c>
      <c r="B133" s="164">
        <f>('DJI Components'!E136/'DJI Components'!E135)-1</f>
        <v>1.8962506730575424E-3</v>
      </c>
      <c r="C133" s="165">
        <f>('DJI Components'!L136/'DJI Components'!L135)-1</f>
        <v>5.3468223350254807E-3</v>
      </c>
      <c r="D133" s="165">
        <f>('DJI Components'!S136/'DJI Components'!S135)-1</f>
        <v>-3.5039019206981603E-3</v>
      </c>
      <c r="E133" s="165">
        <f>('DJI Components'!Z136/'DJI Components'!Z135)-1</f>
        <v>-7.6254510300545197E-3</v>
      </c>
      <c r="F133" s="165">
        <f>('DJI Components'!AG136/'DJI Components'!AG135)-1</f>
        <v>6.8214293650793678E-2</v>
      </c>
      <c r="G133" s="165">
        <f>('DJI Components'!AN136/'DJI Components'!AN135)-1</f>
        <v>4.2045891928601531E-2</v>
      </c>
      <c r="H133" s="165">
        <f>('DJI Components'!AU136/'DJI Components'!AU135)-1</f>
        <v>3.3276013431493556E-3</v>
      </c>
      <c r="I133" s="165">
        <f>('DJI Components'!BB136/'DJI Components'!BB135)-1</f>
        <v>4.0985656577574581E-4</v>
      </c>
      <c r="J133" s="165">
        <f>('DJI Components'!BI136/'DJI Components'!BI135)-1</f>
        <v>-1.022012558529628E-2</v>
      </c>
      <c r="K133" s="165">
        <f>('DJI Components'!BP136/'DJI Components'!BP135)-1</f>
        <v>3.1088308457727365E-4</v>
      </c>
      <c r="L133" s="165">
        <f>('DJI Components'!BW136/'DJI Components'!BW135)-1</f>
        <v>1.9614124180985737E-2</v>
      </c>
      <c r="M133" s="165">
        <f>('DJI Components'!CD136/'DJI Components'!CD135)-1</f>
        <v>8.8470823529411824E-3</v>
      </c>
      <c r="N133" s="165">
        <f>('DJI Components'!CK136/'DJI Components'!CK135)-1</f>
        <v>1.5808071062494156E-2</v>
      </c>
      <c r="O133" s="165">
        <f>('DJI Components'!CR136/'DJI Components'!CR135)-1</f>
        <v>-6.4760542335167148E-3</v>
      </c>
      <c r="P133" s="165">
        <f>('DJI Components'!CY136/'DJI Components'!CY135)-1</f>
        <v>3.6967280454358598E-3</v>
      </c>
      <c r="Q133" s="165">
        <f>('DJI Components'!DF136/'DJI Components'!DF135)-1</f>
        <v>2.8905806390009392E-3</v>
      </c>
      <c r="R133" s="165">
        <f>('DJI Components'!DM136/'DJI Components'!DM135)-1</f>
        <v>1.1858391115806555E-2</v>
      </c>
      <c r="S133" s="165">
        <f>('DJI Components'!DT136/'DJI Components'!DT135)-1</f>
        <v>3.6394052773274232E-3</v>
      </c>
      <c r="T133" s="165">
        <f>('DJI Components'!EA136/'DJI Components'!EA135)-1</f>
        <v>-4.0196972890604865E-4</v>
      </c>
      <c r="U133" s="165">
        <f>('DJI Components'!EH136/'DJI Components'!EH135)-1</f>
        <v>-5.8196135912872426E-3</v>
      </c>
      <c r="V133" s="165">
        <f>('DJI Components'!EO136/'DJI Components'!EO135)-1</f>
        <v>-5.2411997274424138E-3</v>
      </c>
      <c r="W133" s="165">
        <f>('DJI Components'!EV136/'DJI Components'!EV135)-1</f>
        <v>9.6918679476205583E-3</v>
      </c>
      <c r="X133" s="165">
        <f>('DJI Components'!FC136/'DJI Components'!FC135)-1</f>
        <v>-1.7318777735384816E-2</v>
      </c>
      <c r="Y133" s="165">
        <f>('DJI Components'!FJ136/'DJI Components'!FJ135)-1</f>
        <v>1.405640632036631E-2</v>
      </c>
      <c r="Z133" s="165">
        <f>('DJI Components'!FQ136/'DJI Components'!FQ135)-1</f>
        <v>8.2695637224090568E-3</v>
      </c>
      <c r="AA133" s="165">
        <f>('DJI Components'!FX136/'DJI Components'!FX135)-1</f>
        <v>2.1618267757819165E-3</v>
      </c>
      <c r="AB133" s="165">
        <f>('DJI Components'!GE136/'DJI Components'!GE135)-1</f>
        <v>-7.9150698540366715E-3</v>
      </c>
      <c r="AC133" s="165">
        <f>('DJI Components'!GL136/'DJI Components'!GL135)-1</f>
        <v>3.2802775621117997E-2</v>
      </c>
      <c r="AD133" s="165">
        <f>('DJI Components'!GS136/'DJI Components'!GS135)-1</f>
        <v>1.5060848593776877E-2</v>
      </c>
      <c r="AE133" s="165">
        <f>('DJI Components'!GZ136/'DJI Components'!GZ135)-1</f>
        <v>2.0838831003811009E-3</v>
      </c>
      <c r="AF133" s="166">
        <f>('DJI Components'!HG136/'DJI Components'!HG135)-1</f>
        <v>9.0209228153159682E-3</v>
      </c>
    </row>
    <row r="134" spans="1:32" x14ac:dyDescent="0.2">
      <c r="A134" s="127">
        <f>'DJI Components'!A137</f>
        <v>44270</v>
      </c>
      <c r="B134" s="164">
        <f>('DJI Components'!E137/'DJI Components'!E136)-1</f>
        <v>2.4659301586192006E-2</v>
      </c>
      <c r="C134" s="165">
        <f>('DJI Components'!L137/'DJI Components'!L136)-1</f>
        <v>-1.0434819395743533E-2</v>
      </c>
      <c r="D134" s="165">
        <f>('DJI Components'!S137/'DJI Components'!S136)-1</f>
        <v>2.4309801943437126E-2</v>
      </c>
      <c r="E134" s="165">
        <f>('DJI Components'!Z137/'DJI Components'!Z136)-1</f>
        <v>2.4456738200914874E-2</v>
      </c>
      <c r="F134" s="165">
        <f>('DJI Components'!AG137/'DJI Components'!AG136)-1</f>
        <v>-1.3224848521677268E-2</v>
      </c>
      <c r="G134" s="165">
        <f>('DJI Components'!AN137/'DJI Components'!AN136)-1</f>
        <v>7.5982751091703271E-3</v>
      </c>
      <c r="H134" s="165">
        <f>('DJI Components'!AU137/'DJI Components'!AU136)-1</f>
        <v>-1.1742542340310802E-2</v>
      </c>
      <c r="I134" s="165">
        <f>('DJI Components'!BB137/'DJI Components'!BB136)-1</f>
        <v>1.2085210979106753E-2</v>
      </c>
      <c r="J134" s="165">
        <f>('DJI Components'!BI137/'DJI Components'!BI136)-1</f>
        <v>1.3304169711990221E-2</v>
      </c>
      <c r="K134" s="165">
        <f>('DJI Components'!BP137/'DJI Components'!BP136)-1</f>
        <v>-2.2381008540939273E-2</v>
      </c>
      <c r="L134" s="165">
        <f>('DJI Components'!BW137/'DJI Components'!BW136)-1</f>
        <v>-7.9126458984126735E-3</v>
      </c>
      <c r="M134" s="165">
        <f>('DJI Components'!CD137/'DJI Components'!CD136)-1</f>
        <v>8.4895603953363263E-3</v>
      </c>
      <c r="N134" s="165">
        <f>('DJI Components'!CK137/'DJI Components'!CK136)-1</f>
        <v>1.9919453974673207E-2</v>
      </c>
      <c r="O134" s="165">
        <f>('DJI Components'!CR137/'DJI Components'!CR136)-1</f>
        <v>1.4149427213054677E-2</v>
      </c>
      <c r="P134" s="165">
        <f>('DJI Components'!CY137/'DJI Components'!CY136)-1</f>
        <v>7.6012929425492981E-3</v>
      </c>
      <c r="Q134" s="165">
        <f>('DJI Components'!DF137/'DJI Components'!DF136)-1</f>
        <v>5.1377942930652676E-3</v>
      </c>
      <c r="R134" s="165">
        <f>('DJI Components'!DM137/'DJI Components'!DM136)-1</f>
        <v>-4.9951907138722218E-3</v>
      </c>
      <c r="S134" s="165">
        <f>('DJI Components'!DT137/'DJI Components'!DT136)-1</f>
        <v>3.8240610120384266E-2</v>
      </c>
      <c r="T134" s="165">
        <f>('DJI Components'!EA137/'DJI Components'!EA136)-1</f>
        <v>2.1849859106512382E-2</v>
      </c>
      <c r="U134" s="165">
        <f>('DJI Components'!EH137/'DJI Components'!EH136)-1</f>
        <v>-3.9872831389182739E-3</v>
      </c>
      <c r="V134" s="165">
        <f>('DJI Components'!EO137/'DJI Components'!EO136)-1</f>
        <v>3.1968708408018021E-2</v>
      </c>
      <c r="W134" s="165">
        <f>('DJI Components'!EV137/'DJI Components'!EV136)-1</f>
        <v>3.2776572754618094E-3</v>
      </c>
      <c r="X134" s="165">
        <f>('DJI Components'!FC137/'DJI Components'!FC136)-1</f>
        <v>2.7802458910433092E-3</v>
      </c>
      <c r="Y134" s="165">
        <f>('DJI Components'!FJ137/'DJI Components'!FJ136)-1</f>
        <v>4.4504354434948823E-4</v>
      </c>
      <c r="Z134" s="165">
        <f>('DJI Components'!FQ137/'DJI Components'!FQ136)-1</f>
        <v>-6.0108535085653392E-3</v>
      </c>
      <c r="AA134" s="165">
        <f>('DJI Components'!FX137/'DJI Components'!FX136)-1</f>
        <v>1.7972316772030261E-4</v>
      </c>
      <c r="AB134" s="165">
        <f>('DJI Components'!GE137/'DJI Components'!GE136)-1</f>
        <v>-4.8582501120598698E-3</v>
      </c>
      <c r="AC134" s="165">
        <f>('DJI Components'!GL137/'DJI Components'!GL136)-1</f>
        <v>3.4579966821649322E-2</v>
      </c>
      <c r="AD134" s="165">
        <f>('DJI Components'!GS137/'DJI Components'!GS136)-1</f>
        <v>-5.144661688959884E-3</v>
      </c>
      <c r="AE134" s="165">
        <f>('DJI Components'!GZ137/'DJI Components'!GZ136)-1</f>
        <v>-2.0288546961075848E-3</v>
      </c>
      <c r="AF134" s="166">
        <f>('DJI Components'!HG137/'DJI Components'!HG136)-1</f>
        <v>5.3333512311675157E-3</v>
      </c>
    </row>
    <row r="135" spans="1:32" x14ac:dyDescent="0.2">
      <c r="A135" s="127">
        <f>'DJI Components'!A138</f>
        <v>44271</v>
      </c>
      <c r="B135" s="164">
        <f>('DJI Components'!E138/'DJI Components'!E137)-1</f>
        <v>-1.3880040402787341E-2</v>
      </c>
      <c r="C135" s="165">
        <f>('DJI Components'!L138/'DJI Components'!L137)-1</f>
        <v>-2.5103761306763617E-2</v>
      </c>
      <c r="D135" s="165">
        <f>('DJI Components'!S138/'DJI Components'!S137)-1</f>
        <v>1.8477707537955856E-2</v>
      </c>
      <c r="E135" s="165">
        <f>('DJI Components'!Z138/'DJI Components'!Z137)-1</f>
        <v>1.274297947807046E-2</v>
      </c>
      <c r="F135" s="165">
        <f>('DJI Components'!AG138/'DJI Components'!AG137)-1</f>
        <v>-3.9227488626520146E-2</v>
      </c>
      <c r="G135" s="165">
        <f>('DJI Components'!AN138/'DJI Components'!AN137)-1</f>
        <v>-1.8549007139009199E-2</v>
      </c>
      <c r="H135" s="165">
        <f>('DJI Components'!AU138/'DJI Components'!AU137)-1</f>
        <v>-2.3673478458049901E-2</v>
      </c>
      <c r="I135" s="165">
        <f>('DJI Components'!BB138/'DJI Components'!BB137)-1</f>
        <v>5.2620522161506145E-3</v>
      </c>
      <c r="J135" s="165">
        <f>('DJI Components'!BI138/'DJI Components'!BI137)-1</f>
        <v>3.7233392851918623E-3</v>
      </c>
      <c r="K135" s="165">
        <f>('DJI Components'!BP138/'DJI Components'!BP137)-1</f>
        <v>4.451478395819386E-3</v>
      </c>
      <c r="L135" s="165">
        <f>('DJI Components'!BW138/'DJI Components'!BW137)-1</f>
        <v>-1.25415320054858E-2</v>
      </c>
      <c r="M135" s="165">
        <f>('DJI Components'!CD138/'DJI Components'!CD137)-1</f>
        <v>-2.0305268551876976E-2</v>
      </c>
      <c r="N135" s="165">
        <f>('DJI Components'!CK138/'DJI Components'!CK137)-1</f>
        <v>1.2709046763906828E-2</v>
      </c>
      <c r="O135" s="165">
        <f>('DJI Components'!CR138/'DJI Components'!CR137)-1</f>
        <v>1.5519642333913897E-2</v>
      </c>
      <c r="P135" s="165">
        <f>('DJI Components'!CY138/'DJI Components'!CY137)-1</f>
        <v>-2.6442447869926555E-3</v>
      </c>
      <c r="Q135" s="165">
        <f>('DJI Components'!DF138/'DJI Components'!DF137)-1</f>
        <v>5.9219362413904797E-3</v>
      </c>
      <c r="R135" s="165">
        <f>('DJI Components'!DM138/'DJI Components'!DM137)-1</f>
        <v>-1.1971423439898987E-2</v>
      </c>
      <c r="S135" s="165">
        <f>('DJI Components'!DT138/'DJI Components'!DT137)-1</f>
        <v>-2.721609275826542E-3</v>
      </c>
      <c r="T135" s="165">
        <f>('DJI Components'!EA138/'DJI Components'!EA137)-1</f>
        <v>7.6085791539308723E-3</v>
      </c>
      <c r="U135" s="165">
        <f>('DJI Components'!EH138/'DJI Components'!EH137)-1</f>
        <v>1.2350449404628705E-2</v>
      </c>
      <c r="V135" s="165">
        <f>('DJI Components'!EO138/'DJI Components'!EO137)-1</f>
        <v>-2.0008830964415303E-3</v>
      </c>
      <c r="W135" s="165">
        <f>('DJI Components'!EV138/'DJI Components'!EV137)-1</f>
        <v>2.9558494548203029E-3</v>
      </c>
      <c r="X135" s="165">
        <f>('DJI Components'!FC138/'DJI Components'!FC137)-1</f>
        <v>7.8947038360708266E-3</v>
      </c>
      <c r="Y135" s="165">
        <f>('DJI Components'!FJ138/'DJI Components'!FJ137)-1</f>
        <v>-5.5293950814643278E-3</v>
      </c>
      <c r="Z135" s="165">
        <f>('DJI Components'!FQ138/'DJI Components'!FQ137)-1</f>
        <v>2.0345907930006124E-3</v>
      </c>
      <c r="AA135" s="165">
        <f>('DJI Components'!FX138/'DJI Components'!FX137)-1</f>
        <v>0</v>
      </c>
      <c r="AB135" s="165">
        <f>('DJI Components'!GE138/'DJI Components'!GE137)-1</f>
        <v>6.4047698946607667E-3</v>
      </c>
      <c r="AC135" s="165">
        <f>('DJI Components'!GL138/'DJI Components'!GL137)-1</f>
        <v>-6.1762035636003798E-3</v>
      </c>
      <c r="AD135" s="165">
        <f>('DJI Components'!GS138/'DJI Components'!GS137)-1</f>
        <v>-2.9973770589952764E-4</v>
      </c>
      <c r="AE135" s="165">
        <f>('DJI Components'!GZ138/'DJI Components'!GZ137)-1</f>
        <v>-1.2807430697485023E-2</v>
      </c>
      <c r="AF135" s="166">
        <f>('DJI Components'!HG138/'DJI Components'!HG137)-1</f>
        <v>-3.8693964154296046E-3</v>
      </c>
    </row>
    <row r="136" spans="1:32" x14ac:dyDescent="0.2">
      <c r="A136" s="127">
        <f>'DJI Components'!A139</f>
        <v>44272</v>
      </c>
      <c r="B136" s="164">
        <f>('DJI Components'!E139/'DJI Components'!E138)-1</f>
        <v>7.7602191781571683E-3</v>
      </c>
      <c r="C136" s="165">
        <f>('DJI Components'!L139/'DJI Components'!L138)-1</f>
        <v>9.6300765604309113E-3</v>
      </c>
      <c r="D136" s="165">
        <f>('DJI Components'!S139/'DJI Components'!S138)-1</f>
        <v>1.6436405147075339E-2</v>
      </c>
      <c r="E136" s="165">
        <f>('DJI Components'!Z139/'DJI Components'!Z138)-1</f>
        <v>-6.4505694035198458E-3</v>
      </c>
      <c r="F136" s="165">
        <f>('DJI Components'!AG139/'DJI Components'!AG138)-1</f>
        <v>3.2835659927707983E-2</v>
      </c>
      <c r="G136" s="165">
        <f>('DJI Components'!AN139/'DJI Components'!AN138)-1</f>
        <v>3.1661210714349242E-2</v>
      </c>
      <c r="H136" s="165">
        <f>('DJI Components'!AU139/'DJI Components'!AU138)-1</f>
        <v>3.6231884394573033E-3</v>
      </c>
      <c r="I136" s="165">
        <f>('DJI Components'!BB139/'DJI Components'!BB138)-1</f>
        <v>-5.033219449696813E-3</v>
      </c>
      <c r="J136" s="165">
        <f>('DJI Components'!BI139/'DJI Components'!BI138)-1</f>
        <v>3.9049198769047777E-4</v>
      </c>
      <c r="K136" s="165">
        <f>('DJI Components'!BP139/'DJI Components'!BP138)-1</f>
        <v>4.4792687559354283E-2</v>
      </c>
      <c r="L136" s="165">
        <f>('DJI Components'!BW139/'DJI Components'!BW138)-1</f>
        <v>9.481785974469803E-3</v>
      </c>
      <c r="M136" s="165">
        <f>('DJI Components'!CD139/'DJI Components'!CD138)-1</f>
        <v>5.7598839125621026E-3</v>
      </c>
      <c r="N136" s="165">
        <f>('DJI Components'!CK139/'DJI Components'!CK138)-1</f>
        <v>-7.2673996542691466E-3</v>
      </c>
      <c r="O136" s="165">
        <f>('DJI Components'!CR139/'DJI Components'!CR138)-1</f>
        <v>1.5436863467688466E-2</v>
      </c>
      <c r="P136" s="165">
        <f>('DJI Components'!CY139/'DJI Components'!CY138)-1</f>
        <v>6.1602773643061326E-3</v>
      </c>
      <c r="Q136" s="165">
        <f>('DJI Components'!DF139/'DJI Components'!DF138)-1</f>
        <v>-3.7181075701215871E-3</v>
      </c>
      <c r="R136" s="165">
        <f>('DJI Components'!DM139/'DJI Components'!DM138)-1</f>
        <v>1.0292495938130974E-2</v>
      </c>
      <c r="S136" s="165">
        <f>('DJI Components'!DT139/'DJI Components'!DT138)-1</f>
        <v>1.9330482946736671E-2</v>
      </c>
      <c r="T136" s="165">
        <f>('DJI Components'!EA139/'DJI Components'!EA138)-1</f>
        <v>6.3794015130032022E-3</v>
      </c>
      <c r="U136" s="165">
        <f>('DJI Components'!EH139/'DJI Components'!EH138)-1</f>
        <v>-2.8186192430678103E-3</v>
      </c>
      <c r="V136" s="165">
        <f>('DJI Components'!EO139/'DJI Components'!EO138)-1</f>
        <v>1.1753405257659555E-3</v>
      </c>
      <c r="W136" s="165">
        <f>('DJI Components'!EV139/'DJI Components'!EV138)-1</f>
        <v>-4.0329144713368015E-3</v>
      </c>
      <c r="X136" s="165">
        <f>('DJI Components'!FC139/'DJI Components'!FC138)-1</f>
        <v>-6.340922348767708E-3</v>
      </c>
      <c r="Y136" s="165">
        <f>('DJI Components'!FJ139/'DJI Components'!FJ138)-1</f>
        <v>9.2669328991694666E-3</v>
      </c>
      <c r="Z136" s="165">
        <f>('DJI Components'!FQ139/'DJI Components'!FQ138)-1</f>
        <v>-6.824627634100966E-3</v>
      </c>
      <c r="AA136" s="165">
        <f>('DJI Components'!FX139/'DJI Components'!FX138)-1</f>
        <v>1.9770129758629462E-3</v>
      </c>
      <c r="AB136" s="165">
        <f>('DJI Components'!GE139/'DJI Components'!GE138)-1</f>
        <v>-7.4766044611918048E-3</v>
      </c>
      <c r="AC136" s="165">
        <f>('DJI Components'!GL139/'DJI Components'!GL138)-1</f>
        <v>-1.1149716891788009E-2</v>
      </c>
      <c r="AD136" s="165">
        <f>('DJI Components'!GS139/'DJI Components'!GS138)-1</f>
        <v>-8.3214634404487065E-3</v>
      </c>
      <c r="AE136" s="165">
        <f>('DJI Components'!GZ139/'DJI Components'!GZ138)-1</f>
        <v>5.14827004869578E-3</v>
      </c>
      <c r="AF136" s="166">
        <f>('DJI Components'!HG139/'DJI Components'!HG138)-1</f>
        <v>5.7704346713500776E-3</v>
      </c>
    </row>
    <row r="137" spans="1:32" x14ac:dyDescent="0.2">
      <c r="A137" s="127">
        <f>'DJI Components'!A140</f>
        <v>44273</v>
      </c>
      <c r="B137" s="164">
        <f>('DJI Components'!E140/'DJI Components'!E139)-1</f>
        <v>1.4338804869801214E-2</v>
      </c>
      <c r="C137" s="165">
        <f>('DJI Components'!L140/'DJI Components'!L139)-1</f>
        <v>-1.451472975949053E-2</v>
      </c>
      <c r="D137" s="165">
        <f>('DJI Components'!S140/'DJI Components'!S139)-1</f>
        <v>6.1405001655456815E-4</v>
      </c>
      <c r="E137" s="165">
        <f>('DJI Components'!Z140/'DJI Components'!Z139)-1</f>
        <v>-3.3905121290395579E-2</v>
      </c>
      <c r="F137" s="165">
        <f>('DJI Components'!AG140/'DJI Components'!AG139)-1</f>
        <v>-2.856708567953381E-2</v>
      </c>
      <c r="G137" s="165">
        <f>('DJI Components'!AN140/'DJI Components'!AN139)-1</f>
        <v>-1.262685415770981E-2</v>
      </c>
      <c r="H137" s="165">
        <f>('DJI Components'!AU140/'DJI Components'!AU139)-1</f>
        <v>-3.6193613220342646E-2</v>
      </c>
      <c r="I137" s="165">
        <f>('DJI Components'!BB140/'DJI Components'!BB139)-1</f>
        <v>-1.2545508399251615E-2</v>
      </c>
      <c r="J137" s="165">
        <f>('DJI Components'!BI140/'DJI Components'!BI139)-1</f>
        <v>-1.3075760613748599E-2</v>
      </c>
      <c r="K137" s="165">
        <f>('DJI Components'!BP140/'DJI Components'!BP139)-1</f>
        <v>-1.9542508118693958E-2</v>
      </c>
      <c r="L137" s="165">
        <f>('DJI Components'!BW140/'DJI Components'!BW139)-1</f>
        <v>8.8418260440588092E-3</v>
      </c>
      <c r="M137" s="165">
        <f>('DJI Components'!CD140/'DJI Components'!CD139)-1</f>
        <v>9.3414308282468994E-3</v>
      </c>
      <c r="N137" s="165">
        <f>('DJI Components'!CK140/'DJI Components'!CK139)-1</f>
        <v>1.1177391747946297E-2</v>
      </c>
      <c r="O137" s="165">
        <f>('DJI Components'!CR140/'DJI Components'!CR139)-1</f>
        <v>-3.1164472957806E-2</v>
      </c>
      <c r="P137" s="165">
        <f>('DJI Components'!CY140/'DJI Components'!CY139)-1</f>
        <v>7.9826320079254831E-3</v>
      </c>
      <c r="Q137" s="165">
        <f>('DJI Components'!DF140/'DJI Components'!DF139)-1</f>
        <v>-1.8660383935799052E-3</v>
      </c>
      <c r="R137" s="165">
        <f>('DJI Components'!DM140/'DJI Components'!DM139)-1</f>
        <v>1.6506532117003703E-2</v>
      </c>
      <c r="S137" s="165">
        <f>('DJI Components'!DT140/'DJI Components'!DT139)-1</f>
        <v>-5.3991655642356973E-3</v>
      </c>
      <c r="T137" s="165">
        <f>('DJI Components'!EA140/'DJI Components'!EA139)-1</f>
        <v>-3.8808537102674734E-4</v>
      </c>
      <c r="U137" s="165">
        <f>('DJI Components'!EH140/'DJI Components'!EH139)-1</f>
        <v>-2.6662133760694151E-2</v>
      </c>
      <c r="V137" s="165">
        <f>('DJI Components'!EO140/'DJI Components'!EO139)-1</f>
        <v>-1.1393515538222654E-2</v>
      </c>
      <c r="W137" s="165">
        <f>('DJI Components'!EV140/'DJI Components'!EV139)-1</f>
        <v>2.1803379875462436E-3</v>
      </c>
      <c r="X137" s="165">
        <f>('DJI Components'!FC140/'DJI Components'!FC139)-1</f>
        <v>-1.7079575288090565E-2</v>
      </c>
      <c r="Y137" s="165">
        <f>('DJI Components'!FJ140/'DJI Components'!FJ139)-1</f>
        <v>-6.9022037348301923E-3</v>
      </c>
      <c r="Z137" s="165">
        <f>('DJI Components'!FQ140/'DJI Components'!FQ139)-1</f>
        <v>2.80254278953318E-2</v>
      </c>
      <c r="AA137" s="165">
        <f>('DJI Components'!FX140/'DJI Components'!FX139)-1</f>
        <v>1.0044860986547111E-2</v>
      </c>
      <c r="AB137" s="165">
        <f>('DJI Components'!GE140/'DJI Components'!GE139)-1</f>
        <v>-1.0582010392215846E-2</v>
      </c>
      <c r="AC137" s="165">
        <f>('DJI Components'!GL140/'DJI Components'!GL139)-1</f>
        <v>-2.5877949200663553E-2</v>
      </c>
      <c r="AD137" s="165">
        <f>('DJI Components'!GS140/'DJI Components'!GS139)-1</f>
        <v>-1.7160598859696119E-2</v>
      </c>
      <c r="AE137" s="165">
        <f>('DJI Components'!GZ140/'DJI Components'!GZ139)-1</f>
        <v>-1.5160858042387315E-2</v>
      </c>
      <c r="AF137" s="166">
        <f>('DJI Components'!HG140/'DJI Components'!HG139)-1</f>
        <v>-4.6363254447852054E-3</v>
      </c>
    </row>
    <row r="138" spans="1:32" x14ac:dyDescent="0.2">
      <c r="A138" s="127">
        <f>'DJI Components'!A141</f>
        <v>44274</v>
      </c>
      <c r="B138" s="164">
        <f>('DJI Components'!E141/'DJI Components'!E140)-1</f>
        <v>-1.1989492146596947E-2</v>
      </c>
      <c r="C138" s="165">
        <f>('DJI Components'!L141/'DJI Components'!L140)-1</f>
        <v>-1.3115408709280407E-2</v>
      </c>
      <c r="D138" s="165">
        <f>('DJI Components'!S141/'DJI Components'!S140)-1</f>
        <v>6.2188201147108657E-3</v>
      </c>
      <c r="E138" s="165">
        <f>('DJI Components'!Z141/'DJI Components'!Z140)-1</f>
        <v>-4.4802207291149143E-3</v>
      </c>
      <c r="F138" s="165">
        <f>('DJI Components'!AG141/'DJI Components'!AG140)-1</f>
        <v>-9.3724518423221603E-4</v>
      </c>
      <c r="G138" s="165">
        <f>('DJI Components'!AN141/'DJI Components'!AN140)-1</f>
        <v>-2.3365702113576803E-2</v>
      </c>
      <c r="H138" s="165">
        <f>('DJI Components'!AU141/'DJI Components'!AU140)-1</f>
        <v>-7.1072414394762751E-3</v>
      </c>
      <c r="I138" s="165">
        <f>('DJI Components'!BB141/'DJI Components'!BB140)-1</f>
        <v>3.6885451575521255E-3</v>
      </c>
      <c r="J138" s="165">
        <f>('DJI Components'!BI141/'DJI Components'!BI140)-1</f>
        <v>4.7459165513150658E-3</v>
      </c>
      <c r="K138" s="165">
        <f>('DJI Components'!BP141/'DJI Components'!BP140)-1</f>
        <v>-1.2515466432084899E-2</v>
      </c>
      <c r="L138" s="165">
        <f>('DJI Components'!BW141/'DJI Components'!BW140)-1</f>
        <v>-1.0919505747126412E-2</v>
      </c>
      <c r="M138" s="165">
        <f>('DJI Components'!CD141/'DJI Components'!CD140)-1</f>
        <v>-9.813040464830447E-3</v>
      </c>
      <c r="N138" s="165">
        <f>('DJI Components'!CK141/'DJI Components'!CK140)-1</f>
        <v>2.0977545967261646E-2</v>
      </c>
      <c r="O138" s="165">
        <f>('DJI Components'!CR141/'DJI Components'!CR140)-1</f>
        <v>4.7070453475606122E-4</v>
      </c>
      <c r="P138" s="165">
        <f>('DJI Components'!CY141/'DJI Components'!CY140)-1</f>
        <v>-8.9189913719667224E-3</v>
      </c>
      <c r="Q138" s="165">
        <f>('DJI Components'!DF141/'DJI Components'!DF140)-1</f>
        <v>-2.6796784278700914E-3</v>
      </c>
      <c r="R138" s="165">
        <f>('DJI Components'!DM141/'DJI Components'!DM140)-1</f>
        <v>-1.5921313641153678E-2</v>
      </c>
      <c r="S138" s="165">
        <f>('DJI Components'!DT141/'DJI Components'!DT140)-1</f>
        <v>-2.0636698626380623E-3</v>
      </c>
      <c r="T138" s="165">
        <f>('DJI Components'!EA141/'DJI Components'!EA140)-1</f>
        <v>3.1059425693582554E-3</v>
      </c>
      <c r="U138" s="165">
        <f>('DJI Components'!EH141/'DJI Components'!EH140)-1</f>
        <v>-1.6036537725222511E-3</v>
      </c>
      <c r="V138" s="165">
        <f>('DJI Components'!EO141/'DJI Components'!EO140)-1</f>
        <v>-3.967306753751576E-2</v>
      </c>
      <c r="W138" s="165">
        <f>('DJI Components'!EV141/'DJI Components'!EV140)-1</f>
        <v>-5.3613210262933864E-3</v>
      </c>
      <c r="X138" s="165">
        <f>('DJI Components'!FC141/'DJI Components'!FC140)-1</f>
        <v>1.2984538151318281E-2</v>
      </c>
      <c r="Y138" s="165">
        <f>('DJI Components'!FJ141/'DJI Components'!FJ140)-1</f>
        <v>-4.8013765886453341E-2</v>
      </c>
      <c r="Z138" s="165">
        <f>('DJI Components'!FQ141/'DJI Components'!FQ140)-1</f>
        <v>9.750032086729421E-3</v>
      </c>
      <c r="AA138" s="165">
        <f>('DJI Components'!FX141/'DJI Components'!FX140)-1</f>
        <v>-1.2431006705185821E-3</v>
      </c>
      <c r="AB138" s="165">
        <f>('DJI Components'!GE141/'DJI Components'!GE140)-1</f>
        <v>-6.2358423595424206E-2</v>
      </c>
      <c r="AC138" s="165">
        <f>('DJI Components'!GL141/'DJI Components'!GL140)-1</f>
        <v>-3.0360530733197777E-3</v>
      </c>
      <c r="AD138" s="165">
        <f>('DJI Components'!GS141/'DJI Components'!GS140)-1</f>
        <v>1.3306746146709569E-2</v>
      </c>
      <c r="AE138" s="165">
        <f>('DJI Components'!GZ141/'DJI Components'!GZ140)-1</f>
        <v>-5.9288537857752344E-3</v>
      </c>
      <c r="AF138" s="166">
        <f>('DJI Components'!HG141/'DJI Components'!HG140)-1</f>
        <v>-7.1306634045700257E-3</v>
      </c>
    </row>
    <row r="139" spans="1:32" x14ac:dyDescent="0.2">
      <c r="A139" s="127">
        <f>'DJI Components'!A142</f>
        <v>44277</v>
      </c>
      <c r="B139" s="164">
        <f>('DJI Components'!E142/'DJI Components'!E141)-1</f>
        <v>4.0273115987961017E-3</v>
      </c>
      <c r="C139" s="165">
        <f>('DJI Components'!L142/'DJI Components'!L141)-1</f>
        <v>-5.401250530816859E-3</v>
      </c>
      <c r="D139" s="165">
        <f>('DJI Components'!S142/'DJI Components'!S141)-1</f>
        <v>1.5247621247071574E-2</v>
      </c>
      <c r="E139" s="165">
        <f>('DJI Components'!Z142/'DJI Components'!Z141)-1</f>
        <v>2.8335703447549099E-2</v>
      </c>
      <c r="F139" s="165">
        <f>('DJI Components'!AG142/'DJI Components'!AG141)-1</f>
        <v>-1.7942345689952233E-2</v>
      </c>
      <c r="G139" s="165">
        <f>('DJI Components'!AN142/'DJI Components'!AN141)-1</f>
        <v>3.2403170255324021E-3</v>
      </c>
      <c r="H139" s="165">
        <f>('DJI Components'!AU142/'DJI Components'!AU141)-1</f>
        <v>-8.125324282994506E-3</v>
      </c>
      <c r="I139" s="165">
        <f>('DJI Components'!BB142/'DJI Components'!BB141)-1</f>
        <v>2.6949755002041664E-2</v>
      </c>
      <c r="J139" s="165">
        <f>('DJI Components'!BI142/'DJI Components'!BI141)-1</f>
        <v>3.7394016189844503E-3</v>
      </c>
      <c r="K139" s="165">
        <f>('DJI Components'!BP142/'DJI Components'!BP141)-1</f>
        <v>-6.2588327335314498E-3</v>
      </c>
      <c r="L139" s="165">
        <f>('DJI Components'!BW142/'DJI Components'!BW141)-1</f>
        <v>-1.4148822865235666E-2</v>
      </c>
      <c r="M139" s="165">
        <f>('DJI Components'!CD142/'DJI Components'!CD141)-1</f>
        <v>-3.6635150314494602E-3</v>
      </c>
      <c r="N139" s="165">
        <f>('DJI Components'!CK142/'DJI Components'!CK141)-1</f>
        <v>-5.5345554022578902E-4</v>
      </c>
      <c r="O139" s="165">
        <f>('DJI Components'!CR142/'DJI Components'!CR141)-1</f>
        <v>2.9328717983962305E-2</v>
      </c>
      <c r="P139" s="165">
        <f>('DJI Components'!CY142/'DJI Components'!CY141)-1</f>
        <v>1.2800691053562074E-2</v>
      </c>
      <c r="Q139" s="165">
        <f>('DJI Components'!DF142/'DJI Components'!DF141)-1</f>
        <v>2.8743252944281039E-3</v>
      </c>
      <c r="R139" s="165">
        <f>('DJI Components'!DM142/'DJI Components'!DM141)-1</f>
        <v>-2.6878935328599529E-2</v>
      </c>
      <c r="S139" s="165">
        <f>('DJI Components'!DT142/'DJI Components'!DT141)-1</f>
        <v>1.1823435426870699E-2</v>
      </c>
      <c r="T139" s="165">
        <f>('DJI Components'!EA142/'DJI Components'!EA141)-1</f>
        <v>0</v>
      </c>
      <c r="U139" s="165">
        <f>('DJI Components'!EH142/'DJI Components'!EH141)-1</f>
        <v>2.448447515994423E-2</v>
      </c>
      <c r="V139" s="165">
        <f>('DJI Components'!EO142/'DJI Components'!EO141)-1</f>
        <v>5.6731323851504367E-3</v>
      </c>
      <c r="W139" s="165">
        <f>('DJI Components'!EV142/'DJI Components'!EV141)-1</f>
        <v>1.695178567892297E-2</v>
      </c>
      <c r="X139" s="165">
        <f>('DJI Components'!FC142/'DJI Components'!FC141)-1</f>
        <v>1.3996234882133418E-2</v>
      </c>
      <c r="Y139" s="165">
        <f>('DJI Components'!FJ142/'DJI Components'!FJ141)-1</f>
        <v>-1.1453496085997994E-2</v>
      </c>
      <c r="Z139" s="165">
        <f>('DJI Components'!FQ142/'DJI Components'!FQ141)-1</f>
        <v>3.5012802820630906E-3</v>
      </c>
      <c r="AA139" s="165">
        <f>('DJI Components'!FX142/'DJI Components'!FX141)-1</f>
        <v>6.2232928085601547E-3</v>
      </c>
      <c r="AB139" s="165">
        <f>('DJI Components'!GE142/'DJI Components'!GE141)-1</f>
        <v>5.3166072107282414E-3</v>
      </c>
      <c r="AC139" s="165">
        <f>('DJI Components'!GL142/'DJI Components'!GL141)-1</f>
        <v>1.0848876839572252E-2</v>
      </c>
      <c r="AD139" s="165">
        <f>('DJI Components'!GS142/'DJI Components'!GS141)-1</f>
        <v>4.7820705639110006E-3</v>
      </c>
      <c r="AE139" s="165">
        <f>('DJI Components'!GZ142/'DJI Components'!GZ141)-1</f>
        <v>8.9986502511179012E-3</v>
      </c>
      <c r="AF139" s="166">
        <f>('DJI Components'!HG142/'DJI Components'!HG141)-1</f>
        <v>3.1638499115942409E-3</v>
      </c>
    </row>
    <row r="140" spans="1:32" x14ac:dyDescent="0.2">
      <c r="A140" s="127">
        <f>'DJI Components'!A143</f>
        <v>44278</v>
      </c>
      <c r="B140" s="164">
        <f>('DJI Components'!E143/'DJI Components'!E142)-1</f>
        <v>-6.0167783500459926E-3</v>
      </c>
      <c r="C140" s="165">
        <f>('DJI Components'!L143/'DJI Components'!L142)-1</f>
        <v>-2.7652697984695163E-2</v>
      </c>
      <c r="D140" s="165">
        <f>('DJI Components'!S143/'DJI Components'!S142)-1</f>
        <v>-1.8623128530392608E-2</v>
      </c>
      <c r="E140" s="165">
        <f>('DJI Components'!Z143/'DJI Components'!Z142)-1</f>
        <v>-6.8887106482592442E-3</v>
      </c>
      <c r="F140" s="165">
        <f>('DJI Components'!AG143/'DJI Components'!AG142)-1</f>
        <v>-3.9724539899288147E-2</v>
      </c>
      <c r="G140" s="165">
        <f>('DJI Components'!AN143/'DJI Components'!AN142)-1</f>
        <v>-3.4377505806963859E-2</v>
      </c>
      <c r="H140" s="165">
        <f>('DJI Components'!AU143/'DJI Components'!AU142)-1</f>
        <v>-5.5588062652740522E-3</v>
      </c>
      <c r="I140" s="165">
        <f>('DJI Components'!BB143/'DJI Components'!BB142)-1</f>
        <v>-5.7654275500084173E-3</v>
      </c>
      <c r="J140" s="165">
        <f>('DJI Components'!BI143/'DJI Components'!BI142)-1</f>
        <v>7.6470392156864353E-3</v>
      </c>
      <c r="K140" s="165">
        <f>('DJI Components'!BP143/'DJI Components'!BP142)-1</f>
        <v>-4.345769307062497E-2</v>
      </c>
      <c r="L140" s="165">
        <f>('DJI Components'!BW143/'DJI Components'!BW142)-1</f>
        <v>-2.2279192201189124E-2</v>
      </c>
      <c r="M140" s="165">
        <f>('DJI Components'!CD143/'DJI Components'!CD142)-1</f>
        <v>-1.6687922107011643E-2</v>
      </c>
      <c r="N140" s="165">
        <f>('DJI Components'!CK143/'DJI Components'!CK142)-1</f>
        <v>3.5993943130103734E-3</v>
      </c>
      <c r="O140" s="165">
        <f>('DJI Components'!CR143/'DJI Components'!CR142)-1</f>
        <v>-3.2759364593601958E-2</v>
      </c>
      <c r="P140" s="165">
        <f>('DJI Components'!CY143/'DJI Components'!CY142)-1</f>
        <v>-6.8936038247358056E-4</v>
      </c>
      <c r="Q140" s="165">
        <f>('DJI Components'!DF143/'DJI Components'!DF142)-1</f>
        <v>-9.345420560746831E-4</v>
      </c>
      <c r="R140" s="165">
        <f>('DJI Components'!DM143/'DJI Components'!DM142)-1</f>
        <v>-1.0001947340518402E-2</v>
      </c>
      <c r="S140" s="165">
        <f>('DJI Components'!DT143/'DJI Components'!DT142)-1</f>
        <v>-3.1101967309220546E-3</v>
      </c>
      <c r="T140" s="165">
        <f>('DJI Components'!EA143/'DJI Components'!EA142)-1</f>
        <v>-1.5997920928068066E-2</v>
      </c>
      <c r="U140" s="165">
        <f>('DJI Components'!EH143/'DJI Components'!EH142)-1</f>
        <v>6.7375607708470842E-3</v>
      </c>
      <c r="V140" s="165">
        <f>('DJI Components'!EO143/'DJI Components'!EO142)-1</f>
        <v>-8.3171256724633436E-3</v>
      </c>
      <c r="W140" s="165">
        <f>('DJI Components'!EV143/'DJI Components'!EV142)-1</f>
        <v>1.8589745968107474E-2</v>
      </c>
      <c r="X140" s="165">
        <f>('DJI Components'!FC143/'DJI Components'!FC142)-1</f>
        <v>-7.9006367792966437E-4</v>
      </c>
      <c r="Y140" s="165">
        <f>('DJI Components'!FJ143/'DJI Components'!FJ142)-1</f>
        <v>-3.9975338165875174E-3</v>
      </c>
      <c r="Z140" s="165">
        <f>('DJI Components'!FQ143/'DJI Components'!FQ142)-1</f>
        <v>4.4704112387727868E-3</v>
      </c>
      <c r="AA140" s="165">
        <f>('DJI Components'!FX143/'DJI Components'!FX142)-1</f>
        <v>5.6547093125993708E-3</v>
      </c>
      <c r="AB140" s="165">
        <f>('DJI Components'!GE143/'DJI Components'!GE142)-1</f>
        <v>7.2112499999987811E-4</v>
      </c>
      <c r="AC140" s="165">
        <f>('DJI Components'!GL143/'DJI Components'!GL142)-1</f>
        <v>-2.0335190729896646E-2</v>
      </c>
      <c r="AD140" s="165">
        <f>('DJI Components'!GS143/'DJI Components'!GS142)-1</f>
        <v>1.1860746840702152E-2</v>
      </c>
      <c r="AE140" s="165">
        <f>('DJI Components'!GZ143/'DJI Components'!GZ142)-1</f>
        <v>-2.141452337750438E-2</v>
      </c>
      <c r="AF140" s="166">
        <f>('DJI Components'!HG143/'DJI Components'!HG142)-1</f>
        <v>-9.4115095077479394E-3</v>
      </c>
    </row>
    <row r="141" spans="1:32" x14ac:dyDescent="0.2">
      <c r="A141" s="127">
        <f>'DJI Components'!A144</f>
        <v>44279</v>
      </c>
      <c r="B141" s="164">
        <f>('DJI Components'!E144/'DJI Components'!E143)-1</f>
        <v>1.2531195109316551E-2</v>
      </c>
      <c r="C141" s="165">
        <f>('DJI Components'!L144/'DJI Components'!L143)-1</f>
        <v>1.7195737548563406E-2</v>
      </c>
      <c r="D141" s="165">
        <f>('DJI Components'!S144/'DJI Components'!S143)-1</f>
        <v>1.7548482381812835E-3</v>
      </c>
      <c r="E141" s="165">
        <f>('DJI Components'!Z144/'DJI Components'!Z143)-1</f>
        <v>-1.9993512159347859E-2</v>
      </c>
      <c r="F141" s="165">
        <f>('DJI Components'!AG144/'DJI Components'!AG143)-1</f>
        <v>-8.3315854922280108E-3</v>
      </c>
      <c r="G141" s="165">
        <f>('DJI Components'!AN144/'DJI Components'!AN143)-1</f>
        <v>1.3654048109965622E-2</v>
      </c>
      <c r="H141" s="165">
        <f>('DJI Components'!AU144/'DJI Components'!AU143)-1</f>
        <v>2.6772540680861656E-2</v>
      </c>
      <c r="I141" s="165">
        <f>('DJI Components'!BB144/'DJI Components'!BB143)-1</f>
        <v>-7.1984805918209327E-3</v>
      </c>
      <c r="J141" s="165">
        <f>('DJI Components'!BI144/'DJI Components'!BI143)-1</f>
        <v>2.52969454231744E-3</v>
      </c>
      <c r="K141" s="165">
        <f>('DJI Components'!BP144/'DJI Components'!BP143)-1</f>
        <v>2.1234584362139763E-2</v>
      </c>
      <c r="L141" s="165">
        <f>('DJI Components'!BW144/'DJI Components'!BW143)-1</f>
        <v>-9.4040904947554349E-3</v>
      </c>
      <c r="M141" s="165">
        <f>('DJI Components'!CD144/'DJI Components'!CD143)-1</f>
        <v>1.7402584350210137E-2</v>
      </c>
      <c r="N141" s="165">
        <f>('DJI Components'!CK144/'DJI Components'!CK143)-1</f>
        <v>9.5523446269543122E-3</v>
      </c>
      <c r="O141" s="165">
        <f>('DJI Components'!CR144/'DJI Components'!CR143)-1</f>
        <v>-2.2684294265910565E-2</v>
      </c>
      <c r="P141" s="165">
        <f>('DJI Components'!CY144/'DJI Components'!CY143)-1</f>
        <v>1.2263375089347495E-3</v>
      </c>
      <c r="Q141" s="165">
        <f>('DJI Components'!DF144/'DJI Components'!DF143)-1</f>
        <v>9.7287055916914777E-3</v>
      </c>
      <c r="R141" s="165">
        <f>('DJI Components'!DM144/'DJI Components'!DM143)-1</f>
        <v>7.7611932669050532E-3</v>
      </c>
      <c r="S141" s="165">
        <f>('DJI Components'!DT144/'DJI Components'!DT143)-1</f>
        <v>-1.4261800023661619E-3</v>
      </c>
      <c r="T141" s="165">
        <f>('DJI Components'!EA144/'DJI Components'!EA143)-1</f>
        <v>-3.9332633823918606E-4</v>
      </c>
      <c r="U141" s="165">
        <f>('DJI Components'!EH144/'DJI Components'!EH143)-1</f>
        <v>-8.9232889222722322E-3</v>
      </c>
      <c r="V141" s="165">
        <f>('DJI Components'!EO144/'DJI Components'!EO143)-1</f>
        <v>-2.8879748719360721E-2</v>
      </c>
      <c r="W141" s="165">
        <f>('DJI Components'!EV144/'DJI Components'!EV143)-1</f>
        <v>-3.0171944336110368E-4</v>
      </c>
      <c r="X141" s="165">
        <f>('DJI Components'!FC144/'DJI Components'!FC143)-1</f>
        <v>-2.5441865116279105E-2</v>
      </c>
      <c r="Y141" s="165">
        <f>('DJI Components'!FJ144/'DJI Components'!FJ143)-1</f>
        <v>1.5510197278911564E-2</v>
      </c>
      <c r="Z141" s="165">
        <f>('DJI Components'!FQ144/'DJI Components'!FQ143)-1</f>
        <v>5.6987951153324445E-3</v>
      </c>
      <c r="AA141" s="165">
        <f>('DJI Components'!FX144/'DJI Components'!FX143)-1</f>
        <v>1.7571252855386188E-3</v>
      </c>
      <c r="AB141" s="165">
        <f>('DJI Components'!GE144/'DJI Components'!GE143)-1</f>
        <v>-3.8427577374799959E-4</v>
      </c>
      <c r="AC141" s="165">
        <f>('DJI Components'!GL144/'DJI Components'!GL143)-1</f>
        <v>-4.8049203306730348E-3</v>
      </c>
      <c r="AD141" s="165">
        <f>('DJI Components'!GS144/'DJI Components'!GS143)-1</f>
        <v>-6.1968119128442689E-3</v>
      </c>
      <c r="AE141" s="165">
        <f>('DJI Components'!GZ144/'DJI Components'!GZ143)-1</f>
        <v>-2.1247258437922079E-2</v>
      </c>
      <c r="AF141" s="166">
        <f>('DJI Components'!HG144/'DJI Components'!HG143)-1</f>
        <v>-9.5302276305719857E-5</v>
      </c>
    </row>
    <row r="142" spans="1:32" x14ac:dyDescent="0.2">
      <c r="A142" s="127">
        <f>'DJI Components'!A145</f>
        <v>44280</v>
      </c>
      <c r="B142" s="164">
        <f>('DJI Components'!E145/'DJI Components'!E144)-1</f>
        <v>1.2638334337004231E-2</v>
      </c>
      <c r="C142" s="165">
        <f>('DJI Components'!L145/'DJI Components'!L144)-1</f>
        <v>2.7886151248174507E-2</v>
      </c>
      <c r="D142" s="165">
        <f>('DJI Components'!S145/'DJI Components'!S144)-1</f>
        <v>3.1775736213077721E-3</v>
      </c>
      <c r="E142" s="165">
        <f>('DJI Components'!Z145/'DJI Components'!Z144)-1</f>
        <v>4.1635441473408807E-3</v>
      </c>
      <c r="F142" s="165">
        <f>('DJI Components'!AG145/'DJI Components'!AG144)-1</f>
        <v>3.3230215824481268E-2</v>
      </c>
      <c r="G142" s="165">
        <f>('DJI Components'!AN145/'DJI Components'!AN144)-1</f>
        <v>1.3650969825990567E-2</v>
      </c>
      <c r="H142" s="165">
        <f>('DJI Components'!AU145/'DJI Components'!AU144)-1</f>
        <v>3.5339351537899688E-3</v>
      </c>
      <c r="I142" s="165">
        <f>('DJI Components'!BB145/'DJI Components'!BB144)-1</f>
        <v>1.7321167479509958E-2</v>
      </c>
      <c r="J142" s="165">
        <f>('DJI Components'!BI145/'DJI Components'!BI144)-1</f>
        <v>9.7049689440993347E-3</v>
      </c>
      <c r="K142" s="165">
        <f>('DJI Components'!BP145/'DJI Components'!BP144)-1</f>
        <v>1.9342375574752158E-2</v>
      </c>
      <c r="L142" s="165">
        <f>('DJI Components'!BW145/'DJI Components'!BW144)-1</f>
        <v>5.7812080775512253E-3</v>
      </c>
      <c r="M142" s="165">
        <f>('DJI Components'!CD145/'DJI Components'!CD144)-1</f>
        <v>7.8220902468095765E-3</v>
      </c>
      <c r="N142" s="165">
        <f>('DJI Components'!CK145/'DJI Components'!CK144)-1</f>
        <v>1.5132341588386167E-2</v>
      </c>
      <c r="O142" s="165">
        <f>('DJI Components'!CR145/'DJI Components'!CR144)-1</f>
        <v>-3.2238877623480544E-4</v>
      </c>
      <c r="P142" s="165">
        <f>('DJI Components'!CY145/'DJI Components'!CY144)-1</f>
        <v>1.8756791408543583E-2</v>
      </c>
      <c r="Q142" s="165">
        <f>('DJI Components'!DF145/'DJI Components'!DF144)-1</f>
        <v>3.7055770809568678E-4</v>
      </c>
      <c r="R142" s="165">
        <f>('DJI Components'!DM145/'DJI Components'!DM144)-1</f>
        <v>1.2813756898611084E-2</v>
      </c>
      <c r="S142" s="165">
        <f>('DJI Components'!DT145/'DJI Components'!DT144)-1</f>
        <v>6.6946662794720169E-4</v>
      </c>
      <c r="T142" s="165">
        <f>('DJI Components'!EA145/'DJI Components'!EA144)-1</f>
        <v>-2.2298453926482553E-3</v>
      </c>
      <c r="U142" s="165">
        <f>('DJI Components'!EH145/'DJI Components'!EH144)-1</f>
        <v>-1.3250704609042097E-2</v>
      </c>
      <c r="V142" s="165">
        <f>('DJI Components'!EO145/'DJI Components'!EO144)-1</f>
        <v>-3.39441638947382E-2</v>
      </c>
      <c r="W142" s="165">
        <f>('DJI Components'!EV145/'DJI Components'!EV144)-1</f>
        <v>6.9402384873300527E-3</v>
      </c>
      <c r="X142" s="165">
        <f>('DJI Components'!FC145/'DJI Components'!FC144)-1</f>
        <v>-1.9519863597193154E-2</v>
      </c>
      <c r="Y142" s="165">
        <f>('DJI Components'!FJ145/'DJI Components'!FJ144)-1</f>
        <v>2.3445873683319185E-2</v>
      </c>
      <c r="Z142" s="165">
        <f>('DJI Components'!FQ145/'DJI Components'!FQ144)-1</f>
        <v>1.3221532435701011E-3</v>
      </c>
      <c r="AA142" s="165">
        <f>('DJI Components'!FX145/'DJI Components'!FX144)-1</f>
        <v>6.4901423080210296E-3</v>
      </c>
      <c r="AB142" s="165">
        <f>('DJI Components'!GE145/'DJI Components'!GE144)-1</f>
        <v>-4.8063630814410008E-4</v>
      </c>
      <c r="AC142" s="165">
        <f>('DJI Components'!GL145/'DJI Components'!GL144)-1</f>
        <v>-1.351873336266296E-3</v>
      </c>
      <c r="AD142" s="165">
        <f>('DJI Components'!GS145/'DJI Components'!GS144)-1</f>
        <v>6.7612800934468975E-3</v>
      </c>
      <c r="AE142" s="165">
        <f>('DJI Components'!GZ145/'DJI Components'!GZ144)-1</f>
        <v>1.1855797900304221E-2</v>
      </c>
      <c r="AF142" s="166">
        <f>('DJI Components'!HG145/'DJI Components'!HG144)-1</f>
        <v>6.1511298868663911E-3</v>
      </c>
    </row>
    <row r="143" spans="1:32" x14ac:dyDescent="0.2">
      <c r="A143" s="127">
        <f>'DJI Components'!A146</f>
        <v>44281</v>
      </c>
      <c r="B143" s="164">
        <f>('DJI Components'!E146/'DJI Components'!E145)-1</f>
        <v>9.2180162853023884E-3</v>
      </c>
      <c r="C143" s="165">
        <f>('DJI Components'!L146/'DJI Components'!L145)-1</f>
        <v>1.0191151322681558E-2</v>
      </c>
      <c r="D143" s="165">
        <f>('DJI Components'!S146/'DJI Components'!S145)-1</f>
        <v>2.6842643654822362E-2</v>
      </c>
      <c r="E143" s="165">
        <f>('DJI Components'!Z146/'DJI Components'!Z145)-1</f>
        <v>5.1414132230338527E-3</v>
      </c>
      <c r="F143" s="165">
        <f>('DJI Components'!AG146/'DJI Components'!AG145)-1</f>
        <v>-9.3855211830129459E-3</v>
      </c>
      <c r="G143" s="165">
        <f>('DJI Components'!AN146/'DJI Components'!AN145)-1</f>
        <v>2.3411371237458178E-2</v>
      </c>
      <c r="H143" s="165">
        <f>('DJI Components'!AU146/'DJI Components'!AU145)-1</f>
        <v>2.2937118111735044E-2</v>
      </c>
      <c r="I143" s="165">
        <f>('DJI Components'!BB146/'DJI Components'!BB145)-1</f>
        <v>4.0784044378699091E-2</v>
      </c>
      <c r="J143" s="165">
        <f>('DJI Components'!BI146/'DJI Components'!BI145)-1</f>
        <v>1.960786236063039E-2</v>
      </c>
      <c r="K143" s="165">
        <f>('DJI Components'!BP146/'DJI Components'!BP145)-1</f>
        <v>1.1859582167628613E-2</v>
      </c>
      <c r="L143" s="165">
        <f>('DJI Components'!BW146/'DJI Components'!BW145)-1</f>
        <v>-9.5597431998696303E-3</v>
      </c>
      <c r="M143" s="165">
        <f>('DJI Components'!CD146/'DJI Components'!CD145)-1</f>
        <v>2.1741134707753407E-2</v>
      </c>
      <c r="N143" s="165">
        <f>('DJI Components'!CK146/'DJI Components'!CK145)-1</f>
        <v>2.2309728636409121E-2</v>
      </c>
      <c r="O143" s="165">
        <f>('DJI Components'!CR146/'DJI Components'!CR145)-1</f>
        <v>4.59529667849079E-2</v>
      </c>
      <c r="P143" s="165">
        <f>('DJI Components'!CY146/'DJI Components'!CY145)-1</f>
        <v>2.4874110061480659E-2</v>
      </c>
      <c r="Q143" s="165">
        <f>('DJI Components'!DF146/'DJI Components'!DF145)-1</f>
        <v>1.8274939690838155E-2</v>
      </c>
      <c r="R143" s="165">
        <f>('DJI Components'!DM146/'DJI Components'!DM145)-1</f>
        <v>1.6650232383148555E-2</v>
      </c>
      <c r="S143" s="165">
        <f>('DJI Components'!DT146/'DJI Components'!DT145)-1</f>
        <v>4.5049509969439239E-3</v>
      </c>
      <c r="T143" s="165">
        <f>('DJI Components'!EA146/'DJI Components'!EA145)-1</f>
        <v>1.7352480529407632E-2</v>
      </c>
      <c r="U143" s="165">
        <f>('DJI Components'!EH146/'DJI Components'!EH145)-1</f>
        <v>1.7818714260458224E-2</v>
      </c>
      <c r="V143" s="165">
        <f>('DJI Components'!EO146/'DJI Components'!EO145)-1</f>
        <v>3.3815345412121944E-2</v>
      </c>
      <c r="W143" s="165">
        <f>('DJI Components'!EV146/'DJI Components'!EV145)-1</f>
        <v>1.4758773292141925E-2</v>
      </c>
      <c r="X143" s="165">
        <f>('DJI Components'!FC146/'DJI Components'!FC145)-1</f>
        <v>1.7766715169716729E-2</v>
      </c>
      <c r="Y143" s="165">
        <f>('DJI Components'!FJ146/'DJI Components'!FJ145)-1</f>
        <v>5.6290090694397499E-3</v>
      </c>
      <c r="Z143" s="165">
        <f>('DJI Components'!FQ146/'DJI Components'!FQ145)-1</f>
        <v>1.4524818933679962E-2</v>
      </c>
      <c r="AA143" s="165">
        <f>('DJI Components'!FX146/'DJI Components'!FX145)-1</f>
        <v>1.3942122447854199E-2</v>
      </c>
      <c r="AB143" s="165">
        <f>('DJI Components'!GE146/'DJI Components'!GE145)-1</f>
        <v>2.6734615441003085E-2</v>
      </c>
      <c r="AC143" s="165">
        <f>('DJI Components'!GL146/'DJI Components'!GL145)-1</f>
        <v>6.188358270902139E-3</v>
      </c>
      <c r="AD143" s="165">
        <f>('DJI Components'!GS146/'DJI Components'!GS145)-1</f>
        <v>8.3576601879584711E-3</v>
      </c>
      <c r="AE143" s="165">
        <f>('DJI Components'!GZ146/'DJI Components'!GZ145)-1</f>
        <v>-5.2966988326638154E-3</v>
      </c>
      <c r="AF143" s="166">
        <f>('DJI Components'!HG146/'DJI Components'!HG145)-1</f>
        <v>1.389966976788104E-2</v>
      </c>
    </row>
    <row r="144" spans="1:32" x14ac:dyDescent="0.2">
      <c r="A144" s="127">
        <f>'DJI Components'!A147</f>
        <v>44284</v>
      </c>
      <c r="B144" s="164">
        <f>('DJI Components'!E147/'DJI Components'!E146)-1</f>
        <v>4.41297197216306E-3</v>
      </c>
      <c r="C144" s="165">
        <f>('DJI Components'!L147/'DJI Components'!L146)-1</f>
        <v>-9.4621932640978068E-3</v>
      </c>
      <c r="D144" s="165">
        <f>('DJI Components'!S147/'DJI Components'!S146)-1</f>
        <v>8.3050145997585201E-3</v>
      </c>
      <c r="E144" s="165">
        <f>('DJI Components'!Z147/'DJI Components'!Z146)-1</f>
        <v>1.4850260002066129E-3</v>
      </c>
      <c r="F144" s="165">
        <f>('DJI Components'!AG147/'DJI Components'!AG146)-1</f>
        <v>2.3073504779546505E-2</v>
      </c>
      <c r="G144" s="165">
        <f>('DJI Components'!AN147/'DJI Components'!AN146)-1</f>
        <v>3.1372592592593396E-3</v>
      </c>
      <c r="H144" s="165">
        <f>('DJI Components'!AU147/'DJI Components'!AU146)-1</f>
        <v>-5.2103180533032978E-3</v>
      </c>
      <c r="I144" s="165">
        <f>('DJI Components'!BB147/'DJI Components'!BB146)-1</f>
        <v>-9.5111280197823778E-4</v>
      </c>
      <c r="J144" s="165">
        <f>('DJI Components'!BI147/'DJI Components'!BI146)-1</f>
        <v>1.5271436363660795E-2</v>
      </c>
      <c r="K144" s="165">
        <f>('DJI Components'!BP147/'DJI Components'!BP146)-1</f>
        <v>-1.4064697169410278E-3</v>
      </c>
      <c r="L144" s="165">
        <f>('DJI Components'!BW147/'DJI Components'!BW146)-1</f>
        <v>-5.0704173125133423E-3</v>
      </c>
      <c r="M144" s="165">
        <f>('DJI Components'!CD147/'DJI Components'!CD146)-1</f>
        <v>1.6016382263379647E-3</v>
      </c>
      <c r="N144" s="165">
        <f>('DJI Components'!CK147/'DJI Components'!CK146)-1</f>
        <v>-5.2993186879912724E-3</v>
      </c>
      <c r="O144" s="165">
        <f>('DJI Components'!CR147/'DJI Components'!CR146)-1</f>
        <v>-5.7037611051135029E-3</v>
      </c>
      <c r="P144" s="165">
        <f>('DJI Components'!CY147/'DJI Components'!CY146)-1</f>
        <v>-3.8129049782628099E-3</v>
      </c>
      <c r="Q144" s="165">
        <f>('DJI Components'!DF147/'DJI Components'!DF146)-1</f>
        <v>6.7301282187044453E-3</v>
      </c>
      <c r="R144" s="165">
        <f>('DJI Components'!DM147/'DJI Components'!DM146)-1</f>
        <v>-1.5539383984509381E-2</v>
      </c>
      <c r="S144" s="165">
        <f>('DJI Components'!DT147/'DJI Components'!DT146)-1</f>
        <v>9.5022376159332733E-3</v>
      </c>
      <c r="T144" s="165">
        <f>('DJI Components'!EA147/'DJI Components'!EA146)-1</f>
        <v>1.1758562524817773E-2</v>
      </c>
      <c r="U144" s="165">
        <f>('DJI Components'!EH147/'DJI Components'!EH146)-1</f>
        <v>-5.2435344256348548E-3</v>
      </c>
      <c r="V144" s="165">
        <f>('DJI Components'!EO147/'DJI Components'!EO146)-1</f>
        <v>3.7596810376840928E-3</v>
      </c>
      <c r="W144" s="165">
        <f>('DJI Components'!EV147/'DJI Components'!EV146)-1</f>
        <v>1.5651606105240523E-2</v>
      </c>
      <c r="X144" s="165">
        <f>('DJI Components'!FC147/'DJI Components'!FC146)-1</f>
        <v>8.0348559574316969E-3</v>
      </c>
      <c r="Y144" s="165">
        <f>('DJI Components'!FJ147/'DJI Components'!FJ146)-1</f>
        <v>1.366877124231225E-3</v>
      </c>
      <c r="Z144" s="165">
        <f>('DJI Components'!FQ147/'DJI Components'!FQ146)-1</f>
        <v>6.8529189455426298E-3</v>
      </c>
      <c r="AA144" s="165">
        <f>('DJI Components'!FX147/'DJI Components'!FX146)-1</f>
        <v>1.1172258508078459E-2</v>
      </c>
      <c r="AB144" s="165">
        <f>('DJI Components'!GE147/'DJI Components'!GE146)-1</f>
        <v>4.5895003259004419E-3</v>
      </c>
      <c r="AC144" s="165">
        <f>('DJI Components'!GL147/'DJI Components'!GL146)-1</f>
        <v>1.5760119464926392E-2</v>
      </c>
      <c r="AD144" s="165">
        <f>('DJI Components'!GS147/'DJI Components'!GS146)-1</f>
        <v>1.1396380840805742E-2</v>
      </c>
      <c r="AE144" s="165">
        <f>('DJI Components'!GZ147/'DJI Components'!GZ146)-1</f>
        <v>-5.755120543837311E-3</v>
      </c>
      <c r="AF144" s="166">
        <f>('DJI Components'!HG147/'DJI Components'!HG146)-1</f>
        <v>2.9779686558897289E-3</v>
      </c>
    </row>
    <row r="145" spans="1:32" x14ac:dyDescent="0.2">
      <c r="A145" s="127">
        <f>'DJI Components'!A148</f>
        <v>44285</v>
      </c>
      <c r="B145" s="164">
        <f>('DJI Components'!E148/'DJI Components'!E147)-1</f>
        <v>-5.6197301108682485E-3</v>
      </c>
      <c r="C145" s="165">
        <f>('DJI Components'!L148/'DJI Components'!L147)-1</f>
        <v>7.8668963920383028E-3</v>
      </c>
      <c r="D145" s="165">
        <f>('DJI Components'!S148/'DJI Components'!S147)-1</f>
        <v>-2.043460486726445E-2</v>
      </c>
      <c r="E145" s="165">
        <f>('DJI Components'!Z148/'DJI Components'!Z147)-1</f>
        <v>-1.2274462577431922E-2</v>
      </c>
      <c r="F145" s="165">
        <f>('DJI Components'!AG148/'DJI Components'!AG147)-1</f>
        <v>5.9475929115824222E-3</v>
      </c>
      <c r="G145" s="165">
        <f>('DJI Components'!AN148/'DJI Components'!AN147)-1</f>
        <v>1.2422904124650858E-2</v>
      </c>
      <c r="H145" s="165">
        <f>('DJI Components'!AU148/'DJI Components'!AU147)-1</f>
        <v>-9.2592407268844434E-3</v>
      </c>
      <c r="I145" s="165">
        <f>('DJI Components'!BB148/'DJI Components'!BB147)-1</f>
        <v>-1.4280274181264319E-2</v>
      </c>
      <c r="J145" s="165">
        <f>('DJI Components'!BI148/'DJI Components'!BI147)-1</f>
        <v>-1.2998997697270087E-2</v>
      </c>
      <c r="K145" s="165">
        <f>('DJI Components'!BP148/'DJI Components'!BP147)-1</f>
        <v>1.1111095113893743E-2</v>
      </c>
      <c r="L145" s="165">
        <f>('DJI Components'!BW148/'DJI Components'!BW147)-1</f>
        <v>1.9279767868856323E-2</v>
      </c>
      <c r="M145" s="165">
        <f>('DJI Components'!CD148/'DJI Components'!CD147)-1</f>
        <v>-3.6093246617021624E-3</v>
      </c>
      <c r="N145" s="165">
        <f>('DJI Components'!CK148/'DJI Components'!CK147)-1</f>
        <v>8.6697382394542721E-3</v>
      </c>
      <c r="O145" s="165">
        <f>('DJI Components'!CR148/'DJI Components'!CR147)-1</f>
        <v>-1.1317829457364259E-2</v>
      </c>
      <c r="P145" s="165">
        <f>('DJI Components'!CY148/'DJI Components'!CY147)-1</f>
        <v>-8.3909906639851872E-3</v>
      </c>
      <c r="Q145" s="165">
        <f>('DJI Components'!DF148/'DJI Components'!DF147)-1</f>
        <v>-6.2033127163526602E-3</v>
      </c>
      <c r="R145" s="165">
        <f>('DJI Components'!DM148/'DJI Components'!DM147)-1</f>
        <v>1.1789383563830746E-2</v>
      </c>
      <c r="S145" s="165">
        <f>('DJI Components'!DT148/'DJI Components'!DT147)-1</f>
        <v>-1.0424499394998898E-2</v>
      </c>
      <c r="T145" s="165">
        <f>('DJI Components'!EA148/'DJI Components'!EA147)-1</f>
        <v>-1.7113653410215424E-2</v>
      </c>
      <c r="U145" s="165">
        <f>('DJI Components'!EH148/'DJI Components'!EH147)-1</f>
        <v>-1.4410809930054169E-2</v>
      </c>
      <c r="V145" s="165">
        <f>('DJI Components'!EO148/'DJI Components'!EO147)-1</f>
        <v>-4.045306613030708E-3</v>
      </c>
      <c r="W145" s="165">
        <f>('DJI Components'!EV148/'DJI Components'!EV147)-1</f>
        <v>-1.5410408462071312E-2</v>
      </c>
      <c r="X145" s="165">
        <f>('DJI Components'!FC148/'DJI Components'!FC147)-1</f>
        <v>-3.6532902471264617E-3</v>
      </c>
      <c r="Y145" s="165">
        <f>('DJI Components'!FJ148/'DJI Components'!FJ147)-1</f>
        <v>1.1699252062427057E-3</v>
      </c>
      <c r="Z145" s="165">
        <f>('DJI Components'!FQ148/'DJI Components'!FQ147)-1</f>
        <v>-1.450957639692696E-2</v>
      </c>
      <c r="AA145" s="165">
        <f>('DJI Components'!FX148/'DJI Components'!FX147)-1</f>
        <v>-4.079585106932293E-3</v>
      </c>
      <c r="AB145" s="165">
        <f>('DJI Components'!GE148/'DJI Components'!GE147)-1</f>
        <v>-1.2167269874767461E-2</v>
      </c>
      <c r="AC145" s="165">
        <f>('DJI Components'!GL148/'DJI Components'!GL147)-1</f>
        <v>2.4598297998041918E-3</v>
      </c>
      <c r="AD145" s="165">
        <f>('DJI Components'!GS148/'DJI Components'!GS147)-1</f>
        <v>-6.8046609615081133E-3</v>
      </c>
      <c r="AE145" s="165">
        <f>('DJI Components'!GZ148/'DJI Components'!GZ147)-1</f>
        <v>3.6786203837071429E-3</v>
      </c>
      <c r="AF145" s="166">
        <f>('DJI Components'!HG148/'DJI Components'!HG147)-1</f>
        <v>-3.1475938437274253E-3</v>
      </c>
    </row>
    <row r="146" spans="1:32" x14ac:dyDescent="0.2">
      <c r="A146" s="127">
        <f>'DJI Components'!A149</f>
        <v>44286</v>
      </c>
      <c r="B146" s="164">
        <f>('DJI Components'!E149/'DJI Components'!E148)-1</f>
        <v>-1.0069903463162277E-2</v>
      </c>
      <c r="C146" s="165">
        <f>('DJI Components'!L149/'DJI Components'!L148)-1</f>
        <v>-1.4286730284802762E-2</v>
      </c>
      <c r="D146" s="165">
        <f>('DJI Components'!S149/'DJI Components'!S148)-1</f>
        <v>-3.7637717717717845E-3</v>
      </c>
      <c r="E146" s="165">
        <f>('DJI Components'!Z149/'DJI Components'!Z148)-1</f>
        <v>1.8765637718671568E-2</v>
      </c>
      <c r="F146" s="165">
        <f>('DJI Components'!AG149/'DJI Components'!AG148)-1</f>
        <v>1.0753565548064836E-2</v>
      </c>
      <c r="G146" s="165">
        <f>('DJI Components'!AN149/'DJI Components'!AN148)-1</f>
        <v>-5.1913805972938487E-3</v>
      </c>
      <c r="H146" s="165">
        <f>('DJI Components'!AU149/'DJI Components'!AU148)-1</f>
        <v>-1.0761814405739645E-2</v>
      </c>
      <c r="I146" s="165">
        <f>('DJI Components'!BB149/'DJI Components'!BB148)-1</f>
        <v>-1.1589916940313305E-3</v>
      </c>
      <c r="J146" s="165">
        <f>('DJI Components'!BI149/'DJI Components'!BI148)-1</f>
        <v>-8.2785133291245483E-3</v>
      </c>
      <c r="K146" s="165">
        <f>('DJI Components'!BP149/'DJI Components'!BP148)-1</f>
        <v>-1.0369942572822421E-2</v>
      </c>
      <c r="L146" s="165">
        <f>('DJI Components'!BW149/'DJI Components'!BW148)-1</f>
        <v>-1.508993659558644E-2</v>
      </c>
      <c r="M146" s="165">
        <f>('DJI Components'!CD149/'DJI Components'!CD148)-1</f>
        <v>-4.6769178720146298E-3</v>
      </c>
      <c r="N146" s="165">
        <f>('DJI Components'!CK149/'DJI Components'!CK148)-1</f>
        <v>1.4106455945328555E-3</v>
      </c>
      <c r="O146" s="165">
        <f>('DJI Components'!CR149/'DJI Components'!CR148)-1</f>
        <v>3.6067116198839066E-3</v>
      </c>
      <c r="P146" s="165">
        <f>('DJI Components'!CY149/'DJI Components'!CY148)-1</f>
        <v>-1.0837336617893878E-2</v>
      </c>
      <c r="Q146" s="165">
        <f>('DJI Components'!DF149/'DJI Components'!DF148)-1</f>
        <v>-3.9996910490179838E-3</v>
      </c>
      <c r="R146" s="165">
        <f>('DJI Components'!DM149/'DJI Components'!DM148)-1</f>
        <v>-1.4564992609140126E-2</v>
      </c>
      <c r="S146" s="165">
        <f>('DJI Components'!DT149/'DJI Components'!DT148)-1</f>
        <v>-3.7336519465490658E-3</v>
      </c>
      <c r="T146" s="165">
        <f>('DJI Components'!EA149/'DJI Components'!EA148)-1</f>
        <v>1.6891919494859131E-3</v>
      </c>
      <c r="U146" s="165">
        <f>('DJI Components'!EH149/'DJI Components'!EH148)-1</f>
        <v>1.6907474222795482E-2</v>
      </c>
      <c r="V146" s="165">
        <f>('DJI Components'!EO149/'DJI Components'!EO148)-1</f>
        <v>-4.5128244718961597E-4</v>
      </c>
      <c r="W146" s="165">
        <f>('DJI Components'!EV149/'DJI Components'!EV148)-1</f>
        <v>-1.4768549607280246E-4</v>
      </c>
      <c r="X146" s="165">
        <f>('DJI Components'!FC149/'DJI Components'!FC148)-1</f>
        <v>8.9047380952380628E-3</v>
      </c>
      <c r="Y146" s="165">
        <f>('DJI Components'!FJ149/'DJI Components'!FJ148)-1</f>
        <v>-2.3566870243243998E-2</v>
      </c>
      <c r="Z146" s="165">
        <f>('DJI Components'!FQ149/'DJI Components'!FQ148)-1</f>
        <v>-3.988625677206592E-3</v>
      </c>
      <c r="AA146" s="165">
        <f>('DJI Components'!FX149/'DJI Components'!FX148)-1</f>
        <v>-7.5097798259089465E-3</v>
      </c>
      <c r="AB146" s="165">
        <f>('DJI Components'!GE149/'DJI Components'!GE148)-1</f>
        <v>-8.0225580374482242E-4</v>
      </c>
      <c r="AC146" s="165">
        <f>('DJI Components'!GL149/'DJI Components'!GL148)-1</f>
        <v>3.6240128350320866E-2</v>
      </c>
      <c r="AD146" s="165">
        <f>('DJI Components'!GS149/'DJI Components'!GS148)-1</f>
        <v>6.6301014207281739E-4</v>
      </c>
      <c r="AE146" s="165">
        <f>('DJI Components'!GZ149/'DJI Components'!GZ148)-1</f>
        <v>-5.4438366056370757E-3</v>
      </c>
      <c r="AF146" s="166">
        <f>('DJI Components'!HG149/'DJI Components'!HG148)-1</f>
        <v>-2.5829407964927942E-3</v>
      </c>
    </row>
    <row r="147" spans="1:32" x14ac:dyDescent="0.2">
      <c r="A147" s="127">
        <f>'DJI Components'!A150</f>
        <v>44287</v>
      </c>
      <c r="B147" s="164">
        <f>('DJI Components'!E150/'DJI Components'!E149)-1</f>
        <v>1.0381980862961271E-4</v>
      </c>
      <c r="C147" s="165">
        <f>('DJI Components'!L150/'DJI Components'!L149)-1</f>
        <v>2.212955992463872E-2</v>
      </c>
      <c r="D147" s="165">
        <f>('DJI Components'!S150/'DJI Components'!S149)-1</f>
        <v>1.4468871946213824E-3</v>
      </c>
      <c r="E147" s="165">
        <f>('DJI Components'!Z150/'DJI Components'!Z149)-1</f>
        <v>6.9586409012092343E-3</v>
      </c>
      <c r="F147" s="165">
        <f>('DJI Components'!AG150/'DJI Components'!AG149)-1</f>
        <v>-6.9095241562912024E-3</v>
      </c>
      <c r="G147" s="165">
        <f>('DJI Components'!AN150/'DJI Components'!AN149)-1</f>
        <v>3.7521456797375841E-3</v>
      </c>
      <c r="H147" s="165">
        <f>('DJI Components'!AU150/'DJI Components'!AU149)-1</f>
        <v>9.1611698715414747E-3</v>
      </c>
      <c r="I147" s="165">
        <f>('DJI Components'!BB150/'DJI Components'!BB149)-1</f>
        <v>5.2214466296933715E-3</v>
      </c>
      <c r="J147" s="165">
        <f>('DJI Components'!BI150/'DJI Components'!BI149)-1</f>
        <v>-3.7943654675463012E-3</v>
      </c>
      <c r="K147" s="165">
        <f>('DJI Components'!BP150/'DJI Components'!BP149)-1</f>
        <v>1.0322161562748899E-2</v>
      </c>
      <c r="L147" s="165">
        <f>('DJI Components'!BW150/'DJI Components'!BW149)-1</f>
        <v>1.957232415902066E-3</v>
      </c>
      <c r="M147" s="165">
        <f>('DJI Components'!CD150/'DJI Components'!CD149)-1</f>
        <v>-1.2438567802690592E-3</v>
      </c>
      <c r="N147" s="165">
        <f>('DJI Components'!CK150/'DJI Components'!CK149)-1</f>
        <v>8.1900081900081467E-3</v>
      </c>
      <c r="O147" s="165">
        <f>('DJI Components'!CR150/'DJI Components'!CR149)-1</f>
        <v>8.5937968750000593E-3</v>
      </c>
      <c r="P147" s="165">
        <f>('DJI Components'!CY150/'DJI Components'!CY149)-1</f>
        <v>-2.2511632241917212E-4</v>
      </c>
      <c r="Q147" s="165">
        <f>('DJI Components'!DF150/'DJI Components'!DF149)-1</f>
        <v>-9.2485789139551411E-3</v>
      </c>
      <c r="R147" s="165">
        <f>('DJI Components'!DM150/'DJI Components'!DM149)-1</f>
        <v>9.7222035005504193E-3</v>
      </c>
      <c r="S147" s="165">
        <f>('DJI Components'!DT150/'DJI Components'!DT149)-1</f>
        <v>4.7738378012573968E-3</v>
      </c>
      <c r="T147" s="165">
        <f>('DJI Components'!EA150/'DJI Components'!EA149)-1</f>
        <v>0</v>
      </c>
      <c r="U147" s="165">
        <f>('DJI Components'!EH150/'DJI Components'!EH149)-1</f>
        <v>2.790856295697397E-2</v>
      </c>
      <c r="V147" s="165">
        <f>('DJI Components'!EO150/'DJI Components'!EO149)-1</f>
        <v>-2.7090074701556777E-3</v>
      </c>
      <c r="W147" s="165">
        <f>('DJI Components'!EV150/'DJI Components'!EV149)-1</f>
        <v>-8.491427744517388E-3</v>
      </c>
      <c r="X147" s="165">
        <f>('DJI Components'!FC150/'DJI Components'!FC149)-1</f>
        <v>3.2331175539981549E-2</v>
      </c>
      <c r="Y147" s="165">
        <f>('DJI Components'!FJ150/'DJI Components'!FJ149)-1</f>
        <v>1.4627726647382655E-3</v>
      </c>
      <c r="Z147" s="165">
        <f>('DJI Components'!FQ150/'DJI Components'!FQ149)-1</f>
        <v>-1.3438331243937118E-2</v>
      </c>
      <c r="AA147" s="165">
        <f>('DJI Components'!FX150/'DJI Components'!FX149)-1</f>
        <v>2.5794840041450939E-3</v>
      </c>
      <c r="AB147" s="165">
        <f>('DJI Components'!GE150/'DJI Components'!GE149)-1</f>
        <v>2.4228994931828174E-2</v>
      </c>
      <c r="AC147" s="165">
        <f>('DJI Components'!GL150/'DJI Components'!GL149)-1</f>
        <v>-2.7322767674944348E-3</v>
      </c>
      <c r="AD147" s="165">
        <f>('DJI Components'!GS150/'DJI Components'!GS149)-1</f>
        <v>-1.5461017220629314E-3</v>
      </c>
      <c r="AE147" s="165">
        <f>('DJI Components'!GZ150/'DJI Components'!GZ149)-1</f>
        <v>2.4116610142713935E-2</v>
      </c>
      <c r="AF147" s="166">
        <f>('DJI Components'!HG150/'DJI Components'!HG149)-1</f>
        <v>5.2047280979818922E-3</v>
      </c>
    </row>
    <row r="148" spans="1:32" x14ac:dyDescent="0.2">
      <c r="A148" s="127">
        <f>'DJI Components'!A151</f>
        <v>44291</v>
      </c>
      <c r="B148" s="164">
        <f>('DJI Components'!E151/'DJI Components'!E150)-1</f>
        <v>1.1779989804566515E-2</v>
      </c>
      <c r="C148" s="165">
        <f>('DJI Components'!L151/'DJI Components'!L150)-1</f>
        <v>1.0306363200217605E-2</v>
      </c>
      <c r="D148" s="165">
        <f>('DJI Components'!S151/'DJI Components'!S150)-1</f>
        <v>1.1437998245679593E-2</v>
      </c>
      <c r="E148" s="165">
        <f>('DJI Components'!Z151/'DJI Components'!Z150)-1</f>
        <v>2.3577252032520368E-2</v>
      </c>
      <c r="F148" s="165">
        <f>('DJI Components'!AG151/'DJI Components'!AG150)-1</f>
        <v>2.5300355087355841E-2</v>
      </c>
      <c r="G148" s="165">
        <f>('DJI Components'!AN151/'DJI Components'!AN150)-1</f>
        <v>4.167749330417081E-3</v>
      </c>
      <c r="H148" s="165">
        <f>('DJI Components'!AU151/'DJI Components'!AU150)-1</f>
        <v>-1.172574940898341E-2</v>
      </c>
      <c r="I148" s="165">
        <f>('DJI Components'!BB151/'DJI Components'!BB150)-1</f>
        <v>8.2724124663331455E-3</v>
      </c>
      <c r="J148" s="165">
        <f>('DJI Components'!BI151/'DJI Components'!BI150)-1</f>
        <v>5.7132548357743396E-3</v>
      </c>
      <c r="K148" s="165">
        <f>('DJI Components'!BP151/'DJI Components'!BP150)-1</f>
        <v>-1.5482972615576962E-4</v>
      </c>
      <c r="L148" s="165">
        <f>('DJI Components'!BW151/'DJI Components'!BW150)-1</f>
        <v>-1.2513752326619887E-2</v>
      </c>
      <c r="M148" s="165">
        <f>('DJI Components'!CD151/'DJI Components'!CD150)-1</f>
        <v>1.139299338478339E-2</v>
      </c>
      <c r="N148" s="165">
        <f>('DJI Components'!CK151/'DJI Components'!CK150)-1</f>
        <v>2.485781965881384E-2</v>
      </c>
      <c r="O148" s="165">
        <f>('DJI Components'!CR151/'DJI Components'!CR150)-1</f>
        <v>3.0828782455672332E-2</v>
      </c>
      <c r="P148" s="165">
        <f>('DJI Components'!CY151/'DJI Components'!CY150)-1</f>
        <v>2.0265684013080598E-2</v>
      </c>
      <c r="Q148" s="165">
        <f>('DJI Components'!DF151/'DJI Components'!DF150)-1</f>
        <v>3.6847693461306008E-3</v>
      </c>
      <c r="R148" s="165">
        <f>('DJI Components'!DM151/'DJI Components'!DM150)-1</f>
        <v>-5.8559622601539463E-4</v>
      </c>
      <c r="S148" s="165">
        <f>('DJI Components'!DT151/'DJI Components'!DT150)-1</f>
        <v>1.6162687655349339E-2</v>
      </c>
      <c r="T148" s="165">
        <f>('DJI Components'!EA151/'DJI Components'!EA150)-1</f>
        <v>-1.1674413130177141E-3</v>
      </c>
      <c r="U148" s="165">
        <f>('DJI Components'!EH151/'DJI Components'!EH150)-1</f>
        <v>2.7728495290402444E-2</v>
      </c>
      <c r="V148" s="165">
        <f>('DJI Components'!EO151/'DJI Components'!EO150)-1</f>
        <v>1.9542715004472244E-2</v>
      </c>
      <c r="W148" s="165">
        <f>('DJI Components'!EV151/'DJI Components'!EV150)-1</f>
        <v>1.6160247364910951E-2</v>
      </c>
      <c r="X148" s="165">
        <f>('DJI Components'!FC151/'DJI Components'!FC150)-1</f>
        <v>7.1780906767644481E-3</v>
      </c>
      <c r="Y148" s="165">
        <f>('DJI Components'!FJ151/'DJI Components'!FJ150)-1</f>
        <v>9.3613334670474835E-3</v>
      </c>
      <c r="Z148" s="165">
        <f>('DJI Components'!FQ151/'DJI Components'!FQ150)-1</f>
        <v>8.4724601321077841E-3</v>
      </c>
      <c r="AA148" s="165">
        <f>('DJI Components'!FX151/'DJI Components'!FX150)-1</f>
        <v>9.7770156050946966E-3</v>
      </c>
      <c r="AB148" s="165">
        <f>('DJI Components'!GE151/'DJI Components'!GE150)-1</f>
        <v>1.0052531540844178E-2</v>
      </c>
      <c r="AC148" s="165">
        <f>('DJI Components'!GL151/'DJI Components'!GL150)-1</f>
        <v>3.7442904109588948E-2</v>
      </c>
      <c r="AD148" s="165">
        <f>('DJI Components'!GS151/'DJI Components'!GS150)-1</f>
        <v>2.8093187881329751E-2</v>
      </c>
      <c r="AE148" s="165">
        <f>('DJI Components'!GZ151/'DJI Components'!GZ150)-1</f>
        <v>-2.4871725539123979E-3</v>
      </c>
      <c r="AF148" s="166">
        <f>('DJI Components'!HG151/'DJI Components'!HG150)-1</f>
        <v>1.1280355657868446E-2</v>
      </c>
    </row>
    <row r="149" spans="1:32" x14ac:dyDescent="0.2">
      <c r="A149" s="127">
        <f>'DJI Components'!A152</f>
        <v>44292</v>
      </c>
      <c r="B149" s="164">
        <f>('DJI Components'!E152/'DJI Components'!E151)-1</f>
        <v>-6.6679488810172938E-4</v>
      </c>
      <c r="C149" s="165">
        <f>('DJI Components'!L152/'DJI Components'!L151)-1</f>
        <v>6.1615775182999322E-4</v>
      </c>
      <c r="D149" s="165">
        <f>('DJI Components'!S152/'DJI Components'!S151)-1</f>
        <v>-1.1586373913397785E-2</v>
      </c>
      <c r="E149" s="165">
        <f>('DJI Components'!Z152/'DJI Components'!Z151)-1</f>
        <v>2.462247776612303E-3</v>
      </c>
      <c r="F149" s="165">
        <f>('DJI Components'!AG152/'DJI Components'!AG151)-1</f>
        <v>-1.6155101952215145E-2</v>
      </c>
      <c r="G149" s="165">
        <f>('DJI Components'!AN152/'DJI Components'!AN151)-1</f>
        <v>-1.3135971537581614E-2</v>
      </c>
      <c r="H149" s="165">
        <f>('DJI Components'!AU152/'DJI Components'!AU151)-1</f>
        <v>-8.8986698134404518E-3</v>
      </c>
      <c r="I149" s="165">
        <f>('DJI Components'!BB152/'DJI Components'!BB151)-1</f>
        <v>-7.2505437893531921E-3</v>
      </c>
      <c r="J149" s="165">
        <f>('DJI Components'!BI152/'DJI Components'!BI151)-1</f>
        <v>7.1955688847649135E-3</v>
      </c>
      <c r="K149" s="165">
        <f>('DJI Components'!BP152/'DJI Components'!BP151)-1</f>
        <v>1.5485370211210103E-4</v>
      </c>
      <c r="L149" s="165">
        <f>('DJI Components'!BW152/'DJI Components'!BW151)-1</f>
        <v>1.0879609637397314E-2</v>
      </c>
      <c r="M149" s="165">
        <f>('DJI Components'!CD152/'DJI Components'!CD151)-1</f>
        <v>-3.6485610681158409E-4</v>
      </c>
      <c r="N149" s="165">
        <f>('DJI Components'!CK152/'DJI Components'!CK151)-1</f>
        <v>-5.1363190577613516E-3</v>
      </c>
      <c r="O149" s="165">
        <f>('DJI Components'!CR152/'DJI Components'!CR151)-1</f>
        <v>-1.4728028032341189E-2</v>
      </c>
      <c r="P149" s="165">
        <f>('DJI Components'!CY152/'DJI Components'!CY151)-1</f>
        <v>-1.2579946208045478E-2</v>
      </c>
      <c r="Q149" s="165">
        <f>('DJI Components'!DF152/'DJI Components'!DF151)-1</f>
        <v>-2.4471640282086593E-4</v>
      </c>
      <c r="R149" s="165">
        <f>('DJI Components'!DM152/'DJI Components'!DM151)-1</f>
        <v>-7.0303478398107133E-3</v>
      </c>
      <c r="S149" s="165">
        <f>('DJI Components'!DT152/'DJI Components'!DT151)-1</f>
        <v>1.3371194755397831E-2</v>
      </c>
      <c r="T149" s="165">
        <f>('DJI Components'!EA152/'DJI Components'!EA151)-1</f>
        <v>-1.5714270120667839E-2</v>
      </c>
      <c r="U149" s="165">
        <f>('DJI Components'!EH152/'DJI Components'!EH151)-1</f>
        <v>-4.8580959810227142E-3</v>
      </c>
      <c r="V149" s="165">
        <f>('DJI Components'!EO152/'DJI Components'!EO151)-1</f>
        <v>1.5097758107525117E-2</v>
      </c>
      <c r="W149" s="165">
        <f>('DJI Components'!EV152/'DJI Components'!EV151)-1</f>
        <v>3.6645658555789495E-4</v>
      </c>
      <c r="X149" s="165">
        <f>('DJI Components'!FC152/'DJI Components'!FC151)-1</f>
        <v>3.6315902919838994E-3</v>
      </c>
      <c r="Y149" s="165">
        <f>('DJI Components'!FJ152/'DJI Components'!FJ151)-1</f>
        <v>-1.8417351959596484E-3</v>
      </c>
      <c r="Z149" s="165">
        <f>('DJI Components'!FQ152/'DJI Components'!FQ151)-1</f>
        <v>-1.5695062158586182E-2</v>
      </c>
      <c r="AA149" s="165">
        <f>('DJI Components'!FX152/'DJI Components'!FX151)-1</f>
        <v>4.0768133867301604E-3</v>
      </c>
      <c r="AB149" s="165">
        <f>('DJI Components'!GE152/'DJI Components'!GE151)-1</f>
        <v>-1.78049220445331E-3</v>
      </c>
      <c r="AC149" s="165">
        <f>('DJI Components'!GL152/'DJI Components'!GL151)-1</f>
        <v>-1.9366162312784541E-2</v>
      </c>
      <c r="AD149" s="165">
        <f>('DJI Components'!GS152/'DJI Components'!GS151)-1</f>
        <v>4.8053721124408089E-3</v>
      </c>
      <c r="AE149" s="165">
        <f>('DJI Components'!GZ152/'DJI Components'!GZ151)-1</f>
        <v>6.5251777188328752E-3</v>
      </c>
      <c r="AF149" s="166">
        <f>('DJI Components'!HG152/'DJI Components'!HG151)-1</f>
        <v>-2.8916828401068795E-3</v>
      </c>
    </row>
    <row r="150" spans="1:32" x14ac:dyDescent="0.2">
      <c r="A150" s="127">
        <f>'DJI Components'!A153</f>
        <v>44293</v>
      </c>
      <c r="B150" s="164">
        <f>('DJI Components'!E153/'DJI Components'!E152)-1</f>
        <v>5.6457094158424148E-4</v>
      </c>
      <c r="C150" s="165">
        <f>('DJI Components'!L153/'DJI Components'!L152)-1</f>
        <v>6.705515157257036E-3</v>
      </c>
      <c r="D150" s="165">
        <f>('DJI Components'!S153/'DJI Components'!S152)-1</f>
        <v>-3.9342070509625904E-3</v>
      </c>
      <c r="E150" s="165">
        <f>('DJI Components'!Z153/'DJI Components'!Z152)-1</f>
        <v>1.3390404986850513E-2</v>
      </c>
      <c r="F150" s="165">
        <f>('DJI Components'!AG153/'DJI Components'!AG152)-1</f>
        <v>-1.0150080418153129E-2</v>
      </c>
      <c r="G150" s="165">
        <f>('DJI Components'!AN153/'DJI Components'!AN152)-1</f>
        <v>-9.9720343824660773E-4</v>
      </c>
      <c r="H150" s="165">
        <f>('DJI Components'!AU153/'DJI Components'!AU152)-1</f>
        <v>5.8891676792978132E-3</v>
      </c>
      <c r="I150" s="165">
        <f>('DJI Components'!BB153/'DJI Components'!BB152)-1</f>
        <v>-4.9970979242185409E-3</v>
      </c>
      <c r="J150" s="165">
        <f>('DJI Components'!BI153/'DJI Components'!BI152)-1</f>
        <v>1.6920474091379756E-3</v>
      </c>
      <c r="K150" s="165">
        <f>('DJI Components'!BP153/'DJI Components'!BP152)-1</f>
        <v>-9.4426628310422256E-3</v>
      </c>
      <c r="L150" s="165">
        <f>('DJI Components'!BW153/'DJI Components'!BW152)-1</f>
        <v>-1.5593774937894267E-3</v>
      </c>
      <c r="M150" s="165">
        <f>('DJI Components'!CD153/'DJI Components'!CD152)-1</f>
        <v>-3.1479629257906705E-3</v>
      </c>
      <c r="N150" s="165">
        <f>('DJI Components'!CK153/'DJI Components'!CK152)-1</f>
        <v>-4.1748932506050496E-3</v>
      </c>
      <c r="O150" s="165">
        <f>('DJI Components'!CR153/'DJI Components'!CR152)-1</f>
        <v>1.0524741016618266E-2</v>
      </c>
      <c r="P150" s="165">
        <f>('DJI Components'!CY153/'DJI Components'!CY152)-1</f>
        <v>5.2897630361363746E-3</v>
      </c>
      <c r="Q150" s="165">
        <f>('DJI Components'!DF153/'DJI Components'!DF152)-1</f>
        <v>1.3464838811831914E-3</v>
      </c>
      <c r="R150" s="165">
        <f>('DJI Components'!DM153/'DJI Components'!DM152)-1</f>
        <v>1.5668022221555944E-2</v>
      </c>
      <c r="S150" s="165">
        <f>('DJI Components'!DT153/'DJI Components'!DT152)-1</f>
        <v>3.0183993270080922E-3</v>
      </c>
      <c r="T150" s="165">
        <f>('DJI Components'!EA153/'DJI Components'!EA152)-1</f>
        <v>4.3541710088468299E-3</v>
      </c>
      <c r="U150" s="165">
        <f>('DJI Components'!EH153/'DJI Components'!EH152)-1</f>
        <v>8.2304243999418158E-3</v>
      </c>
      <c r="V150" s="165">
        <f>('DJI Components'!EO153/'DJI Components'!EO152)-1</f>
        <v>-4.5203483662772381E-3</v>
      </c>
      <c r="W150" s="165">
        <f>('DJI Components'!EV153/'DJI Components'!EV152)-1</f>
        <v>1.7582783882783559E-3</v>
      </c>
      <c r="X150" s="165">
        <f>('DJI Components'!FC153/'DJI Components'!FC152)-1</f>
        <v>-1.3569270678353007E-3</v>
      </c>
      <c r="Y150" s="165">
        <f>('DJI Components'!FJ153/'DJI Components'!FJ152)-1</f>
        <v>3.5584382207578535E-3</v>
      </c>
      <c r="Z150" s="165">
        <f>('DJI Components'!FQ153/'DJI Components'!FQ152)-1</f>
        <v>3.4855230052628361E-3</v>
      </c>
      <c r="AA150" s="165">
        <f>('DJI Components'!FX153/'DJI Components'!FX152)-1</f>
        <v>-1.8609541217906589E-3</v>
      </c>
      <c r="AB150" s="165">
        <f>('DJI Components'!GE153/'DJI Components'!GE152)-1</f>
        <v>2.835627793339901E-3</v>
      </c>
      <c r="AC150" s="165">
        <f>('DJI Components'!GL153/'DJI Components'!GL152)-1</f>
        <v>-2.1543805717346709E-3</v>
      </c>
      <c r="AD150" s="165">
        <f>('DJI Components'!GS153/'DJI Components'!GS152)-1</f>
        <v>-2.1413489446959755E-3</v>
      </c>
      <c r="AE150" s="165">
        <f>('DJI Components'!GZ153/'DJI Components'!GZ152)-1</f>
        <v>-1.1437295344696063E-2</v>
      </c>
      <c r="AF150" s="166">
        <f>('DJI Components'!HG153/'DJI Components'!HG152)-1</f>
        <v>4.7920684984625872E-4</v>
      </c>
    </row>
    <row r="151" spans="1:32" x14ac:dyDescent="0.2">
      <c r="A151" s="127">
        <f>'DJI Components'!A154</f>
        <v>44294</v>
      </c>
      <c r="B151" s="164">
        <f>('DJI Components'!E154/'DJI Components'!E153)-1</f>
        <v>3.9497512790420686E-3</v>
      </c>
      <c r="C151" s="165">
        <f>('DJI Components'!L154/'DJI Components'!L153)-1</f>
        <v>-6.1178547502938052E-4</v>
      </c>
      <c r="D151" s="165">
        <f>('DJI Components'!S154/'DJI Components'!S153)-1</f>
        <v>-4.9975416128795747E-3</v>
      </c>
      <c r="E151" s="165">
        <f>('DJI Components'!Z154/'DJI Components'!Z153)-1</f>
        <v>1.9233768268432261E-2</v>
      </c>
      <c r="F151" s="165">
        <f>('DJI Components'!AG154/'DJI Components'!AG153)-1</f>
        <v>9.3831458596631556E-3</v>
      </c>
      <c r="G151" s="165">
        <f>('DJI Components'!AN154/'DJI Components'!AN153)-1</f>
        <v>3.0377153242011623E-4</v>
      </c>
      <c r="H151" s="165">
        <f>('DJI Components'!AU154/'DJI Components'!AU153)-1</f>
        <v>-1.122953236914237E-2</v>
      </c>
      <c r="I151" s="165">
        <f>('DJI Components'!BB154/'DJI Components'!BB153)-1</f>
        <v>2.7042688815914762E-3</v>
      </c>
      <c r="J151" s="165">
        <f>('DJI Components'!BI154/'DJI Components'!BI153)-1</f>
        <v>-3.0030030593656276E-3</v>
      </c>
      <c r="K151" s="165">
        <f>('DJI Components'!BP154/'DJI Components'!BP153)-1</f>
        <v>-1.2501999921800233E-2</v>
      </c>
      <c r="L151" s="165">
        <f>('DJI Components'!BW154/'DJI Components'!BW153)-1</f>
        <v>1.4056123621722483E-2</v>
      </c>
      <c r="M151" s="165">
        <f>('DJI Components'!CD154/'DJI Components'!CD153)-1</f>
        <v>6.2242608695652901E-3</v>
      </c>
      <c r="N151" s="165">
        <f>('DJI Components'!CK154/'DJI Components'!CK153)-1</f>
        <v>6.2725765472761985E-3</v>
      </c>
      <c r="O151" s="165">
        <f>('DJI Components'!CR154/'DJI Components'!CR153)-1</f>
        <v>1.2075516981132184E-2</v>
      </c>
      <c r="P151" s="165">
        <f>('DJI Components'!CY154/'DJI Components'!CY153)-1</f>
        <v>1.4081524483589014E-3</v>
      </c>
      <c r="Q151" s="165">
        <f>('DJI Components'!DF154/'DJI Components'!DF153)-1</f>
        <v>-3.9117413121952938E-3</v>
      </c>
      <c r="R151" s="165">
        <f>('DJI Components'!DM154/'DJI Components'!DM153)-1</f>
        <v>1.2263732562098895E-3</v>
      </c>
      <c r="S151" s="165">
        <f>('DJI Components'!DT154/'DJI Components'!DT153)-1</f>
        <v>-1.0145741755961724E-2</v>
      </c>
      <c r="T151" s="165">
        <f>('DJI Components'!EA154/'DJI Components'!EA153)-1</f>
        <v>-8.2764873899736635E-3</v>
      </c>
      <c r="U151" s="165">
        <f>('DJI Components'!EH154/'DJI Components'!EH153)-1</f>
        <v>1.3405386476319725E-2</v>
      </c>
      <c r="V151" s="165">
        <f>('DJI Components'!EO154/'DJI Components'!EO153)-1</f>
        <v>-2.0946243933087194E-2</v>
      </c>
      <c r="W151" s="165">
        <f>('DJI Components'!EV154/'DJI Components'!EV153)-1</f>
        <v>3.8027642312870036E-3</v>
      </c>
      <c r="X151" s="165">
        <f>('DJI Components'!FC154/'DJI Components'!FC153)-1</f>
        <v>1.6576856361420367E-2</v>
      </c>
      <c r="Y151" s="165">
        <f>('DJI Components'!FJ154/'DJI Components'!FJ153)-1</f>
        <v>-1.2673137361034592E-2</v>
      </c>
      <c r="Z151" s="165">
        <f>('DJI Components'!FQ154/'DJI Components'!FQ153)-1</f>
        <v>-2.0511978154250654E-3</v>
      </c>
      <c r="AA151" s="165">
        <f>('DJI Components'!FX154/'DJI Components'!FX153)-1</f>
        <v>-2.3728847457627156E-2</v>
      </c>
      <c r="AB151" s="165">
        <f>('DJI Components'!GE154/'DJI Components'!GE153)-1</f>
        <v>6.5216079441490216E-3</v>
      </c>
      <c r="AC151" s="165">
        <f>('DJI Components'!GL154/'DJI Components'!GL153)-1</f>
        <v>-1.4213763432394333E-2</v>
      </c>
      <c r="AD151" s="165">
        <f>('DJI Components'!GS154/'DJI Components'!GS153)-1</f>
        <v>-6.4374819791679361E-4</v>
      </c>
      <c r="AE151" s="165">
        <f>('DJI Components'!GZ154/'DJI Components'!GZ153)-1</f>
        <v>-1.2795425600292676E-3</v>
      </c>
      <c r="AF151" s="166">
        <f>('DJI Components'!HG154/'DJI Components'!HG153)-1</f>
        <v>1.713495021565814E-3</v>
      </c>
    </row>
    <row r="152" spans="1:32" x14ac:dyDescent="0.2">
      <c r="A152" s="127">
        <f>'DJI Components'!A155</f>
        <v>44295</v>
      </c>
      <c r="B152" s="164">
        <f>('DJI Components'!E155/'DJI Components'!E154)-1</f>
        <v>1.1649289742237556E-2</v>
      </c>
      <c r="C152" s="165">
        <f>('DJI Components'!L155/'DJI Components'!L154)-1</f>
        <v>5.0326852232642771E-3</v>
      </c>
      <c r="D152" s="165">
        <f>('DJI Components'!S155/'DJI Components'!S154)-1</f>
        <v>8.3846077368638916E-3</v>
      </c>
      <c r="E152" s="165">
        <f>('DJI Components'!Z155/'DJI Components'!Z154)-1</f>
        <v>2.0251603097179993E-2</v>
      </c>
      <c r="F152" s="165">
        <f>('DJI Components'!AG155/'DJI Components'!AG154)-1</f>
        <v>-1.0158839107575979E-2</v>
      </c>
      <c r="G152" s="165">
        <f>('DJI Components'!AN155/'DJI Components'!AN154)-1</f>
        <v>1.1714856156106457E-3</v>
      </c>
      <c r="H152" s="165">
        <f>('DJI Components'!AU155/'DJI Components'!AU154)-1</f>
        <v>-9.7067562523800444E-4</v>
      </c>
      <c r="I152" s="165">
        <f>('DJI Components'!BB155/'DJI Components'!BB154)-1</f>
        <v>3.467539973030398E-3</v>
      </c>
      <c r="J152" s="165">
        <f>('DJI Components'!BI155/'DJI Components'!BI154)-1</f>
        <v>1.1295369188542015E-3</v>
      </c>
      <c r="K152" s="165">
        <f>('DJI Components'!BP155/'DJI Components'!BP154)-1</f>
        <v>-7.9126445309796178E-4</v>
      </c>
      <c r="L152" s="165">
        <f>('DJI Components'!BW155/'DJI Components'!BW154)-1</f>
        <v>-9.9660864000383764E-4</v>
      </c>
      <c r="M152" s="165">
        <f>('DJI Components'!CD155/'DJI Components'!CD154)-1</f>
        <v>3.2384221630199939E-2</v>
      </c>
      <c r="N152" s="165">
        <f>('DJI Components'!CK155/'DJI Components'!CK154)-1</f>
        <v>1.5265776506250717E-2</v>
      </c>
      <c r="O152" s="165">
        <f>('DJI Components'!CR155/'DJI Components'!CR154)-1</f>
        <v>1.8046218431936545E-2</v>
      </c>
      <c r="P152" s="165">
        <f>('DJI Components'!CY155/'DJI Components'!CY154)-1</f>
        <v>4.5145131925146131E-3</v>
      </c>
      <c r="Q152" s="165">
        <f>('DJI Components'!DF155/'DJI Components'!DF154)-1</f>
        <v>-1.0554095781100226E-2</v>
      </c>
      <c r="R152" s="165">
        <f>('DJI Components'!DM155/'DJI Components'!DM154)-1</f>
        <v>7.4781075128322883E-3</v>
      </c>
      <c r="S152" s="165">
        <f>('DJI Components'!DT155/'DJI Components'!DT154)-1</f>
        <v>5.3420021715526733E-3</v>
      </c>
      <c r="T152" s="165">
        <f>('DJI Components'!EA155/'DJI Components'!EA154)-1</f>
        <v>1.0862439201004381E-2</v>
      </c>
      <c r="U152" s="165">
        <f>('DJI Components'!EH155/'DJI Components'!EH154)-1</f>
        <v>1.0266558736426568E-2</v>
      </c>
      <c r="V152" s="165">
        <f>('DJI Components'!EO155/'DJI Components'!EO154)-1</f>
        <v>1.3240605121815019E-2</v>
      </c>
      <c r="W152" s="165">
        <f>('DJI Components'!EV155/'DJI Components'!EV154)-1</f>
        <v>-6.4840451145289357E-3</v>
      </c>
      <c r="X152" s="165">
        <f>('DJI Components'!FC155/'DJI Components'!FC154)-1</f>
        <v>3.0429949170371451E-2</v>
      </c>
      <c r="Y152" s="165">
        <f>('DJI Components'!FJ155/'DJI Components'!FJ154)-1</f>
        <v>8.5793628054045001E-3</v>
      </c>
      <c r="Z152" s="165">
        <f>('DJI Components'!FQ155/'DJI Components'!FQ154)-1</f>
        <v>3.1269622436777222E-2</v>
      </c>
      <c r="AA152" s="165">
        <f>('DJI Components'!FX155/'DJI Components'!FX154)-1</f>
        <v>-1.9096528440851746E-3</v>
      </c>
      <c r="AB152" s="165">
        <f>('DJI Components'!GE155/'DJI Components'!GE154)-1</f>
        <v>8.2465202752133315E-3</v>
      </c>
      <c r="AC152" s="165">
        <f>('DJI Components'!GL155/'DJI Components'!GL154)-1</f>
        <v>-1.11334365553305E-2</v>
      </c>
      <c r="AD152" s="165">
        <f>('DJI Components'!GS155/'DJI Components'!GS154)-1</f>
        <v>5.0098057757597125E-4</v>
      </c>
      <c r="AE152" s="165">
        <f>('DJI Components'!GZ155/'DJI Components'!GZ154)-1</f>
        <v>3.0428783829801187E-3</v>
      </c>
      <c r="AF152" s="166">
        <f>('DJI Components'!HG155/'DJI Components'!HG154)-1</f>
        <v>8.865622379943261E-3</v>
      </c>
    </row>
    <row r="153" spans="1:32" x14ac:dyDescent="0.2">
      <c r="A153" s="127">
        <f>'DJI Components'!A156</f>
        <v>44298</v>
      </c>
      <c r="B153" s="164">
        <f>('DJI Components'!E156/'DJI Components'!E155)-1</f>
        <v>-8.5857575757575244E-4</v>
      </c>
      <c r="C153" s="165">
        <f>('DJI Components'!L156/'DJI Components'!L155)-1</f>
        <v>-1.4209771377790004E-3</v>
      </c>
      <c r="D153" s="165">
        <f>('DJI Components'!S156/'DJI Components'!S155)-1</f>
        <v>-4.0148624705582669E-5</v>
      </c>
      <c r="E153" s="165">
        <f>('DJI Components'!Z156/'DJI Components'!Z155)-1</f>
        <v>-1.3233045112782005E-2</v>
      </c>
      <c r="F153" s="165">
        <f>('DJI Components'!AG156/'DJI Components'!AG155)-1</f>
        <v>-1.125375253109151E-2</v>
      </c>
      <c r="G153" s="165">
        <f>('DJI Components'!AN156/'DJI Components'!AN155)-1</f>
        <v>7.8003466955567369E-4</v>
      </c>
      <c r="H153" s="165">
        <f>('DJI Components'!AU156/'DJI Components'!AU155)-1</f>
        <v>-1.107655482076475E-2</v>
      </c>
      <c r="I153" s="165">
        <f>('DJI Components'!BB156/'DJI Components'!BB155)-1</f>
        <v>-9.9827222115569381E-3</v>
      </c>
      <c r="J153" s="165">
        <f>('DJI Components'!BI156/'DJI Components'!BI155)-1</f>
        <v>3.196652877021533E-3</v>
      </c>
      <c r="K153" s="165">
        <f>('DJI Components'!BP156/'DJI Components'!BP155)-1</f>
        <v>1.0294615304000665E-2</v>
      </c>
      <c r="L153" s="165">
        <f>('DJI Components'!BW156/'DJI Components'!BW155)-1</f>
        <v>3.1135636958590229E-3</v>
      </c>
      <c r="M153" s="165">
        <f>('DJI Components'!CD156/'DJI Components'!CD155)-1</f>
        <v>7.1372368867255176E-3</v>
      </c>
      <c r="N153" s="165">
        <f>('DJI Components'!CK156/'DJI Components'!CK155)-1</f>
        <v>4.8867523298115056E-3</v>
      </c>
      <c r="O153" s="165">
        <f>('DJI Components'!CR156/'DJI Components'!CR155)-1</f>
        <v>-4.1752093707820293E-2</v>
      </c>
      <c r="P153" s="165">
        <f>('DJI Components'!CY156/'DJI Components'!CY155)-1</f>
        <v>-8.399027728550057E-3</v>
      </c>
      <c r="Q153" s="165">
        <f>('DJI Components'!DF156/'DJI Components'!DF155)-1</f>
        <v>2.4185984496123414E-3</v>
      </c>
      <c r="R153" s="165">
        <f>('DJI Components'!DM156/'DJI Components'!DM155)-1</f>
        <v>-2.1116073848964634E-3</v>
      </c>
      <c r="S153" s="165">
        <f>('DJI Components'!DT156/'DJI Components'!DT155)-1</f>
        <v>-2.2463668955653437E-3</v>
      </c>
      <c r="T153" s="165">
        <f>('DJI Components'!EA156/'DJI Components'!EA155)-1</f>
        <v>-1.1793741961121373E-3</v>
      </c>
      <c r="U153" s="165">
        <f>('DJI Components'!EH156/'DJI Components'!EH155)-1</f>
        <v>2.3450458703511146E-4</v>
      </c>
      <c r="V153" s="165">
        <f>('DJI Components'!EO156/'DJI Components'!EO155)-1</f>
        <v>8.785544675944168E-3</v>
      </c>
      <c r="W153" s="165">
        <f>('DJI Components'!EV156/'DJI Components'!EV155)-1</f>
        <v>4.0331672667437424E-3</v>
      </c>
      <c r="X153" s="165">
        <f>('DJI Components'!FC156/'DJI Components'!FC155)-1</f>
        <v>-1.0895901119404638E-2</v>
      </c>
      <c r="Y153" s="165">
        <f>('DJI Components'!FJ156/'DJI Components'!FJ155)-1</f>
        <v>1.2528981702433217E-3</v>
      </c>
      <c r="Z153" s="165">
        <f>('DJI Components'!FQ156/'DJI Components'!FQ155)-1</f>
        <v>-5.3119852876593043E-5</v>
      </c>
      <c r="AA153" s="165">
        <f>('DJI Components'!FX156/'DJI Components'!FX155)-1</f>
        <v>8.6969904784495178E-4</v>
      </c>
      <c r="AB153" s="165">
        <f>('DJI Components'!GE156/'DJI Components'!GE155)-1</f>
        <v>-4.7186903699678595E-3</v>
      </c>
      <c r="AC153" s="165">
        <f>('DJI Components'!GL156/'DJI Components'!GL155)-1</f>
        <v>9.5976559616095525E-3</v>
      </c>
      <c r="AD153" s="165">
        <f>('DJI Components'!GS156/'DJI Components'!GS155)-1</f>
        <v>1.4311060339888826E-4</v>
      </c>
      <c r="AE153" s="165">
        <f>('DJI Components'!GZ156/'DJI Components'!GZ155)-1</f>
        <v>-7.451136342812914E-3</v>
      </c>
      <c r="AF153" s="166">
        <f>('DJI Components'!HG156/'DJI Components'!HG155)-1</f>
        <v>-1.6331071046075119E-3</v>
      </c>
    </row>
    <row r="154" spans="1:32" x14ac:dyDescent="0.2">
      <c r="A154" s="127">
        <f>'DJI Components'!A157</f>
        <v>44299</v>
      </c>
      <c r="B154" s="164">
        <f>('DJI Components'!E157/'DJI Components'!E156)-1</f>
        <v>-6.8745942791832437E-3</v>
      </c>
      <c r="C154" s="165">
        <f>('DJI Components'!L157/'DJI Components'!L156)-1</f>
        <v>-1.0706796266534035E-2</v>
      </c>
      <c r="D154" s="165">
        <f>('DJI Components'!S157/'DJI Components'!S156)-1</f>
        <v>4.0571824210076102E-3</v>
      </c>
      <c r="E154" s="165">
        <f>('DJI Components'!Z157/'DJI Components'!Z156)-1</f>
        <v>2.430652147567347E-2</v>
      </c>
      <c r="F154" s="165">
        <f>('DJI Components'!AG157/'DJI Components'!AG156)-1</f>
        <v>1.5028855161448362E-2</v>
      </c>
      <c r="G154" s="165">
        <f>('DJI Components'!AN157/'DJI Components'!AN156)-1</f>
        <v>-6.8418440561767158E-3</v>
      </c>
      <c r="H154" s="165">
        <f>('DJI Components'!AU157/'DJI Components'!AU156)-1</f>
        <v>4.5195421941397473E-3</v>
      </c>
      <c r="I154" s="165">
        <f>('DJI Components'!BB157/'DJI Components'!BB156)-1</f>
        <v>1.7452006980802626E-3</v>
      </c>
      <c r="J154" s="165">
        <f>('DJI Components'!BI157/'DJI Components'!BI156)-1</f>
        <v>-4.8734397328373813E-3</v>
      </c>
      <c r="K154" s="165">
        <f>('DJI Components'!BP157/'DJI Components'!BP156)-1</f>
        <v>-7.5246902723828946E-3</v>
      </c>
      <c r="L154" s="165">
        <f>('DJI Components'!BW157/'DJI Components'!BW156)-1</f>
        <v>-1.2536171197398249E-2</v>
      </c>
      <c r="M154" s="165">
        <f>('DJI Components'!CD157/'DJI Components'!CD156)-1</f>
        <v>1.7497549846958727E-3</v>
      </c>
      <c r="N154" s="165">
        <f>('DJI Components'!CK157/'DJI Components'!CK156)-1</f>
        <v>-1.215795346045212E-3</v>
      </c>
      <c r="O154" s="165">
        <f>('DJI Components'!CR157/'DJI Components'!CR156)-1</f>
        <v>-2.9048003115854648E-3</v>
      </c>
      <c r="P154" s="165">
        <f>('DJI Components'!CY157/'DJI Components'!CY156)-1</f>
        <v>-2.5336229298944413E-2</v>
      </c>
      <c r="Q154" s="165">
        <f>('DJI Components'!DF157/'DJI Components'!DF156)-1</f>
        <v>-1.3363047595663424E-2</v>
      </c>
      <c r="R154" s="165">
        <f>('DJI Components'!DM157/'DJI Components'!DM156)-1</f>
        <v>-1.1926906289071559E-2</v>
      </c>
      <c r="S154" s="165">
        <f>('DJI Components'!DT157/'DJI Components'!DT156)-1</f>
        <v>1.5587114179469452E-3</v>
      </c>
      <c r="T154" s="165">
        <f>('DJI Components'!EA157/'DJI Components'!EA156)-1</f>
        <v>2.7551316110274726E-3</v>
      </c>
      <c r="U154" s="165">
        <f>('DJI Components'!EH157/'DJI Components'!EH156)-1</f>
        <v>1.0081614472562839E-2</v>
      </c>
      <c r="V154" s="165">
        <f>('DJI Components'!EO157/'DJI Components'!EO156)-1</f>
        <v>-2.2687397707021217E-2</v>
      </c>
      <c r="W154" s="165">
        <f>('DJI Components'!EV157/'DJI Components'!EV156)-1</f>
        <v>-1.321937647121485E-2</v>
      </c>
      <c r="X154" s="165">
        <f>('DJI Components'!FC157/'DJI Components'!FC156)-1</f>
        <v>1.4163337431442047E-2</v>
      </c>
      <c r="Y154" s="165">
        <f>('DJI Components'!FJ157/'DJI Components'!FJ156)-1</f>
        <v>2.4368480620875488E-3</v>
      </c>
      <c r="Z154" s="165">
        <f>('DJI Components'!FQ157/'DJI Components'!FQ156)-1</f>
        <v>-4.7305171806381052E-3</v>
      </c>
      <c r="AA154" s="165">
        <f>('DJI Components'!FX157/'DJI Components'!FX156)-1</f>
        <v>1.3903023741692611E-3</v>
      </c>
      <c r="AB154" s="165">
        <f>('DJI Components'!GE157/'DJI Components'!GE156)-1</f>
        <v>-2.0318643516870072E-3</v>
      </c>
      <c r="AC154" s="165">
        <f>('DJI Components'!GL157/'DJI Components'!GL156)-1</f>
        <v>-1.8282083760839951E-3</v>
      </c>
      <c r="AD154" s="165">
        <f>('DJI Components'!GS157/'DJI Components'!GS156)-1</f>
        <v>-3.0758797623202661E-3</v>
      </c>
      <c r="AE154" s="165">
        <f>('DJI Components'!GZ157/'DJI Components'!GZ156)-1</f>
        <v>-5.3622176695207191E-3</v>
      </c>
      <c r="AF154" s="166">
        <f>('DJI Components'!HG157/'DJI Components'!HG156)-1</f>
        <v>-2.0189418409621851E-3</v>
      </c>
    </row>
    <row r="155" spans="1:32" x14ac:dyDescent="0.2">
      <c r="A155" s="127">
        <f>'DJI Components'!A158</f>
        <v>44300</v>
      </c>
      <c r="B155" s="164">
        <f>('DJI Components'!E158/'DJI Components'!E157)-1</f>
        <v>1.4251488704375426E-3</v>
      </c>
      <c r="C155" s="165">
        <f>('DJI Components'!L158/'DJI Components'!L157)-1</f>
        <v>9.7951431675065148E-3</v>
      </c>
      <c r="D155" s="165">
        <f>('DJI Components'!S158/'DJI Components'!S157)-1</f>
        <v>-1.3202720702573112E-3</v>
      </c>
      <c r="E155" s="165">
        <f>('DJI Components'!Z158/'DJI Components'!Z157)-1</f>
        <v>-1.7853114074029564E-2</v>
      </c>
      <c r="F155" s="165">
        <f>('DJI Components'!AG158/'DJI Components'!AG157)-1</f>
        <v>-3.3166620078705078E-3</v>
      </c>
      <c r="G155" s="165">
        <f>('DJI Components'!AN158/'DJI Components'!AN157)-1</f>
        <v>1.4083261022456606E-2</v>
      </c>
      <c r="H155" s="165">
        <f>('DJI Components'!AU158/'DJI Components'!AU157)-1</f>
        <v>1.9855233174006948E-2</v>
      </c>
      <c r="I155" s="165">
        <f>('DJI Components'!BB158/'DJI Components'!BB157)-1</f>
        <v>-5.6136469221834684E-3</v>
      </c>
      <c r="J155" s="165">
        <f>('DJI Components'!BI158/'DJI Components'!BI157)-1</f>
        <v>-1.8832171783766949E-4</v>
      </c>
      <c r="K155" s="165">
        <f>('DJI Components'!BP158/'DJI Components'!BP157)-1</f>
        <v>1.4689574874592104E-2</v>
      </c>
      <c r="L155" s="165">
        <f>('DJI Components'!BW158/'DJI Components'!BW157)-1</f>
        <v>2.3407022594754467E-2</v>
      </c>
      <c r="M155" s="165">
        <f>('DJI Components'!CD158/'DJI Components'!CD157)-1</f>
        <v>1.6594104803493437E-3</v>
      </c>
      <c r="N155" s="165">
        <f>('DJI Components'!CK158/'DJI Components'!CK157)-1</f>
        <v>-1.1860331058557438E-3</v>
      </c>
      <c r="O155" s="165">
        <f>('DJI Components'!CR158/'DJI Components'!CR157)-1</f>
        <v>-1.5792686050403293E-2</v>
      </c>
      <c r="P155" s="165">
        <f>('DJI Components'!CY158/'DJI Components'!CY157)-1</f>
        <v>1.1053606322421583E-2</v>
      </c>
      <c r="Q155" s="165">
        <f>('DJI Components'!DF158/'DJI Components'!DF157)-1</f>
        <v>2.7589792515418932E-3</v>
      </c>
      <c r="R155" s="165">
        <f>('DJI Components'!DM158/'DJI Components'!DM157)-1</f>
        <v>-1.8690304852756467E-2</v>
      </c>
      <c r="S155" s="165">
        <f>('DJI Components'!DT158/'DJI Components'!DT157)-1</f>
        <v>-4.366284668148035E-3</v>
      </c>
      <c r="T155" s="165">
        <f>('DJI Components'!EA158/'DJI Components'!EA157)-1</f>
        <v>-3.9251665206585518E-4</v>
      </c>
      <c r="U155" s="165">
        <f>('DJI Components'!EH158/'DJI Components'!EH157)-1</f>
        <v>-1.1218979891639003E-2</v>
      </c>
      <c r="V155" s="165">
        <f>('DJI Components'!EO158/'DJI Components'!EO157)-1</f>
        <v>-9.5851285539606534E-3</v>
      </c>
      <c r="W155" s="165">
        <f>('DJI Components'!EV158/'DJI Components'!EV157)-1</f>
        <v>3.6267115415089535E-3</v>
      </c>
      <c r="X155" s="165">
        <f>('DJI Components'!FC158/'DJI Components'!FC157)-1</f>
        <v>-1.7155155172413838E-2</v>
      </c>
      <c r="Y155" s="165">
        <f>('DJI Components'!FJ158/'DJI Components'!FJ157)-1</f>
        <v>2.1154890295747908E-2</v>
      </c>
      <c r="Z155" s="165">
        <f>('DJI Components'!FQ158/'DJI Components'!FQ157)-1</f>
        <v>3.0173698264353011E-3</v>
      </c>
      <c r="AA155" s="165">
        <f>('DJI Components'!FX158/'DJI Components'!FX157)-1</f>
        <v>1.3884415374598724E-3</v>
      </c>
      <c r="AB155" s="165">
        <f>('DJI Components'!GE158/'DJI Components'!GE157)-1</f>
        <v>4.3434620515163669E-3</v>
      </c>
      <c r="AC155" s="165">
        <f>('DJI Components'!GL158/'DJI Components'!GL157)-1</f>
        <v>-2.3808975231097707E-3</v>
      </c>
      <c r="AD155" s="165">
        <f>('DJI Components'!GS158/'DJI Components'!GS157)-1</f>
        <v>-3.5867117595855813E-4</v>
      </c>
      <c r="AE155" s="165">
        <f>('DJI Components'!GZ158/'DJI Components'!GZ157)-1</f>
        <v>1.0620529122310263E-2</v>
      </c>
      <c r="AF155" s="166">
        <f>('DJI Components'!HG158/'DJI Components'!HG157)-1</f>
        <v>1.5921718120264217E-3</v>
      </c>
    </row>
    <row r="156" spans="1:32" x14ac:dyDescent="0.2">
      <c r="A156" s="127">
        <f>'DJI Components'!A159</f>
        <v>44301</v>
      </c>
      <c r="B156" s="164">
        <f>('DJI Components'!E159/'DJI Components'!E158)-1</f>
        <v>3.7102719186785649E-3</v>
      </c>
      <c r="C156" s="165">
        <f>('DJI Components'!L159/'DJI Components'!L158)-1</f>
        <v>7.5295144149982729E-3</v>
      </c>
      <c r="D156" s="165">
        <f>('DJI Components'!S159/'DJI Components'!S158)-1</f>
        <v>2.2073592301770528E-2</v>
      </c>
      <c r="E156" s="165">
        <f>('DJI Components'!Z159/'DJI Components'!Z158)-1</f>
        <v>1.8707877139346074E-2</v>
      </c>
      <c r="F156" s="165">
        <f>('DJI Components'!AG159/'DJI Components'!AG158)-1</f>
        <v>-5.2291408968980768E-3</v>
      </c>
      <c r="G156" s="165">
        <f>('DJI Components'!AN159/'DJI Components'!AN158)-1</f>
        <v>-2.579671488694979E-4</v>
      </c>
      <c r="H156" s="165">
        <f>('DJI Components'!AU159/'DJI Components'!AU158)-1</f>
        <v>-8.1519039460603571E-3</v>
      </c>
      <c r="I156" s="165">
        <f>('DJI Components'!BB159/'DJI Components'!BB158)-1</f>
        <v>5.2559860863536922E-3</v>
      </c>
      <c r="J156" s="165">
        <f>('DJI Components'!BI159/'DJI Components'!BI158)-1</f>
        <v>4.7098717140214852E-3</v>
      </c>
      <c r="K156" s="165">
        <f>('DJI Components'!BP159/'DJI Components'!BP158)-1</f>
        <v>5.1370175945522067E-3</v>
      </c>
      <c r="L156" s="165">
        <f>('DJI Components'!BW159/'DJI Components'!BW158)-1</f>
        <v>9.542215424919398E-3</v>
      </c>
      <c r="M156" s="165">
        <f>('DJI Components'!CD159/'DJI Components'!CD158)-1</f>
        <v>2.0053665967965095E-3</v>
      </c>
      <c r="N156" s="165">
        <f>('DJI Components'!CK159/'DJI Components'!CK158)-1</f>
        <v>8.4994722001567879E-3</v>
      </c>
      <c r="O156" s="165">
        <f>('DJI Components'!CR159/'DJI Components'!CR158)-1</f>
        <v>1.2930284688260185E-2</v>
      </c>
      <c r="P156" s="165">
        <f>('DJI Components'!CY159/'DJI Components'!CY158)-1</f>
        <v>-3.7701122004785148E-4</v>
      </c>
      <c r="Q156" s="165">
        <f>('DJI Components'!DF159/'DJI Components'!DF158)-1</f>
        <v>2.9389757746245415E-3</v>
      </c>
      <c r="R156" s="165">
        <f>('DJI Components'!DM159/'DJI Components'!DM158)-1</f>
        <v>6.3487266421460298E-3</v>
      </c>
      <c r="S156" s="165">
        <f>('DJI Components'!DT159/'DJI Components'!DT158)-1</f>
        <v>4.2117190240260616E-3</v>
      </c>
      <c r="T156" s="165">
        <f>('DJI Components'!EA159/'DJI Components'!EA158)-1</f>
        <v>3.4031604936268778E-3</v>
      </c>
      <c r="U156" s="165">
        <f>('DJI Components'!EH159/'DJI Components'!EH158)-1</f>
        <v>1.5297953993473223E-2</v>
      </c>
      <c r="V156" s="165">
        <f>('DJI Components'!EO159/'DJI Components'!EO158)-1</f>
        <v>1.0660842683382743E-2</v>
      </c>
      <c r="W156" s="165">
        <f>('DJI Components'!EV159/'DJI Components'!EV158)-1</f>
        <v>1.2094387370454651E-2</v>
      </c>
      <c r="X156" s="165">
        <f>('DJI Components'!FC159/'DJI Components'!FC158)-1</f>
        <v>2.1840171531616992E-2</v>
      </c>
      <c r="Y156" s="165">
        <f>('DJI Components'!FJ159/'DJI Components'!FJ158)-1</f>
        <v>-6.8840767431546102E-3</v>
      </c>
      <c r="Z156" s="165">
        <f>('DJI Components'!FQ159/'DJI Components'!FQ158)-1</f>
        <v>3.8282365116173445E-2</v>
      </c>
      <c r="AA156" s="165">
        <f>('DJI Components'!FX159/'DJI Components'!FX158)-1</f>
        <v>0</v>
      </c>
      <c r="AB156" s="165">
        <f>('DJI Components'!GE159/'DJI Components'!GE158)-1</f>
        <v>1.9371128378613101E-2</v>
      </c>
      <c r="AC156" s="165">
        <f>('DJI Components'!GL159/'DJI Components'!GL158)-1</f>
        <v>-1.3769046929152817E-2</v>
      </c>
      <c r="AD156" s="165">
        <f>('DJI Components'!GS159/'DJI Components'!GS158)-1</f>
        <v>6.0292632629568299E-3</v>
      </c>
      <c r="AE156" s="165">
        <f>('DJI Components'!GZ159/'DJI Components'!GZ158)-1</f>
        <v>-8.1618155492760858E-3</v>
      </c>
      <c r="AF156" s="166">
        <f>('DJI Components'!HG159/'DJI Components'!HG158)-1</f>
        <v>9.0451215488236425E-3</v>
      </c>
    </row>
    <row r="157" spans="1:32" x14ac:dyDescent="0.2">
      <c r="A157" s="127">
        <f>'DJI Components'!A160</f>
        <v>44302</v>
      </c>
      <c r="B157" s="164">
        <f>('DJI Components'!E160/'DJI Components'!E159)-1</f>
        <v>5.5702148181124844E-3</v>
      </c>
      <c r="C157" s="165">
        <f>('DJI Components'!L160/'DJI Components'!L159)-1</f>
        <v>9.82970450299403E-3</v>
      </c>
      <c r="D157" s="165">
        <f>('DJI Components'!S160/'DJI Components'!S159)-1</f>
        <v>2.2733586353356205E-3</v>
      </c>
      <c r="E157" s="165">
        <f>('DJI Components'!Z160/'DJI Components'!Z159)-1</f>
        <v>-2.5278513011153247E-3</v>
      </c>
      <c r="F157" s="165">
        <f>('DJI Components'!AG160/'DJI Components'!AG159)-1</f>
        <v>-1.1668225034175417E-2</v>
      </c>
      <c r="G157" s="165">
        <f>('DJI Components'!AN160/'DJI Components'!AN159)-1</f>
        <v>3.6125795009018802E-3</v>
      </c>
      <c r="H157" s="165">
        <f>('DJI Components'!AU160/'DJI Components'!AU159)-1</f>
        <v>-4.4478728379013788E-3</v>
      </c>
      <c r="I157" s="165">
        <f>('DJI Components'!BB160/'DJI Components'!BB159)-1</f>
        <v>2.2463207251417483E-2</v>
      </c>
      <c r="J157" s="165">
        <f>('DJI Components'!BI160/'DJI Components'!BI159)-1</f>
        <v>6.5628724334194644E-3</v>
      </c>
      <c r="K157" s="165">
        <f>('DJI Components'!BP160/'DJI Components'!BP159)-1</f>
        <v>1.7035775127769437E-3</v>
      </c>
      <c r="L157" s="165">
        <f>('DJI Components'!BW160/'DJI Components'!BW159)-1</f>
        <v>1.110621808676604E-2</v>
      </c>
      <c r="M157" s="165">
        <f>('DJI Components'!CD160/'DJI Components'!CD159)-1</f>
        <v>9.8764577075609594E-3</v>
      </c>
      <c r="N157" s="165">
        <f>('DJI Components'!CK160/'DJI Components'!CK159)-1</f>
        <v>1.6545817579036504E-2</v>
      </c>
      <c r="O157" s="165">
        <f>('DJI Components'!CR160/'DJI Components'!CR159)-1</f>
        <v>-4.1525224924264803E-3</v>
      </c>
      <c r="P157" s="165">
        <f>('DJI Components'!CY160/'DJI Components'!CY159)-1</f>
        <v>7.6179965663298876E-3</v>
      </c>
      <c r="Q157" s="165">
        <f>('DJI Components'!DF160/'DJI Components'!DF159)-1</f>
        <v>1.1534422417447621E-2</v>
      </c>
      <c r="R157" s="165">
        <f>('DJI Components'!DM160/'DJI Components'!DM159)-1</f>
        <v>7.4259381931516266E-3</v>
      </c>
      <c r="S157" s="165">
        <f>('DJI Components'!DT160/'DJI Components'!DT159)-1</f>
        <v>7.7827871315410135E-3</v>
      </c>
      <c r="T157" s="165">
        <f>('DJI Components'!EA160/'DJI Components'!EA159)-1</f>
        <v>1.0566070772643599E-2</v>
      </c>
      <c r="U157" s="165">
        <f>('DJI Components'!EH160/'DJI Components'!EH159)-1</f>
        <v>4.7783815028901166E-3</v>
      </c>
      <c r="V157" s="165">
        <f>('DJI Components'!EO160/'DJI Components'!EO159)-1</f>
        <v>4.7879105975598968E-3</v>
      </c>
      <c r="W157" s="165">
        <f>('DJI Components'!EV160/'DJI Components'!EV159)-1</f>
        <v>7.2828618739917417E-5</v>
      </c>
      <c r="X157" s="165">
        <f>('DJI Components'!FC160/'DJI Components'!FC159)-1</f>
        <v>-4.6780944206009645E-3</v>
      </c>
      <c r="Y157" s="165">
        <f>('DJI Components'!FJ160/'DJI Components'!FJ159)-1</f>
        <v>1.0300570029148748E-2</v>
      </c>
      <c r="Z157" s="165">
        <f>('DJI Components'!FQ160/'DJI Components'!FQ159)-1</f>
        <v>2.5640367538259934E-3</v>
      </c>
      <c r="AA157" s="165">
        <f>('DJI Components'!FX160/'DJI Components'!FX159)-1</f>
        <v>1.0051958231335201E-2</v>
      </c>
      <c r="AB157" s="165">
        <f>('DJI Components'!GE160/'DJI Components'!GE159)-1</f>
        <v>5.7453155636610909E-4</v>
      </c>
      <c r="AC157" s="165">
        <f>('DJI Components'!GL160/'DJI Components'!GL159)-1</f>
        <v>-7.8183542848407894E-3</v>
      </c>
      <c r="AD157" s="165">
        <f>('DJI Components'!GS160/'DJI Components'!GS159)-1</f>
        <v>3.2105949426202152E-3</v>
      </c>
      <c r="AE157" s="165">
        <f>('DJI Components'!GZ160/'DJI Components'!GZ159)-1</f>
        <v>7.1532407361516448E-3</v>
      </c>
      <c r="AF157" s="166">
        <f>('DJI Components'!HG160/'DJI Components'!HG159)-1</f>
        <v>4.8384078147867271E-3</v>
      </c>
    </row>
    <row r="158" spans="1:32" x14ac:dyDescent="0.2">
      <c r="A158" s="127">
        <f>'DJI Components'!A161</f>
        <v>44305</v>
      </c>
      <c r="B158" s="164">
        <f>('DJI Components'!E161/'DJI Components'!E160)-1</f>
        <v>5.0327323493526421E-5</v>
      </c>
      <c r="C158" s="165">
        <f>('DJI Components'!L161/'DJI Components'!L160)-1</f>
        <v>-9.6673908371427419E-3</v>
      </c>
      <c r="D158" s="165">
        <f>('DJI Components'!S161/'DJI Components'!S160)-1</f>
        <v>1.0167533255747152E-3</v>
      </c>
      <c r="E158" s="165">
        <f>('DJI Components'!Z161/'DJI Components'!Z160)-1</f>
        <v>5.0685150546061486E-3</v>
      </c>
      <c r="F158" s="165">
        <f>('DJI Components'!AG161/'DJI Components'!AG160)-1</f>
        <v>-1.6238210628042093E-2</v>
      </c>
      <c r="G158" s="165">
        <f>('DJI Components'!AN161/'DJI Components'!AN160)-1</f>
        <v>-4.1566763620300984E-3</v>
      </c>
      <c r="H158" s="165">
        <f>('DJI Components'!AU161/'DJI Components'!AU160)-1</f>
        <v>2.9137820795821501E-3</v>
      </c>
      <c r="I158" s="165">
        <f>('DJI Components'!BB161/'DJI Components'!BB160)-1</f>
        <v>9.4695077551043561E-4</v>
      </c>
      <c r="J158" s="165">
        <f>('DJI Components'!BI161/'DJI Components'!BI160)-1</f>
        <v>5.9612518628913147E-3</v>
      </c>
      <c r="K158" s="165">
        <f>('DJI Components'!BP161/'DJI Components'!BP160)-1</f>
        <v>-2.009848484848531E-3</v>
      </c>
      <c r="L158" s="165">
        <f>('DJI Components'!BW161/'DJI Components'!BW160)-1</f>
        <v>2.2786304944559799E-3</v>
      </c>
      <c r="M158" s="165">
        <f>('DJI Components'!CD161/'DJI Components'!CD160)-1</f>
        <v>-4.9114643707230954E-3</v>
      </c>
      <c r="N158" s="165">
        <f>('DJI Components'!CK161/'DJI Components'!CK160)-1</f>
        <v>-3.7490278247298559E-3</v>
      </c>
      <c r="O158" s="165">
        <f>('DJI Components'!CR161/'DJI Components'!CR160)-1</f>
        <v>-1.7297281853281832E-2</v>
      </c>
      <c r="P158" s="165">
        <f>('DJI Components'!CY161/'DJI Components'!CY160)-1</f>
        <v>-3.5182350031661702E-3</v>
      </c>
      <c r="Q158" s="165">
        <f>('DJI Components'!DF161/'DJI Components'!DF160)-1</f>
        <v>2.7736500624491178E-3</v>
      </c>
      <c r="R158" s="165">
        <f>('DJI Components'!DM161/'DJI Components'!DM160)-1</f>
        <v>-4.2401108106958629E-3</v>
      </c>
      <c r="S158" s="165">
        <f>('DJI Components'!DT161/'DJI Components'!DT160)-1</f>
        <v>-5.4487900682272938E-3</v>
      </c>
      <c r="T158" s="165">
        <f>('DJI Components'!EA161/'DJI Components'!EA160)-1</f>
        <v>2.4525527688716853E-3</v>
      </c>
      <c r="U158" s="165">
        <f>('DJI Components'!EH161/'DJI Components'!EH160)-1</f>
        <v>-7.6704766307615913E-3</v>
      </c>
      <c r="V158" s="165">
        <f>('DJI Components'!EO161/'DJI Components'!EO160)-1</f>
        <v>-1.2955037047949314E-2</v>
      </c>
      <c r="W158" s="165">
        <f>('DJI Components'!EV161/'DJI Components'!EV160)-1</f>
        <v>-4.6630163934425761E-3</v>
      </c>
      <c r="X158" s="165">
        <f>('DJI Components'!FC161/'DJI Components'!FC160)-1</f>
        <v>-6.0799619493775436E-3</v>
      </c>
      <c r="Y158" s="165">
        <f>('DJI Components'!FJ161/'DJI Components'!FJ160)-1</f>
        <v>-1.0067278167372962E-2</v>
      </c>
      <c r="Z158" s="165">
        <f>('DJI Components'!FQ161/'DJI Components'!FQ160)-1</f>
        <v>-2.9922865657583397E-3</v>
      </c>
      <c r="AA158" s="165">
        <f>('DJI Components'!FX161/'DJI Components'!FX160)-1</f>
        <v>1.8874399774784223E-3</v>
      </c>
      <c r="AB158" s="165">
        <f>('DJI Components'!GE161/'DJI Components'!GE160)-1</f>
        <v>-2.7384434832657956E-3</v>
      </c>
      <c r="AC158" s="165">
        <f>('DJI Components'!GL161/'DJI Components'!GL160)-1</f>
        <v>9.1932834745456216E-3</v>
      </c>
      <c r="AD158" s="165">
        <f>('DJI Components'!GS161/'DJI Components'!GS160)-1</f>
        <v>-6.4006400227535343E-3</v>
      </c>
      <c r="AE158" s="165">
        <f>('DJI Components'!GZ161/'DJI Components'!GZ160)-1</f>
        <v>9.0781803128847649E-4</v>
      </c>
      <c r="AF158" s="166">
        <f>('DJI Components'!HG161/'DJI Components'!HG160)-1</f>
        <v>-3.597590339604495E-3</v>
      </c>
    </row>
    <row r="159" spans="1:32" x14ac:dyDescent="0.2">
      <c r="A159" s="127">
        <f>'DJI Components'!A162</f>
        <v>44306</v>
      </c>
      <c r="B159" s="164">
        <f>('DJI Components'!E162/'DJI Components'!E161)-1</f>
        <v>-1.4602598612268869E-3</v>
      </c>
      <c r="C159" s="165">
        <f>('DJI Components'!L162/'DJI Components'!L161)-1</f>
        <v>-2.3158658692006284E-2</v>
      </c>
      <c r="D159" s="165">
        <f>('DJI Components'!S162/'DJI Components'!S161)-1</f>
        <v>1.2384318426439389E-2</v>
      </c>
      <c r="E159" s="165">
        <f>('DJI Components'!Z162/'DJI Components'!Z161)-1</f>
        <v>-1.2829984064965383E-2</v>
      </c>
      <c r="F159" s="165">
        <f>('DJI Components'!AG162/'DJI Components'!AG161)-1</f>
        <v>-4.1327037673406508E-2</v>
      </c>
      <c r="G159" s="165">
        <f>('DJI Components'!AN162/'DJI Components'!AN161)-1</f>
        <v>-2.0482783340430966E-2</v>
      </c>
      <c r="H159" s="165">
        <f>('DJI Components'!AU162/'DJI Components'!AU161)-1</f>
        <v>-1.8690683349008697E-2</v>
      </c>
      <c r="I159" s="165">
        <f>('DJI Components'!BB162/'DJI Components'!BB161)-1</f>
        <v>-2.0056708422202862E-2</v>
      </c>
      <c r="J159" s="165">
        <f>('DJI Components'!BI162/'DJI Components'!BI161)-1</f>
        <v>3.1481111111111293E-3</v>
      </c>
      <c r="K159" s="165">
        <f>('DJI Components'!BP162/'DJI Components'!BP161)-1</f>
        <v>-3.2068209198998887E-2</v>
      </c>
      <c r="L159" s="165">
        <f>('DJI Components'!BW162/'DJI Components'!BW161)-1</f>
        <v>-3.2673616633228764E-2</v>
      </c>
      <c r="M159" s="165">
        <f>('DJI Components'!CD162/'DJI Components'!CD161)-1</f>
        <v>-1.575961806399262E-2</v>
      </c>
      <c r="N159" s="165">
        <f>('DJI Components'!CK162/'DJI Components'!CK161)-1</f>
        <v>-8.8420221720907355E-3</v>
      </c>
      <c r="O159" s="165">
        <f>('DJI Components'!CR162/'DJI Components'!CR161)-1</f>
        <v>-1.4615747059315565E-2</v>
      </c>
      <c r="P159" s="165">
        <f>('DJI Components'!CY162/'DJI Components'!CY161)-1</f>
        <v>3.7860645953299521E-2</v>
      </c>
      <c r="Q159" s="165">
        <f>('DJI Components'!DF162/'DJI Components'!DF161)-1</f>
        <v>2.3295801545321737E-2</v>
      </c>
      <c r="R159" s="165">
        <f>('DJI Components'!DM162/'DJI Components'!DM161)-1</f>
        <v>-2.2142090618097243E-2</v>
      </c>
      <c r="S159" s="165">
        <f>('DJI Components'!DT162/'DJI Components'!DT161)-1</f>
        <v>5.1766403966750918E-3</v>
      </c>
      <c r="T159" s="165">
        <f>('DJI Components'!EA162/'DJI Components'!EA161)-1</f>
        <v>1.1717803788103165E-2</v>
      </c>
      <c r="U159" s="165">
        <f>('DJI Components'!EH162/'DJI Components'!EH161)-1</f>
        <v>-1.8550669341834691E-3</v>
      </c>
      <c r="V159" s="165">
        <f>('DJI Components'!EO162/'DJI Components'!EO161)-1</f>
        <v>-4.1185831724365851E-2</v>
      </c>
      <c r="W159" s="165">
        <f>('DJI Components'!EV162/'DJI Components'!EV161)-1</f>
        <v>8.3449161236737179E-3</v>
      </c>
      <c r="X159" s="165">
        <f>('DJI Components'!FC162/'DJI Components'!FC161)-1</f>
        <v>-1.1019492407809195E-2</v>
      </c>
      <c r="Y159" s="165">
        <f>('DJI Components'!FJ162/'DJI Components'!FJ161)-1</f>
        <v>8.7445974626052525E-3</v>
      </c>
      <c r="Z159" s="165">
        <f>('DJI Components'!FQ162/'DJI Components'!FQ161)-1</f>
        <v>1.7160894389091963E-2</v>
      </c>
      <c r="AA159" s="165">
        <f>('DJI Components'!FX162/'DJI Components'!FX161)-1</f>
        <v>0</v>
      </c>
      <c r="AB159" s="165">
        <f>('DJI Components'!GE162/'DJI Components'!GE161)-1</f>
        <v>-1.1116497975178219E-2</v>
      </c>
      <c r="AC159" s="165">
        <f>('DJI Components'!GL162/'DJI Components'!GL161)-1</f>
        <v>-8.3658856968601425E-3</v>
      </c>
      <c r="AD159" s="165">
        <f>('DJI Components'!GS162/'DJI Components'!GS161)-1</f>
        <v>7.7301978805284222E-3</v>
      </c>
      <c r="AE159" s="165">
        <f>('DJI Components'!GZ162/'DJI Components'!GZ161)-1</f>
        <v>-2.4755909797211539E-2</v>
      </c>
      <c r="AF159" s="166">
        <f>('DJI Components'!HG162/'DJI Components'!HG161)-1</f>
        <v>-7.5219432806798991E-3</v>
      </c>
    </row>
    <row r="160" spans="1:32" x14ac:dyDescent="0.2">
      <c r="A160" s="127">
        <f>'DJI Components'!A163</f>
        <v>44307</v>
      </c>
      <c r="B160" s="164">
        <f>('DJI Components'!E163/'DJI Components'!E162)-1</f>
        <v>1.3010599904025311E-2</v>
      </c>
      <c r="C160" s="165">
        <f>('DJI Components'!L163/'DJI Components'!L162)-1</f>
        <v>1.4334851233569035E-2</v>
      </c>
      <c r="D160" s="165">
        <f>('DJI Components'!S163/'DJI Components'!S162)-1</f>
        <v>-1.3892721276567155E-3</v>
      </c>
      <c r="E160" s="165">
        <f>('DJI Components'!Z163/'DJI Components'!Z162)-1</f>
        <v>2.9299000606273218E-3</v>
      </c>
      <c r="F160" s="165">
        <f>('DJI Components'!AG163/'DJI Components'!AG162)-1</f>
        <v>7.9466804062775509E-3</v>
      </c>
      <c r="G160" s="165">
        <f>('DJI Components'!AN163/'DJI Components'!AN162)-1</f>
        <v>2.1218652611284528E-2</v>
      </c>
      <c r="H160" s="165">
        <f>('DJI Components'!AU163/'DJI Components'!AU162)-1</f>
        <v>1.3816253551440782E-2</v>
      </c>
      <c r="I160" s="165">
        <f>('DJI Components'!BB163/'DJI Components'!BB162)-1</f>
        <v>2.7032051997837314E-3</v>
      </c>
      <c r="J160" s="165">
        <f>('DJI Components'!BI163/'DJI Components'!BI162)-1</f>
        <v>8.1226327532815112E-3</v>
      </c>
      <c r="K160" s="165">
        <f>('DJI Components'!BP163/'DJI Components'!BP162)-1</f>
        <v>3.7451984635083146E-2</v>
      </c>
      <c r="L160" s="165">
        <f>('DJI Components'!BW163/'DJI Components'!BW162)-1</f>
        <v>1.0214487010147044E-2</v>
      </c>
      <c r="M160" s="165">
        <f>('DJI Components'!CD163/'DJI Components'!CD162)-1</f>
        <v>1.3944477069067096E-2</v>
      </c>
      <c r="N160" s="165">
        <f>('DJI Components'!CK163/'DJI Components'!CK162)-1</f>
        <v>6.1427986642956789E-3</v>
      </c>
      <c r="O160" s="165">
        <f>('DJI Components'!CR163/'DJI Components'!CR162)-1</f>
        <v>1.5948963063014965E-2</v>
      </c>
      <c r="P160" s="165">
        <f>('DJI Components'!CY163/'DJI Components'!CY162)-1</f>
        <v>3.9012730486024161E-2</v>
      </c>
      <c r="Q160" s="165">
        <f>('DJI Components'!DF163/'DJI Components'!DF162)-1</f>
        <v>6.6074004470784153E-4</v>
      </c>
      <c r="R160" s="165">
        <f>('DJI Components'!DM163/'DJI Components'!DM162)-1</f>
        <v>8.5079987001273061E-3</v>
      </c>
      <c r="S160" s="165">
        <f>('DJI Components'!DT163/'DJI Components'!DT162)-1</f>
        <v>-3.2187460456363226E-3</v>
      </c>
      <c r="T160" s="165">
        <f>('DJI Components'!EA163/'DJI Components'!EA162)-1</f>
        <v>8.4001127096842154E-3</v>
      </c>
      <c r="U160" s="165">
        <f>('DJI Components'!EH163/'DJI Components'!EH162)-1</f>
        <v>8.9831058242426653E-3</v>
      </c>
      <c r="V160" s="165">
        <f>('DJI Components'!EO163/'DJI Components'!EO162)-1</f>
        <v>2.1949437322402288E-2</v>
      </c>
      <c r="W160" s="165">
        <f>('DJI Components'!EV163/'DJI Components'!EV162)-1</f>
        <v>-6.5335317604354737E-3</v>
      </c>
      <c r="X160" s="165">
        <f>('DJI Components'!FC163/'DJI Components'!FC162)-1</f>
        <v>1.140546990771063E-2</v>
      </c>
      <c r="Y160" s="165">
        <f>('DJI Components'!FJ163/'DJI Components'!FJ162)-1</f>
        <v>1.0595319093182454E-2</v>
      </c>
      <c r="Z160" s="165">
        <f>('DJI Components'!FQ163/'DJI Components'!FQ162)-1</f>
        <v>5.7498777034521442E-3</v>
      </c>
      <c r="AA160" s="165">
        <f>('DJI Components'!FX163/'DJI Components'!FX162)-1</f>
        <v>-4.2815551341249813E-3</v>
      </c>
      <c r="AB160" s="165">
        <f>('DJI Components'!GE163/'DJI Components'!GE162)-1</f>
        <v>1.8676092881924511E-2</v>
      </c>
      <c r="AC160" s="165">
        <f>('DJI Components'!GL163/'DJI Components'!GL162)-1</f>
        <v>1.3310817397825137E-2</v>
      </c>
      <c r="AD160" s="165">
        <f>('DJI Components'!GS163/'DJI Components'!GS162)-1</f>
        <v>2.9121672021106271E-3</v>
      </c>
      <c r="AE160" s="165">
        <f>('DJI Components'!GZ163/'DJI Components'!GZ162)-1</f>
        <v>1.7506866472718485E-3</v>
      </c>
      <c r="AF160" s="166">
        <f>('DJI Components'!HG163/'DJI Components'!HG162)-1</f>
        <v>9.3435202076797008E-3</v>
      </c>
    </row>
    <row r="161" spans="1:32" x14ac:dyDescent="0.2">
      <c r="A161" s="127">
        <f>'DJI Components'!A164</f>
        <v>44308</v>
      </c>
      <c r="B161" s="164">
        <f>('DJI Components'!E164/'DJI Components'!E163)-1</f>
        <v>9.9507165981949086E-5</v>
      </c>
      <c r="C161" s="165">
        <f>('DJI Components'!L164/'DJI Components'!L163)-1</f>
        <v>-1.3581329630862893E-4</v>
      </c>
      <c r="D161" s="165">
        <f>('DJI Components'!S164/'DJI Components'!S163)-1</f>
        <v>-1.4413772371952072E-2</v>
      </c>
      <c r="E161" s="165">
        <f>('DJI Components'!Z164/'DJI Components'!Z163)-1</f>
        <v>-1.1685378277153657E-2</v>
      </c>
      <c r="F161" s="165">
        <f>('DJI Components'!AG164/'DJI Components'!AG163)-1</f>
        <v>-6.7395558387550736E-3</v>
      </c>
      <c r="G161" s="165">
        <f>('DJI Components'!AN164/'DJI Components'!AN163)-1</f>
        <v>-1.5357514808988171E-2</v>
      </c>
      <c r="H161" s="165">
        <f>('DJI Components'!AU164/'DJI Components'!AU163)-1</f>
        <v>-1.7327031519701164E-2</v>
      </c>
      <c r="I161" s="165">
        <f>('DJI Components'!BB164/'DJI Components'!BB163)-1</f>
        <v>-8.280377431157282E-3</v>
      </c>
      <c r="J161" s="165">
        <f>('DJI Components'!BI164/'DJI Components'!BI163)-1</f>
        <v>-3.113019536476469E-3</v>
      </c>
      <c r="K161" s="165">
        <f>('DJI Components'!BP164/'DJI Components'!BP163)-1</f>
        <v>-6.0012341869793207E-2</v>
      </c>
      <c r="L161" s="165">
        <f>('DJI Components'!BW164/'DJI Components'!BW163)-1</f>
        <v>-1.3183354147453974E-2</v>
      </c>
      <c r="M161" s="165">
        <f>('DJI Components'!CD164/'DJI Components'!CD163)-1</f>
        <v>-5.3796312364424725E-3</v>
      </c>
      <c r="N161" s="165">
        <f>('DJI Components'!CK164/'DJI Components'!CK163)-1</f>
        <v>-1.3775182803184016E-2</v>
      </c>
      <c r="O161" s="165">
        <f>('DJI Components'!CR164/'DJI Components'!CR163)-1</f>
        <v>-1.773941887379249E-2</v>
      </c>
      <c r="P161" s="165">
        <f>('DJI Components'!CY164/'DJI Components'!CY163)-1</f>
        <v>-1.5813333002856145E-2</v>
      </c>
      <c r="Q161" s="165">
        <f>('DJI Components'!DF164/'DJI Components'!DF163)-1</f>
        <v>-8.4639116024710637E-3</v>
      </c>
      <c r="R161" s="165">
        <f>('DJI Components'!DM164/'DJI Components'!DM163)-1</f>
        <v>-2.1057513932526972E-2</v>
      </c>
      <c r="S161" s="165">
        <f>('DJI Components'!DT164/'DJI Components'!DT163)-1</f>
        <v>3.0139155044759391E-3</v>
      </c>
      <c r="T161" s="165">
        <f>('DJI Components'!EA164/'DJI Components'!EA163)-1</f>
        <v>-1.6029255007427468E-2</v>
      </c>
      <c r="U161" s="165">
        <f>('DJI Components'!EH164/'DJI Components'!EH163)-1</f>
        <v>-1.3086093215593064E-2</v>
      </c>
      <c r="V161" s="165">
        <f>('DJI Components'!EO164/'DJI Components'!EO163)-1</f>
        <v>-5.5427331274549019E-3</v>
      </c>
      <c r="W161" s="165">
        <f>('DJI Components'!EV164/'DJI Components'!EV163)-1</f>
        <v>-1.6222147626358097E-2</v>
      </c>
      <c r="X161" s="165">
        <f>('DJI Components'!FC164/'DJI Components'!FC163)-1</f>
        <v>3.4264747000909423E-3</v>
      </c>
      <c r="Y161" s="165">
        <f>('DJI Components'!FJ164/'DJI Components'!FJ163)-1</f>
        <v>-9.5946750033463202E-3</v>
      </c>
      <c r="Z161" s="165">
        <f>('DJI Components'!FQ164/'DJI Components'!FQ163)-1</f>
        <v>-5.6919059486567614E-3</v>
      </c>
      <c r="AA161" s="165">
        <f>('DJI Components'!FX164/'DJI Components'!FX163)-1</f>
        <v>-1.4791881919365091E-2</v>
      </c>
      <c r="AB161" s="165">
        <f>('DJI Components'!GE164/'DJI Components'!GE163)-1</f>
        <v>5.2763245365095024E-4</v>
      </c>
      <c r="AC161" s="165">
        <f>('DJI Components'!GL164/'DJI Components'!GL163)-1</f>
        <v>-2.7196984777002498E-2</v>
      </c>
      <c r="AD161" s="165">
        <f>('DJI Components'!GS164/'DJI Components'!GS163)-1</f>
        <v>-1.0835687199058586E-2</v>
      </c>
      <c r="AE161" s="165">
        <f>('DJI Components'!GZ164/'DJI Components'!GZ163)-1</f>
        <v>-1.9114521221591518E-3</v>
      </c>
      <c r="AF161" s="166">
        <f>('DJI Components'!HG164/'DJI Components'!HG163)-1</f>
        <v>-9.4152116848104095E-3</v>
      </c>
    </row>
    <row r="162" spans="1:32" x14ac:dyDescent="0.2">
      <c r="A162" s="127">
        <f>'DJI Components'!A165</f>
        <v>44309</v>
      </c>
      <c r="B162" s="164">
        <f>('DJI Components'!E165/'DJI Components'!E164)-1</f>
        <v>6.4708961614006189E-3</v>
      </c>
      <c r="C162" s="165">
        <f>('DJI Components'!L165/'DJI Components'!L164)-1</f>
        <v>-1.9230782298701121E-2</v>
      </c>
      <c r="D162" s="165">
        <f>('DJI Components'!S165/'DJI Components'!S164)-1</f>
        <v>7.7631679149596788E-3</v>
      </c>
      <c r="E162" s="165">
        <f>('DJI Components'!Z165/'DJI Components'!Z164)-1</f>
        <v>1.8038539972130785E-2</v>
      </c>
      <c r="F162" s="165">
        <f>('DJI Components'!AG165/'DJI Components'!AG164)-1</f>
        <v>1.7283331052077688E-2</v>
      </c>
      <c r="G162" s="165">
        <f>('DJI Components'!AN165/'DJI Components'!AN164)-1</f>
        <v>5.3300799743549732E-3</v>
      </c>
      <c r="H162" s="165">
        <f>('DJI Components'!AU165/'DJI Components'!AU164)-1</f>
        <v>5.9435960161544621E-3</v>
      </c>
      <c r="I162" s="165">
        <f>('DJI Components'!BB165/'DJI Components'!BB164)-1</f>
        <v>7.9611650485436058E-3</v>
      </c>
      <c r="J162" s="165">
        <f>('DJI Components'!BI165/'DJI Components'!BI164)-1</f>
        <v>5.5110214090925425E-4</v>
      </c>
      <c r="K162" s="165">
        <f>('DJI Components'!BP165/'DJI Components'!BP164)-1</f>
        <v>1.9366502543902708E-2</v>
      </c>
      <c r="L162" s="165">
        <f>('DJI Components'!BW165/'DJI Components'!BW164)-1</f>
        <v>2.5691400471064219E-2</v>
      </c>
      <c r="M162" s="165">
        <f>('DJI Components'!CD165/'DJI Components'!CD164)-1</f>
        <v>-2.0762431753520771E-2</v>
      </c>
      <c r="N162" s="165">
        <f>('DJI Components'!CK165/'DJI Components'!CK164)-1</f>
        <v>7.5593357432777175E-3</v>
      </c>
      <c r="O162" s="165">
        <f>('DJI Components'!CR165/'DJI Components'!CR164)-1</f>
        <v>-5.3220361195461141E-2</v>
      </c>
      <c r="P162" s="165">
        <f>('DJI Components'!CY165/'DJI Components'!CY164)-1</f>
        <v>8.139821688418758E-3</v>
      </c>
      <c r="Q162" s="165">
        <f>('DJI Components'!DF165/'DJI Components'!DF164)-1</f>
        <v>2.058427257591644E-3</v>
      </c>
      <c r="R162" s="165">
        <f>('DJI Components'!DM165/'DJI Components'!DM164)-1</f>
        <v>1.9135557411126936E-2</v>
      </c>
      <c r="S162" s="165">
        <f>('DJI Components'!DT165/'DJI Components'!DT164)-1</f>
        <v>6.9539618446183837E-3</v>
      </c>
      <c r="T162" s="165">
        <f>('DJI Components'!EA165/'DJI Components'!EA164)-1</f>
        <v>-1.0261151356514286E-3</v>
      </c>
      <c r="U162" s="165">
        <f>('DJI Components'!EH165/'DJI Components'!EH164)-1</f>
        <v>1.5476069521371594E-2</v>
      </c>
      <c r="V162" s="165">
        <f>('DJI Components'!EO165/'DJI Components'!EO164)-1</f>
        <v>7.8186178567141162E-3</v>
      </c>
      <c r="W162" s="165">
        <f>('DJI Components'!EV165/'DJI Components'!EV164)-1</f>
        <v>-5.1251799329579129E-3</v>
      </c>
      <c r="X162" s="165">
        <f>('DJI Components'!FC165/'DJI Components'!FC164)-1</f>
        <v>9.3364553446348975E-3</v>
      </c>
      <c r="Y162" s="165">
        <f>('DJI Components'!FJ165/'DJI Components'!FJ164)-1</f>
        <v>1.2638744230408339E-2</v>
      </c>
      <c r="Z162" s="165">
        <f>('DJI Components'!FQ165/'DJI Components'!FQ164)-1</f>
        <v>9.5072096495565361E-3</v>
      </c>
      <c r="AA162" s="165">
        <f>('DJI Components'!FX165/'DJI Components'!FX164)-1</f>
        <v>3.4916201726886698E-4</v>
      </c>
      <c r="AB162" s="165">
        <f>('DJI Components'!GE165/'DJI Components'!GE164)-1</f>
        <v>1.0678002044443469E-2</v>
      </c>
      <c r="AC162" s="165">
        <f>('DJI Components'!GL165/'DJI Components'!GL164)-1</f>
        <v>8.3681624812415034E-3</v>
      </c>
      <c r="AD162" s="165">
        <f>('DJI Components'!GS165/'DJI Components'!GS164)-1</f>
        <v>1.6467101259642902E-3</v>
      </c>
      <c r="AE162" s="165">
        <f>('DJI Components'!GZ165/'DJI Components'!GZ164)-1</f>
        <v>1.4226800564314246E-3</v>
      </c>
      <c r="AF162" s="166">
        <f>('DJI Components'!HG165/'DJI Components'!HG164)-1</f>
        <v>6.7302659399866016E-3</v>
      </c>
    </row>
    <row r="163" spans="1:32" x14ac:dyDescent="0.2">
      <c r="A163" s="127">
        <f>'DJI Components'!A166</f>
        <v>44312</v>
      </c>
      <c r="B163" s="164">
        <f>('DJI Components'!E166/'DJI Components'!E165)-1</f>
        <v>-1.2710148556530299E-2</v>
      </c>
      <c r="C163" s="165">
        <f>('DJI Components'!L166/'DJI Components'!L165)-1</f>
        <v>4.164064239394949E-2</v>
      </c>
      <c r="D163" s="165">
        <f>('DJI Components'!S166/'DJI Components'!S165)-1</f>
        <v>-5.8747811768071756E-3</v>
      </c>
      <c r="E163" s="165">
        <f>('DJI Components'!Z166/'DJI Components'!Z165)-1</f>
        <v>2.9779182486193712E-3</v>
      </c>
      <c r="F163" s="165">
        <f>('DJI Components'!AG166/'DJI Components'!AG165)-1</f>
        <v>1.2836634515549949E-2</v>
      </c>
      <c r="G163" s="165">
        <f>('DJI Components'!AN166/'DJI Components'!AN165)-1</f>
        <v>1.95557341290864E-3</v>
      </c>
      <c r="H163" s="165">
        <f>('DJI Components'!AU166/'DJI Components'!AU165)-1</f>
        <v>-2.9548005035506808E-4</v>
      </c>
      <c r="I163" s="165">
        <f>('DJI Components'!BB166/'DJI Components'!BB165)-1</f>
        <v>-5.201329223656237E-3</v>
      </c>
      <c r="J163" s="165">
        <f>('DJI Components'!BI166/'DJI Components'!BI165)-1</f>
        <v>-1.4870589042214388E-2</v>
      </c>
      <c r="K163" s="165">
        <f>('DJI Components'!BP166/'DJI Components'!BP165)-1</f>
        <v>1.4490419988884007E-3</v>
      </c>
      <c r="L163" s="165">
        <f>('DJI Components'!BW166/'DJI Components'!BW165)-1</f>
        <v>1.2288147712600894E-2</v>
      </c>
      <c r="M163" s="165">
        <f>('DJI Components'!CD166/'DJI Components'!CD165)-1</f>
        <v>-1.3273924276169247E-2</v>
      </c>
      <c r="N163" s="165">
        <f>('DJI Components'!CK166/'DJI Components'!CK165)-1</f>
        <v>-1.2041201702374216E-2</v>
      </c>
      <c r="O163" s="165">
        <f>('DJI Components'!CR166/'DJI Components'!CR165)-1</f>
        <v>-8.1027006042301286E-3</v>
      </c>
      <c r="P163" s="165">
        <f>('DJI Components'!CY166/'DJI Components'!CY165)-1</f>
        <v>-6.0379557836528486E-3</v>
      </c>
      <c r="Q163" s="165">
        <f>('DJI Components'!DF166/'DJI Components'!DF165)-1</f>
        <v>-8.4582465331501933E-3</v>
      </c>
      <c r="R163" s="165">
        <f>('DJI Components'!DM166/'DJI Components'!DM165)-1</f>
        <v>2.4635195091082807E-3</v>
      </c>
      <c r="S163" s="165">
        <f>('DJI Components'!DT166/'DJI Components'!DT165)-1</f>
        <v>-9.6768862675685741E-3</v>
      </c>
      <c r="T163" s="165">
        <f>('DJI Components'!EA166/'DJI Components'!EA165)-1</f>
        <v>-4.494086975194822E-3</v>
      </c>
      <c r="U163" s="165">
        <f>('DJI Components'!EH166/'DJI Components'!EH165)-1</f>
        <v>1.5316638299442964E-3</v>
      </c>
      <c r="V163" s="165">
        <f>('DJI Components'!EO166/'DJI Components'!EO165)-1</f>
        <v>1.0830355467695618E-2</v>
      </c>
      <c r="W163" s="165">
        <f>('DJI Components'!EV166/'DJI Components'!EV165)-1</f>
        <v>-2.0009011198909743E-2</v>
      </c>
      <c r="X163" s="165">
        <f>('DJI Components'!FC166/'DJI Components'!FC165)-1</f>
        <v>8.3508716618319045E-3</v>
      </c>
      <c r="Y163" s="165">
        <f>('DJI Components'!FJ166/'DJI Components'!FJ165)-1</f>
        <v>-1.3367967900860922E-2</v>
      </c>
      <c r="Z163" s="165">
        <f>('DJI Components'!FQ166/'DJI Components'!FQ165)-1</f>
        <v>-1.1116417332149742E-2</v>
      </c>
      <c r="AA163" s="165">
        <f>('DJI Components'!FX166/'DJI Components'!FX165)-1</f>
        <v>-6.2827226227351041E-3</v>
      </c>
      <c r="AB163" s="165">
        <f>('DJI Components'!GE166/'DJI Components'!GE165)-1</f>
        <v>1.4782434782609766E-3</v>
      </c>
      <c r="AC163" s="165">
        <f>('DJI Components'!GL166/'DJI Components'!GL165)-1</f>
        <v>-5.4696341003396265E-3</v>
      </c>
      <c r="AD163" s="165">
        <f>('DJI Components'!GS166/'DJI Components'!GS165)-1</f>
        <v>-1.4224375163304215E-2</v>
      </c>
      <c r="AE163" s="165">
        <f>('DJI Components'!GZ166/'DJI Components'!GZ165)-1</f>
        <v>6.8298545114227061E-3</v>
      </c>
      <c r="AF163" s="166">
        <f>('DJI Components'!HG166/'DJI Components'!HG165)-1</f>
        <v>-1.8188499475229047E-3</v>
      </c>
    </row>
    <row r="164" spans="1:32" x14ac:dyDescent="0.2">
      <c r="A164" s="127">
        <f>'DJI Components'!A167</f>
        <v>44313</v>
      </c>
      <c r="B164" s="164">
        <f>('DJI Components'!E167/'DJI Components'!E166)-1</f>
        <v>-2.5948043231276863E-2</v>
      </c>
      <c r="C164" s="165">
        <f>('DJI Components'!L167/'DJI Components'!L166)-1</f>
        <v>1.3306505608801089E-4</v>
      </c>
      <c r="D164" s="165">
        <f>('DJI Components'!S167/'DJI Components'!S166)-1</f>
        <v>-1.5262953737272822E-3</v>
      </c>
      <c r="E164" s="165">
        <f>('DJI Components'!Z167/'DJI Components'!Z166)-1</f>
        <v>-2.4495397680408537E-3</v>
      </c>
      <c r="F164" s="165">
        <f>('DJI Components'!AG167/'DJI Components'!AG166)-1</f>
        <v>4.2660660680411411E-3</v>
      </c>
      <c r="G164" s="165">
        <f>('DJI Components'!AN167/'DJI Components'!AN166)-1</f>
        <v>-9.5420715609129125E-4</v>
      </c>
      <c r="H164" s="165">
        <f>('DJI Components'!AU167/'DJI Components'!AU166)-1</f>
        <v>1.1623325796591422E-2</v>
      </c>
      <c r="I164" s="165">
        <f>('DJI Components'!BB167/'DJI Components'!BB166)-1</f>
        <v>-5.2285051361058432E-3</v>
      </c>
      <c r="J164" s="165">
        <f>('DJI Components'!BI167/'DJI Components'!BI166)-1</f>
        <v>-1.4908311591501633E-3</v>
      </c>
      <c r="K164" s="165">
        <f>('DJI Components'!BP167/'DJI Components'!BP166)-1</f>
        <v>7.2347426489591804E-3</v>
      </c>
      <c r="L164" s="165">
        <f>('DJI Components'!BW167/'DJI Components'!BW166)-1</f>
        <v>9.0533770947458514E-3</v>
      </c>
      <c r="M164" s="165">
        <f>('DJI Components'!CD167/'DJI Components'!CD166)-1</f>
        <v>6.3650639876298154E-3</v>
      </c>
      <c r="N164" s="165">
        <f>('DJI Components'!CK167/'DJI Components'!CK166)-1</f>
        <v>1.8750774047651131E-3</v>
      </c>
      <c r="O164" s="165">
        <f>('DJI Components'!CR167/'DJI Components'!CR166)-1</f>
        <v>-1.3444469484154897E-2</v>
      </c>
      <c r="P164" s="165">
        <f>('DJI Components'!CY167/'DJI Components'!CY166)-1</f>
        <v>3.1079181906092934E-3</v>
      </c>
      <c r="Q164" s="165">
        <f>('DJI Components'!DF167/'DJI Components'!DF166)-1</f>
        <v>-5.7275288120742784E-3</v>
      </c>
      <c r="R164" s="165">
        <f>('DJI Components'!DM167/'DJI Components'!DM166)-1</f>
        <v>4.5829038865954352E-3</v>
      </c>
      <c r="S164" s="165">
        <f>('DJI Components'!DT167/'DJI Components'!DT166)-1</f>
        <v>1.149325480171548E-2</v>
      </c>
      <c r="T164" s="165">
        <f>('DJI Components'!EA167/'DJI Components'!EA166)-1</f>
        <v>-2.1927435310976628E-3</v>
      </c>
      <c r="U164" s="165">
        <f>('DJI Components'!EH167/'DJI Components'!EH166)-1</f>
        <v>1.6058612856828525E-3</v>
      </c>
      <c r="V164" s="165">
        <f>('DJI Components'!EO167/'DJI Components'!EO166)-1</f>
        <v>3.8753417686014924E-3</v>
      </c>
      <c r="W164" s="165">
        <f>('DJI Components'!EV167/'DJI Components'!EV166)-1</f>
        <v>-6.0949263330389858E-4</v>
      </c>
      <c r="X164" s="165">
        <f>('DJI Components'!FC167/'DJI Components'!FC166)-1</f>
        <v>-5.308757168260847E-3</v>
      </c>
      <c r="Y164" s="165">
        <f>('DJI Components'!FJ167/'DJI Components'!FJ166)-1</f>
        <v>-3.4033199358716182E-3</v>
      </c>
      <c r="Z164" s="165">
        <f>('DJI Components'!FQ167/'DJI Components'!FQ166)-1</f>
        <v>-3.4355202635598658E-3</v>
      </c>
      <c r="AA164" s="165">
        <f>('DJI Components'!FX167/'DJI Components'!FX166)-1</f>
        <v>-1.0888637353154818E-2</v>
      </c>
      <c r="AB164" s="165">
        <f>('DJI Components'!GE167/'DJI Components'!GE166)-1</f>
        <v>-1.8667708928848947E-3</v>
      </c>
      <c r="AC164" s="165">
        <f>('DJI Components'!GL167/'DJI Components'!GL166)-1</f>
        <v>-4.172235918831646E-3</v>
      </c>
      <c r="AD164" s="165">
        <f>('DJI Components'!GS167/'DJI Components'!GS166)-1</f>
        <v>3.4080268752658682E-3</v>
      </c>
      <c r="AE164" s="165">
        <f>('DJI Components'!GZ167/'DJI Components'!GZ166)-1</f>
        <v>2.0078959785554407E-3</v>
      </c>
      <c r="AF164" s="166">
        <f>('DJI Components'!HG167/'DJI Components'!HG166)-1</f>
        <v>9.8877126630814161E-5</v>
      </c>
    </row>
    <row r="165" spans="1:32" x14ac:dyDescent="0.2">
      <c r="A165" s="127">
        <f>'DJI Components'!A168</f>
        <v>44314</v>
      </c>
      <c r="B165" s="164">
        <f>('DJI Components'!E168/'DJI Components'!E167)-1</f>
        <v>7.6111906548397279E-3</v>
      </c>
      <c r="C165" s="165">
        <f>('DJI Components'!L168/'DJI Components'!L167)-1</f>
        <v>1.4498483542840557E-2</v>
      </c>
      <c r="D165" s="165">
        <f>('DJI Components'!S168/'DJI Components'!S167)-1</f>
        <v>-7.2198477791743931E-2</v>
      </c>
      <c r="E165" s="165">
        <f>('DJI Components'!Z168/'DJI Components'!Z167)-1</f>
        <v>-6.0272118909679984E-3</v>
      </c>
      <c r="F165" s="165">
        <f>('DJI Components'!AG168/'DJI Components'!AG167)-1</f>
        <v>-2.8910768223241012E-2</v>
      </c>
      <c r="G165" s="165">
        <f>('DJI Components'!AN168/'DJI Components'!AN167)-1</f>
        <v>8.509190909250508E-3</v>
      </c>
      <c r="H165" s="165">
        <f>('DJI Components'!AU168/'DJI Components'!AU167)-1</f>
        <v>2.4537527493793343E-2</v>
      </c>
      <c r="I165" s="165">
        <f>('DJI Components'!BB168/'DJI Components'!BB167)-1</f>
        <v>-5.0612810017769405E-3</v>
      </c>
      <c r="J165" s="165">
        <f>('DJI Components'!BI168/'DJI Components'!BI167)-1</f>
        <v>1.8659947045174263E-4</v>
      </c>
      <c r="K165" s="165">
        <f>('DJI Components'!BP168/'DJI Components'!BP167)-1</f>
        <v>1.0534700381972906E-2</v>
      </c>
      <c r="L165" s="165">
        <f>('DJI Components'!BW168/'DJI Components'!BW167)-1</f>
        <v>4.2696246102527091E-3</v>
      </c>
      <c r="M165" s="165">
        <f>('DJI Components'!CD168/'DJI Components'!CD167)-1</f>
        <v>-2.6913381726978436E-4</v>
      </c>
      <c r="N165" s="165">
        <f>('DJI Components'!CK168/'DJI Components'!CK167)-1</f>
        <v>-2.7449546491774557E-3</v>
      </c>
      <c r="O165" s="165">
        <f>('DJI Components'!CR168/'DJI Components'!CR167)-1</f>
        <v>-6.0376400545517628E-3</v>
      </c>
      <c r="P165" s="165">
        <f>('DJI Components'!CY168/'DJI Components'!CY167)-1</f>
        <v>6.9713755007174694E-3</v>
      </c>
      <c r="Q165" s="165">
        <f>('DJI Components'!DF168/'DJI Components'!DF167)-1</f>
        <v>-7.3538243134989578E-3</v>
      </c>
      <c r="R165" s="165">
        <f>('DJI Components'!DM168/'DJI Components'!DM167)-1</f>
        <v>6.4793123966941923E-3</v>
      </c>
      <c r="S165" s="165">
        <f>('DJI Components'!DT168/'DJI Components'!DT167)-1</f>
        <v>-1.0937067170602943E-2</v>
      </c>
      <c r="T165" s="165">
        <f>('DJI Components'!EA168/'DJI Components'!EA167)-1</f>
        <v>-3.4902219745520657E-3</v>
      </c>
      <c r="U165" s="165">
        <f>('DJI Components'!EH168/'DJI Components'!EH167)-1</f>
        <v>-2.8285692910311577E-2</v>
      </c>
      <c r="V165" s="165">
        <f>('DJI Components'!EO168/'DJI Components'!EO167)-1</f>
        <v>-1.0597184084496503E-2</v>
      </c>
      <c r="W165" s="165">
        <f>('DJI Components'!EV168/'DJI Components'!EV167)-1</f>
        <v>1.6770926340878844E-3</v>
      </c>
      <c r="X165" s="165">
        <f>('DJI Components'!FC168/'DJI Components'!FC167)-1</f>
        <v>1.1400016737969754E-2</v>
      </c>
      <c r="Y165" s="165">
        <f>('DJI Components'!FJ168/'DJI Components'!FJ167)-1</f>
        <v>-9.0850774952011548E-3</v>
      </c>
      <c r="Z165" s="165">
        <f>('DJI Components'!FQ168/'DJI Components'!FQ167)-1</f>
        <v>2.2812674271222022E-4</v>
      </c>
      <c r="AA165" s="165">
        <f>('DJI Components'!FX168/'DJI Components'!FX167)-1</f>
        <v>1.953125E-3</v>
      </c>
      <c r="AB165" s="165">
        <f>('DJI Components'!GE168/'DJI Components'!GE167)-1</f>
        <v>1.5397298675180693E-2</v>
      </c>
      <c r="AC165" s="165">
        <f>('DJI Components'!GL168/'DJI Components'!GL167)-1</f>
        <v>-2.0947629820896596E-3</v>
      </c>
      <c r="AD165" s="165">
        <f>('DJI Components'!GS168/'DJI Components'!GS167)-1</f>
        <v>-3.5410173601310158E-3</v>
      </c>
      <c r="AE165" s="165">
        <f>('DJI Components'!GZ168/'DJI Components'!GZ167)-1</f>
        <v>-6.7699307125754782E-3</v>
      </c>
      <c r="AF165" s="166">
        <f>('DJI Components'!HG168/'DJI Components'!HG167)-1</f>
        <v>-4.8418519620314626E-3</v>
      </c>
    </row>
    <row r="166" spans="1:32" x14ac:dyDescent="0.2">
      <c r="A166" s="127">
        <f>'DJI Components'!A169</f>
        <v>44315</v>
      </c>
      <c r="B166" s="164">
        <f>('DJI Components'!E169/'DJI Components'!E168)-1</f>
        <v>1.5924106116821157E-2</v>
      </c>
      <c r="C166" s="165">
        <f>('DJI Components'!L169/'DJI Components'!L168)-1</f>
        <v>1.3701403539463808E-2</v>
      </c>
      <c r="D166" s="165">
        <f>('DJI Components'!S169/'DJI Components'!S168)-1</f>
        <v>-8.4491569467107785E-3</v>
      </c>
      <c r="E166" s="165">
        <f>('DJI Components'!Z169/'DJI Components'!Z168)-1</f>
        <v>-7.4865996782969013E-4</v>
      </c>
      <c r="F166" s="165">
        <f>('DJI Components'!AG169/'DJI Components'!AG168)-1</f>
        <v>2.0385415175834254E-3</v>
      </c>
      <c r="G166" s="165">
        <f>('DJI Components'!AN169/'DJI Components'!AN168)-1</f>
        <v>-2.0792087548961447E-2</v>
      </c>
      <c r="H166" s="165">
        <f>('DJI Components'!AU169/'DJI Components'!AU168)-1</f>
        <v>1.5966555636128588E-2</v>
      </c>
      <c r="I166" s="165">
        <f>('DJI Components'!BB169/'DJI Components'!BB168)-1</f>
        <v>6.8479356907076294E-3</v>
      </c>
      <c r="J166" s="165">
        <f>('DJI Components'!BI169/'DJI Components'!BI168)-1</f>
        <v>1.2502295204329217E-2</v>
      </c>
      <c r="K166" s="165">
        <f>('DJI Components'!BP169/'DJI Components'!BP168)-1</f>
        <v>1.1846422179017102E-2</v>
      </c>
      <c r="L166" s="165">
        <f>('DJI Components'!BW169/'DJI Components'!BW168)-1</f>
        <v>1.3961150812723755E-2</v>
      </c>
      <c r="M166" s="165">
        <f>('DJI Components'!CD169/'DJI Components'!CD168)-1</f>
        <v>4.6215238619267129E-3</v>
      </c>
      <c r="N166" s="165">
        <f>('DJI Components'!CK169/'DJI Components'!CK168)-1</f>
        <v>1.7609724933494331E-2</v>
      </c>
      <c r="O166" s="165">
        <f>('DJI Components'!CR169/'DJI Components'!CR168)-1</f>
        <v>1.1454356325136361E-2</v>
      </c>
      <c r="P166" s="165">
        <f>('DJI Components'!CY169/'DJI Components'!CY168)-1</f>
        <v>8.6713636363635604E-3</v>
      </c>
      <c r="Q166" s="165">
        <f>('DJI Components'!DF169/'DJI Components'!DF168)-1</f>
        <v>1.370540223991612E-2</v>
      </c>
      <c r="R166" s="165">
        <f>('DJI Components'!DM169/'DJI Components'!DM168)-1</f>
        <v>1.9444301896979654E-2</v>
      </c>
      <c r="S166" s="165">
        <f>('DJI Components'!DT169/'DJI Components'!DT168)-1</f>
        <v>1.2047687069443036E-2</v>
      </c>
      <c r="T166" s="165">
        <f>('DJI Components'!EA169/'DJI Components'!EA168)-1</f>
        <v>-4.4233975598252373E-2</v>
      </c>
      <c r="U166" s="165">
        <f>('DJI Components'!EH169/'DJI Components'!EH168)-1</f>
        <v>-8.0531230990974478E-3</v>
      </c>
      <c r="V166" s="165">
        <f>('DJI Components'!EO169/'DJI Components'!EO168)-1</f>
        <v>1.9508743504236925E-2</v>
      </c>
      <c r="W166" s="165">
        <f>('DJI Components'!EV169/'DJI Components'!EV168)-1</f>
        <v>8.4474965805554358E-3</v>
      </c>
      <c r="X166" s="165">
        <f>('DJI Components'!FC169/'DJI Components'!FC168)-1</f>
        <v>-1.0638314533976789E-2</v>
      </c>
      <c r="Y166" s="165">
        <f>('DJI Components'!FJ169/'DJI Components'!FJ168)-1</f>
        <v>1.2419559704381911E-2</v>
      </c>
      <c r="Z166" s="165">
        <f>('DJI Components'!FQ169/'DJI Components'!FQ168)-1</f>
        <v>1.7638541449489731E-2</v>
      </c>
      <c r="AA166" s="165">
        <f>('DJI Components'!FX169/'DJI Components'!FX168)-1</f>
        <v>1.5771752613857881E-2</v>
      </c>
      <c r="AB166" s="165">
        <f>('DJI Components'!GE169/'DJI Components'!GE168)-1</f>
        <v>1.4606999545174526E-2</v>
      </c>
      <c r="AC166" s="165">
        <f>('DJI Components'!GL169/'DJI Components'!GL168)-1</f>
        <v>6.488549370665897E-3</v>
      </c>
      <c r="AD166" s="165">
        <f>('DJI Components'!GS169/'DJI Components'!GS168)-1</f>
        <v>1.2618797683797478E-2</v>
      </c>
      <c r="AE166" s="165">
        <f>('DJI Components'!GZ169/'DJI Components'!GZ168)-1</f>
        <v>1.0578564864925033E-2</v>
      </c>
      <c r="AF166" s="166">
        <f>('DJI Components'!HG169/'DJI Components'!HG168)-1</f>
        <v>7.0957215737967871E-3</v>
      </c>
    </row>
    <row r="167" spans="1:32" x14ac:dyDescent="0.2">
      <c r="A167" s="127">
        <f>'DJI Components'!A170</f>
        <v>44316</v>
      </c>
      <c r="B167" s="164">
        <f>('DJI Components'!E170/'DJI Components'!E169)-1</f>
        <v>-9.5955989510837503E-3</v>
      </c>
      <c r="C167" s="165">
        <f>('DJI Components'!L170/'DJI Components'!L169)-1</f>
        <v>-8.2778177495370642E-3</v>
      </c>
      <c r="D167" s="165">
        <f>('DJI Components'!S170/'DJI Components'!S169)-1</f>
        <v>2.1004609317744061E-2</v>
      </c>
      <c r="E167" s="165">
        <f>('DJI Components'!Z170/'DJI Components'!Z169)-1</f>
        <v>-1.5133271355507127E-2</v>
      </c>
      <c r="F167" s="165">
        <f>('DJI Components'!AG170/'DJI Components'!AG169)-1</f>
        <v>-6.9085529633927667E-3</v>
      </c>
      <c r="G167" s="165">
        <f>('DJI Components'!AN170/'DJI Components'!AN169)-1</f>
        <v>2.8135578194330435E-3</v>
      </c>
      <c r="H167" s="165">
        <f>('DJI Components'!AU170/'DJI Components'!AU169)-1</f>
        <v>-3.5827894558879469E-2</v>
      </c>
      <c r="I167" s="165">
        <f>('DJI Components'!BB170/'DJI Components'!BB169)-1</f>
        <v>-1.0687893717215347E-2</v>
      </c>
      <c r="J167" s="165">
        <f>('DJI Components'!BI170/'DJI Components'!BI169)-1</f>
        <v>-5.1603024386400742E-3</v>
      </c>
      <c r="K167" s="165">
        <f>('DJI Components'!BP170/'DJI Components'!BP169)-1</f>
        <v>-2.4352139380335203E-2</v>
      </c>
      <c r="L167" s="165">
        <f>('DJI Components'!BW170/'DJI Components'!BW169)-1</f>
        <v>-1.2805589673894113E-2</v>
      </c>
      <c r="M167" s="165">
        <f>('DJI Components'!CD170/'DJI Components'!CD169)-1</f>
        <v>-3.8410050158375064E-3</v>
      </c>
      <c r="N167" s="165">
        <f>('DJI Components'!CK170/'DJI Components'!CK169)-1</f>
        <v>-5.1330393450917944E-3</v>
      </c>
      <c r="O167" s="165">
        <f>('DJI Components'!CR170/'DJI Components'!CR169)-1</f>
        <v>-1.2868908937352597E-2</v>
      </c>
      <c r="P167" s="165">
        <f>('DJI Components'!CY170/'DJI Components'!CY169)-1</f>
        <v>-1.6361618955850643E-2</v>
      </c>
      <c r="Q167" s="165">
        <f>('DJI Components'!DF170/'DJI Components'!DF169)-1</f>
        <v>-8.9525032086328338E-3</v>
      </c>
      <c r="R167" s="165">
        <f>('DJI Components'!DM170/'DJI Components'!DM169)-1</f>
        <v>-8.8923511966961799E-3</v>
      </c>
      <c r="S167" s="165">
        <f>('DJI Components'!DT170/'DJI Components'!DT169)-1</f>
        <v>3.6988009613043715E-3</v>
      </c>
      <c r="T167" s="165">
        <f>('DJI Components'!EA170/'DJI Components'!EA169)-1</f>
        <v>1.1129168217994811E-2</v>
      </c>
      <c r="U167" s="165">
        <f>('DJI Components'!EH170/'DJI Components'!EH169)-1</f>
        <v>-1.3068868818441048E-3</v>
      </c>
      <c r="V167" s="165">
        <f>('DJI Components'!EO170/'DJI Components'!EO169)-1</f>
        <v>-4.8026416329973731E-3</v>
      </c>
      <c r="W167" s="165">
        <f>('DJI Components'!EV170/'DJI Components'!EV169)-1</f>
        <v>6.8674291324211101E-3</v>
      </c>
      <c r="X167" s="165">
        <f>('DJI Components'!FC170/'DJI Components'!FC169)-1</f>
        <v>-1.7238410918081537E-2</v>
      </c>
      <c r="Y167" s="165">
        <f>('DJI Components'!FJ170/'DJI Components'!FJ169)-1</f>
        <v>-6.6794670522698496E-3</v>
      </c>
      <c r="Z167" s="165">
        <f>('DJI Components'!FQ170/'DJI Components'!FQ169)-1</f>
        <v>-6.8484624136011529E-3</v>
      </c>
      <c r="AA167" s="165">
        <f>('DJI Components'!FX170/'DJI Components'!FX169)-1</f>
        <v>8.1995987438938656E-3</v>
      </c>
      <c r="AB167" s="165">
        <f>('DJI Components'!GE170/'DJI Components'!GE169)-1</f>
        <v>-1.3932293279015906E-2</v>
      </c>
      <c r="AC167" s="165">
        <f>('DJI Components'!GL170/'DJI Components'!GL169)-1</f>
        <v>6.8258624639414567E-3</v>
      </c>
      <c r="AD167" s="165">
        <f>('DJI Components'!GS170/'DJI Components'!GS169)-1</f>
        <v>2.0052924870981315E-3</v>
      </c>
      <c r="AE167" s="165">
        <f>('DJI Components'!GZ170/'DJI Components'!GZ169)-1</f>
        <v>3.7230992961410081E-3</v>
      </c>
      <c r="AF167" s="166">
        <f>('DJI Components'!HG170/'DJI Components'!HG169)-1</f>
        <v>-5.4465073181846346E-3</v>
      </c>
    </row>
    <row r="168" spans="1:32" x14ac:dyDescent="0.2">
      <c r="A168" s="127">
        <f>'DJI Components'!A171</f>
        <v>44319</v>
      </c>
      <c r="B168" s="164">
        <f>('DJI Components'!E171/'DJI Components'!E170)-1</f>
        <v>7.4566399891278223E-3</v>
      </c>
      <c r="C168" s="165">
        <f>('DJI Components'!L171/'DJI Components'!L170)-1</f>
        <v>9.455474034999467E-3</v>
      </c>
      <c r="D168" s="165">
        <f>('DJI Components'!S171/'DJI Components'!S170)-1</f>
        <v>2.3952620697515581E-2</v>
      </c>
      <c r="E168" s="165">
        <f>('DJI Components'!Z171/'DJI Components'!Z170)-1</f>
        <v>8.2153198120551441E-3</v>
      </c>
      <c r="F168" s="165">
        <f>('DJI Components'!AG171/'DJI Components'!AG170)-1</f>
        <v>3.755725353213446E-3</v>
      </c>
      <c r="G168" s="165">
        <f>('DJI Components'!AN171/'DJI Components'!AN170)-1</f>
        <v>2.6301784111604221E-4</v>
      </c>
      <c r="H168" s="165">
        <f>('DJI Components'!AU171/'DJI Components'!AU170)-1</f>
        <v>2.3867264965557577E-2</v>
      </c>
      <c r="I168" s="165">
        <f>('DJI Components'!BB171/'DJI Components'!BB170)-1</f>
        <v>5.107012374779174E-3</v>
      </c>
      <c r="J168" s="165">
        <f>('DJI Components'!BI171/'DJI Components'!BI170)-1</f>
        <v>9.262689885142672E-3</v>
      </c>
      <c r="K168" s="165">
        <f>('DJI Components'!BP171/'DJI Components'!BP170)-1</f>
        <v>3.2800048000000137E-2</v>
      </c>
      <c r="L168" s="165">
        <f>('DJI Components'!BW171/'DJI Components'!BW170)-1</f>
        <v>4.907424138645089E-3</v>
      </c>
      <c r="M168" s="165">
        <f>('DJI Components'!CD171/'DJI Components'!CD170)-1</f>
        <v>7.1737807129501618E-4</v>
      </c>
      <c r="N168" s="165">
        <f>('DJI Components'!CK171/'DJI Components'!CK170)-1</f>
        <v>2.0391064154590133E-2</v>
      </c>
      <c r="O168" s="165">
        <f>('DJI Components'!CR171/'DJI Components'!CR170)-1</f>
        <v>-4.6932210097899718E-3</v>
      </c>
      <c r="P168" s="165">
        <f>('DJI Components'!CY171/'DJI Components'!CY170)-1</f>
        <v>2.0228326042136757E-2</v>
      </c>
      <c r="Q168" s="165">
        <f>('DJI Components'!DF171/'DJI Components'!DF170)-1</f>
        <v>1.5240036016469727E-2</v>
      </c>
      <c r="R168" s="165">
        <f>('DJI Components'!DM171/'DJI Components'!DM170)-1</f>
        <v>-2.9256680700301407E-3</v>
      </c>
      <c r="S168" s="165">
        <f>('DJI Components'!DT171/'DJI Components'!DT170)-1</f>
        <v>-2.2026600965548981E-3</v>
      </c>
      <c r="T168" s="165">
        <f>('DJI Components'!EA171/'DJI Components'!EA170)-1</f>
        <v>1.9865804228754724E-2</v>
      </c>
      <c r="U168" s="165">
        <f>('DJI Components'!EH171/'DJI Components'!EH170)-1</f>
        <v>-1.2689031996284683E-3</v>
      </c>
      <c r="V168" s="165">
        <f>('DJI Components'!EO171/'DJI Components'!EO170)-1</f>
        <v>3.0915700155169645E-3</v>
      </c>
      <c r="W168" s="165">
        <f>('DJI Components'!EV171/'DJI Components'!EV170)-1</f>
        <v>1.1842317671148628E-2</v>
      </c>
      <c r="X168" s="165">
        <f>('DJI Components'!FC171/'DJI Components'!FC170)-1</f>
        <v>-2.8482163080170486E-2</v>
      </c>
      <c r="Y168" s="165">
        <f>('DJI Components'!FJ171/'DJI Components'!FJ170)-1</f>
        <v>1.2478934114084295E-2</v>
      </c>
      <c r="Z168" s="165">
        <f>('DJI Components'!FQ171/'DJI Components'!FQ170)-1</f>
        <v>1.7803425811537377E-2</v>
      </c>
      <c r="AA168" s="165">
        <f>('DJI Components'!FX171/'DJI Components'!FX170)-1</f>
        <v>2.249472188104118E-3</v>
      </c>
      <c r="AB168" s="165">
        <f>('DJI Components'!GE171/'DJI Components'!GE170)-1</f>
        <v>-4.0674644979231678E-3</v>
      </c>
      <c r="AC168" s="165">
        <f>('DJI Components'!GL171/'DJI Components'!GL170)-1</f>
        <v>2.2598889740071293E-2</v>
      </c>
      <c r="AD168" s="165">
        <f>('DJI Components'!GS171/'DJI Components'!GS170)-1</f>
        <v>1.5795803994116175E-2</v>
      </c>
      <c r="AE168" s="165">
        <f>('DJI Components'!GZ171/'DJI Components'!GZ170)-1</f>
        <v>-2.7416890067371025E-3</v>
      </c>
      <c r="AF168" s="166">
        <f>('DJI Components'!HG171/'DJI Components'!HG170)-1</f>
        <v>7.0370791309777303E-3</v>
      </c>
    </row>
    <row r="169" spans="1:32" x14ac:dyDescent="0.2">
      <c r="A169" s="127">
        <f>'DJI Components'!A172</f>
        <v>44320</v>
      </c>
      <c r="B169" s="164">
        <f>('DJI Components'!E172/'DJI Components'!E171)-1</f>
        <v>3.8769648865768502E-3</v>
      </c>
      <c r="C169" s="165">
        <f>('DJI Components'!L172/'DJI Components'!L171)-1</f>
        <v>-1.7442118525023975E-3</v>
      </c>
      <c r="D169" s="165">
        <f>('DJI Components'!S172/'DJI Components'!S171)-1</f>
        <v>8.0691008218050086E-3</v>
      </c>
      <c r="E169" s="165">
        <f>('DJI Components'!Z172/'DJI Components'!Z171)-1</f>
        <v>-3.5385508131119403E-2</v>
      </c>
      <c r="F169" s="165">
        <f>('DJI Components'!AG172/'DJI Components'!AG171)-1</f>
        <v>-6.6329222617208528E-3</v>
      </c>
      <c r="G169" s="165">
        <f>('DJI Components'!AN172/'DJI Components'!AN171)-1</f>
        <v>2.2965359363328774E-2</v>
      </c>
      <c r="H169" s="165">
        <f>('DJI Components'!AU172/'DJI Components'!AU171)-1</f>
        <v>5.4960864730035919E-3</v>
      </c>
      <c r="I169" s="165">
        <f>('DJI Components'!BB172/'DJI Components'!BB171)-1</f>
        <v>-8.9896231772375046E-3</v>
      </c>
      <c r="J169" s="165">
        <f>('DJI Components'!BI172/'DJI Components'!BI171)-1</f>
        <v>-6.2408406754771439E-3</v>
      </c>
      <c r="K169" s="165">
        <f>('DJI Components'!BP172/'DJI Components'!BP171)-1</f>
        <v>2.587138531968769E-2</v>
      </c>
      <c r="L169" s="165">
        <f>('DJI Components'!BW172/'DJI Components'!BW171)-1</f>
        <v>-9.1389078234083154E-4</v>
      </c>
      <c r="M169" s="165">
        <f>('DJI Components'!CD172/'DJI Components'!CD171)-1</f>
        <v>9.9910216396643658E-3</v>
      </c>
      <c r="N169" s="165">
        <f>('DJI Components'!CK172/'DJI Components'!CK171)-1</f>
        <v>7.5695645479916251E-3</v>
      </c>
      <c r="O169" s="165">
        <f>('DJI Components'!CR172/'DJI Components'!CR171)-1</f>
        <v>-6.2870417843885473E-3</v>
      </c>
      <c r="P169" s="165">
        <f>('DJI Components'!CY172/'DJI Components'!CY171)-1</f>
        <v>6.9084628670121884E-3</v>
      </c>
      <c r="Q169" s="165">
        <f>('DJI Components'!DF172/'DJI Components'!DF171)-1</f>
        <v>1.5495411243460655E-2</v>
      </c>
      <c r="R169" s="165">
        <f>('DJI Components'!DM172/'DJI Components'!DM171)-1</f>
        <v>1.3823650144603183E-2</v>
      </c>
      <c r="S169" s="165">
        <f>('DJI Components'!DT172/'DJI Components'!DT171)-1</f>
        <v>-7.216832290854347E-3</v>
      </c>
      <c r="T169" s="165">
        <f>('DJI Components'!EA172/'DJI Components'!EA171)-1</f>
        <v>1.3164137931043207E-4</v>
      </c>
      <c r="U169" s="165">
        <f>('DJI Components'!EH172/'DJI Components'!EH171)-1</f>
        <v>-1.6159803001033146E-2</v>
      </c>
      <c r="V169" s="165">
        <f>('DJI Components'!EO172/'DJI Components'!EO171)-1</f>
        <v>-1.1125280095657275E-2</v>
      </c>
      <c r="W169" s="165">
        <f>('DJI Components'!EV172/'DJI Components'!EV171)-1</f>
        <v>-3.4074592592592268E-3</v>
      </c>
      <c r="X169" s="165">
        <f>('DJI Components'!FC172/'DJI Components'!FC171)-1</f>
        <v>-2.9406516567002994E-2</v>
      </c>
      <c r="Y169" s="165">
        <f>('DJI Components'!FJ172/'DJI Components'!FJ171)-1</f>
        <v>1.2389060920596773E-2</v>
      </c>
      <c r="Z169" s="165">
        <f>('DJI Components'!FQ172/'DJI Components'!FQ171)-1</f>
        <v>1.340232096677485E-2</v>
      </c>
      <c r="AA169" s="165">
        <f>('DJI Components'!FX172/'DJI Components'!FX171)-1</f>
        <v>1.1740331897110989E-2</v>
      </c>
      <c r="AB169" s="165">
        <f>('DJI Components'!GE172/'DJI Components'!GE171)-1</f>
        <v>-2.4934525493597315E-3</v>
      </c>
      <c r="AC169" s="165">
        <f>('DJI Components'!GL172/'DJI Components'!GL171)-1</f>
        <v>-3.3149171881200479E-3</v>
      </c>
      <c r="AD169" s="165">
        <f>('DJI Components'!GS172/'DJI Components'!GS171)-1</f>
        <v>-9.850788412988587E-3</v>
      </c>
      <c r="AE169" s="165">
        <f>('DJI Components'!GZ172/'DJI Components'!GZ171)-1</f>
        <v>-6.7920599103029611E-3</v>
      </c>
      <c r="AF169" s="166">
        <f>('DJI Components'!HG172/'DJI Components'!HG171)-1</f>
        <v>5.8041997195790174E-4</v>
      </c>
    </row>
    <row r="170" spans="1:32" x14ac:dyDescent="0.2">
      <c r="A170" s="127">
        <f>'DJI Components'!A173</f>
        <v>44321</v>
      </c>
      <c r="B170" s="164">
        <f>('DJI Components'!E173/'DJI Components'!E172)-1</f>
        <v>1.0332013985053123E-2</v>
      </c>
      <c r="C170" s="165">
        <f>('DJI Components'!L173/'DJI Components'!L172)-1</f>
        <v>1.2036497845314686E-2</v>
      </c>
      <c r="D170" s="165">
        <f>('DJI Components'!S173/'DJI Components'!S172)-1</f>
        <v>8.0449749027935447E-3</v>
      </c>
      <c r="E170" s="165">
        <f>('DJI Components'!Z173/'DJI Components'!Z172)-1</f>
        <v>1.9554791076337175E-3</v>
      </c>
      <c r="F170" s="165">
        <f>('DJI Components'!AG173/'DJI Components'!AG172)-1</f>
        <v>-2.3327534491984547E-2</v>
      </c>
      <c r="G170" s="165">
        <f>('DJI Components'!AN173/'DJI Components'!AN172)-1</f>
        <v>1.9150854390971306E-2</v>
      </c>
      <c r="H170" s="165">
        <f>('DJI Components'!AU173/'DJI Components'!AU172)-1</f>
        <v>2.6858900887202886E-2</v>
      </c>
      <c r="I170" s="165">
        <f>('DJI Components'!BB173/'DJI Components'!BB172)-1</f>
        <v>8.2824296644139483E-3</v>
      </c>
      <c r="J170" s="165">
        <f>('DJI Components'!BI173/'DJI Components'!BI172)-1</f>
        <v>-2.5858700145156011E-3</v>
      </c>
      <c r="K170" s="165">
        <f>('DJI Components'!BP173/'DJI Components'!BP172)-1</f>
        <v>2.7937163576907675E-2</v>
      </c>
      <c r="L170" s="165">
        <f>('DJI Components'!BW173/'DJI Components'!BW172)-1</f>
        <v>2.2238735104490592E-2</v>
      </c>
      <c r="M170" s="165">
        <f>('DJI Components'!CD173/'DJI Components'!CD172)-1</f>
        <v>3.3713748108044062E-3</v>
      </c>
      <c r="N170" s="165">
        <f>('DJI Components'!CK173/'DJI Components'!CK172)-1</f>
        <v>-2.1636596562198962E-3</v>
      </c>
      <c r="O170" s="165">
        <f>('DJI Components'!CR173/'DJI Components'!CR172)-1</f>
        <v>-8.7880489002445383E-4</v>
      </c>
      <c r="P170" s="165">
        <f>('DJI Components'!CY173/'DJI Components'!CY172)-1</f>
        <v>-3.6363567753001647E-3</v>
      </c>
      <c r="Q170" s="165">
        <f>('DJI Components'!DF173/'DJI Components'!DF172)-1</f>
        <v>-4.1723608708980064E-3</v>
      </c>
      <c r="R170" s="165">
        <f>('DJI Components'!DM173/'DJI Components'!DM172)-1</f>
        <v>1.3120710396725244E-2</v>
      </c>
      <c r="S170" s="165">
        <f>('DJI Components'!DT173/'DJI Components'!DT172)-1</f>
        <v>5.0457196397599713E-3</v>
      </c>
      <c r="T170" s="165">
        <f>('DJI Components'!EA173/'DJI Components'!EA172)-1</f>
        <v>2.250291354749101E-2</v>
      </c>
      <c r="U170" s="165">
        <f>('DJI Components'!EH173/'DJI Components'!EH172)-1</f>
        <v>-5.3270593538456978E-3</v>
      </c>
      <c r="V170" s="165">
        <f>('DJI Components'!EO173/'DJI Components'!EO172)-1</f>
        <v>5.0171340551012911E-3</v>
      </c>
      <c r="W170" s="165">
        <f>('DJI Components'!EV173/'DJI Components'!EV172)-1</f>
        <v>-8.027248819613253E-3</v>
      </c>
      <c r="X170" s="165">
        <f>('DJI Components'!FC173/'DJI Components'!FC172)-1</f>
        <v>-8.1959621391092252E-3</v>
      </c>
      <c r="Y170" s="165">
        <f>('DJI Components'!FJ173/'DJI Components'!FJ172)-1</f>
        <v>4.7940074736265714E-3</v>
      </c>
      <c r="Z170" s="165">
        <f>('DJI Components'!FQ173/'DJI Components'!FQ172)-1</f>
        <v>2.8200612906117417E-3</v>
      </c>
      <c r="AA170" s="165">
        <f>('DJI Components'!FX173/'DJI Components'!FX172)-1</f>
        <v>1.5358532947389314E-3</v>
      </c>
      <c r="AB170" s="165">
        <f>('DJI Components'!GE173/'DJI Components'!GE172)-1</f>
        <v>-1.2153566401558291E-2</v>
      </c>
      <c r="AC170" s="165">
        <f>('DJI Components'!GL173/'DJI Components'!GL172)-1</f>
        <v>6.4671472000581431E-3</v>
      </c>
      <c r="AD170" s="165">
        <f>('DJI Components'!GS173/'DJI Components'!GS172)-1</f>
        <v>-8.5272171082484416E-4</v>
      </c>
      <c r="AE170" s="165">
        <f>('DJI Components'!GZ173/'DJI Components'!GZ172)-1</f>
        <v>-1.487112618724562E-2</v>
      </c>
      <c r="AF170" s="166">
        <f>('DJI Components'!HG173/'DJI Components'!HG172)-1</f>
        <v>2.8509042414341934E-3</v>
      </c>
    </row>
    <row r="171" spans="1:32" x14ac:dyDescent="0.2">
      <c r="A171" s="127">
        <f>'DJI Components'!A174</f>
        <v>44322</v>
      </c>
      <c r="B171" s="164">
        <f>('DJI Components'!E174/'DJI Components'!E173)-1</f>
        <v>4.8153395073933236E-3</v>
      </c>
      <c r="C171" s="165">
        <f>('DJI Components'!L174/'DJI Components'!L173)-1</f>
        <v>3.1332310450364886E-3</v>
      </c>
      <c r="D171" s="165">
        <f>('DJI Components'!S174/'DJI Components'!S173)-1</f>
        <v>7.8203206459919183E-3</v>
      </c>
      <c r="E171" s="165">
        <f>('DJI Components'!Z174/'DJI Components'!Z173)-1</f>
        <v>1.2802489642350201E-2</v>
      </c>
      <c r="F171" s="165">
        <f>('DJI Components'!AG174/'DJI Components'!AG173)-1</f>
        <v>7.1435053466761822E-3</v>
      </c>
      <c r="G171" s="165">
        <f>('DJI Components'!AN174/'DJI Components'!AN173)-1</f>
        <v>-3.4050697115127759E-3</v>
      </c>
      <c r="H171" s="165">
        <f>('DJI Components'!AU174/'DJI Components'!AU173)-1</f>
        <v>5.5064244264535489E-4</v>
      </c>
      <c r="I171" s="165">
        <f>('DJI Components'!BB174/'DJI Components'!BB173)-1</f>
        <v>2.5620926547605505E-2</v>
      </c>
      <c r="J171" s="165">
        <f>('DJI Components'!BI174/'DJI Components'!BI173)-1</f>
        <v>1.0000018518518505E-2</v>
      </c>
      <c r="K171" s="165">
        <f>('DJI Components'!BP174/'DJI Components'!BP173)-1</f>
        <v>1.4250051417658449E-2</v>
      </c>
      <c r="L171" s="165">
        <f>('DJI Components'!BW174/'DJI Components'!BW173)-1</f>
        <v>2.3348823099222926E-2</v>
      </c>
      <c r="M171" s="165">
        <f>('DJI Components'!CD174/'DJI Components'!CD173)-1</f>
        <v>1.0920031735089708E-2</v>
      </c>
      <c r="N171" s="165">
        <f>('DJI Components'!CK174/'DJI Components'!CK173)-1</f>
        <v>1.6654115945940129E-2</v>
      </c>
      <c r="O171" s="165">
        <f>('DJI Components'!CR174/'DJI Components'!CR173)-1</f>
        <v>5.9806686360832639E-3</v>
      </c>
      <c r="P171" s="165">
        <f>('DJI Components'!CY174/'DJI Components'!CY173)-1</f>
        <v>2.2035511485776649E-2</v>
      </c>
      <c r="Q171" s="165">
        <f>('DJI Components'!DF174/'DJI Components'!DF173)-1</f>
        <v>4.0102829468366963E-3</v>
      </c>
      <c r="R171" s="165">
        <f>('DJI Components'!DM174/'DJI Components'!DM173)-1</f>
        <v>2.0124415436149956E-2</v>
      </c>
      <c r="S171" s="165">
        <f>('DJI Components'!DT174/'DJI Components'!DT173)-1</f>
        <v>-7.6579307930801921E-4</v>
      </c>
      <c r="T171" s="165">
        <f>('DJI Components'!EA174/'DJI Components'!EA173)-1</f>
        <v>1.0296566471390545E-3</v>
      </c>
      <c r="U171" s="165">
        <f>('DJI Components'!EH174/'DJI Components'!EH173)-1</f>
        <v>1.3226741537603948E-2</v>
      </c>
      <c r="V171" s="165">
        <f>('DJI Components'!EO174/'DJI Components'!EO173)-1</f>
        <v>9.6815515636423655E-3</v>
      </c>
      <c r="W171" s="165">
        <f>('DJI Components'!EV174/'DJI Components'!EV173)-1</f>
        <v>1.258798075741141E-2</v>
      </c>
      <c r="X171" s="165">
        <f>('DJI Components'!FC174/'DJI Components'!FC173)-1</f>
        <v>1.2302734790234027E-2</v>
      </c>
      <c r="Y171" s="165">
        <f>('DJI Components'!FJ174/'DJI Components'!FJ173)-1</f>
        <v>7.5962524525943209E-3</v>
      </c>
      <c r="Z171" s="165">
        <f>('DJI Components'!FQ174/'DJI Components'!FQ173)-1</f>
        <v>5.9878812121212377E-3</v>
      </c>
      <c r="AA171" s="165">
        <f>('DJI Components'!FX174/'DJI Components'!FX173)-1</f>
        <v>1.02232409307077E-2</v>
      </c>
      <c r="AB171" s="165">
        <f>('DJI Components'!GE174/'DJI Components'!GE173)-1</f>
        <v>9.2055317637158574E-3</v>
      </c>
      <c r="AC171" s="165">
        <f>('DJI Components'!GL174/'DJI Components'!GL173)-1</f>
        <v>-1.8362400984717198E-4</v>
      </c>
      <c r="AD171" s="165">
        <f>('DJI Components'!GS174/'DJI Components'!GS173)-1</f>
        <v>3.2005475163350283E-3</v>
      </c>
      <c r="AE171" s="165">
        <f>('DJI Components'!GZ174/'DJI Components'!GZ173)-1</f>
        <v>1.5426037557877414E-3</v>
      </c>
      <c r="AF171" s="166">
        <f>('DJI Components'!HG174/'DJI Components'!HG173)-1</f>
        <v>9.2955547622373125E-3</v>
      </c>
    </row>
    <row r="172" spans="1:32" x14ac:dyDescent="0.2">
      <c r="A172" s="127">
        <f>'DJI Components'!A175</f>
        <v>44323</v>
      </c>
      <c r="B172" s="164">
        <f>('DJI Components'!E175/'DJI Components'!E174)-1</f>
        <v>3.2607232199848291E-3</v>
      </c>
      <c r="C172" s="165">
        <f>('DJI Components'!L175/'DJI Components'!L174)-1</f>
        <v>1.3385969741650516E-2</v>
      </c>
      <c r="D172" s="165">
        <f>('DJI Components'!S175/'DJI Components'!S174)-1</f>
        <v>1.157980089638122E-2</v>
      </c>
      <c r="E172" s="165">
        <f>('DJI Components'!Z175/'DJI Components'!Z174)-1</f>
        <v>3.622645150969328E-3</v>
      </c>
      <c r="F172" s="165">
        <f>('DJI Components'!AG175/'DJI Components'!AG174)-1</f>
        <v>2.4629054650616045E-2</v>
      </c>
      <c r="G172" s="165">
        <f>('DJI Components'!AN175/'DJI Components'!AN174)-1</f>
        <v>1.6535191649106329E-2</v>
      </c>
      <c r="H172" s="165">
        <f>('DJI Components'!AU175/'DJI Components'!AU174)-1</f>
        <v>9.1726291278471095E-3</v>
      </c>
      <c r="I172" s="165">
        <f>('DJI Components'!BB175/'DJI Components'!BB174)-1</f>
        <v>1.8878737964888259E-2</v>
      </c>
      <c r="J172" s="165">
        <f>('DJI Components'!BI175/'DJI Components'!BI174)-1</f>
        <v>-5.5011000091464979E-4</v>
      </c>
      <c r="K172" s="165">
        <f>('DJI Components'!BP175/'DJI Components'!BP174)-1</f>
        <v>0</v>
      </c>
      <c r="L172" s="165">
        <f>('DJI Components'!BW175/'DJI Components'!BW174)-1</f>
        <v>1.344376311325024E-2</v>
      </c>
      <c r="M172" s="165">
        <f>('DJI Components'!CD175/'DJI Components'!CD174)-1</f>
        <v>5.6848157844013869E-4</v>
      </c>
      <c r="N172" s="165">
        <f>('DJI Components'!CK175/'DJI Components'!CK174)-1</f>
        <v>4.9470142316225818E-3</v>
      </c>
      <c r="O172" s="165">
        <f>('DJI Components'!CR175/'DJI Components'!CR174)-1</f>
        <v>8.3930583737201747E-3</v>
      </c>
      <c r="P172" s="165">
        <f>('DJI Components'!CY175/'DJI Components'!CY174)-1</f>
        <v>-1.9943343483942111E-2</v>
      </c>
      <c r="Q172" s="165">
        <f>('DJI Components'!DF175/'DJI Components'!DF174)-1</f>
        <v>4.5307915663888032E-3</v>
      </c>
      <c r="R172" s="165">
        <f>('DJI Components'!DM175/'DJI Components'!DM174)-1</f>
        <v>3.4227580630685761E-3</v>
      </c>
      <c r="S172" s="165">
        <f>('DJI Components'!DT175/'DJI Components'!DT174)-1</f>
        <v>-8.5178403792962598E-5</v>
      </c>
      <c r="T172" s="165">
        <f>('DJI Components'!EA175/'DJI Components'!EA174)-1</f>
        <v>8.0997408160548012E-3</v>
      </c>
      <c r="U172" s="165">
        <f>('DJI Components'!EH175/'DJI Components'!EH174)-1</f>
        <v>1.0931850573528967E-2</v>
      </c>
      <c r="V172" s="165">
        <f>('DJI Components'!EO175/'DJI Components'!EO174)-1</f>
        <v>3.2361921029218754E-2</v>
      </c>
      <c r="W172" s="165">
        <f>('DJI Components'!EV175/'DJI Components'!EV174)-1</f>
        <v>7.3960337975131907E-5</v>
      </c>
      <c r="X172" s="165">
        <f>('DJI Components'!FC175/'DJI Components'!FC174)-1</f>
        <v>-7.1084750225846038E-3</v>
      </c>
      <c r="Y172" s="165">
        <f>('DJI Components'!FJ175/'DJI Components'!FJ174)-1</f>
        <v>1.9314517133957043E-3</v>
      </c>
      <c r="Z172" s="165">
        <f>('DJI Components'!FQ175/'DJI Components'!FQ174)-1</f>
        <v>6.4582813059779198E-3</v>
      </c>
      <c r="AA172" s="165">
        <f>('DJI Components'!FX175/'DJI Components'!FX174)-1</f>
        <v>-9.6137626983678892E-3</v>
      </c>
      <c r="AB172" s="165">
        <f>('DJI Components'!GE175/'DJI Components'!GE174)-1</f>
        <v>3.458360607779154E-3</v>
      </c>
      <c r="AC172" s="165">
        <f>('DJI Components'!GL175/'DJI Components'!GL174)-1</f>
        <v>1.2853470673033218E-3</v>
      </c>
      <c r="AD172" s="165">
        <f>('DJI Components'!GS175/'DJI Components'!GS174)-1</f>
        <v>-6.0262742426173688E-3</v>
      </c>
      <c r="AE172" s="165">
        <f>('DJI Components'!GZ175/'DJI Components'!GZ174)-1</f>
        <v>1.6777617676678291E-2</v>
      </c>
      <c r="AF172" s="166">
        <f>('DJI Components'!HG175/'DJI Components'!HG174)-1</f>
        <v>6.6350145722553489E-3</v>
      </c>
    </row>
    <row r="173" spans="1:32" x14ac:dyDescent="0.2">
      <c r="A173" s="127">
        <f>'DJI Components'!A176</f>
        <v>44326</v>
      </c>
      <c r="B173" s="164">
        <f>('DJI Components'!E176/'DJI Components'!E175)-1</f>
        <v>2.0977962540770445E-2</v>
      </c>
      <c r="C173" s="165">
        <f>('DJI Components'!L176/'DJI Components'!L175)-1</f>
        <v>-1.8870487328481733E-3</v>
      </c>
      <c r="D173" s="165">
        <f>('DJI Components'!S176/'DJI Components'!S175)-1</f>
        <v>-6.2547183675581985E-3</v>
      </c>
      <c r="E173" s="165">
        <f>('DJI Components'!Z176/'DJI Components'!Z175)-1</f>
        <v>-2.5804537434668817E-2</v>
      </c>
      <c r="F173" s="165">
        <f>('DJI Components'!AG176/'DJI Components'!AG175)-1</f>
        <v>-1.0786970693561937E-2</v>
      </c>
      <c r="G173" s="165">
        <f>('DJI Components'!AN176/'DJI Components'!AN175)-1</f>
        <v>6.7222538959654798E-3</v>
      </c>
      <c r="H173" s="165">
        <f>('DJI Components'!AU176/'DJI Components'!AU175)-1</f>
        <v>-4.0901382682277942E-3</v>
      </c>
      <c r="I173" s="165">
        <f>('DJI Components'!BB176/'DJI Components'!BB175)-1</f>
        <v>-5.0533408197642737E-3</v>
      </c>
      <c r="J173" s="165">
        <f>('DJI Components'!BI176/'DJI Components'!BI175)-1</f>
        <v>7.3381400601040259E-3</v>
      </c>
      <c r="K173" s="165">
        <f>('DJI Components'!BP176/'DJI Components'!BP175)-1</f>
        <v>-4.4901216035615477E-3</v>
      </c>
      <c r="L173" s="165">
        <f>('DJI Components'!BW176/'DJI Components'!BW175)-1</f>
        <v>-5.9586991038299564E-3</v>
      </c>
      <c r="M173" s="165">
        <f>('DJI Components'!CD176/'DJI Components'!CD175)-1</f>
        <v>9.3973034913288345E-3</v>
      </c>
      <c r="N173" s="165">
        <f>('DJI Components'!CK176/'DJI Components'!CK175)-1</f>
        <v>5.512144436256472E-3</v>
      </c>
      <c r="O173" s="165">
        <f>('DJI Components'!CR176/'DJI Components'!CR175)-1</f>
        <v>-2.9478013853927898E-2</v>
      </c>
      <c r="P173" s="165">
        <f>('DJI Components'!CY176/'DJI Components'!CY175)-1</f>
        <v>4.8810048524197125E-3</v>
      </c>
      <c r="Q173" s="165">
        <f>('DJI Components'!DF176/'DJI Components'!DF175)-1</f>
        <v>1.0504474777448092E-2</v>
      </c>
      <c r="R173" s="165">
        <f>('DJI Components'!DM176/'DJI Components'!DM175)-1</f>
        <v>-1.2406350396731991E-4</v>
      </c>
      <c r="S173" s="165">
        <f>('DJI Components'!DT176/'DJI Components'!DT175)-1</f>
        <v>9.6661771361978843E-3</v>
      </c>
      <c r="T173" s="165">
        <f>('DJI Components'!EA176/'DJI Components'!EA175)-1</f>
        <v>-3.0607854830095871E-3</v>
      </c>
      <c r="U173" s="165">
        <f>('DJI Components'!EH176/'DJI Components'!EH175)-1</f>
        <v>-2.0914259104809374E-2</v>
      </c>
      <c r="V173" s="165">
        <f>('DJI Components'!EO176/'DJI Components'!EO175)-1</f>
        <v>-1.023150729600919E-2</v>
      </c>
      <c r="W173" s="165">
        <f>('DJI Components'!EV176/'DJI Components'!EV175)-1</f>
        <v>1.8645979370150778E-2</v>
      </c>
      <c r="X173" s="165">
        <f>('DJI Components'!FC176/'DJI Components'!FC175)-1</f>
        <v>-1.2055431870669819E-2</v>
      </c>
      <c r="Y173" s="165">
        <f>('DJI Components'!FJ176/'DJI Components'!FJ175)-1</f>
        <v>5.3479261905096109E-3</v>
      </c>
      <c r="Z173" s="165">
        <f>('DJI Components'!FQ176/'DJI Components'!FQ175)-1</f>
        <v>7.7577422400250118E-3</v>
      </c>
      <c r="AA173" s="165">
        <f>('DJI Components'!FX176/'DJI Components'!FX175)-1</f>
        <v>1.3623960939646462E-2</v>
      </c>
      <c r="AB173" s="165">
        <f>('DJI Components'!GE176/'DJI Components'!GE175)-1</f>
        <v>-2.6494891144556498E-2</v>
      </c>
      <c r="AC173" s="165">
        <f>('DJI Components'!GL176/'DJI Components'!GL175)-1</f>
        <v>1.0636383837087537E-2</v>
      </c>
      <c r="AD173" s="165">
        <f>('DJI Components'!GS176/'DJI Components'!GS175)-1</f>
        <v>4.4223253442723376E-3</v>
      </c>
      <c r="AE173" s="165">
        <f>('DJI Components'!GZ176/'DJI Components'!GZ175)-1</f>
        <v>-2.9214077671805283E-3</v>
      </c>
      <c r="AF173" s="166">
        <f>('DJI Components'!HG176/'DJI Components'!HG175)-1</f>
        <v>-1.0046650503080512E-3</v>
      </c>
    </row>
    <row r="174" spans="1:32" x14ac:dyDescent="0.2">
      <c r="A174" s="127">
        <f>'DJI Components'!A177</f>
        <v>44327</v>
      </c>
      <c r="B174" s="164">
        <f>('DJI Components'!E177/'DJI Components'!E176)-1</f>
        <v>-1.7411860151335001E-2</v>
      </c>
      <c r="C174" s="165">
        <f>('DJI Components'!L177/'DJI Components'!L176)-1</f>
        <v>-2.6783464756013675E-2</v>
      </c>
      <c r="D174" s="165">
        <f>('DJI Components'!S177/'DJI Components'!S176)-1</f>
        <v>-1.2666930818361344E-3</v>
      </c>
      <c r="E174" s="165">
        <f>('DJI Components'!Z177/'DJI Components'!Z176)-1</f>
        <v>-7.4102799749353743E-3</v>
      </c>
      <c r="F174" s="165">
        <f>('DJI Components'!AG177/'DJI Components'!AG176)-1</f>
        <v>-1.7387146875499138E-2</v>
      </c>
      <c r="G174" s="165">
        <f>('DJI Components'!AN177/'DJI Components'!AN176)-1</f>
        <v>-1.3643287524655712E-2</v>
      </c>
      <c r="H174" s="165">
        <f>('DJI Components'!AU177/'DJI Components'!AU176)-1</f>
        <v>-2.6193328465820898E-2</v>
      </c>
      <c r="I174" s="165">
        <f>('DJI Components'!BB177/'DJI Components'!BB176)-1</f>
        <v>-6.207637321294146E-3</v>
      </c>
      <c r="J174" s="165">
        <f>('DJI Components'!BI177/'DJI Components'!BI176)-1</f>
        <v>-1.0744855217628801E-2</v>
      </c>
      <c r="K174" s="165">
        <f>('DJI Components'!BP177/'DJI Components'!BP176)-1</f>
        <v>-2.3279934965229065E-3</v>
      </c>
      <c r="L174" s="165">
        <f>('DJI Components'!BW177/'DJI Components'!BW176)-1</f>
        <v>-2.3760388863846016E-2</v>
      </c>
      <c r="M174" s="165">
        <f>('DJI Components'!CD177/'DJI Components'!CD176)-1</f>
        <v>-7.7076209603565982E-3</v>
      </c>
      <c r="N174" s="165">
        <f>('DJI Components'!CK177/'DJI Components'!CK176)-1</f>
        <v>-3.0663670125815945E-2</v>
      </c>
      <c r="O174" s="165">
        <f>('DJI Components'!CR177/'DJI Components'!CR176)-1</f>
        <v>-1.6616044012577547E-2</v>
      </c>
      <c r="P174" s="165">
        <f>('DJI Components'!CY177/'DJI Components'!CY176)-1</f>
        <v>-1.3340610430876532E-2</v>
      </c>
      <c r="Q174" s="165">
        <f>('DJI Components'!DF177/'DJI Components'!DF176)-1</f>
        <v>-8.1634989566334859E-3</v>
      </c>
      <c r="R174" s="165">
        <f>('DJI Components'!DM177/'DJI Components'!DM176)-1</f>
        <v>-1.6623297254538483E-2</v>
      </c>
      <c r="S174" s="165">
        <f>('DJI Components'!DT177/'DJI Components'!DT176)-1</f>
        <v>-1.3706718342934798E-2</v>
      </c>
      <c r="T174" s="165">
        <f>('DJI Components'!EA177/'DJI Components'!EA176)-1</f>
        <v>-9.0827957356416356E-3</v>
      </c>
      <c r="U174" s="165">
        <f>('DJI Components'!EH177/'DJI Components'!EH176)-1</f>
        <v>-3.8433409940261676E-3</v>
      </c>
      <c r="V174" s="165">
        <f>('DJI Components'!EO177/'DJI Components'!EO176)-1</f>
        <v>5.2785999389413085E-3</v>
      </c>
      <c r="W174" s="165">
        <f>('DJI Components'!EV177/'DJI Components'!EV176)-1</f>
        <v>-4.9392969410807508E-3</v>
      </c>
      <c r="X174" s="165">
        <f>('DJI Components'!FC177/'DJI Components'!FC176)-1</f>
        <v>7.8077470092465795E-3</v>
      </c>
      <c r="Y174" s="165">
        <f>('DJI Components'!FJ177/'DJI Components'!FJ176)-1</f>
        <v>-3.0803464227172173E-2</v>
      </c>
      <c r="Z174" s="165">
        <f>('DJI Components'!FQ177/'DJI Components'!FQ176)-1</f>
        <v>-2.1834689996150125E-2</v>
      </c>
      <c r="AA174" s="165">
        <f>('DJI Components'!FX177/'DJI Components'!FX176)-1</f>
        <v>-1.6465036962365676E-2</v>
      </c>
      <c r="AB174" s="165">
        <f>('DJI Components'!GE177/'DJI Components'!GE176)-1</f>
        <v>-2.168451554770745E-3</v>
      </c>
      <c r="AC174" s="165">
        <f>('DJI Components'!GL177/'DJI Components'!GL176)-1</f>
        <v>-1.578659016899675E-2</v>
      </c>
      <c r="AD174" s="165">
        <f>('DJI Components'!GS177/'DJI Components'!GS176)-1</f>
        <v>-9.0186332684957238E-3</v>
      </c>
      <c r="AE174" s="165">
        <f>('DJI Components'!GZ177/'DJI Components'!GZ176)-1</f>
        <v>-1.427023850889475E-2</v>
      </c>
      <c r="AF174" s="166">
        <f>('DJI Components'!HG177/'DJI Components'!HG176)-1</f>
        <v>-1.3633320496148404E-2</v>
      </c>
    </row>
    <row r="175" spans="1:32" x14ac:dyDescent="0.2">
      <c r="A175" s="127">
        <f>'DJI Components'!A178</f>
        <v>44328</v>
      </c>
      <c r="B175" s="164">
        <f>('DJI Components'!E178/'DJI Components'!E177)-1</f>
        <v>-2.380721566951105E-2</v>
      </c>
      <c r="C175" s="165">
        <f>('DJI Components'!L178/'DJI Components'!L177)-1</f>
        <v>-1.3792592738121723E-2</v>
      </c>
      <c r="D175" s="165">
        <f>('DJI Components'!S178/'DJI Components'!S177)-1</f>
        <v>-5.8264010405104649E-3</v>
      </c>
      <c r="E175" s="165">
        <f>('DJI Components'!Z178/'DJI Components'!Z177)-1</f>
        <v>-2.4938502900849646E-2</v>
      </c>
      <c r="F175" s="165">
        <f>('DJI Components'!AG178/'DJI Components'!AG177)-1</f>
        <v>-3.5389749314274965E-2</v>
      </c>
      <c r="G175" s="165">
        <f>('DJI Components'!AN178/'DJI Components'!AN177)-1</f>
        <v>-8.2741160684398629E-3</v>
      </c>
      <c r="H175" s="165">
        <f>('DJI Components'!AU178/'DJI Components'!AU177)-1</f>
        <v>6.2793441315653897E-3</v>
      </c>
      <c r="I175" s="165">
        <f>('DJI Components'!BB178/'DJI Components'!BB177)-1</f>
        <v>-2.3282300841101611E-2</v>
      </c>
      <c r="J175" s="165">
        <f>('DJI Components'!BI178/'DJI Components'!BI177)-1</f>
        <v>-5.1546207658321741E-3</v>
      </c>
      <c r="K175" s="165">
        <f>('DJI Components'!BP178/'DJI Components'!BP177)-1</f>
        <v>-1.4146157211608501E-2</v>
      </c>
      <c r="L175" s="165">
        <f>('DJI Components'!BW178/'DJI Components'!BW177)-1</f>
        <v>-1.5336793733667697E-2</v>
      </c>
      <c r="M175" s="165">
        <f>('DJI Components'!CD178/'DJI Components'!CD177)-1</f>
        <v>-3.9797568689167839E-2</v>
      </c>
      <c r="N175" s="165">
        <f>('DJI Components'!CK178/'DJI Components'!CK177)-1</f>
        <v>-4.13113283576928E-2</v>
      </c>
      <c r="O175" s="165">
        <f>('DJI Components'!CR178/'DJI Components'!CR177)-1</f>
        <v>-2.5799454473120265E-2</v>
      </c>
      <c r="P175" s="165">
        <f>('DJI Components'!CY178/'DJI Components'!CY177)-1</f>
        <v>-2.024683108967662E-2</v>
      </c>
      <c r="Q175" s="165">
        <f>('DJI Components'!DF178/'DJI Components'!DF177)-1</f>
        <v>-4.0265749636850812E-3</v>
      </c>
      <c r="R175" s="165">
        <f>('DJI Components'!DM178/'DJI Components'!DM177)-1</f>
        <v>-6.8752116067017921E-3</v>
      </c>
      <c r="S175" s="165">
        <f>('DJI Components'!DT178/'DJI Components'!DT177)-1</f>
        <v>-2.5314286216906456E-2</v>
      </c>
      <c r="T175" s="165">
        <f>('DJI Components'!EA178/'DJI Components'!EA177)-1</f>
        <v>6.9713374579378762E-3</v>
      </c>
      <c r="U175" s="165">
        <f>('DJI Components'!EH178/'DJI Components'!EH177)-1</f>
        <v>-2.9362775118592754E-2</v>
      </c>
      <c r="V175" s="165">
        <f>('DJI Components'!EO178/'DJI Components'!EO177)-1</f>
        <v>-2.7202422228793099E-2</v>
      </c>
      <c r="W175" s="165">
        <f>('DJI Components'!EV178/'DJI Components'!EV177)-1</f>
        <v>-1.0584801424016188E-2</v>
      </c>
      <c r="X175" s="165">
        <f>('DJI Components'!FC178/'DJI Components'!FC177)-1</f>
        <v>-2.3288203036632038E-2</v>
      </c>
      <c r="Y175" s="165">
        <f>('DJI Components'!FJ178/'DJI Components'!FJ177)-1</f>
        <v>-1.8763175457742309E-2</v>
      </c>
      <c r="Z175" s="165">
        <f>('DJI Components'!FQ178/'DJI Components'!FQ177)-1</f>
        <v>-1.5375314101278237E-2</v>
      </c>
      <c r="AA175" s="165">
        <f>('DJI Components'!FX178/'DJI Components'!FX177)-1</f>
        <v>-2.2207208366805675E-3</v>
      </c>
      <c r="AB175" s="165">
        <f>('DJI Components'!GE178/'DJI Components'!GE177)-1</f>
        <v>-2.1509628729991626E-2</v>
      </c>
      <c r="AC175" s="165">
        <f>('DJI Components'!GL178/'DJI Components'!GL177)-1</f>
        <v>-2.2123911426109477E-2</v>
      </c>
      <c r="AD175" s="165">
        <f>('DJI Components'!GS178/'DJI Components'!GS177)-1</f>
        <v>-2.5868870816147638E-2</v>
      </c>
      <c r="AE175" s="165">
        <f>('DJI Components'!GZ178/'DJI Components'!GZ177)-1</f>
        <v>-2.1027093312347533E-2</v>
      </c>
      <c r="AF175" s="166">
        <f>('DJI Components'!HG178/'DJI Components'!HG177)-1</f>
        <v>-1.9886685287879846E-2</v>
      </c>
    </row>
    <row r="176" spans="1:32" x14ac:dyDescent="0.2">
      <c r="A176" s="127">
        <f>'DJI Components'!A179</f>
        <v>44329</v>
      </c>
      <c r="B176" s="164">
        <f>('DJI Components'!E179/'DJI Components'!E178)-1</f>
        <v>2.2829029587897454E-2</v>
      </c>
      <c r="C176" s="165">
        <f>('DJI Components'!L179/'DJI Components'!L178)-1</f>
        <v>1.1687452166366796E-2</v>
      </c>
      <c r="D176" s="165">
        <f>('DJI Components'!S179/'DJI Components'!S178)-1</f>
        <v>4.9436071845982976E-3</v>
      </c>
      <c r="E176" s="165">
        <f>('DJI Components'!Z179/'DJI Components'!Z178)-1</f>
        <v>1.7919720239139458E-2</v>
      </c>
      <c r="F176" s="165">
        <f>('DJI Components'!AG179/'DJI Components'!AG178)-1</f>
        <v>8.4246761863604469E-3</v>
      </c>
      <c r="G176" s="165">
        <f>('DJI Components'!AN179/'DJI Components'!AN178)-1</f>
        <v>1.1587729305940986E-2</v>
      </c>
      <c r="H176" s="165">
        <f>('DJI Components'!AU179/'DJI Components'!AU178)-1</f>
        <v>-6.4264038439114657E-3</v>
      </c>
      <c r="I176" s="165">
        <f>('DJI Components'!BB179/'DJI Components'!BB178)-1</f>
        <v>1.724814020341614E-2</v>
      </c>
      <c r="J176" s="165">
        <f>('DJI Components'!BI179/'DJI Components'!BI178)-1</f>
        <v>8.6972056125611541E-3</v>
      </c>
      <c r="K176" s="165">
        <f>('DJI Components'!BP179/'DJI Components'!BP178)-1</f>
        <v>7.100651097652344E-3</v>
      </c>
      <c r="L176" s="165">
        <f>('DJI Components'!BW179/'DJI Components'!BW178)-1</f>
        <v>1.2443578088773943E-2</v>
      </c>
      <c r="M176" s="165">
        <f>('DJI Components'!CD179/'DJI Components'!CD178)-1</f>
        <v>1.6542447354104262E-2</v>
      </c>
      <c r="N176" s="165">
        <f>('DJI Components'!CK179/'DJI Components'!CK178)-1</f>
        <v>2.6561555205047327E-2</v>
      </c>
      <c r="O176" s="165">
        <f>('DJI Components'!CR179/'DJI Components'!CR178)-1</f>
        <v>7.2733869316186084E-3</v>
      </c>
      <c r="P176" s="165">
        <f>('DJI Components'!CY179/'DJI Components'!CY178)-1</f>
        <v>2.0311358379801137E-2</v>
      </c>
      <c r="Q176" s="165">
        <f>('DJI Components'!DF179/'DJI Components'!DF178)-1</f>
        <v>1.0463793290079515E-2</v>
      </c>
      <c r="R176" s="165">
        <f>('DJI Components'!DM179/'DJI Components'!DM178)-1</f>
        <v>2.5722471115702916E-2</v>
      </c>
      <c r="S176" s="165">
        <f>('DJI Components'!DT179/'DJI Components'!DT178)-1</f>
        <v>8.0284372376200341E-3</v>
      </c>
      <c r="T176" s="165">
        <f>('DJI Components'!EA179/'DJI Components'!EA178)-1</f>
        <v>8.8461005728219799E-3</v>
      </c>
      <c r="U176" s="165">
        <f>('DJI Components'!EH179/'DJI Components'!EH178)-1</f>
        <v>1.686192050209212E-2</v>
      </c>
      <c r="V176" s="165">
        <f>('DJI Components'!EO179/'DJI Components'!EO178)-1</f>
        <v>1.6493140538971218E-3</v>
      </c>
      <c r="W176" s="165">
        <f>('DJI Components'!EV179/'DJI Components'!EV178)-1</f>
        <v>1.6083872750384254E-2</v>
      </c>
      <c r="X176" s="165">
        <f>('DJI Components'!FC179/'DJI Components'!FC178)-1</f>
        <v>6.2696306824707726E-3</v>
      </c>
      <c r="Y176" s="165">
        <f>('DJI Components'!FJ179/'DJI Components'!FJ178)-1</f>
        <v>2.608126829268298E-2</v>
      </c>
      <c r="Z176" s="165">
        <f>('DJI Components'!FQ179/'DJI Components'!FQ178)-1</f>
        <v>7.8693614212861362E-3</v>
      </c>
      <c r="AA176" s="165">
        <f>('DJI Components'!FX179/'DJI Components'!FX178)-1</f>
        <v>6.8481595617189139E-3</v>
      </c>
      <c r="AB176" s="165">
        <f>('DJI Components'!GE179/'DJI Components'!GE178)-1</f>
        <v>1.4095997504963043E-2</v>
      </c>
      <c r="AC176" s="165">
        <f>('DJI Components'!GL179/'DJI Components'!GL178)-1</f>
        <v>2.0739026758314072E-2</v>
      </c>
      <c r="AD176" s="165">
        <f>('DJI Components'!GS179/'DJI Components'!GS178)-1</f>
        <v>1.6919250891286541E-2</v>
      </c>
      <c r="AE176" s="165">
        <f>('DJI Components'!GZ179/'DJI Components'!GZ178)-1</f>
        <v>2.7550744080380163E-3</v>
      </c>
      <c r="AF176" s="166">
        <f>('DJI Components'!HG179/'DJI Components'!HG178)-1</f>
        <v>1.291515991289649E-2</v>
      </c>
    </row>
    <row r="177" spans="1:32" x14ac:dyDescent="0.2">
      <c r="A177" s="127">
        <f>'DJI Components'!A180</f>
        <v>44330</v>
      </c>
      <c r="B177" s="164">
        <f>('DJI Components'!E180/'DJI Components'!E179)-1</f>
        <v>4.7686985936052917E-3</v>
      </c>
      <c r="C177" s="165">
        <f>('DJI Components'!L180/'DJI Components'!L179)-1</f>
        <v>1.9924662254352743E-2</v>
      </c>
      <c r="D177" s="165">
        <f>('DJI Components'!S180/'DJI Components'!S179)-1</f>
        <v>-2.7373427255865668E-3</v>
      </c>
      <c r="E177" s="165">
        <f>('DJI Components'!Z180/'DJI Components'!Z179)-1</f>
        <v>1.9844730576580538E-2</v>
      </c>
      <c r="F177" s="165">
        <f>('DJI Components'!AG180/'DJI Components'!AG179)-1</f>
        <v>2.6185779851714885E-2</v>
      </c>
      <c r="G177" s="165">
        <f>('DJI Components'!AN180/'DJI Components'!AN179)-1</f>
        <v>8.9973296830869742E-3</v>
      </c>
      <c r="H177" s="165">
        <f>('DJI Components'!AU180/'DJI Components'!AU179)-1</f>
        <v>2.6152990251218533E-2</v>
      </c>
      <c r="I177" s="165">
        <f>('DJI Components'!BB180/'DJI Components'!BB179)-1</f>
        <v>7.8110113236422585E-3</v>
      </c>
      <c r="J177" s="165">
        <f>('DJI Components'!BI180/'DJI Components'!BI179)-1</f>
        <v>4.0359935437896954E-3</v>
      </c>
      <c r="K177" s="165">
        <f>('DJI Components'!BP180/'DJI Components'!BP179)-1</f>
        <v>2.5705052123823346E-2</v>
      </c>
      <c r="L177" s="165">
        <f>('DJI Components'!BW180/'DJI Components'!BW179)-1</f>
        <v>2.775839875008157E-2</v>
      </c>
      <c r="M177" s="165">
        <f>('DJI Components'!CD180/'DJI Components'!CD179)-1</f>
        <v>1.6452110672231735E-2</v>
      </c>
      <c r="N177" s="165">
        <f>('DJI Components'!CK180/'DJI Components'!CK179)-1</f>
        <v>-5.5006082247314181E-3</v>
      </c>
      <c r="O177" s="165">
        <f>('DJI Components'!CR180/'DJI Components'!CR179)-1</f>
        <v>2.4810221248295461E-2</v>
      </c>
      <c r="P177" s="165">
        <f>('DJI Components'!CY180/'DJI Components'!CY179)-1</f>
        <v>3.5374558304426262E-3</v>
      </c>
      <c r="Q177" s="165">
        <f>('DJI Components'!DF180/'DJI Components'!DF179)-1</f>
        <v>1.5297363455628599E-3</v>
      </c>
      <c r="R177" s="165">
        <f>('DJI Components'!DM180/'DJI Components'!DM179)-1</f>
        <v>1.5541764705882422E-2</v>
      </c>
      <c r="S177" s="165">
        <f>('DJI Components'!DT180/'DJI Components'!DT179)-1</f>
        <v>8.4867344129044842E-3</v>
      </c>
      <c r="T177" s="165">
        <f>('DJI Components'!EA180/'DJI Components'!EA179)-1</f>
        <v>-5.0831796914775351E-3</v>
      </c>
      <c r="U177" s="165">
        <f>('DJI Components'!EH180/'DJI Components'!EH179)-1</f>
        <v>2.1067337452443491E-2</v>
      </c>
      <c r="V177" s="165">
        <f>('DJI Components'!EO180/'DJI Components'!EO179)-1</f>
        <v>1.7363909757024842E-2</v>
      </c>
      <c r="W177" s="165">
        <f>('DJI Components'!EV180/'DJI Components'!EV179)-1</f>
        <v>2.1056781723376439E-3</v>
      </c>
      <c r="X177" s="165">
        <f>('DJI Components'!FC180/'DJI Components'!FC179)-1</f>
        <v>2.7376583463718518E-2</v>
      </c>
      <c r="Y177" s="165">
        <f>('DJI Components'!FJ180/'DJI Components'!FJ179)-1</f>
        <v>1.7431542134620281E-2</v>
      </c>
      <c r="Z177" s="165">
        <f>('DJI Components'!FQ180/'DJI Components'!FQ179)-1</f>
        <v>3.0350254701145829E-3</v>
      </c>
      <c r="AA177" s="165">
        <f>('DJI Components'!FX180/'DJI Components'!FX179)-1</f>
        <v>-2.0405032810660861E-3</v>
      </c>
      <c r="AB177" s="165">
        <f>('DJI Components'!GE180/'DJI Components'!GE179)-1</f>
        <v>1.4302301459231614E-2</v>
      </c>
      <c r="AC177" s="165">
        <f>('DJI Components'!GL180/'DJI Components'!GL179)-1</f>
        <v>1.0528260260957989E-2</v>
      </c>
      <c r="AD177" s="165">
        <f>('DJI Components'!GS180/'DJI Components'!GS179)-1</f>
        <v>9.2592516905651845E-3</v>
      </c>
      <c r="AE177" s="165">
        <f>('DJI Components'!GZ180/'DJI Components'!GZ179)-1</f>
        <v>-2.6017713940063247E-2</v>
      </c>
      <c r="AF177" s="166">
        <f>('DJI Components'!HG180/'DJI Components'!HG179)-1</f>
        <v>1.0601546965223418E-2</v>
      </c>
    </row>
    <row r="178" spans="1:32" x14ac:dyDescent="0.2">
      <c r="A178" s="127">
        <f>'DJI Components'!A181</f>
        <v>44333</v>
      </c>
      <c r="B178" s="164">
        <f>('DJI Components'!E181/'DJI Components'!E180)-1</f>
        <v>3.5717584017085358E-3</v>
      </c>
      <c r="C178" s="165">
        <f>('DJI Components'!L181/'DJI Components'!L180)-1</f>
        <v>-1.8453261919945119E-3</v>
      </c>
      <c r="D178" s="165">
        <f>('DJI Components'!S181/'DJI Components'!S180)-1</f>
        <v>3.9780411333829591E-3</v>
      </c>
      <c r="E178" s="165">
        <f>('DJI Components'!Z181/'DJI Components'!Z180)-1</f>
        <v>-9.2585329758775314E-3</v>
      </c>
      <c r="F178" s="165">
        <f>('DJI Components'!AG181/'DJI Components'!AG180)-1</f>
        <v>-2.1447235867084746E-3</v>
      </c>
      <c r="G178" s="165">
        <f>('DJI Components'!AN181/'DJI Components'!AN180)-1</f>
        <v>1.0568455774568886E-2</v>
      </c>
      <c r="H178" s="165">
        <f>('DJI Components'!AU181/'DJI Components'!AU180)-1</f>
        <v>1.2240769048682099E-2</v>
      </c>
      <c r="I178" s="165">
        <f>('DJI Components'!BB181/'DJI Components'!BB180)-1</f>
        <v>7.560869279361615E-4</v>
      </c>
      <c r="J178" s="165">
        <f>('DJI Components'!BI181/'DJI Components'!BI180)-1</f>
        <v>-1.644454595285838E-3</v>
      </c>
      <c r="K178" s="165">
        <f>('DJI Components'!BP181/'DJI Components'!BP180)-1</f>
        <v>1.5466160232961323E-2</v>
      </c>
      <c r="L178" s="165">
        <f>('DJI Components'!BW181/'DJI Components'!BW180)-1</f>
        <v>1.3016541863986042E-3</v>
      </c>
      <c r="M178" s="165">
        <f>('DJI Components'!CD181/'DJI Components'!CD180)-1</f>
        <v>-3.9144968159989801E-3</v>
      </c>
      <c r="N178" s="165">
        <f>('DJI Components'!CK181/'DJI Components'!CK180)-1</f>
        <v>-1.1185597577702877E-2</v>
      </c>
      <c r="O178" s="165">
        <f>('DJI Components'!CR181/'DJI Components'!CR180)-1</f>
        <v>-3.6126469236730241E-4</v>
      </c>
      <c r="P178" s="165">
        <f>('DJI Components'!CY181/'DJI Components'!CY180)-1</f>
        <v>2.9721317445738915E-3</v>
      </c>
      <c r="Q178" s="165">
        <f>('DJI Components'!DF181/'DJI Components'!DF180)-1</f>
        <v>9.9869579956113341E-4</v>
      </c>
      <c r="R178" s="165">
        <f>('DJI Components'!DM181/'DJI Components'!DM180)-1</f>
        <v>4.0241632834632224E-3</v>
      </c>
      <c r="S178" s="165">
        <f>('DJI Components'!DT181/'DJI Components'!DT180)-1</f>
        <v>-1.7265665383803253E-4</v>
      </c>
      <c r="T178" s="165">
        <f>('DJI Components'!EA181/'DJI Components'!EA180)-1</f>
        <v>2.0181314836631659E-2</v>
      </c>
      <c r="U178" s="165">
        <f>('DJI Components'!EH181/'DJI Components'!EH180)-1</f>
        <v>-1.196857171795862E-2</v>
      </c>
      <c r="V178" s="165">
        <f>('DJI Components'!EO181/'DJI Components'!EO180)-1</f>
        <v>3.5313104150604957E-3</v>
      </c>
      <c r="W178" s="165">
        <f>('DJI Components'!EV181/'DJI Components'!EV180)-1</f>
        <v>-2.0288313176157757E-3</v>
      </c>
      <c r="X178" s="165">
        <f>('DJI Components'!FC181/'DJI Components'!FC180)-1</f>
        <v>-1.1945263035095688E-2</v>
      </c>
      <c r="Y178" s="165">
        <f>('DJI Components'!FJ181/'DJI Components'!FJ180)-1</f>
        <v>-1.6198056700457153E-3</v>
      </c>
      <c r="Z178" s="165">
        <f>('DJI Components'!FQ181/'DJI Components'!FQ180)-1</f>
        <v>-2.8550098444609651E-3</v>
      </c>
      <c r="AA178" s="165">
        <f>('DJI Components'!FX181/'DJI Components'!FX180)-1</f>
        <v>-1.2779008566689565E-2</v>
      </c>
      <c r="AB178" s="165">
        <f>('DJI Components'!GE181/'DJI Components'!GE180)-1</f>
        <v>-2.2032255027476522E-3</v>
      </c>
      <c r="AC178" s="165">
        <f>('DJI Components'!GL181/'DJI Components'!GL180)-1</f>
        <v>1.078413472462314E-2</v>
      </c>
      <c r="AD178" s="165">
        <f>('DJI Components'!GS181/'DJI Components'!GS180)-1</f>
        <v>-4.5155173590735176E-3</v>
      </c>
      <c r="AE178" s="165">
        <f>('DJI Components'!GZ181/'DJI Components'!GZ180)-1</f>
        <v>-2.0840501223497343E-2</v>
      </c>
      <c r="AF178" s="166">
        <f>('DJI Components'!HG181/'DJI Components'!HG180)-1</f>
        <v>-1.5804721813336142E-3</v>
      </c>
    </row>
    <row r="179" spans="1:32" x14ac:dyDescent="0.2">
      <c r="A179" s="127">
        <f>'DJI Components'!A182</f>
        <v>44334</v>
      </c>
      <c r="B179" s="164">
        <f>('DJI Components'!E182/'DJI Components'!E181)-1</f>
        <v>-1.014090970629955E-2</v>
      </c>
      <c r="C179" s="165">
        <f>('DJI Components'!L182/'DJI Components'!L181)-1</f>
        <v>-1.1921433049079333E-2</v>
      </c>
      <c r="D179" s="165">
        <f>('DJI Components'!S182/'DJI Components'!S181)-1</f>
        <v>-6.0226799662674857E-3</v>
      </c>
      <c r="E179" s="165">
        <f>('DJI Components'!Z182/'DJI Components'!Z181)-1</f>
        <v>-1.124573559623987E-2</v>
      </c>
      <c r="F179" s="165">
        <f>('DJI Components'!AG182/'DJI Components'!AG181)-1</f>
        <v>-1.8860996909570993E-3</v>
      </c>
      <c r="G179" s="165">
        <f>('DJI Components'!AN182/'DJI Components'!AN181)-1</f>
        <v>-2.1732881866621145E-2</v>
      </c>
      <c r="H179" s="165">
        <f>('DJI Components'!AU182/'DJI Components'!AU181)-1</f>
        <v>-4.1783215265467133E-2</v>
      </c>
      <c r="I179" s="165">
        <f>('DJI Components'!BB182/'DJI Components'!BB181)-1</f>
        <v>-1.8887420077207118E-4</v>
      </c>
      <c r="J179" s="165">
        <f>('DJI Components'!BI182/'DJI Components'!BI181)-1</f>
        <v>-5.4904649613920498E-3</v>
      </c>
      <c r="K179" s="165">
        <f>('DJI Components'!BP182/'DJI Components'!BP181)-1</f>
        <v>-1.9461358371944182E-2</v>
      </c>
      <c r="L179" s="165">
        <f>('DJI Components'!BW182/'DJI Components'!BW181)-1</f>
        <v>-1.2701427217332362E-2</v>
      </c>
      <c r="M179" s="165">
        <f>('DJI Components'!CD182/'DJI Components'!CD181)-1</f>
        <v>-1.8324696346868397E-2</v>
      </c>
      <c r="N179" s="165">
        <f>('DJI Components'!CK182/'DJI Components'!CK181)-1</f>
        <v>-1.0187212581256544E-2</v>
      </c>
      <c r="O179" s="165">
        <f>('DJI Components'!CR182/'DJI Components'!CR181)-1</f>
        <v>-8.8559910046631662E-3</v>
      </c>
      <c r="P179" s="165">
        <f>('DJI Components'!CY182/'DJI Components'!CY181)-1</f>
        <v>-8.2695678570081643E-3</v>
      </c>
      <c r="Q179" s="165">
        <f>('DJI Components'!DF182/'DJI Components'!DF181)-1</f>
        <v>3.5212160544717541E-4</v>
      </c>
      <c r="R179" s="165">
        <f>('DJI Components'!DM182/'DJI Components'!DM181)-1</f>
        <v>-1.4088735216963966E-2</v>
      </c>
      <c r="S179" s="165">
        <f>('DJI Components'!DT182/'DJI Components'!DT181)-1</f>
        <v>1.0790746182385291E-3</v>
      </c>
      <c r="T179" s="165">
        <f>('DJI Components'!EA182/'DJI Components'!EA181)-1</f>
        <v>-6.1349005790835021E-3</v>
      </c>
      <c r="U179" s="165">
        <f>('DJI Components'!EH182/'DJI Components'!EH181)-1</f>
        <v>-8.5650993553947341E-3</v>
      </c>
      <c r="V179" s="165">
        <f>('DJI Components'!EO182/'DJI Components'!EO181)-1</f>
        <v>-6.231258522651939E-3</v>
      </c>
      <c r="W179" s="165">
        <f>('DJI Components'!EV182/'DJI Components'!EV181)-1</f>
        <v>-1.0237341472078443E-2</v>
      </c>
      <c r="X179" s="165">
        <f>('DJI Components'!FC182/'DJI Components'!FC181)-1</f>
        <v>-3.3943829944609316E-3</v>
      </c>
      <c r="Y179" s="165">
        <f>('DJI Components'!FJ182/'DJI Components'!FJ181)-1</f>
        <v>-1.8471182527301067E-2</v>
      </c>
      <c r="Z179" s="165">
        <f>('DJI Components'!FQ182/'DJI Components'!FQ181)-1</f>
        <v>4.2826027912463704E-3</v>
      </c>
      <c r="AA179" s="165">
        <f>('DJI Components'!FX182/'DJI Components'!FX181)-1</f>
        <v>-1.3117000571574056E-2</v>
      </c>
      <c r="AB179" s="165">
        <f>('DJI Components'!GE182/'DJI Components'!GE181)-1</f>
        <v>-3.8420552566502675E-3</v>
      </c>
      <c r="AC179" s="165">
        <f>('DJI Components'!GL182/'DJI Components'!GL181)-1</f>
        <v>-7.2334540186880236E-4</v>
      </c>
      <c r="AD179" s="165">
        <f>('DJI Components'!GS182/'DJI Components'!GS181)-1</f>
        <v>2.1743862205658049E-2</v>
      </c>
      <c r="AE179" s="165">
        <f>('DJI Components'!GZ182/'DJI Components'!GZ181)-1</f>
        <v>-2.3518873194745549E-3</v>
      </c>
      <c r="AF179" s="166">
        <f>('DJI Components'!HG182/'DJI Components'!HG181)-1</f>
        <v>-7.7817418482225564E-3</v>
      </c>
    </row>
    <row r="180" spans="1:32" x14ac:dyDescent="0.2">
      <c r="A180" s="127">
        <f>'DJI Components'!A183</f>
        <v>44335</v>
      </c>
      <c r="B180" s="164">
        <f>('DJI Components'!E183/'DJI Components'!E182)-1</f>
        <v>-2.1178791415942255E-3</v>
      </c>
      <c r="C180" s="165">
        <f>('DJI Components'!L183/'DJI Components'!L182)-1</f>
        <v>-1.6775855965679431E-3</v>
      </c>
      <c r="D180" s="165">
        <f>('DJI Components'!S183/'DJI Components'!S182)-1</f>
        <v>-8.8894044132608041E-3</v>
      </c>
      <c r="E180" s="165">
        <f>('DJI Components'!Z183/'DJI Components'!Z182)-1</f>
        <v>-1.2815058274969759E-3</v>
      </c>
      <c r="F180" s="165">
        <f>('DJI Components'!AG183/'DJI Components'!AG182)-1</f>
        <v>-1.3755240425112225E-2</v>
      </c>
      <c r="G180" s="165">
        <f>('DJI Components'!AN183/'DJI Components'!AN182)-1</f>
        <v>-1.0857334902671156E-2</v>
      </c>
      <c r="H180" s="165">
        <f>('DJI Components'!AU183/'DJI Components'!AU182)-1</f>
        <v>-2.8065577321529589E-2</v>
      </c>
      <c r="I180" s="165">
        <f>('DJI Components'!BB183/'DJI Components'!BB182)-1</f>
        <v>-8.6907047043264241E-3</v>
      </c>
      <c r="J180" s="165">
        <f>('DJI Components'!BI183/'DJI Components'!BI182)-1</f>
        <v>-3.1284873021716342E-3</v>
      </c>
      <c r="K180" s="165">
        <f>('DJI Components'!BP183/'DJI Components'!BP182)-1</f>
        <v>-1.4094578082763931E-2</v>
      </c>
      <c r="L180" s="165">
        <f>('DJI Components'!BW183/'DJI Components'!BW182)-1</f>
        <v>-1.6951922958920007E-2</v>
      </c>
      <c r="M180" s="165">
        <f>('DJI Components'!CD183/'DJI Components'!CD182)-1</f>
        <v>-4.4980207291914764E-3</v>
      </c>
      <c r="N180" s="165">
        <f>('DJI Components'!CK183/'DJI Components'!CK182)-1</f>
        <v>-7.2612091554853375E-3</v>
      </c>
      <c r="O180" s="165">
        <f>('DJI Components'!CR183/'DJI Components'!CR182)-1</f>
        <v>9.4821480671041236E-3</v>
      </c>
      <c r="P180" s="165">
        <f>('DJI Components'!CY183/'DJI Components'!CY182)-1</f>
        <v>-5.0031407128582339E-3</v>
      </c>
      <c r="Q180" s="165">
        <f>('DJI Components'!DF183/'DJI Components'!DF182)-1</f>
        <v>-2.1706952567444038E-3</v>
      </c>
      <c r="R180" s="165">
        <f>('DJI Components'!DM183/'DJI Components'!DM182)-1</f>
        <v>-7.6378500411019568E-3</v>
      </c>
      <c r="S180" s="165">
        <f>('DJI Components'!DT183/'DJI Components'!DT182)-1</f>
        <v>-7.6747253642179825E-3</v>
      </c>
      <c r="T180" s="165">
        <f>('DJI Components'!EA183/'DJI Components'!EA182)-1</f>
        <v>-2.5201903700233785E-4</v>
      </c>
      <c r="U180" s="165">
        <f>('DJI Components'!EH183/'DJI Components'!EH182)-1</f>
        <v>1.6452608059447371E-4</v>
      </c>
      <c r="V180" s="165">
        <f>('DJI Components'!EO183/'DJI Components'!EO182)-1</f>
        <v>-1.9179632917964651E-2</v>
      </c>
      <c r="W180" s="165">
        <f>('DJI Components'!EV183/'DJI Components'!EV182)-1</f>
        <v>2.0539831691763766E-3</v>
      </c>
      <c r="X180" s="165">
        <f>('DJI Components'!FC183/'DJI Components'!FC182)-1</f>
        <v>3.2706545675299292E-2</v>
      </c>
      <c r="Y180" s="165">
        <f>('DJI Components'!FJ183/'DJI Components'!FJ182)-1</f>
        <v>-1.8436837237318926E-3</v>
      </c>
      <c r="Z180" s="165">
        <f>('DJI Components'!FQ183/'DJI Components'!FQ182)-1</f>
        <v>-2.144366171056511E-3</v>
      </c>
      <c r="AA180" s="165">
        <f>('DJI Components'!FX183/'DJI Components'!FX182)-1</f>
        <v>-4.5470793983910518E-3</v>
      </c>
      <c r="AB180" s="165">
        <f>('DJI Components'!GE183/'DJI Components'!GE182)-1</f>
        <v>-4.3445979943600443E-3</v>
      </c>
      <c r="AC180" s="165">
        <f>('DJI Components'!GL183/'DJI Components'!GL182)-1</f>
        <v>-8.1432684814791712E-3</v>
      </c>
      <c r="AD180" s="165">
        <f>('DJI Components'!GS183/'DJI Components'!GS182)-1</f>
        <v>7.0424915215916428E-5</v>
      </c>
      <c r="AE180" s="165">
        <f>('DJI Components'!GZ183/'DJI Components'!GZ182)-1</f>
        <v>-2.4162483316462202E-3</v>
      </c>
      <c r="AF180" s="166">
        <f>('DJI Components'!HG183/'DJI Components'!HG182)-1</f>
        <v>-4.8331418122844472E-3</v>
      </c>
    </row>
    <row r="181" spans="1:32" x14ac:dyDescent="0.2">
      <c r="A181" s="127">
        <f>'DJI Components'!A184</f>
        <v>44336</v>
      </c>
      <c r="B181" s="164">
        <f>('DJI Components'!E184/'DJI Components'!E183)-1</f>
        <v>-4.6891015393158986E-3</v>
      </c>
      <c r="C181" s="165">
        <f>('DJI Components'!L184/'DJI Components'!L183)-1</f>
        <v>5.1703161680427545E-3</v>
      </c>
      <c r="D181" s="165">
        <f>('DJI Components'!S184/'DJI Components'!S183)-1</f>
        <v>1.3272686054122795E-2</v>
      </c>
      <c r="E181" s="165">
        <f>('DJI Components'!Z184/'DJI Components'!Z183)-1</f>
        <v>2.1012077616294977E-2</v>
      </c>
      <c r="F181" s="165">
        <f>('DJI Components'!AG184/'DJI Components'!AG183)-1</f>
        <v>1.4392638930510904E-2</v>
      </c>
      <c r="G181" s="165">
        <f>('DJI Components'!AN184/'DJI Components'!AN183)-1</f>
        <v>-7.9368009443323562E-3</v>
      </c>
      <c r="H181" s="165">
        <f>('DJI Components'!AU184/'DJI Components'!AU183)-1</f>
        <v>3.4883818843520764E-3</v>
      </c>
      <c r="I181" s="165">
        <f>('DJI Components'!BB184/'DJI Components'!BB183)-1</f>
        <v>7.2421763437739983E-3</v>
      </c>
      <c r="J181" s="165">
        <f>('DJI Components'!BI184/'DJI Components'!BI183)-1</f>
        <v>8.8610673384186267E-3</v>
      </c>
      <c r="K181" s="165">
        <f>('DJI Components'!BP184/'DJI Components'!BP183)-1</f>
        <v>-4.2305030971333535E-3</v>
      </c>
      <c r="L181" s="165">
        <f>('DJI Components'!BW184/'DJI Components'!BW183)-1</f>
        <v>3.9064511983586403E-3</v>
      </c>
      <c r="M181" s="165">
        <f>('DJI Components'!CD184/'DJI Components'!CD183)-1</f>
        <v>3.6598498752080655E-3</v>
      </c>
      <c r="N181" s="165">
        <f>('DJI Components'!CK184/'DJI Components'!CK183)-1</f>
        <v>4.6111685312957285E-3</v>
      </c>
      <c r="O181" s="165">
        <f>('DJI Components'!CR184/'DJI Components'!CR183)-1</f>
        <v>1.0657514258354261E-2</v>
      </c>
      <c r="P181" s="165">
        <f>('DJI Components'!CY184/'DJI Components'!CY183)-1</f>
        <v>4.8187931445102805E-3</v>
      </c>
      <c r="Q181" s="165">
        <f>('DJI Components'!DF184/'DJI Components'!DF183)-1</f>
        <v>5.8208195458511192E-3</v>
      </c>
      <c r="R181" s="165">
        <f>('DJI Components'!DM184/'DJI Components'!DM183)-1</f>
        <v>-1.7379368025700614E-3</v>
      </c>
      <c r="S181" s="165">
        <f>('DJI Components'!DT184/'DJI Components'!DT183)-1</f>
        <v>8.8203304493676971E-3</v>
      </c>
      <c r="T181" s="165">
        <f>('DJI Components'!EA184/'DJI Components'!EA183)-1</f>
        <v>3.780287692646267E-3</v>
      </c>
      <c r="U181" s="165">
        <f>('DJI Components'!EH184/'DJI Components'!EH183)-1</f>
        <v>1.3820340034146561E-2</v>
      </c>
      <c r="V181" s="165">
        <f>('DJI Components'!EO184/'DJI Components'!EO183)-1</f>
        <v>2.3315055932571216E-3</v>
      </c>
      <c r="W181" s="165">
        <f>('DJI Components'!EV184/'DJI Components'!EV183)-1</f>
        <v>1.0248857529332689E-2</v>
      </c>
      <c r="X181" s="165">
        <f>('DJI Components'!FC184/'DJI Components'!FC183)-1</f>
        <v>1.1023778097474901E-2</v>
      </c>
      <c r="Y181" s="165">
        <f>('DJI Components'!FJ184/'DJI Components'!FJ183)-1</f>
        <v>1.152864968152878E-2</v>
      </c>
      <c r="Z181" s="165">
        <f>('DJI Components'!FQ184/'DJI Components'!FQ183)-1</f>
        <v>-2.1000854700854443E-3</v>
      </c>
      <c r="AA181" s="165">
        <f>('DJI Components'!FX184/'DJI Components'!FX183)-1</f>
        <v>-2.2838546129253512E-3</v>
      </c>
      <c r="AB181" s="165">
        <f>('DJI Components'!GE184/'DJI Components'!GE183)-1</f>
        <v>8.2372591520059046E-3</v>
      </c>
      <c r="AC181" s="165">
        <f>('DJI Components'!GL184/'DJI Components'!GL183)-1</f>
        <v>-3.8314722891539255E-3</v>
      </c>
      <c r="AD181" s="165">
        <f>('DJI Components'!GS184/'DJI Components'!GS183)-1</f>
        <v>3.5231116618250624E-3</v>
      </c>
      <c r="AE181" s="165">
        <f>('DJI Components'!GZ184/'DJI Components'!GZ183)-1</f>
        <v>1.2347119694048114E-2</v>
      </c>
      <c r="AF181" s="166">
        <f>('DJI Components'!HG184/'DJI Components'!HG183)-1</f>
        <v>5.5496158253294237E-3</v>
      </c>
    </row>
    <row r="182" spans="1:32" x14ac:dyDescent="0.2">
      <c r="A182" s="127">
        <f>'DJI Components'!A185</f>
        <v>44337</v>
      </c>
      <c r="B182" s="164">
        <f>('DJI Components'!E185/'DJI Components'!E184)-1</f>
        <v>1.0414431254583967E-3</v>
      </c>
      <c r="C182" s="165">
        <f>('DJI Components'!L185/'DJI Components'!L184)-1</f>
        <v>8.615675487787966E-3</v>
      </c>
      <c r="D182" s="165">
        <f>('DJI Components'!S185/'DJI Components'!S184)-1</f>
        <v>-3.6518002046703746E-3</v>
      </c>
      <c r="E182" s="165">
        <f>('DJI Components'!Z185/'DJI Components'!Z184)-1</f>
        <v>-1.4767088441867582E-2</v>
      </c>
      <c r="F182" s="165">
        <f>('DJI Components'!AG185/'DJI Components'!AG184)-1</f>
        <v>3.1495775044913854E-2</v>
      </c>
      <c r="G182" s="165">
        <f>('DJI Components'!AN185/'DJI Components'!AN184)-1</f>
        <v>9.5748753228888095E-3</v>
      </c>
      <c r="H182" s="165">
        <f>('DJI Components'!AU185/'DJI Components'!AU184)-1</f>
        <v>5.4075416262562293E-3</v>
      </c>
      <c r="I182" s="165">
        <f>('DJI Components'!BB185/'DJI Components'!BB184)-1</f>
        <v>-7.9469823253351946E-3</v>
      </c>
      <c r="J182" s="165">
        <f>('DJI Components'!BI185/'DJI Components'!BI184)-1</f>
        <v>-5.4900272464764033E-4</v>
      </c>
      <c r="K182" s="165">
        <f>('DJI Components'!BP185/'DJI Components'!BP184)-1</f>
        <v>8.3504246015111416E-3</v>
      </c>
      <c r="L182" s="165">
        <f>('DJI Components'!BW185/'DJI Components'!BW184)-1</f>
        <v>1.8011037350633918E-2</v>
      </c>
      <c r="M182" s="165">
        <f>('DJI Components'!CD185/'DJI Components'!CD184)-1</f>
        <v>4.8169629312346807E-3</v>
      </c>
      <c r="N182" s="165">
        <f>('DJI Components'!CK185/'DJI Components'!CK184)-1</f>
        <v>-4.1153846935493288E-4</v>
      </c>
      <c r="O182" s="165">
        <f>('DJI Components'!CR185/'DJI Components'!CR184)-1</f>
        <v>2.3235209593650552E-3</v>
      </c>
      <c r="P182" s="165">
        <f>('DJI Components'!CY185/'DJI Components'!CY184)-1</f>
        <v>5.9772030171947321E-3</v>
      </c>
      <c r="Q182" s="165">
        <f>('DJI Components'!DF185/'DJI Components'!DF184)-1</f>
        <v>-6.4301160635371613E-4</v>
      </c>
      <c r="R182" s="165">
        <f>('DJI Components'!DM185/'DJI Components'!DM184)-1</f>
        <v>1.1378486459261428E-2</v>
      </c>
      <c r="S182" s="165">
        <f>('DJI Components'!DT185/'DJI Components'!DT184)-1</f>
        <v>-4.0485314339724354E-3</v>
      </c>
      <c r="T182" s="165">
        <f>('DJI Components'!EA185/'DJI Components'!EA184)-1</f>
        <v>-6.0256183502453986E-3</v>
      </c>
      <c r="U182" s="165">
        <f>('DJI Components'!EH185/'DJI Components'!EH184)-1</f>
        <v>-5.3148248184814451E-3</v>
      </c>
      <c r="V182" s="165">
        <f>('DJI Components'!EO185/'DJI Components'!EO184)-1</f>
        <v>-4.577174020344521E-3</v>
      </c>
      <c r="W182" s="165">
        <f>('DJI Components'!EV185/'DJI Components'!EV184)-1</f>
        <v>0</v>
      </c>
      <c r="X182" s="165">
        <f>('DJI Components'!FC185/'DJI Components'!FC184)-1</f>
        <v>-5.3623961272785126E-3</v>
      </c>
      <c r="Y182" s="165">
        <f>('DJI Components'!FJ185/'DJI Components'!FJ184)-1</f>
        <v>1.7001700358940663E-3</v>
      </c>
      <c r="Z182" s="165">
        <f>('DJI Components'!FQ185/'DJI Components'!FQ184)-1</f>
        <v>7.3169290579631063E-3</v>
      </c>
      <c r="AA182" s="165">
        <f>('DJI Components'!FX185/'DJI Components'!FX184)-1</f>
        <v>2.1130304259018295E-3</v>
      </c>
      <c r="AB182" s="165">
        <f>('DJI Components'!GE185/'DJI Components'!GE184)-1</f>
        <v>1.4573485121238683E-3</v>
      </c>
      <c r="AC182" s="165">
        <f>('DJI Components'!GL185/'DJI Components'!GL184)-1</f>
        <v>5.1282602611084638E-3</v>
      </c>
      <c r="AD182" s="165">
        <f>('DJI Components'!GS185/'DJI Components'!GS184)-1</f>
        <v>-4.7043814731692057E-3</v>
      </c>
      <c r="AE182" s="165">
        <f>('DJI Components'!GZ185/'DJI Components'!GZ184)-1</f>
        <v>6.0690534192981982E-3</v>
      </c>
      <c r="AF182" s="166">
        <f>('DJI Components'!HG185/'DJI Components'!HG184)-1</f>
        <v>3.6289595017038323E-3</v>
      </c>
    </row>
    <row r="183" spans="1:32" x14ac:dyDescent="0.2">
      <c r="A183" s="127">
        <f>'DJI Components'!A186</f>
        <v>44340</v>
      </c>
      <c r="B183" s="164">
        <f>('DJI Components'!E186/'DJI Components'!E185)-1</f>
        <v>3.7154463305486551E-3</v>
      </c>
      <c r="C183" s="165">
        <f>('DJI Components'!L186/'DJI Components'!L185)-1</f>
        <v>1.1283254009155863E-2</v>
      </c>
      <c r="D183" s="165">
        <f>('DJI Components'!S186/'DJI Components'!S185)-1</f>
        <v>-1.2987510716455763E-2</v>
      </c>
      <c r="E183" s="165">
        <f>('DJI Components'!Z186/'DJI Components'!Z185)-1</f>
        <v>1.3314183209758301E-2</v>
      </c>
      <c r="F183" s="165">
        <f>('DJI Components'!AG186/'DJI Components'!AG185)-1</f>
        <v>1.1157460701378685E-2</v>
      </c>
      <c r="G183" s="165">
        <f>('DJI Components'!AN186/'DJI Components'!AN185)-1</f>
        <v>7.6293962310445274E-3</v>
      </c>
      <c r="H183" s="165">
        <f>('DJI Components'!AU186/'DJI Components'!AU185)-1</f>
        <v>1.4214319605811099E-2</v>
      </c>
      <c r="I183" s="165">
        <f>('DJI Components'!BB186/'DJI Components'!BB185)-1</f>
        <v>1.8310108716383722E-2</v>
      </c>
      <c r="J183" s="165">
        <f>('DJI Components'!BI186/'DJI Components'!BI185)-1</f>
        <v>3.2954962155895551E-3</v>
      </c>
      <c r="K183" s="165">
        <f>('DJI Components'!BP186/'DJI Components'!BP185)-1</f>
        <v>1.0460569215151372E-2</v>
      </c>
      <c r="L183" s="165">
        <f>('DJI Components'!BW186/'DJI Components'!BW185)-1</f>
        <v>5.5425079030604341E-3</v>
      </c>
      <c r="M183" s="165">
        <f>('DJI Components'!CD186/'DJI Components'!CD185)-1</f>
        <v>8.064529678286636E-3</v>
      </c>
      <c r="N183" s="165">
        <f>('DJI Components'!CK186/'DJI Components'!CK185)-1</f>
        <v>-2.9451595540956887E-3</v>
      </c>
      <c r="O183" s="165">
        <f>('DJI Components'!CR186/'DJI Components'!CR185)-1</f>
        <v>1.5691814704286156E-2</v>
      </c>
      <c r="P183" s="165">
        <f>('DJI Components'!CY186/'DJI Components'!CY185)-1</f>
        <v>-1.3820643435791258E-4</v>
      </c>
      <c r="Q183" s="165">
        <f>('DJI Components'!DF186/'DJI Components'!DF185)-1</f>
        <v>-2.3982451053595755E-3</v>
      </c>
      <c r="R183" s="165">
        <f>('DJI Components'!DM186/'DJI Components'!DM185)-1</f>
        <v>5.4099900304933612E-3</v>
      </c>
      <c r="S183" s="165">
        <f>('DJI Components'!DT186/'DJI Components'!DT185)-1</f>
        <v>2.8974182040861773E-3</v>
      </c>
      <c r="T183" s="165">
        <f>('DJI Components'!EA186/'DJI Components'!EA185)-1</f>
        <v>-1.894486969460929E-3</v>
      </c>
      <c r="U183" s="165">
        <f>('DJI Components'!EH186/'DJI Components'!EH185)-1</f>
        <v>2.288208608624287E-2</v>
      </c>
      <c r="V183" s="165">
        <f>('DJI Components'!EO186/'DJI Components'!EO185)-1</f>
        <v>1.0553248588776043E-2</v>
      </c>
      <c r="W183" s="165">
        <f>('DJI Components'!EV186/'DJI Components'!EV185)-1</f>
        <v>-2.8980434782610587E-4</v>
      </c>
      <c r="X183" s="165">
        <f>('DJI Components'!FC186/'DJI Components'!FC185)-1</f>
        <v>1.9813114207807292E-2</v>
      </c>
      <c r="Y183" s="165">
        <f>('DJI Components'!FJ186/'DJI Components'!FJ185)-1</f>
        <v>-2.200188556698679E-3</v>
      </c>
      <c r="Z183" s="165">
        <f>('DJI Components'!FQ186/'DJI Components'!FQ185)-1</f>
        <v>-1.6519519756582612E-3</v>
      </c>
      <c r="AA183" s="165">
        <f>('DJI Components'!FX186/'DJI Components'!FX185)-1</f>
        <v>1.2300123001229846E-3</v>
      </c>
      <c r="AB183" s="165">
        <f>('DJI Components'!GE186/'DJI Components'!GE185)-1</f>
        <v>1.1244886691451406E-2</v>
      </c>
      <c r="AC183" s="165">
        <f>('DJI Components'!GL186/'DJI Components'!GL185)-1</f>
        <v>-9.110604790258936E-4</v>
      </c>
      <c r="AD183" s="165">
        <f>('DJI Components'!GS186/'DJI Components'!GS185)-1</f>
        <v>7.0511463844846745E-5</v>
      </c>
      <c r="AE183" s="165">
        <f>('DJI Components'!GZ186/'DJI Components'!GZ185)-1</f>
        <v>1.107890989833793E-2</v>
      </c>
      <c r="AF183" s="166">
        <f>('DJI Components'!HG186/'DJI Components'!HG185)-1</f>
        <v>5.4414426634363799E-3</v>
      </c>
    </row>
    <row r="184" spans="1:32" x14ac:dyDescent="0.2">
      <c r="A184" s="127">
        <f>'DJI Components'!A187</f>
        <v>44341</v>
      </c>
      <c r="B184" s="164">
        <f>('DJI Components'!E187/'DJI Components'!E186)-1</f>
        <v>-4.4420018536005523E-3</v>
      </c>
      <c r="C184" s="165">
        <f>('DJI Components'!L187/'DJI Components'!L186)-1</f>
        <v>-3.9712809125773685E-3</v>
      </c>
      <c r="D184" s="165">
        <f>('DJI Components'!S187/'DJI Components'!S186)-1</f>
        <v>-2.3208879919273451E-2</v>
      </c>
      <c r="E184" s="165">
        <f>('DJI Components'!Z187/'DJI Components'!Z186)-1</f>
        <v>-1.5735326762160717E-3</v>
      </c>
      <c r="F184" s="165">
        <f>('DJI Components'!AG187/'DJI Components'!AG186)-1</f>
        <v>1.3898260496139958E-2</v>
      </c>
      <c r="G184" s="165">
        <f>('DJI Components'!AN187/'DJI Components'!AN186)-1</f>
        <v>-7.8644843187891667E-3</v>
      </c>
      <c r="H184" s="165">
        <f>('DJI Components'!AU187/'DJI Components'!AU186)-1</f>
        <v>-1.6382528719366074E-2</v>
      </c>
      <c r="I184" s="165">
        <f>('DJI Components'!BB187/'DJI Components'!BB186)-1</f>
        <v>-1.4983705094282485E-3</v>
      </c>
      <c r="J184" s="165">
        <f>('DJI Components'!BI187/'DJI Components'!BI186)-1</f>
        <v>-1.8244525880384277E-4</v>
      </c>
      <c r="K184" s="165">
        <f>('DJI Components'!BP187/'DJI Components'!BP186)-1</f>
        <v>-7.3328825018167398E-3</v>
      </c>
      <c r="L184" s="165">
        <f>('DJI Components'!BW187/'DJI Components'!BW186)-1</f>
        <v>-1.026364796119128E-2</v>
      </c>
      <c r="M184" s="165">
        <f>('DJI Components'!CD187/'DJI Components'!CD186)-1</f>
        <v>-4.2666977777777726E-3</v>
      </c>
      <c r="N184" s="165">
        <f>('DJI Components'!CK187/'DJI Components'!CK186)-1</f>
        <v>6.0665862795907799E-3</v>
      </c>
      <c r="O184" s="165">
        <f>('DJI Components'!CR187/'DJI Components'!CR186)-1</f>
        <v>-1.5800562075151126E-3</v>
      </c>
      <c r="P184" s="165">
        <f>('DJI Components'!CY187/'DJI Components'!CY186)-1</f>
        <v>-6.4262575564796309E-3</v>
      </c>
      <c r="Q184" s="165">
        <f>('DJI Components'!DF187/'DJI Components'!DF186)-1</f>
        <v>-2.755795905790781E-3</v>
      </c>
      <c r="R184" s="165">
        <f>('DJI Components'!DM187/'DJI Components'!DM186)-1</f>
        <v>-1.0333784226100651E-2</v>
      </c>
      <c r="S184" s="165">
        <f>('DJI Components'!DT187/'DJI Components'!DT186)-1</f>
        <v>9.9174246920363807E-4</v>
      </c>
      <c r="T184" s="165">
        <f>('DJI Components'!EA187/'DJI Components'!EA186)-1</f>
        <v>-1.9359729117113589E-2</v>
      </c>
      <c r="U184" s="165">
        <f>('DJI Components'!EH187/'DJI Components'!EH186)-1</f>
        <v>3.7483132775673056E-3</v>
      </c>
      <c r="V184" s="165">
        <f>('DJI Components'!EO187/'DJI Components'!EO186)-1</f>
        <v>1.9394972689765755E-3</v>
      </c>
      <c r="W184" s="165">
        <f>('DJI Components'!EV187/'DJI Components'!EV186)-1</f>
        <v>3.4066829236969465E-3</v>
      </c>
      <c r="X184" s="165">
        <f>('DJI Components'!FC187/'DJI Components'!FC186)-1</f>
        <v>3.1719546417914302E-3</v>
      </c>
      <c r="Y184" s="165">
        <f>('DJI Components'!FJ187/'DJI Components'!FJ186)-1</f>
        <v>-1.3733969980066041E-2</v>
      </c>
      <c r="Z184" s="165">
        <f>('DJI Components'!FQ187/'DJI Components'!FQ186)-1</f>
        <v>5.1100521685834011E-3</v>
      </c>
      <c r="AA184" s="165">
        <f>('DJI Components'!FX187/'DJI Components'!FX186)-1</f>
        <v>-8.7750087750088079E-3</v>
      </c>
      <c r="AB184" s="165">
        <f>('DJI Components'!GE187/'DJI Components'!GE186)-1</f>
        <v>-1.3082286361520978E-3</v>
      </c>
      <c r="AC184" s="165">
        <f>('DJI Components'!GL187/'DJI Components'!GL186)-1</f>
        <v>-1.1672496382546194E-2</v>
      </c>
      <c r="AD184" s="165">
        <f>('DJI Components'!GS187/'DJI Components'!GS186)-1</f>
        <v>4.0914293203806462E-3</v>
      </c>
      <c r="AE184" s="165">
        <f>('DJI Components'!GZ187/'DJI Components'!GZ186)-1</f>
        <v>1.0670644376922001E-2</v>
      </c>
      <c r="AF184" s="166">
        <f>('DJI Components'!HG187/'DJI Components'!HG186)-1</f>
        <v>-2.3701822237497394E-3</v>
      </c>
    </row>
    <row r="185" spans="1:32" x14ac:dyDescent="0.2">
      <c r="A185" s="127">
        <f>'DJI Components'!A188</f>
        <v>44342</v>
      </c>
      <c r="B185" s="164">
        <f>('DJI Components'!E188/'DJI Components'!E187)-1</f>
        <v>-6.4451437949719637E-4</v>
      </c>
      <c r="C185" s="165">
        <f>('DJI Components'!L188/'DJI Components'!L187)-1</f>
        <v>3.6074110375106105E-3</v>
      </c>
      <c r="D185" s="165">
        <f>('DJI Components'!S188/'DJI Components'!S187)-1</f>
        <v>-1.4256185950413225E-2</v>
      </c>
      <c r="E185" s="165">
        <f>('DJI Components'!Z188/'DJI Components'!Z187)-1</f>
        <v>-3.9404254698116592E-4</v>
      </c>
      <c r="F185" s="165">
        <f>('DJI Components'!AG188/'DJI Components'!AG187)-1</f>
        <v>2.616889536078526E-3</v>
      </c>
      <c r="G185" s="165">
        <f>('DJI Components'!AN188/'DJI Components'!AN187)-1</f>
        <v>2.276885797334316E-3</v>
      </c>
      <c r="H185" s="165">
        <f>('DJI Components'!AU188/'DJI Components'!AU187)-1</f>
        <v>2.4068546527336032E-3</v>
      </c>
      <c r="I185" s="165">
        <f>('DJI Components'!BB188/'DJI Components'!BB187)-1</f>
        <v>-7.503301303633525E-3</v>
      </c>
      <c r="J185" s="165">
        <f>('DJI Components'!BI188/'DJI Components'!BI187)-1</f>
        <v>4.3803247968547954E-3</v>
      </c>
      <c r="K185" s="165">
        <f>('DJI Components'!BP188/'DJI Components'!BP187)-1</f>
        <v>7.6766945585644564E-3</v>
      </c>
      <c r="L185" s="165">
        <f>('DJI Components'!BW188/'DJI Components'!BW187)-1</f>
        <v>7.9284077822718846E-3</v>
      </c>
      <c r="M185" s="165">
        <f>('DJI Components'!CD188/'DJI Components'!CD187)-1</f>
        <v>1.0266515228822826E-3</v>
      </c>
      <c r="N185" s="165">
        <f>('DJI Components'!CK188/'DJI Components'!CK187)-1</f>
        <v>1.831056037884915E-3</v>
      </c>
      <c r="O185" s="165">
        <f>('DJI Components'!CR188/'DJI Components'!CR187)-1</f>
        <v>8.7918060276392929E-4</v>
      </c>
      <c r="P185" s="165">
        <f>('DJI Components'!CY188/'DJI Components'!CY187)-1</f>
        <v>-2.85129716919863E-3</v>
      </c>
      <c r="Q185" s="165">
        <f>('DJI Components'!DF188/'DJI Components'!DF187)-1</f>
        <v>-5.9383524701510648E-3</v>
      </c>
      <c r="R185" s="165">
        <f>('DJI Components'!DM188/'DJI Components'!DM187)-1</f>
        <v>-1.2359591756827548E-4</v>
      </c>
      <c r="S185" s="165">
        <f>('DJI Components'!DT188/'DJI Components'!DT187)-1</f>
        <v>9.0465667659467286E-4</v>
      </c>
      <c r="T185" s="165">
        <f>('DJI Components'!EA188/'DJI Components'!EA187)-1</f>
        <v>-3.4838091023685624E-3</v>
      </c>
      <c r="U185" s="165">
        <f>('DJI Components'!EH188/'DJI Components'!EH187)-1</f>
        <v>-9.1369775578542534E-4</v>
      </c>
      <c r="V185" s="165">
        <f>('DJI Components'!EO188/'DJI Components'!EO187)-1</f>
        <v>1.9133352189298014E-2</v>
      </c>
      <c r="W185" s="165">
        <f>('DJI Components'!EV188/'DJI Components'!EV187)-1</f>
        <v>-2.2393846397146255E-3</v>
      </c>
      <c r="X185" s="165">
        <f>('DJI Components'!FC188/'DJI Components'!FC187)-1</f>
        <v>8.6512930457203208E-3</v>
      </c>
      <c r="Y185" s="165">
        <f>('DJI Components'!FJ188/'DJI Components'!FJ187)-1</f>
        <v>3.7687383500080163E-3</v>
      </c>
      <c r="Z185" s="165">
        <f>('DJI Components'!FQ188/'DJI Components'!FQ187)-1</f>
        <v>3.8736957910279202E-4</v>
      </c>
      <c r="AA185" s="165">
        <f>('DJI Components'!FX188/'DJI Components'!FX187)-1</f>
        <v>-2.1246281869687911E-3</v>
      </c>
      <c r="AB185" s="165">
        <f>('DJI Components'!GE188/'DJI Components'!GE187)-1</f>
        <v>-8.5145269668234214E-3</v>
      </c>
      <c r="AC185" s="165">
        <f>('DJI Components'!GL188/'DJI Components'!GL187)-1</f>
        <v>-4.022884370232227E-2</v>
      </c>
      <c r="AD185" s="165">
        <f>('DJI Components'!GS188/'DJI Components'!GS187)-1</f>
        <v>-1.1943094335904458E-3</v>
      </c>
      <c r="AE185" s="165">
        <f>('DJI Components'!GZ188/'DJI Components'!GZ187)-1</f>
        <v>1.7029176557066261E-3</v>
      </c>
      <c r="AF185" s="166">
        <f>('DJI Components'!HG188/'DJI Components'!HG187)-1</f>
        <v>3.0863423957372405E-4</v>
      </c>
    </row>
    <row r="186" spans="1:32" x14ac:dyDescent="0.2">
      <c r="A186" s="127">
        <f>'DJI Components'!A189</f>
        <v>44343</v>
      </c>
      <c r="B186" s="164">
        <f>('DJI Components'!E189/'DJI Components'!E188)-1</f>
        <v>8.2349587435761595E-3</v>
      </c>
      <c r="C186" s="165">
        <f>('DJI Components'!L189/'DJI Components'!L188)-1</f>
        <v>7.3149387398796506E-3</v>
      </c>
      <c r="D186" s="165">
        <f>('DJI Components'!S189/'DJI Components'!S188)-1</f>
        <v>-1.3582079057865237E-2</v>
      </c>
      <c r="E186" s="165">
        <f>('DJI Components'!Z189/'DJI Components'!Z188)-1</f>
        <v>-1.2376815331128332E-2</v>
      </c>
      <c r="F186" s="165">
        <f>('DJI Components'!AG189/'DJI Components'!AG188)-1</f>
        <v>3.8654357183045995E-2</v>
      </c>
      <c r="G186" s="165">
        <f>('DJI Components'!AN189/'DJI Components'!AN188)-1</f>
        <v>1.5018265512061646E-2</v>
      </c>
      <c r="H186" s="165">
        <f>('DJI Components'!AU189/'DJI Components'!AU188)-1</f>
        <v>-1.0660785324794864E-2</v>
      </c>
      <c r="I186" s="165">
        <f>('DJI Components'!BB189/'DJI Components'!BB188)-1</f>
        <v>1.8896238896237705E-4</v>
      </c>
      <c r="J186" s="165">
        <f>('DJI Components'!BI189/'DJI Components'!BI188)-1</f>
        <v>8.3591315347835149E-3</v>
      </c>
      <c r="K186" s="165">
        <f>('DJI Components'!BP189/'DJI Components'!BP188)-1</f>
        <v>-1.308029322984039E-2</v>
      </c>
      <c r="L186" s="165">
        <f>('DJI Components'!BW189/'DJI Components'!BW188)-1</f>
        <v>1.0805664302759865E-2</v>
      </c>
      <c r="M186" s="165">
        <f>('DJI Components'!CD189/'DJI Components'!CD188)-1</f>
        <v>3.1212377380614775E-2</v>
      </c>
      <c r="N186" s="165">
        <f>('DJI Components'!CK189/'DJI Components'!CK188)-1</f>
        <v>4.5378692811657295E-3</v>
      </c>
      <c r="O186" s="165">
        <f>('DJI Components'!CR189/'DJI Components'!CR188)-1</f>
        <v>1.42305345829421E-2</v>
      </c>
      <c r="P186" s="165">
        <f>('DJI Components'!CY189/'DJI Components'!CY188)-1</f>
        <v>3.0687821499237877E-3</v>
      </c>
      <c r="Q186" s="165">
        <f>('DJI Components'!DF189/'DJI Components'!DF188)-1</f>
        <v>-1.5378777384210673E-3</v>
      </c>
      <c r="R186" s="165">
        <f>('DJI Components'!DM189/'DJI Components'!DM188)-1</f>
        <v>1.5571920959378094E-2</v>
      </c>
      <c r="S186" s="165">
        <f>('DJI Components'!DT189/'DJI Components'!DT188)-1</f>
        <v>1.0802646589989751E-2</v>
      </c>
      <c r="T186" s="165">
        <f>('DJI Components'!EA189/'DJI Components'!EA188)-1</f>
        <v>-1.6962320132744679E-2</v>
      </c>
      <c r="U186" s="165">
        <f>('DJI Components'!EH189/'DJI Components'!EH188)-1</f>
        <v>-8.668364374957882E-3</v>
      </c>
      <c r="V186" s="165">
        <f>('DJI Components'!EO189/'DJI Components'!EO188)-1</f>
        <v>-2.4107020411329172E-3</v>
      </c>
      <c r="W186" s="165">
        <f>('DJI Components'!EV189/'DJI Components'!EV188)-1</f>
        <v>-2.2733848202065143E-2</v>
      </c>
      <c r="X186" s="165">
        <f>('DJI Components'!FC189/'DJI Components'!FC188)-1</f>
        <v>-1.6762413433197842E-2</v>
      </c>
      <c r="Y186" s="165">
        <f>('DJI Components'!FJ189/'DJI Components'!FJ188)-1</f>
        <v>1.4063936706528946E-2</v>
      </c>
      <c r="Z186" s="165">
        <f>('DJI Components'!FQ189/'DJI Components'!FQ188)-1</f>
        <v>-1.2341884540734149E-3</v>
      </c>
      <c r="AA186" s="165">
        <f>('DJI Components'!FX189/'DJI Components'!FX188)-1</f>
        <v>-1.2420155918734244E-3</v>
      </c>
      <c r="AB186" s="165">
        <f>('DJI Components'!GE189/'DJI Components'!GE188)-1</f>
        <v>-9.2485133890884974E-4</v>
      </c>
      <c r="AC186" s="165">
        <f>('DJI Components'!GL189/'DJI Components'!GL188)-1</f>
        <v>1.9803942311245493E-2</v>
      </c>
      <c r="AD186" s="165">
        <f>('DJI Components'!GS189/'DJI Components'!GS188)-1</f>
        <v>-3.376211625184089E-3</v>
      </c>
      <c r="AE186" s="165">
        <f>('DJI Components'!GZ189/'DJI Components'!GZ188)-1</f>
        <v>1.456333646192931E-2</v>
      </c>
      <c r="AF186" s="166">
        <f>('DJI Components'!HG189/'DJI Components'!HG188)-1</f>
        <v>4.1252161448355196E-3</v>
      </c>
    </row>
    <row r="187" spans="1:32" x14ac:dyDescent="0.2">
      <c r="A187" s="127">
        <f>'DJI Components'!A190</f>
        <v>44344</v>
      </c>
      <c r="B187" s="164">
        <f>('DJI Components'!E190/'DJI Components'!E189)-1</f>
        <v>-9.8411727553338046E-4</v>
      </c>
      <c r="C187" s="165">
        <f>('DJI Components'!L190/'DJI Components'!L189)-1</f>
        <v>2.4414673080799254E-3</v>
      </c>
      <c r="D187" s="165">
        <f>('DJI Components'!S190/'DJI Components'!S189)-1</f>
        <v>1.1176762663522632E-2</v>
      </c>
      <c r="E187" s="165">
        <f>('DJI Components'!Z190/'DJI Components'!Z189)-1</f>
        <v>-5.348004512675697E-3</v>
      </c>
      <c r="F187" s="165">
        <f>('DJI Components'!AG190/'DJI Components'!AG189)-1</f>
        <v>-1.4678871336404553E-2</v>
      </c>
      <c r="G187" s="165">
        <f>('DJI Components'!AN190/'DJI Components'!AN189)-1</f>
        <v>-8.2890003659186196E-4</v>
      </c>
      <c r="H187" s="165">
        <f>('DJI Components'!AU190/'DJI Components'!AU189)-1</f>
        <v>7.5720705257340537E-3</v>
      </c>
      <c r="I187" s="165">
        <f>('DJI Components'!BB190/'DJI Components'!BB189)-1</f>
        <v>-3.7785337784779216E-4</v>
      </c>
      <c r="J187" s="165">
        <f>('DJI Components'!BI190/'DJI Components'!BI189)-1</f>
        <v>-3.6042709099199932E-3</v>
      </c>
      <c r="K187" s="165">
        <f>('DJI Components'!BP190/'DJI Components'!BP189)-1</f>
        <v>-3.4955721820231211E-3</v>
      </c>
      <c r="L187" s="165">
        <f>('DJI Components'!BW190/'DJI Components'!BW189)-1</f>
        <v>1.7502598722334284E-3</v>
      </c>
      <c r="M187" s="165">
        <f>('DJI Components'!CD190/'DJI Components'!CD189)-1</f>
        <v>-1.556622103054961E-3</v>
      </c>
      <c r="N187" s="165">
        <f>('DJI Components'!CK190/'DJI Components'!CK189)-1</f>
        <v>4.3923520040034525E-4</v>
      </c>
      <c r="O187" s="165">
        <f>('DJI Components'!CR190/'DJI Components'!CR189)-1</f>
        <v>-1.0566447254460321E-2</v>
      </c>
      <c r="P187" s="165">
        <f>('DJI Components'!CY190/'DJI Components'!CY189)-1</f>
        <v>-5.5626474833925244E-4</v>
      </c>
      <c r="Q187" s="165">
        <f>('DJI Components'!DF190/'DJI Components'!DF189)-1</f>
        <v>2.6064925372488723E-3</v>
      </c>
      <c r="R187" s="165">
        <f>('DJI Components'!DM190/'DJI Components'!DM189)-1</f>
        <v>-6.6930937623455034E-4</v>
      </c>
      <c r="S187" s="165">
        <f>('DJI Components'!DT190/'DJI Components'!DT189)-1</f>
        <v>-4.1301285696581091E-3</v>
      </c>
      <c r="T187" s="165">
        <f>('DJI Components'!EA190/'DJI Components'!EA189)-1</f>
        <v>-3.9513961569848099E-4</v>
      </c>
      <c r="U187" s="165">
        <f>('DJI Components'!EH190/'DJI Components'!EH189)-1</f>
        <v>1.484076061803119E-3</v>
      </c>
      <c r="V187" s="165">
        <f>('DJI Components'!EO190/'DJI Components'!EO189)-1</f>
        <v>-7.3221295741388026E-4</v>
      </c>
      <c r="W187" s="165">
        <f>('DJI Components'!EV190/'DJI Components'!EV189)-1</f>
        <v>-9.6303158876953621E-4</v>
      </c>
      <c r="X187" s="165">
        <f>('DJI Components'!FC190/'DJI Components'!FC189)-1</f>
        <v>5.4332922513989024E-2</v>
      </c>
      <c r="Y187" s="165">
        <f>('DJI Components'!FJ190/'DJI Components'!FJ189)-1</f>
        <v>2.1963664061612764E-3</v>
      </c>
      <c r="Z187" s="165">
        <f>('DJI Components'!FQ190/'DJI Components'!FQ189)-1</f>
        <v>-1.8899902527748091E-3</v>
      </c>
      <c r="AA187" s="165">
        <f>('DJI Components'!FX190/'DJI Components'!FX189)-1</f>
        <v>3.5530466592104126E-3</v>
      </c>
      <c r="AB187" s="165">
        <f>('DJI Components'!GE190/'DJI Components'!GE189)-1</f>
        <v>1.9395309797252125E-3</v>
      </c>
      <c r="AC187" s="165">
        <f>('DJI Components'!GL190/'DJI Components'!GL189)-1</f>
        <v>-7.1644229418472705E-3</v>
      </c>
      <c r="AD187" s="165">
        <f>('DJI Components'!GS190/'DJI Components'!GS189)-1</f>
        <v>2.3995835641248409E-3</v>
      </c>
      <c r="AE187" s="165">
        <f>('DJI Components'!GZ190/'DJI Components'!GZ189)-1</f>
        <v>-2.1782786821267219E-3</v>
      </c>
      <c r="AF187" s="166">
        <f>('DJI Components'!HG190/'DJI Components'!HG189)-1</f>
        <v>1.8804780784014152E-3</v>
      </c>
    </row>
    <row r="188" spans="1:32" x14ac:dyDescent="0.2">
      <c r="A188" s="127">
        <f>'DJI Components'!A191</f>
        <v>44348</v>
      </c>
      <c r="B188" s="164">
        <f>('DJI Components'!E191/'DJI Components'!E190)-1</f>
        <v>7.8804179233782357E-4</v>
      </c>
      <c r="C188" s="165">
        <f>('DJI Components'!L191/'DJI Components'!L190)-1</f>
        <v>2.2669018214294123E-2</v>
      </c>
      <c r="D188" s="165">
        <f>('DJI Components'!S191/'DJI Components'!S190)-1</f>
        <v>-1.832394705956164E-2</v>
      </c>
      <c r="E188" s="165">
        <f>('DJI Components'!Z191/'DJI Components'!Z190)-1</f>
        <v>-2.6482786080709309E-3</v>
      </c>
      <c r="F188" s="165">
        <f>('DJI Components'!AG191/'DJI Components'!AG190)-1</f>
        <v>3.1212014716022862E-2</v>
      </c>
      <c r="G188" s="165">
        <f>('DJI Components'!AN191/'DJI Components'!AN190)-1</f>
        <v>6.9686120211662761E-3</v>
      </c>
      <c r="H188" s="165">
        <f>('DJI Components'!AU191/'DJI Components'!AU190)-1</f>
        <v>2.755565056791931E-2</v>
      </c>
      <c r="I188" s="165">
        <f>('DJI Components'!BB191/'DJI Components'!BB190)-1</f>
        <v>-5.2930621817367518E-3</v>
      </c>
      <c r="J188" s="165">
        <f>('DJI Components'!BI191/'DJI Components'!BI190)-1</f>
        <v>-1.8090070209986209E-4</v>
      </c>
      <c r="K188" s="165">
        <f>('DJI Components'!BP191/'DJI Components'!BP190)-1</f>
        <v>2.9085151390971786E-2</v>
      </c>
      <c r="L188" s="165">
        <f>('DJI Components'!BW191/'DJI Components'!BW190)-1</f>
        <v>2.8009282587232009E-2</v>
      </c>
      <c r="M188" s="165">
        <f>('DJI Components'!CD191/'DJI Components'!CD190)-1</f>
        <v>8.8345804194780442E-3</v>
      </c>
      <c r="N188" s="165">
        <f>('DJI Components'!CK191/'DJI Components'!CK190)-1</f>
        <v>-8.1527890859141028E-3</v>
      </c>
      <c r="O188" s="165">
        <f>('DJI Components'!CR191/'DJI Components'!CR190)-1</f>
        <v>-4.0266107147515218E-3</v>
      </c>
      <c r="P188" s="165">
        <f>('DJI Components'!CY191/'DJI Components'!CY190)-1</f>
        <v>3.130631587218824E-3</v>
      </c>
      <c r="Q188" s="165">
        <f>('DJI Components'!DF191/'DJI Components'!DF190)-1</f>
        <v>-2.1979326440177194E-2</v>
      </c>
      <c r="R188" s="165">
        <f>('DJI Components'!DM191/'DJI Components'!DM190)-1</f>
        <v>1.1020445353737029E-2</v>
      </c>
      <c r="S188" s="165">
        <f>('DJI Components'!DT191/'DJI Components'!DT190)-1</f>
        <v>-2.7790585436703319E-3</v>
      </c>
      <c r="T188" s="165">
        <f>('DJI Components'!EA191/'DJI Components'!EA190)-1</f>
        <v>-9.355674868068542E-3</v>
      </c>
      <c r="U188" s="165">
        <f>('DJI Components'!EH191/'DJI Components'!EH190)-1</f>
        <v>-9.1316848122469096E-3</v>
      </c>
      <c r="V188" s="165">
        <f>('DJI Components'!EO191/'DJI Components'!EO190)-1</f>
        <v>-1.428998900754852E-2</v>
      </c>
      <c r="W188" s="165">
        <f>('DJI Components'!EV191/'DJI Components'!EV190)-1</f>
        <v>-1.4608831385591436E-2</v>
      </c>
      <c r="X188" s="165">
        <f>('DJI Components'!FC191/'DJI Components'!FC190)-1</f>
        <v>-7.9798780013471404E-3</v>
      </c>
      <c r="Y188" s="165">
        <f>('DJI Components'!FJ191/'DJI Components'!FJ190)-1</f>
        <v>7.4514841725388248E-3</v>
      </c>
      <c r="Z188" s="165">
        <f>('DJI Components'!FQ191/'DJI Components'!FQ190)-1</f>
        <v>-1.262383918209864E-2</v>
      </c>
      <c r="AA188" s="165">
        <f>('DJI Components'!FX191/'DJI Components'!FX190)-1</f>
        <v>-1.947264933713333E-3</v>
      </c>
      <c r="AB188" s="165">
        <f>('DJI Components'!GE191/'DJI Components'!GE190)-1</f>
        <v>-2.947637444597806E-3</v>
      </c>
      <c r="AC188" s="165">
        <f>('DJI Components'!GL191/'DJI Components'!GL190)-1</f>
        <v>3.418154196733969E-3</v>
      </c>
      <c r="AD188" s="165">
        <f>('DJI Components'!GS191/'DJI Components'!GS190)-1</f>
        <v>-2.6050482475890036E-3</v>
      </c>
      <c r="AE188" s="165">
        <f>('DJI Components'!GZ191/'DJI Components'!GZ190)-1</f>
        <v>1.0635432766934461E-3</v>
      </c>
      <c r="AF188" s="166">
        <f>('DJI Components'!HG191/'DJI Components'!HG190)-1</f>
        <v>1.3281416298260851E-3</v>
      </c>
    </row>
    <row r="189" spans="1:32" x14ac:dyDescent="0.2">
      <c r="A189" s="127">
        <f>'DJI Components'!A192</f>
        <v>44349</v>
      </c>
      <c r="B189" s="164">
        <f>('DJI Components'!E192/'DJI Components'!E191)-1</f>
        <v>4.4289370732619737E-4</v>
      </c>
      <c r="C189" s="165">
        <f>('DJI Components'!L192/'DJI Components'!L191)-1</f>
        <v>2.198339099851454E-3</v>
      </c>
      <c r="D189" s="165">
        <f>('DJI Components'!S192/'DJI Components'!S191)-1</f>
        <v>6.7642862679655469E-3</v>
      </c>
      <c r="E189" s="165">
        <f>('DJI Components'!Z192/'DJI Components'!Z191)-1</f>
        <v>6.2761426317681224E-3</v>
      </c>
      <c r="F189" s="165">
        <f>('DJI Components'!AG192/'DJI Components'!AG191)-1</f>
        <v>3.4938916263320685E-3</v>
      </c>
      <c r="G189" s="165">
        <f>('DJI Components'!AN192/'DJI Components'!AN191)-1</f>
        <v>2.8835558346422818E-3</v>
      </c>
      <c r="H189" s="165">
        <f>('DJI Components'!AU192/'DJI Components'!AU191)-1</f>
        <v>1.3408344802468886E-2</v>
      </c>
      <c r="I189" s="165">
        <f>('DJI Components'!BB192/'DJI Components'!BB191)-1</f>
        <v>6.4614216355269871E-3</v>
      </c>
      <c r="J189" s="165">
        <f>('DJI Components'!BI192/'DJI Components'!BI191)-1</f>
        <v>3.9797576696773973E-3</v>
      </c>
      <c r="K189" s="165">
        <f>('DJI Components'!BP192/'DJI Components'!BP191)-1</f>
        <v>-2.0735789192683485E-2</v>
      </c>
      <c r="L189" s="165">
        <f>('DJI Components'!BW192/'DJI Components'!BW191)-1</f>
        <v>2.6147892343124646E-3</v>
      </c>
      <c r="M189" s="165">
        <f>('DJI Components'!CD192/'DJI Components'!CD191)-1</f>
        <v>-9.4869801608110649E-3</v>
      </c>
      <c r="N189" s="165">
        <f>('DJI Components'!CK192/'DJI Components'!CK191)-1</f>
        <v>-9.7372420077598276E-3</v>
      </c>
      <c r="O189" s="165">
        <f>('DJI Components'!CR192/'DJI Components'!CR191)-1</f>
        <v>1.0370908953610591E-2</v>
      </c>
      <c r="P189" s="165">
        <f>('DJI Components'!CY192/'DJI Components'!CY191)-1</f>
        <v>1.0610992293349275E-2</v>
      </c>
      <c r="Q189" s="165">
        <f>('DJI Components'!DF192/'DJI Components'!DF191)-1</f>
        <v>4.0475926058574085E-3</v>
      </c>
      <c r="R189" s="165">
        <f>('DJI Components'!DM192/'DJI Components'!DM191)-1</f>
        <v>6.0192711950790567E-5</v>
      </c>
      <c r="S189" s="165">
        <f>('DJI Components'!DT192/'DJI Components'!DT191)-1</f>
        <v>2.3151860247987432E-3</v>
      </c>
      <c r="T189" s="165">
        <f>('DJI Components'!EA192/'DJI Components'!EA191)-1</f>
        <v>9.1779318186919756E-3</v>
      </c>
      <c r="U189" s="165">
        <f>('DJI Components'!EH192/'DJI Components'!EH191)-1</f>
        <v>-4.041673501414822E-4</v>
      </c>
      <c r="V189" s="165">
        <f>('DJI Components'!EO192/'DJI Components'!EO191)-1</f>
        <v>-2.5276708991031072E-3</v>
      </c>
      <c r="W189" s="165">
        <f>('DJI Components'!EV192/'DJI Components'!EV191)-1</f>
        <v>4.3648553444890492E-3</v>
      </c>
      <c r="X189" s="165">
        <f>('DJI Components'!FC192/'DJI Components'!FC191)-1</f>
        <v>-6.6892549537161949E-3</v>
      </c>
      <c r="Y189" s="165">
        <f>('DJI Components'!FJ192/'DJI Components'!FJ191)-1</f>
        <v>-4.2886568729483265E-3</v>
      </c>
      <c r="Z189" s="165">
        <f>('DJI Components'!FQ192/'DJI Components'!FQ191)-1</f>
        <v>-2.1390514306179886E-3</v>
      </c>
      <c r="AA189" s="165">
        <f>('DJI Components'!FX192/'DJI Components'!FX191)-1</f>
        <v>4.7889498973225919E-3</v>
      </c>
      <c r="AB189" s="165">
        <f>('DJI Components'!GE192/'DJI Components'!GE191)-1</f>
        <v>1.3369805114728628E-2</v>
      </c>
      <c r="AC189" s="165">
        <f>('DJI Components'!GL192/'DJI Components'!GL191)-1</f>
        <v>1.8735844057532036E-2</v>
      </c>
      <c r="AD189" s="165">
        <f>('DJI Components'!GS192/'DJI Components'!GS191)-1</f>
        <v>-2.1883240946398708E-3</v>
      </c>
      <c r="AE189" s="165">
        <f>('DJI Components'!GZ192/'DJI Components'!GZ191)-1</f>
        <v>-1.0288503920566017E-2</v>
      </c>
      <c r="AF189" s="166">
        <f>('DJI Components'!HG192/'DJI Components'!HG191)-1</f>
        <v>7.2508388211134367E-4</v>
      </c>
    </row>
    <row r="190" spans="1:32" x14ac:dyDescent="0.2">
      <c r="A190" s="127">
        <f>'DJI Components'!A193</f>
        <v>44350</v>
      </c>
      <c r="B190" s="164">
        <f>('DJI Components'!E193/'DJI Components'!E192)-1</f>
        <v>1.8692754837175141E-3</v>
      </c>
      <c r="C190" s="165">
        <f>('DJI Components'!L193/'DJI Components'!L192)-1</f>
        <v>2.4372959553162765E-3</v>
      </c>
      <c r="D190" s="165">
        <f>('DJI Components'!S193/'DJI Components'!S192)-1</f>
        <v>2.4664100618063678E-3</v>
      </c>
      <c r="E190" s="165">
        <f>('DJI Components'!Z193/'DJI Components'!Z192)-1</f>
        <v>-1.2154142206207252E-2</v>
      </c>
      <c r="F190" s="165">
        <f>('DJI Components'!AG193/'DJI Components'!AG192)-1</f>
        <v>-2.0733855346487973E-2</v>
      </c>
      <c r="G190" s="165">
        <f>('DJI Components'!AN193/'DJI Components'!AN192)-1</f>
        <v>1.5607861212294516E-3</v>
      </c>
      <c r="H190" s="165">
        <f>('DJI Components'!AU193/'DJI Components'!AU192)-1</f>
        <v>-4.5337341870145265E-3</v>
      </c>
      <c r="I190" s="165">
        <f>('DJI Components'!BB193/'DJI Components'!BB192)-1</f>
        <v>6.9864616122821133E-3</v>
      </c>
      <c r="J190" s="165">
        <f>('DJI Components'!BI193/'DJI Components'!BI192)-1</f>
        <v>2.5225045045045302E-3</v>
      </c>
      <c r="K190" s="165">
        <f>('DJI Components'!BP193/'DJI Components'!BP192)-1</f>
        <v>2.4075476029389753E-2</v>
      </c>
      <c r="L190" s="165">
        <f>('DJI Components'!BW193/'DJI Components'!BW192)-1</f>
        <v>1.3770078688868814E-2</v>
      </c>
      <c r="M190" s="165">
        <f>('DJI Components'!CD193/'DJI Components'!CD192)-1</f>
        <v>-6.6742132557378042E-3</v>
      </c>
      <c r="N190" s="165">
        <f>('DJI Components'!CK193/'DJI Components'!CK192)-1</f>
        <v>-5.7466332624174221E-3</v>
      </c>
      <c r="O190" s="165">
        <f>('DJI Components'!CR193/'DJI Components'!CR192)-1</f>
        <v>-2.1572686151704934E-2</v>
      </c>
      <c r="P190" s="165">
        <f>('DJI Components'!CY193/'DJI Components'!CY192)-1</f>
        <v>-1.1666071838689618E-3</v>
      </c>
      <c r="Q190" s="165">
        <f>('DJI Components'!DF193/'DJI Components'!DF192)-1</f>
        <v>-9.6271963229932478E-4</v>
      </c>
      <c r="R190" s="165">
        <f>('DJI Components'!DM193/'DJI Components'!DM192)-1</f>
        <v>6.6241118466092708E-4</v>
      </c>
      <c r="S190" s="165">
        <f>('DJI Components'!DT193/'DJI Components'!DT192)-1</f>
        <v>-5.689117998499138E-3</v>
      </c>
      <c r="T190" s="165">
        <f>('DJI Components'!EA193/'DJI Components'!EA192)-1</f>
        <v>2.0926421266320272E-2</v>
      </c>
      <c r="U190" s="165">
        <f>('DJI Components'!EH193/'DJI Components'!EH192)-1</f>
        <v>-6.4294216769581469E-3</v>
      </c>
      <c r="V190" s="165">
        <f>('DJI Components'!EO193/'DJI Components'!EO192)-1</f>
        <v>0</v>
      </c>
      <c r="W190" s="165">
        <f>('DJI Components'!EV193/'DJI Components'!EV192)-1</f>
        <v>1.7907978979800454E-2</v>
      </c>
      <c r="X190" s="165">
        <f>('DJI Components'!FC193/'DJI Components'!FC192)-1</f>
        <v>-1.611115455014811E-2</v>
      </c>
      <c r="Y190" s="165">
        <f>('DJI Components'!FJ193/'DJI Components'!FJ192)-1</f>
        <v>4.9937766228547176E-3</v>
      </c>
      <c r="Z190" s="165">
        <f>('DJI Components'!FQ193/'DJI Components'!FQ192)-1</f>
        <v>5.1989280985744735E-3</v>
      </c>
      <c r="AA190" s="165">
        <f>('DJI Components'!FX193/'DJI Components'!FX192)-1</f>
        <v>5.8252072082891626E-3</v>
      </c>
      <c r="AB190" s="165">
        <f>('DJI Components'!GE193/'DJI Components'!GE192)-1</f>
        <v>-6.7491203213597695E-3</v>
      </c>
      <c r="AC190" s="165">
        <f>('DJI Components'!GL193/'DJI Components'!GL192)-1</f>
        <v>1.7462343768815058E-2</v>
      </c>
      <c r="AD190" s="165">
        <f>('DJI Components'!GS193/'DJI Components'!GS192)-1</f>
        <v>1.7686592811323454E-3</v>
      </c>
      <c r="AE190" s="165">
        <f>('DJI Components'!GZ193/'DJI Components'!GZ192)-1</f>
        <v>-4.2937570621469634E-3</v>
      </c>
      <c r="AF190" s="166">
        <f>('DJI Components'!HG193/'DJI Components'!HG192)-1</f>
        <v>-6.7455906553615108E-4</v>
      </c>
    </row>
    <row r="191" spans="1:32" x14ac:dyDescent="0.2">
      <c r="A191" s="127">
        <f>'DJI Components'!A194</f>
        <v>44351</v>
      </c>
      <c r="B191" s="164">
        <f>('DJI Components'!E194/'DJI Components'!E193)-1</f>
        <v>1.168559445854167E-2</v>
      </c>
      <c r="C191" s="165">
        <f>('DJI Components'!L194/'DJI Components'!L193)-1</f>
        <v>2.9175540258314925E-3</v>
      </c>
      <c r="D191" s="165">
        <f>('DJI Components'!S194/'DJI Components'!S193)-1</f>
        <v>4.708581388211952E-3</v>
      </c>
      <c r="E191" s="165">
        <f>('DJI Components'!Z194/'DJI Components'!Z193)-1</f>
        <v>1.9022162708255186E-2</v>
      </c>
      <c r="F191" s="165">
        <f>('DJI Components'!AG194/'DJI Components'!AG193)-1</f>
        <v>-1.5979905273812989E-3</v>
      </c>
      <c r="G191" s="165">
        <f>('DJI Components'!AN194/'DJI Components'!AN193)-1</f>
        <v>7.3822179688676215E-4</v>
      </c>
      <c r="H191" s="165">
        <f>('DJI Components'!AU194/'DJI Components'!AU193)-1</f>
        <v>7.9933175199671247E-3</v>
      </c>
      <c r="I191" s="165">
        <f>('DJI Components'!BB194/'DJI Components'!BB193)-1</f>
        <v>1.3875829218982672E-2</v>
      </c>
      <c r="J191" s="165">
        <f>('DJI Components'!BI194/'DJI Components'!BI193)-1</f>
        <v>1.0783663026305845E-2</v>
      </c>
      <c r="K191" s="165">
        <f>('DJI Components'!BP194/'DJI Components'!BP193)-1</f>
        <v>-3.3989236170666182E-3</v>
      </c>
      <c r="L191" s="165">
        <f>('DJI Components'!BW194/'DJI Components'!BW193)-1</f>
        <v>7.0230782902267475E-3</v>
      </c>
      <c r="M191" s="165">
        <f>('DJI Components'!CD194/'DJI Components'!CD193)-1</f>
        <v>3.7085777099727935E-3</v>
      </c>
      <c r="N191" s="165">
        <f>('DJI Components'!CK194/'DJI Components'!CK193)-1</f>
        <v>-1.3485631102975182E-3</v>
      </c>
      <c r="O191" s="165">
        <f>('DJI Components'!CR194/'DJI Components'!CR193)-1</f>
        <v>2.0092406824594455E-2</v>
      </c>
      <c r="P191" s="165">
        <f>('DJI Components'!CY194/'DJI Components'!CY193)-1</f>
        <v>1.2847784001763118E-2</v>
      </c>
      <c r="Q191" s="165">
        <f>('DJI Components'!DF194/'DJI Components'!DF193)-1</f>
        <v>-4.2153699681268808E-4</v>
      </c>
      <c r="R191" s="165">
        <f>('DJI Components'!DM194/'DJI Components'!DM193)-1</f>
        <v>1.6248661205375825E-3</v>
      </c>
      <c r="S191" s="165">
        <f>('DJI Components'!DT194/'DJI Components'!DT193)-1</f>
        <v>4.0008948677250356E-3</v>
      </c>
      <c r="T191" s="165">
        <f>('DJI Components'!EA194/'DJI Components'!EA193)-1</f>
        <v>2.7059530398618747E-3</v>
      </c>
      <c r="U191" s="165">
        <f>('DJI Components'!EH194/'DJI Components'!EH193)-1</f>
        <v>2.0674721644527994E-2</v>
      </c>
      <c r="V191" s="165">
        <f>('DJI Components'!EO194/'DJI Components'!EO193)-1</f>
        <v>-3.2048371946759024E-3</v>
      </c>
      <c r="W191" s="165">
        <f>('DJI Components'!EV194/'DJI Components'!EV193)-1</f>
        <v>7.3603971721558636E-4</v>
      </c>
      <c r="X191" s="165">
        <f>('DJI Components'!FC194/'DJI Components'!FC193)-1</f>
        <v>2.8764512714685608E-2</v>
      </c>
      <c r="Y191" s="165">
        <f>('DJI Components'!FJ194/'DJI Components'!FJ193)-1</f>
        <v>-6.2111801242236142E-3</v>
      </c>
      <c r="Z191" s="165">
        <f>('DJI Components'!FQ194/'DJI Components'!FQ193)-1</f>
        <v>-5.6867733385159713E-3</v>
      </c>
      <c r="AA191" s="165">
        <f>('DJI Components'!FX194/'DJI Components'!FX193)-1</f>
        <v>5.6159880659880645E-3</v>
      </c>
      <c r="AB191" s="165">
        <f>('DJI Components'!GE194/'DJI Components'!GE193)-1</f>
        <v>8.8992064841557639E-3</v>
      </c>
      <c r="AC191" s="165">
        <f>('DJI Components'!GL194/'DJI Components'!GL193)-1</f>
        <v>1.4606171261639656E-3</v>
      </c>
      <c r="AD191" s="165">
        <f>('DJI Components'!GS194/'DJI Components'!GS193)-1</f>
        <v>1.7655366483528834E-3</v>
      </c>
      <c r="AE191" s="165">
        <f>('DJI Components'!GZ194/'DJI Components'!GZ193)-1</f>
        <v>5.333567710690934E-3</v>
      </c>
      <c r="AF191" s="166">
        <f>('DJI Components'!HG194/'DJI Components'!HG193)-1</f>
        <v>5.186967999574188E-3</v>
      </c>
    </row>
    <row r="192" spans="1:32" x14ac:dyDescent="0.2">
      <c r="A192" s="127">
        <f>'DJI Components'!A195</f>
        <v>44354</v>
      </c>
      <c r="B192" s="164">
        <f>('DJI Components'!E195/'DJI Components'!E194)-1</f>
        <v>-1.1259436865914574E-2</v>
      </c>
      <c r="C192" s="165">
        <f>('DJI Components'!L195/'DJI Components'!L194)-1</f>
        <v>5.5757454545453111E-3</v>
      </c>
      <c r="D192" s="165">
        <f>('DJI Components'!S195/'DJI Components'!S194)-1</f>
        <v>1.4354907806082284E-3</v>
      </c>
      <c r="E192" s="165">
        <f>('DJI Components'!Z195/'DJI Components'!Z194)-1</f>
        <v>7.9458257839837287E-5</v>
      </c>
      <c r="F192" s="165">
        <f>('DJI Components'!AG195/'DJI Components'!AG194)-1</f>
        <v>1.0963532418082123E-2</v>
      </c>
      <c r="G192" s="165">
        <f>('DJI Components'!AN195/'DJI Components'!AN194)-1</f>
        <v>-1.7457622039871779E-2</v>
      </c>
      <c r="H192" s="165">
        <f>('DJI Components'!AU195/'DJI Components'!AU194)-1</f>
        <v>-6.4545598834825357E-3</v>
      </c>
      <c r="I192" s="165">
        <f>('DJI Components'!BB195/'DJI Components'!BB194)-1</f>
        <v>-2.7742186055114137E-3</v>
      </c>
      <c r="J192" s="165">
        <f>('DJI Components'!BI195/'DJI Components'!BI194)-1</f>
        <v>-3.5562054211876193E-3</v>
      </c>
      <c r="K192" s="165">
        <f>('DJI Components'!BP195/'DJI Components'!BP194)-1</f>
        <v>-1.6058049620944259E-2</v>
      </c>
      <c r="L192" s="165">
        <f>('DJI Components'!BW195/'DJI Components'!BW194)-1</f>
        <v>-8.40466955969843E-3</v>
      </c>
      <c r="M192" s="165">
        <f>('DJI Components'!CD195/'DJI Components'!CD194)-1</f>
        <v>-8.0852031112558231E-3</v>
      </c>
      <c r="N192" s="165">
        <f>('DJI Components'!CK195/'DJI Components'!CK194)-1</f>
        <v>-3.3761582143289059E-3</v>
      </c>
      <c r="O192" s="165">
        <f>('DJI Components'!CR195/'DJI Components'!CR194)-1</f>
        <v>-4.8805822708833935E-3</v>
      </c>
      <c r="P192" s="165">
        <f>('DJI Components'!CY195/'DJI Components'!CY194)-1</f>
        <v>4.0700448252617427E-3</v>
      </c>
      <c r="Q192" s="165">
        <f>('DJI Components'!DF195/'DJI Components'!DF194)-1</f>
        <v>-6.8084894450292088E-3</v>
      </c>
      <c r="R192" s="165">
        <f>('DJI Components'!DM195/'DJI Components'!DM194)-1</f>
        <v>-4.6863613952612404E-3</v>
      </c>
      <c r="S192" s="165">
        <f>('DJI Components'!DT195/'DJI Components'!DT194)-1</f>
        <v>-7.2414215605146603E-3</v>
      </c>
      <c r="T192" s="165">
        <f>('DJI Components'!EA195/'DJI Components'!EA194)-1</f>
        <v>-1.7676399707510337E-2</v>
      </c>
      <c r="U192" s="165">
        <f>('DJI Components'!EH195/'DJI Components'!EH194)-1</f>
        <v>1.2041967719182534E-2</v>
      </c>
      <c r="V192" s="165">
        <f>('DJI Components'!EO195/'DJI Components'!EO194)-1</f>
        <v>1.5701509806285152E-3</v>
      </c>
      <c r="W192" s="165">
        <f>('DJI Components'!EV195/'DJI Components'!EV194)-1</f>
        <v>3.4571607971420892E-3</v>
      </c>
      <c r="X192" s="165">
        <f>('DJI Components'!FC195/'DJI Components'!FC194)-1</f>
        <v>2.7791940842039065E-3</v>
      </c>
      <c r="Y192" s="165">
        <f>('DJI Components'!FJ195/'DJI Components'!FJ194)-1</f>
        <v>-1.4000031249999934E-2</v>
      </c>
      <c r="Z192" s="165">
        <f>('DJI Components'!FQ195/'DJI Components'!FQ194)-1</f>
        <v>-1.3287680703788607E-2</v>
      </c>
      <c r="AA192" s="165">
        <f>('DJI Components'!FX195/'DJI Components'!FX194)-1</f>
        <v>-1.7451658245229984E-3</v>
      </c>
      <c r="AB192" s="165">
        <f>('DJI Components'!GE195/'DJI Components'!GE194)-1</f>
        <v>5.1273485927147977E-3</v>
      </c>
      <c r="AC192" s="165">
        <f>('DJI Components'!GL195/'DJI Components'!GL194)-1</f>
        <v>-5.2870922620634753E-3</v>
      </c>
      <c r="AD192" s="165">
        <f>('DJI Components'!GS195/'DJI Components'!GS194)-1</f>
        <v>-6.6972996814678165E-3</v>
      </c>
      <c r="AE192" s="165">
        <f>('DJI Components'!GZ195/'DJI Components'!GZ194)-1</f>
        <v>-1.0722881109945792E-3</v>
      </c>
      <c r="AF192" s="166">
        <f>('DJI Components'!HG195/'DJI Components'!HG194)-1</f>
        <v>-3.6295484082208285E-3</v>
      </c>
    </row>
    <row r="193" spans="1:32" x14ac:dyDescent="0.2">
      <c r="A193" s="127">
        <f>'DJI Components'!A196</f>
        <v>44355</v>
      </c>
      <c r="B193" s="164">
        <f>('DJI Components'!E196/'DJI Components'!E195)-1</f>
        <v>-6.8718403155509922E-4</v>
      </c>
      <c r="C193" s="165">
        <f>('DJI Components'!L196/'DJI Components'!L195)-1</f>
        <v>3.5559125308091133E-3</v>
      </c>
      <c r="D193" s="165">
        <f>('DJI Components'!S196/'DJI Components'!S195)-1</f>
        <v>-1.5599097638187009E-3</v>
      </c>
      <c r="E193" s="165">
        <f>('DJI Components'!Z196/'DJI Components'!Z195)-1</f>
        <v>6.6719299972688439E-3</v>
      </c>
      <c r="F193" s="165">
        <f>('DJI Components'!AG196/'DJI Components'!AG195)-1</f>
        <v>3.9575317983464586E-4</v>
      </c>
      <c r="G193" s="165">
        <f>('DJI Components'!AN196/'DJI Components'!AN195)-1</f>
        <v>1.6683725739983224E-3</v>
      </c>
      <c r="H193" s="165">
        <f>('DJI Components'!AU196/'DJI Components'!AU195)-1</f>
        <v>9.09515545243611E-3</v>
      </c>
      <c r="I193" s="165">
        <f>('DJI Components'!BB196/'DJI Components'!BB195)-1</f>
        <v>3.8947145361540869E-3</v>
      </c>
      <c r="J193" s="165">
        <f>('DJI Components'!BI196/'DJI Components'!BI195)-1</f>
        <v>-6.9592968065792515E-3</v>
      </c>
      <c r="K193" s="165">
        <f>('DJI Components'!BP196/'DJI Components'!BP195)-1</f>
        <v>2.0219382444235379E-3</v>
      </c>
      <c r="L193" s="165">
        <f>('DJI Components'!BW196/'DJI Components'!BW195)-1</f>
        <v>-8.9138292568649025E-3</v>
      </c>
      <c r="M193" s="165">
        <f>('DJI Components'!CD196/'DJI Components'!CD195)-1</f>
        <v>7.0993294438903565E-3</v>
      </c>
      <c r="N193" s="165">
        <f>('DJI Components'!CK196/'DJI Components'!CK195)-1</f>
        <v>3.0326591408371684E-3</v>
      </c>
      <c r="O193" s="165">
        <f>('DJI Components'!CR196/'DJI Components'!CR195)-1</f>
        <v>-1.5764582238571023E-3</v>
      </c>
      <c r="P193" s="165">
        <f>('DJI Components'!CY196/'DJI Components'!CY195)-1</f>
        <v>7.0936560709726759E-3</v>
      </c>
      <c r="Q193" s="165">
        <f>('DJI Components'!DF196/'DJI Components'!DF195)-1</f>
        <v>-8.7963906526667968E-3</v>
      </c>
      <c r="R193" s="165">
        <f>('DJI Components'!DM196/'DJI Components'!DM195)-1</f>
        <v>-3.9840877946615283E-3</v>
      </c>
      <c r="S193" s="165">
        <f>('DJI Components'!DT196/'DJI Components'!DT195)-1</f>
        <v>4.1002934602245578E-3</v>
      </c>
      <c r="T193" s="165">
        <f>('DJI Components'!EA196/'DJI Components'!EA195)-1</f>
        <v>-5.4945190043468317E-3</v>
      </c>
      <c r="U193" s="165">
        <f>('DJI Components'!EH196/'DJI Components'!EH195)-1</f>
        <v>-4.8855088836965432E-3</v>
      </c>
      <c r="V193" s="165">
        <f>('DJI Components'!EO196/'DJI Components'!EO195)-1</f>
        <v>-4.479216225738214E-3</v>
      </c>
      <c r="W193" s="165">
        <f>('DJI Components'!EV196/'DJI Components'!EV195)-1</f>
        <v>-1.158189432021528E-2</v>
      </c>
      <c r="X193" s="165">
        <f>('DJI Components'!FC196/'DJI Components'!FC195)-1</f>
        <v>-7.2226463728169987E-3</v>
      </c>
      <c r="Y193" s="165">
        <f>('DJI Components'!FJ196/'DJI Components'!FJ195)-1</f>
        <v>-1.3945360482547908E-3</v>
      </c>
      <c r="Z193" s="165">
        <f>('DJI Components'!FQ196/'DJI Components'!FQ195)-1</f>
        <v>3.7226483447845293E-3</v>
      </c>
      <c r="AA193" s="165">
        <f>('DJI Components'!FX196/'DJI Components'!FX195)-1</f>
        <v>-8.7410837632673211E-4</v>
      </c>
      <c r="AB193" s="165">
        <f>('DJI Components'!GE196/'DJI Components'!GE195)-1</f>
        <v>3.1557840995568576E-3</v>
      </c>
      <c r="AC193" s="165">
        <f>('DJI Components'!GL196/'DJI Components'!GL195)-1</f>
        <v>-1.0263947759091896E-2</v>
      </c>
      <c r="AD193" s="165">
        <f>('DJI Components'!GS196/'DJI Components'!GS195)-1</f>
        <v>-7.5939818705740292E-3</v>
      </c>
      <c r="AE193" s="165">
        <f>('DJI Components'!GZ196/'DJI Components'!GZ195)-1</f>
        <v>-3.729041083421536E-3</v>
      </c>
      <c r="AF193" s="166">
        <f>('DJI Components'!HG196/'DJI Components'!HG195)-1</f>
        <v>-8.7842301988083626E-4</v>
      </c>
    </row>
    <row r="194" spans="1:32" x14ac:dyDescent="0.2">
      <c r="A194" s="127">
        <f>'DJI Components'!A197</f>
        <v>44356</v>
      </c>
      <c r="B194" s="164">
        <f>('DJI Components'!E197/'DJI Components'!E196)-1</f>
        <v>-4.1750135895676221E-3</v>
      </c>
      <c r="C194" s="165">
        <f>('DJI Components'!L197/'DJI Components'!L196)-1</f>
        <v>-1.4533656072717949E-2</v>
      </c>
      <c r="D194" s="165">
        <f>('DJI Components'!S197/'DJI Components'!S196)-1</f>
        <v>1.1401051094471093E-2</v>
      </c>
      <c r="E194" s="165">
        <f>('DJI Components'!Z197/'DJI Components'!Z196)-1</f>
        <v>3.0771580097390672E-3</v>
      </c>
      <c r="F194" s="165">
        <f>('DJI Components'!AG197/'DJI Components'!AG196)-1</f>
        <v>-1.85947028524035E-2</v>
      </c>
      <c r="G194" s="165">
        <f>('DJI Components'!AN197/'DJI Components'!AN196)-1</f>
        <v>-2.2943079231460994E-2</v>
      </c>
      <c r="H194" s="165">
        <f>('DJI Components'!AU197/'DJI Components'!AU196)-1</f>
        <v>-8.7372755797678892E-3</v>
      </c>
      <c r="I194" s="165">
        <f>('DJI Components'!BB197/'DJI Components'!BB196)-1</f>
        <v>-2.032163273006371E-3</v>
      </c>
      <c r="J194" s="165">
        <f>('DJI Components'!BI197/'DJI Components'!BI196)-1</f>
        <v>-3.0548426575079946E-3</v>
      </c>
      <c r="K194" s="165">
        <f>('DJI Components'!BP197/'DJI Components'!BP196)-1</f>
        <v>-7.7832375807108667E-3</v>
      </c>
      <c r="L194" s="165">
        <f>('DJI Components'!BW197/'DJI Components'!BW196)-1</f>
        <v>-4.9909356384424397E-3</v>
      </c>
      <c r="M194" s="165">
        <f>('DJI Components'!CD197/'DJI Components'!CD196)-1</f>
        <v>-8.7028415534818881E-3</v>
      </c>
      <c r="N194" s="165">
        <f>('DJI Components'!CK197/'DJI Components'!CK196)-1</f>
        <v>-1.1450620999368666E-2</v>
      </c>
      <c r="O194" s="165">
        <f>('DJI Components'!CR197/'DJI Components'!CR196)-1</f>
        <v>0</v>
      </c>
      <c r="P194" s="165">
        <f>('DJI Components'!CY197/'DJI Components'!CY196)-1</f>
        <v>1.0733151706365573E-2</v>
      </c>
      <c r="Q194" s="165">
        <f>('DJI Components'!DF197/'DJI Components'!DF196)-1</f>
        <v>1.3464698044340029E-2</v>
      </c>
      <c r="R194" s="165">
        <f>('DJI Components'!DM197/'DJI Components'!DM196)-1</f>
        <v>-1.2484836363636398E-2</v>
      </c>
      <c r="S194" s="165">
        <f>('DJI Components'!DT197/'DJI Components'!DT196)-1</f>
        <v>-5.0292211357858552E-3</v>
      </c>
      <c r="T194" s="165">
        <f>('DJI Components'!EA197/'DJI Components'!EA196)-1</f>
        <v>2.265191926375909E-2</v>
      </c>
      <c r="U194" s="165">
        <f>('DJI Components'!EH197/'DJI Components'!EH196)-1</f>
        <v>4.0384407163596148E-3</v>
      </c>
      <c r="V194" s="165">
        <f>('DJI Components'!EO197/'DJI Components'!EO196)-1</f>
        <v>-1.132365903305621E-2</v>
      </c>
      <c r="W194" s="165">
        <f>('DJI Components'!EV197/'DJI Components'!EV196)-1</f>
        <v>-3.7083210830113345E-4</v>
      </c>
      <c r="X194" s="165">
        <f>('DJI Components'!FC197/'DJI Components'!FC196)-1</f>
        <v>-1.3958294678607652E-3</v>
      </c>
      <c r="Y194" s="165">
        <f>('DJI Components'!FJ197/'DJI Components'!FJ196)-1</f>
        <v>-1.7773188551557295E-2</v>
      </c>
      <c r="Z194" s="165">
        <f>('DJI Components'!FQ197/'DJI Components'!FQ196)-1</f>
        <v>-1.593030357769365E-3</v>
      </c>
      <c r="AA194" s="165">
        <f>('DJI Components'!FX197/'DJI Components'!FX196)-1</f>
        <v>-1.7498337095421812E-3</v>
      </c>
      <c r="AB194" s="165">
        <f>('DJI Components'!GE197/'DJI Components'!GE196)-1</f>
        <v>1.1204266177062827E-3</v>
      </c>
      <c r="AC194" s="165">
        <f>('DJI Components'!GL197/'DJI Components'!GL196)-1</f>
        <v>-1.055555555555554E-2</v>
      </c>
      <c r="AD194" s="165">
        <f>('DJI Components'!GS197/'DJI Components'!GS196)-1</f>
        <v>-5.3636557911227456E-3</v>
      </c>
      <c r="AE194" s="165">
        <f>('DJI Components'!GZ197/'DJI Components'!GZ196)-1</f>
        <v>-1.6446945880486119E-3</v>
      </c>
      <c r="AF194" s="166">
        <f>('DJI Components'!HG197/'DJI Components'!HG196)-1</f>
        <v>-4.4127397194552165E-3</v>
      </c>
    </row>
    <row r="195" spans="1:32" x14ac:dyDescent="0.2">
      <c r="A195" s="127">
        <f>'DJI Components'!A198</f>
        <v>44357</v>
      </c>
      <c r="B195" s="164">
        <f>('DJI Components'!E198/'DJI Components'!E197)-1</f>
        <v>1.9236460016858192E-3</v>
      </c>
      <c r="C195" s="165">
        <f>('DJI Components'!L198/'DJI Components'!L197)-1</f>
        <v>-1.1335243130848882E-2</v>
      </c>
      <c r="D195" s="165">
        <f>('DJI Components'!S198/'DJI Components'!S197)-1</f>
        <v>2.1376064272276674E-2</v>
      </c>
      <c r="E195" s="165">
        <f>('DJI Components'!Z198/'DJI Components'!Z197)-1</f>
        <v>-8.0232519788386858E-3</v>
      </c>
      <c r="F195" s="165">
        <f>('DJI Components'!AG198/'DJI Components'!AG197)-1</f>
        <v>1.128751117703386E-3</v>
      </c>
      <c r="G195" s="165">
        <f>('DJI Components'!AN198/'DJI Components'!AN197)-1</f>
        <v>-3.8014055947514724E-2</v>
      </c>
      <c r="H195" s="165">
        <f>('DJI Components'!AU198/'DJI Components'!AU197)-1</f>
        <v>5.8452867493532512E-3</v>
      </c>
      <c r="I195" s="165">
        <f>('DJI Components'!BB198/'DJI Components'!BB197)-1</f>
        <v>1.8696760459089079E-2</v>
      </c>
      <c r="J195" s="165">
        <f>('DJI Components'!BI198/'DJI Components'!BI197)-1</f>
        <v>7.7505407354001576E-3</v>
      </c>
      <c r="K195" s="165">
        <f>('DJI Components'!BP198/'DJI Components'!BP197)-1</f>
        <v>-1.2347444064348845E-2</v>
      </c>
      <c r="L195" s="165">
        <f>('DJI Components'!BW198/'DJI Components'!BW197)-1</f>
        <v>-2.3094197771811986E-2</v>
      </c>
      <c r="M195" s="165">
        <f>('DJI Components'!CD198/'DJI Components'!CD197)-1</f>
        <v>-6.8478030538414725E-3</v>
      </c>
      <c r="N195" s="165">
        <f>('DJI Components'!CK198/'DJI Components'!CK197)-1</f>
        <v>3.1561202987717696E-3</v>
      </c>
      <c r="O195" s="165">
        <f>('DJI Components'!CR198/'DJI Components'!CR197)-1</f>
        <v>6.6666842105262969E-3</v>
      </c>
      <c r="P195" s="165">
        <f>('DJI Components'!CY198/'DJI Components'!CY197)-1</f>
        <v>-8.6284596618890763E-4</v>
      </c>
      <c r="Q195" s="165">
        <f>('DJI Components'!DF198/'DJI Components'!DF197)-1</f>
        <v>8.9981643577066173E-3</v>
      </c>
      <c r="R195" s="165">
        <f>('DJI Components'!DM198/'DJI Components'!DM197)-1</f>
        <v>-1.558860911269655E-2</v>
      </c>
      <c r="S195" s="165">
        <f>('DJI Components'!DT198/'DJI Components'!DT197)-1</f>
        <v>1.3479046902497016E-2</v>
      </c>
      <c r="T195" s="165">
        <f>('DJI Components'!EA198/'DJI Components'!EA197)-1</f>
        <v>2.8363019606117978E-2</v>
      </c>
      <c r="U195" s="165">
        <f>('DJI Components'!EH198/'DJI Components'!EH197)-1</f>
        <v>1.4393288605911492E-2</v>
      </c>
      <c r="V195" s="165">
        <f>('DJI Components'!EO198/'DJI Components'!EO197)-1</f>
        <v>-6.5230584503356281E-3</v>
      </c>
      <c r="W195" s="165">
        <f>('DJI Components'!EV198/'DJI Components'!EV197)-1</f>
        <v>7.4189483784601329E-3</v>
      </c>
      <c r="X195" s="165">
        <f>('DJI Components'!FC198/'DJI Components'!FC197)-1</f>
        <v>1.7366284338451887E-2</v>
      </c>
      <c r="Y195" s="165">
        <f>('DJI Components'!FJ198/'DJI Components'!FJ197)-1</f>
        <v>-4.6529725780996012E-3</v>
      </c>
      <c r="Z195" s="165">
        <f>('DJI Components'!FQ198/'DJI Components'!FQ197)-1</f>
        <v>9.7228619837008701E-4</v>
      </c>
      <c r="AA195" s="165">
        <f>('DJI Components'!FX198/'DJI Components'!FX197)-1</f>
        <v>5.0832779155702834E-3</v>
      </c>
      <c r="AB195" s="165">
        <f>('DJI Components'!GE198/'DJI Components'!GE197)-1</f>
        <v>7.0595282773837642E-3</v>
      </c>
      <c r="AC195" s="165">
        <f>('DJI Components'!GL198/'DJI Components'!GL197)-1</f>
        <v>3.5186243683323903E-2</v>
      </c>
      <c r="AD195" s="165">
        <f>('DJI Components'!GS198/'DJI Components'!GS197)-1</f>
        <v>5.7521066184627045E-3</v>
      </c>
      <c r="AE195" s="165">
        <f>('DJI Components'!GZ198/'DJI Components'!GZ197)-1</f>
        <v>3.0107590381465155E-3</v>
      </c>
      <c r="AF195" s="166">
        <f>('DJI Components'!HG198/'DJI Components'!HG197)-1</f>
        <v>5.5447273706898947E-4</v>
      </c>
    </row>
    <row r="196" spans="1:32" x14ac:dyDescent="0.2">
      <c r="A196" s="127">
        <f>'DJI Components'!A199</f>
        <v>44358</v>
      </c>
      <c r="B196" s="164">
        <f>('DJI Components'!E199/'DJI Components'!E198)-1</f>
        <v>-1.5753802595535049E-3</v>
      </c>
      <c r="C196" s="165">
        <f>('DJI Components'!L199/'DJI Components'!L198)-1</f>
        <v>1.4054114875278634E-2</v>
      </c>
      <c r="D196" s="165">
        <f>('DJI Components'!S199/'DJI Components'!S198)-1</f>
        <v>-7.6438644851367643E-3</v>
      </c>
      <c r="E196" s="165">
        <f>('DJI Components'!Z199/'DJI Components'!Z198)-1</f>
        <v>9.8326618838104896E-3</v>
      </c>
      <c r="F196" s="165">
        <f>('DJI Components'!AG199/'DJI Components'!AG198)-1</f>
        <v>-4.2683297780193863E-3</v>
      </c>
      <c r="G196" s="165">
        <f>('DJI Components'!AN199/'DJI Components'!AN198)-1</f>
        <v>-2.2283254725260382E-2</v>
      </c>
      <c r="H196" s="165">
        <f>('DJI Components'!AU199/'DJI Components'!AU198)-1</f>
        <v>-4.6121204829030482E-3</v>
      </c>
      <c r="I196" s="165">
        <f>('DJI Components'!BB199/'DJI Components'!BB198)-1</f>
        <v>-4.7246775345206604E-3</v>
      </c>
      <c r="J196" s="165">
        <f>('DJI Components'!BI199/'DJI Components'!BI198)-1</f>
        <v>4.47147200858522E-3</v>
      </c>
      <c r="K196" s="165">
        <f>('DJI Components'!BP199/'DJI Components'!BP198)-1</f>
        <v>1.4710987342581028E-4</v>
      </c>
      <c r="L196" s="165">
        <f>('DJI Components'!BW199/'DJI Components'!BW198)-1</f>
        <v>1.0991030587842676E-2</v>
      </c>
      <c r="M196" s="165">
        <f>('DJI Components'!CD199/'DJI Components'!CD198)-1</f>
        <v>-4.7293127071823537E-3</v>
      </c>
      <c r="N196" s="165">
        <f>('DJI Components'!CK199/'DJI Components'!CK198)-1</f>
        <v>7.9789530536080733E-3</v>
      </c>
      <c r="O196" s="165">
        <f>('DJI Components'!CR199/'DJI Components'!CR198)-1</f>
        <v>8.1909548938488008E-3</v>
      </c>
      <c r="P196" s="165">
        <f>('DJI Components'!CY199/'DJI Components'!CY198)-1</f>
        <v>4.9156771250813414E-3</v>
      </c>
      <c r="Q196" s="165">
        <f>('DJI Components'!DF199/'DJI Components'!DF198)-1</f>
        <v>-1.2688502361880571E-2</v>
      </c>
      <c r="R196" s="165">
        <f>('DJI Components'!DM199/'DJI Components'!DM198)-1</f>
        <v>-6.8579179622652031E-4</v>
      </c>
      <c r="S196" s="165">
        <f>('DJI Components'!DT199/'DJI Components'!DT198)-1</f>
        <v>9.9748371196526353E-3</v>
      </c>
      <c r="T196" s="165">
        <f>('DJI Components'!EA199/'DJI Components'!EA198)-1</f>
        <v>1.7073548950270467E-3</v>
      </c>
      <c r="U196" s="165">
        <f>('DJI Components'!EH199/'DJI Components'!EH198)-1</f>
        <v>2.52692048386427E-3</v>
      </c>
      <c r="V196" s="165">
        <f>('DJI Components'!EO199/'DJI Components'!EO198)-1</f>
        <v>7.3294092939200084E-3</v>
      </c>
      <c r="W196" s="165">
        <f>('DJI Components'!EV199/'DJI Components'!EV198)-1</f>
        <v>-6.8487521020786923E-3</v>
      </c>
      <c r="X196" s="165">
        <f>('DJI Components'!FC199/'DJI Components'!FC198)-1</f>
        <v>4.9958782214432063E-4</v>
      </c>
      <c r="Y196" s="165">
        <f>('DJI Components'!FJ199/'DJI Components'!FJ198)-1</f>
        <v>2.9865730947520319E-3</v>
      </c>
      <c r="Z196" s="165">
        <f>('DJI Components'!FQ199/'DJI Components'!FQ198)-1</f>
        <v>-8.9665373724510111E-3</v>
      </c>
      <c r="AA196" s="165">
        <f>('DJI Components'!FX199/'DJI Components'!FX198)-1</f>
        <v>-1.7436344611099219E-4</v>
      </c>
      <c r="AB196" s="165">
        <f>('DJI Components'!GE199/'DJI Components'!GE198)-1</f>
        <v>4.317204586243184E-3</v>
      </c>
      <c r="AC196" s="165">
        <f>('DJI Components'!GL199/'DJI Components'!GL198)-1</f>
        <v>0</v>
      </c>
      <c r="AD196" s="165">
        <f>('DJI Components'!GS199/'DJI Components'!GS198)-1</f>
        <v>6.2195808471696701E-3</v>
      </c>
      <c r="AE196" s="165">
        <f>('DJI Components'!GZ199/'DJI Components'!GZ198)-1</f>
        <v>4.5874042469737919E-3</v>
      </c>
      <c r="AF196" s="166">
        <f>('DJI Components'!HG199/'DJI Components'!HG198)-1</f>
        <v>3.8762568820960297E-4</v>
      </c>
    </row>
    <row r="197" spans="1:32" x14ac:dyDescent="0.2">
      <c r="A197" s="127">
        <f>'DJI Components'!A200</f>
        <v>44361</v>
      </c>
      <c r="B197" s="164">
        <f>('DJI Components'!E200/'DJI Components'!E199)-1</f>
        <v>-7.1495341171493587E-3</v>
      </c>
      <c r="C197" s="165">
        <f>('DJI Components'!L200/'DJI Components'!L199)-1</f>
        <v>-4.2550423759966094E-3</v>
      </c>
      <c r="D197" s="165">
        <f>('DJI Components'!S200/'DJI Components'!S199)-1</f>
        <v>-6.5082257855876291E-3</v>
      </c>
      <c r="E197" s="165">
        <f>('DJI Components'!Z200/'DJI Components'!Z199)-1</f>
        <v>2.4577919506524104E-2</v>
      </c>
      <c r="F197" s="165">
        <f>('DJI Components'!AG200/'DJI Components'!AG199)-1</f>
        <v>-8.6541572656670951E-3</v>
      </c>
      <c r="G197" s="165">
        <f>('DJI Components'!AN200/'DJI Components'!AN199)-1</f>
        <v>-7.6574627230284742E-3</v>
      </c>
      <c r="H197" s="165">
        <f>('DJI Components'!AU200/'DJI Components'!AU199)-1</f>
        <v>5.5599108308812539E-4</v>
      </c>
      <c r="I197" s="165">
        <f>('DJI Components'!BB200/'DJI Components'!BB199)-1</f>
        <v>-1.0954938835128769E-2</v>
      </c>
      <c r="J197" s="165">
        <f>('DJI Components'!BI200/'DJI Components'!BI199)-1</f>
        <v>-1.086184116809108E-2</v>
      </c>
      <c r="K197" s="165">
        <f>('DJI Components'!BP200/'DJI Components'!BP199)-1</f>
        <v>-1.5294132352941192E-2</v>
      </c>
      <c r="L197" s="165">
        <f>('DJI Components'!BW200/'DJI Components'!BW199)-1</f>
        <v>-1.3569567948247152E-2</v>
      </c>
      <c r="M197" s="165">
        <f>('DJI Components'!CD200/'DJI Components'!CD199)-1</f>
        <v>-8.9261704524522534E-3</v>
      </c>
      <c r="N197" s="165">
        <f>('DJI Components'!CK200/'DJI Components'!CK199)-1</f>
        <v>-4.6657722795749867E-3</v>
      </c>
      <c r="O197" s="165">
        <f>('DJI Components'!CR200/'DJI Components'!CR199)-1</f>
        <v>5.8772862878924137E-3</v>
      </c>
      <c r="P197" s="165">
        <f>('DJI Components'!CY200/'DJI Components'!CY199)-1</f>
        <v>-8.2628239573163675E-3</v>
      </c>
      <c r="Q197" s="165">
        <f>('DJI Components'!DF200/'DJI Components'!DF199)-1</f>
        <v>2.4853781680549414E-3</v>
      </c>
      <c r="R197" s="165">
        <f>('DJI Components'!DM200/'DJI Components'!DM199)-1</f>
        <v>-1.6969156645979755E-2</v>
      </c>
      <c r="S197" s="165">
        <f>('DJI Components'!DT200/'DJI Components'!DT199)-1</f>
        <v>2.1104546269912206E-4</v>
      </c>
      <c r="T197" s="165">
        <f>('DJI Components'!EA200/'DJI Components'!EA199)-1</f>
        <v>-1.0751278776109152E-2</v>
      </c>
      <c r="U197" s="165">
        <f>('DJI Components'!EH200/'DJI Components'!EH199)-1</f>
        <v>7.7552440330037609E-3</v>
      </c>
      <c r="V197" s="165">
        <f>('DJI Components'!EO200/'DJI Components'!EO199)-1</f>
        <v>-4.395945059937012E-3</v>
      </c>
      <c r="W197" s="165">
        <f>('DJI Components'!EV200/'DJI Components'!EV199)-1</f>
        <v>3.7077709943056369E-4</v>
      </c>
      <c r="X197" s="165">
        <f>('DJI Components'!FC200/'DJI Components'!FC199)-1</f>
        <v>2.475967312853955E-2</v>
      </c>
      <c r="Y197" s="165">
        <f>('DJI Components'!FJ200/'DJI Components'!FJ199)-1</f>
        <v>-7.9621700663430328E-3</v>
      </c>
      <c r="Z197" s="165">
        <f>('DJI Components'!FQ200/'DJI Components'!FQ199)-1</f>
        <v>3.1918091736984344E-3</v>
      </c>
      <c r="AA197" s="165">
        <f>('DJI Components'!FX200/'DJI Components'!FX199)-1</f>
        <v>-2.6164659823315617E-3</v>
      </c>
      <c r="AB197" s="165">
        <f>('DJI Components'!GE200/'DJI Components'!GE199)-1</f>
        <v>-3.7453395206954454E-3</v>
      </c>
      <c r="AC197" s="165">
        <f>('DJI Components'!GL200/'DJI Components'!GL199)-1</f>
        <v>-1.5910341422702201E-2</v>
      </c>
      <c r="AD197" s="165">
        <f>('DJI Components'!GS200/'DJI Components'!GS199)-1</f>
        <v>-1.3499253996447358E-3</v>
      </c>
      <c r="AE197" s="165">
        <f>('DJI Components'!GZ200/'DJI Components'!GZ199)-1</f>
        <v>4.510023550850617E-3</v>
      </c>
      <c r="AF197" s="166">
        <f>('DJI Components'!HG200/'DJI Components'!HG199)-1</f>
        <v>-2.4898780728314085E-3</v>
      </c>
    </row>
    <row r="198" spans="1:32" x14ac:dyDescent="0.2">
      <c r="A198" s="127">
        <f>'DJI Components'!A201</f>
        <v>44362</v>
      </c>
      <c r="B198" s="164">
        <f>('DJI Components'!E201/'DJI Components'!E200)-1</f>
        <v>-3.7246722103463359E-3</v>
      </c>
      <c r="C198" s="165">
        <f>('DJI Components'!L201/'DJI Components'!L200)-1</f>
        <v>1.5017435016390079E-2</v>
      </c>
      <c r="D198" s="165">
        <f>('DJI Components'!S201/'DJI Components'!S200)-1</f>
        <v>-5.5557692644323531E-3</v>
      </c>
      <c r="E198" s="165">
        <f>('DJI Components'!Z201/'DJI Components'!Z200)-1</f>
        <v>-6.4377454456697736E-3</v>
      </c>
      <c r="F198" s="165">
        <f>('DJI Components'!AG201/'DJI Components'!AG200)-1</f>
        <v>5.7109978204741285E-3</v>
      </c>
      <c r="G198" s="165">
        <f>('DJI Components'!AN201/'DJI Components'!AN200)-1</f>
        <v>2.0547555375269866E-3</v>
      </c>
      <c r="H198" s="165">
        <f>('DJI Components'!AU201/'DJI Components'!AU200)-1</f>
        <v>2.1580086861349601E-2</v>
      </c>
      <c r="I198" s="165">
        <f>('DJI Components'!BB201/'DJI Components'!BB200)-1</f>
        <v>-7.0148978037621879E-3</v>
      </c>
      <c r="J198" s="165">
        <f>('DJI Components'!BI201/'DJI Components'!BI200)-1</f>
        <v>-2.52023406877111E-3</v>
      </c>
      <c r="K198" s="165">
        <f>('DJI Components'!BP201/'DJI Components'!BP200)-1</f>
        <v>3.8829450998050241E-3</v>
      </c>
      <c r="L198" s="165">
        <f>('DJI Components'!BW201/'DJI Components'!BW200)-1</f>
        <v>-4.3441621353799142E-3</v>
      </c>
      <c r="M198" s="165">
        <f>('DJI Components'!CD201/'DJI Components'!CD200)-1</f>
        <v>-3.0021867007410385E-3</v>
      </c>
      <c r="N198" s="165">
        <f>('DJI Components'!CK201/'DJI Components'!CK200)-1</f>
        <v>-9.2784007986911332E-3</v>
      </c>
      <c r="O198" s="165">
        <f>('DJI Components'!CR201/'DJI Components'!CR200)-1</f>
        <v>-3.4369651733453521E-3</v>
      </c>
      <c r="P198" s="165">
        <f>('DJI Components'!CY201/'DJI Components'!CY200)-1</f>
        <v>-4.4657602110628192E-3</v>
      </c>
      <c r="Q198" s="165">
        <f>('DJI Components'!DF201/'DJI Components'!DF200)-1</f>
        <v>-5.3213401862894916E-3</v>
      </c>
      <c r="R198" s="165">
        <f>('DJI Components'!DM201/'DJI Components'!DM200)-1</f>
        <v>-1.5167950078215142E-2</v>
      </c>
      <c r="S198" s="165">
        <f>('DJI Components'!DT201/'DJI Components'!DT200)-1</f>
        <v>-2.658410037275849E-3</v>
      </c>
      <c r="T198" s="165">
        <f>('DJI Components'!EA201/'DJI Components'!EA200)-1</f>
        <v>3.313452749375223E-3</v>
      </c>
      <c r="U198" s="165">
        <f>('DJI Components'!EH201/'DJI Components'!EH200)-1</f>
        <v>-5.8872211770044647E-3</v>
      </c>
      <c r="V198" s="165">
        <f>('DJI Components'!EO201/'DJI Components'!EO200)-1</f>
        <v>-8.1456150415224471E-3</v>
      </c>
      <c r="W198" s="165">
        <f>('DJI Components'!EV201/'DJI Components'!EV200)-1</f>
        <v>-1.9272847994281639E-3</v>
      </c>
      <c r="X198" s="165">
        <f>('DJI Components'!FC201/'DJI Components'!FC200)-1</f>
        <v>-1.4943527469818974E-2</v>
      </c>
      <c r="Y198" s="165">
        <f>('DJI Components'!FJ201/'DJI Components'!FJ200)-1</f>
        <v>8.9396084828710087E-3</v>
      </c>
      <c r="Z198" s="165">
        <f>('DJI Components'!FQ201/'DJI Components'!FQ200)-1</f>
        <v>2.8058798195622625E-3</v>
      </c>
      <c r="AA198" s="165">
        <f>('DJI Components'!FX201/'DJI Components'!FX200)-1</f>
        <v>1.9237670514165028E-3</v>
      </c>
      <c r="AB198" s="165">
        <f>('DJI Components'!GE201/'DJI Components'!GE200)-1</f>
        <v>-4.6992737124122996E-3</v>
      </c>
      <c r="AC198" s="165">
        <f>('DJI Components'!GL201/'DJI Components'!GL200)-1</f>
        <v>-3.4906852838508806E-3</v>
      </c>
      <c r="AD198" s="165">
        <f>('DJI Components'!GS201/'DJI Components'!GS200)-1</f>
        <v>-3.9840495729090986E-3</v>
      </c>
      <c r="AE198" s="165">
        <f>('DJI Components'!GZ201/'DJI Components'!GZ200)-1</f>
        <v>-1.302049663903615E-2</v>
      </c>
      <c r="AF198" s="166">
        <f>('DJI Components'!HG201/'DJI Components'!HG200)-1</f>
        <v>-2.745266218426301E-3</v>
      </c>
    </row>
    <row r="199" spans="1:32" x14ac:dyDescent="0.2">
      <c r="A199" s="127">
        <f>'DJI Components'!A202</f>
        <v>44363</v>
      </c>
      <c r="B199" s="164">
        <f>('DJI Components'!E202/'DJI Components'!E201)-1</f>
        <v>-1.8443731526625262E-2</v>
      </c>
      <c r="C199" s="165">
        <f>('DJI Components'!L202/'DJI Components'!L201)-1</f>
        <v>-9.5628252946935444E-3</v>
      </c>
      <c r="D199" s="165">
        <f>('DJI Components'!S202/'DJI Components'!S201)-1</f>
        <v>-1.1257202136571998E-3</v>
      </c>
      <c r="E199" s="165">
        <f>('DJI Components'!Z202/'DJI Components'!Z201)-1</f>
        <v>3.9339324586080693E-3</v>
      </c>
      <c r="F199" s="165">
        <f>('DJI Components'!AG202/'DJI Components'!AG201)-1</f>
        <v>-1.7319660587481245E-2</v>
      </c>
      <c r="G199" s="165">
        <f>('DJI Components'!AN202/'DJI Components'!AN201)-1</f>
        <v>-1.0480283088663223E-2</v>
      </c>
      <c r="H199" s="165">
        <f>('DJI Components'!AU202/'DJI Components'!AU201)-1</f>
        <v>-5.7117405518112285E-3</v>
      </c>
      <c r="I199" s="165">
        <f>('DJI Components'!BB202/'DJI Components'!BB201)-1</f>
        <v>-5.9490610531870436E-3</v>
      </c>
      <c r="J199" s="165">
        <f>('DJI Components'!BI202/'DJI Components'!BI201)-1</f>
        <v>-1.3355026168561546E-2</v>
      </c>
      <c r="K199" s="165">
        <f>('DJI Components'!BP202/'DJI Components'!BP201)-1</f>
        <v>-2.4248809517274483E-2</v>
      </c>
      <c r="L199" s="165">
        <f>('DJI Components'!BW202/'DJI Components'!BW201)-1</f>
        <v>-8.0793969753634176E-4</v>
      </c>
      <c r="M199" s="165">
        <f>('DJI Components'!CD202/'DJI Components'!CD201)-1</f>
        <v>-1.5775258426966254E-2</v>
      </c>
      <c r="N199" s="165">
        <f>('DJI Components'!CK202/'DJI Components'!CK201)-1</f>
        <v>-1.1975894456809577E-2</v>
      </c>
      <c r="O199" s="165">
        <f>('DJI Components'!CR202/'DJI Components'!CR201)-1</f>
        <v>-1.3278168191820261E-2</v>
      </c>
      <c r="P199" s="165">
        <f>('DJI Components'!CY202/'DJI Components'!CY201)-1</f>
        <v>-1.0243699717168653E-2</v>
      </c>
      <c r="Q199" s="165">
        <f>('DJI Components'!DF202/'DJI Components'!DF201)-1</f>
        <v>-3.6483675710263785E-4</v>
      </c>
      <c r="R199" s="165">
        <f>('DJI Components'!DM202/'DJI Components'!DM201)-1</f>
        <v>7.0241722462252021E-3</v>
      </c>
      <c r="S199" s="165">
        <f>('DJI Components'!DT202/'DJI Components'!DT201)-1</f>
        <v>-3.2578971036708593E-3</v>
      </c>
      <c r="T199" s="165">
        <f>('DJI Components'!EA202/'DJI Components'!EA201)-1</f>
        <v>1.2021189379967989E-2</v>
      </c>
      <c r="U199" s="165">
        <f>('DJI Components'!EH202/'DJI Components'!EH201)-1</f>
        <v>-3.7930796442801062E-3</v>
      </c>
      <c r="V199" s="165">
        <f>('DJI Components'!EO202/'DJI Components'!EO201)-1</f>
        <v>8.4427819410493044E-4</v>
      </c>
      <c r="W199" s="165">
        <f>('DJI Components'!EV202/'DJI Components'!EV201)-1</f>
        <v>-1.3887820893627278E-2</v>
      </c>
      <c r="X199" s="165">
        <f>('DJI Components'!FC202/'DJI Components'!FC201)-1</f>
        <v>-7.8325912455068369E-4</v>
      </c>
      <c r="Y199" s="165">
        <f>('DJI Components'!FJ202/'DJI Components'!FJ201)-1</f>
        <v>-1.1835480915647234E-2</v>
      </c>
      <c r="Z199" s="165">
        <f>('DJI Components'!FQ202/'DJI Components'!FQ201)-1</f>
        <v>-7.569698729813279E-3</v>
      </c>
      <c r="AA199" s="165">
        <f>('DJI Components'!FX202/'DJI Components'!FX201)-1</f>
        <v>-1.1345819316707528E-2</v>
      </c>
      <c r="AB199" s="165">
        <f>('DJI Components'!GE202/'DJI Components'!GE201)-1</f>
        <v>-1.4507640389864185E-2</v>
      </c>
      <c r="AC199" s="165">
        <f>('DJI Components'!GL202/'DJI Components'!GL201)-1</f>
        <v>-1.7146035503464718E-2</v>
      </c>
      <c r="AD199" s="165">
        <f>('DJI Components'!GS202/'DJI Components'!GS201)-1</f>
        <v>-2.0357185714285797E-2</v>
      </c>
      <c r="AE199" s="165">
        <f>('DJI Components'!GZ202/'DJI Components'!GZ201)-1</f>
        <v>-6.8235925917004003E-3</v>
      </c>
      <c r="AF199" s="166">
        <f>('DJI Components'!HG202/'DJI Components'!HG201)-1</f>
        <v>-7.745340798202327E-3</v>
      </c>
    </row>
    <row r="200" spans="1:32" x14ac:dyDescent="0.2">
      <c r="A200" s="127">
        <f>'DJI Components'!A203</f>
        <v>44364</v>
      </c>
      <c r="B200" s="164">
        <f>('DJI Components'!E203/'DJI Components'!E202)-1</f>
        <v>-8.9889033774027682E-3</v>
      </c>
      <c r="C200" s="165">
        <f>('DJI Components'!L203/'DJI Components'!L202)-1</f>
        <v>-1.5484503937281513E-2</v>
      </c>
      <c r="D200" s="165">
        <f>('DJI Components'!S203/'DJI Components'!S202)-1</f>
        <v>4.925256658107946E-3</v>
      </c>
      <c r="E200" s="165">
        <f>('DJI Components'!Z203/'DJI Components'!Z202)-1</f>
        <v>1.2600838076104903E-2</v>
      </c>
      <c r="F200" s="165">
        <f>('DJI Components'!AG203/'DJI Components'!AG202)-1</f>
        <v>-1.2589272091645287E-2</v>
      </c>
      <c r="G200" s="165">
        <f>('DJI Components'!AN203/'DJI Components'!AN202)-1</f>
        <v>-3.5503807598014192E-2</v>
      </c>
      <c r="H200" s="165">
        <f>('DJI Components'!AU203/'DJI Components'!AU202)-1</f>
        <v>-2.3707468290461886E-2</v>
      </c>
      <c r="I200" s="165">
        <f>('DJI Components'!BB203/'DJI Components'!BB202)-1</f>
        <v>-6.3587056974246936E-3</v>
      </c>
      <c r="J200" s="165">
        <f>('DJI Components'!BI203/'DJI Components'!BI202)-1</f>
        <v>5.1216939865261768E-3</v>
      </c>
      <c r="K200" s="165">
        <f>('DJI Components'!BP203/'DJI Components'!BP202)-1</f>
        <v>-3.1254690120731232E-2</v>
      </c>
      <c r="L200" s="165">
        <f>('DJI Components'!BW203/'DJI Components'!BW202)-1</f>
        <v>-2.5606469002695365E-2</v>
      </c>
      <c r="M200" s="165">
        <f>('DJI Components'!CD203/'DJI Components'!CD202)-1</f>
        <v>-1.2329384621914574E-2</v>
      </c>
      <c r="N200" s="165">
        <f>('DJI Components'!CK203/'DJI Components'!CK202)-1</f>
        <v>1.1229143309430256E-3</v>
      </c>
      <c r="O200" s="165">
        <f>('DJI Components'!CR203/'DJI Components'!CR202)-1</f>
        <v>-6.9907373821964658E-4</v>
      </c>
      <c r="P200" s="165">
        <f>('DJI Components'!CY203/'DJI Components'!CY202)-1</f>
        <v>-1.5084867549416625E-2</v>
      </c>
      <c r="Q200" s="165">
        <f>('DJI Components'!DF203/'DJI Components'!DF202)-1</f>
        <v>4.8045249263009016E-3</v>
      </c>
      <c r="R200" s="165">
        <f>('DJI Components'!DM203/'DJI Components'!DM202)-1</f>
        <v>-2.8860362734744682E-2</v>
      </c>
      <c r="S200" s="165">
        <f>('DJI Components'!DT203/'DJI Components'!DT202)-1</f>
        <v>-7.2162194819914705E-3</v>
      </c>
      <c r="T200" s="165">
        <f>('DJI Components'!EA203/'DJI Components'!EA202)-1</f>
        <v>8.0929642593268181E-3</v>
      </c>
      <c r="U200" s="165">
        <f>('DJI Components'!EH203/'DJI Components'!EH202)-1</f>
        <v>1.3676233318901332E-2</v>
      </c>
      <c r="V200" s="165">
        <f>('DJI Components'!EO203/'DJI Components'!EO202)-1</f>
        <v>-1.1349663098910834E-2</v>
      </c>
      <c r="W200" s="165">
        <f>('DJI Components'!EV203/'DJI Components'!EV202)-1</f>
        <v>9.1128634516708384E-3</v>
      </c>
      <c r="X200" s="165">
        <f>('DJI Components'!FC203/'DJI Components'!FC202)-1</f>
        <v>8.4161640678912519E-3</v>
      </c>
      <c r="Y200" s="165">
        <f>('DJI Components'!FJ203/'DJI Components'!FJ202)-1</f>
        <v>-2.5656117413396462E-2</v>
      </c>
      <c r="Z200" s="165">
        <f>('DJI Components'!FQ203/'DJI Components'!FQ202)-1</f>
        <v>2.5174575204522931E-4</v>
      </c>
      <c r="AA200" s="165">
        <f>('DJI Components'!FX203/'DJI Components'!FX202)-1</f>
        <v>-1.9420904297686725E-3</v>
      </c>
      <c r="AB200" s="165">
        <f>('DJI Components'!GE203/'DJI Components'!GE202)-1</f>
        <v>1.1106219221962865E-2</v>
      </c>
      <c r="AC200" s="165">
        <f>('DJI Components'!GL203/'DJI Components'!GL202)-1</f>
        <v>-9.37910318178381E-3</v>
      </c>
      <c r="AD200" s="165">
        <f>('DJI Components'!GS203/'DJI Components'!GS202)-1</f>
        <v>4.1560847607473583E-3</v>
      </c>
      <c r="AE200" s="165">
        <f>('DJI Components'!GZ203/'DJI Components'!GZ202)-1</f>
        <v>-5.7311346448818412E-5</v>
      </c>
      <c r="AF200" s="166">
        <f>('DJI Components'!HG203/'DJI Components'!HG202)-1</f>
        <v>-6.1768243036969261E-3</v>
      </c>
    </row>
    <row r="201" spans="1:32" x14ac:dyDescent="0.2">
      <c r="A201" s="127">
        <f>'DJI Components'!A204</f>
        <v>44365</v>
      </c>
      <c r="B201" s="164">
        <f>('DJI Components'!E204/'DJI Components'!E203)-1</f>
        <v>-1.8140786195248393E-2</v>
      </c>
      <c r="C201" s="165">
        <f>('DJI Components'!L204/'DJI Components'!L203)-1</f>
        <v>-2.4424886682758218E-2</v>
      </c>
      <c r="D201" s="165">
        <f>('DJI Components'!S204/'DJI Components'!S203)-1</f>
        <v>-8.6393173417369518E-3</v>
      </c>
      <c r="E201" s="165">
        <f>('DJI Components'!Z204/'DJI Components'!Z203)-1</f>
        <v>-1.00917070387887E-2</v>
      </c>
      <c r="F201" s="165">
        <f>('DJI Components'!AG204/'DJI Components'!AG203)-1</f>
        <v>-7.8170512172182072E-3</v>
      </c>
      <c r="G201" s="165">
        <f>('DJI Components'!AN204/'DJI Components'!AN203)-1</f>
        <v>-2.8168823511608432E-3</v>
      </c>
      <c r="H201" s="165">
        <f>('DJI Components'!AU204/'DJI Components'!AU203)-1</f>
        <v>-3.7732333987111177E-2</v>
      </c>
      <c r="I201" s="165">
        <f>('DJI Components'!BB204/'DJI Components'!BB203)-1</f>
        <v>-1.9951081875567822E-2</v>
      </c>
      <c r="J201" s="165">
        <f>('DJI Components'!BI204/'DJI Components'!BI203)-1</f>
        <v>-2.1474085141508836E-2</v>
      </c>
      <c r="K201" s="165">
        <f>('DJI Components'!BP204/'DJI Components'!BP203)-1</f>
        <v>-2.4551478996671761E-2</v>
      </c>
      <c r="L201" s="165">
        <f>('DJI Components'!BW204/'DJI Components'!BW203)-1</f>
        <v>-3.5048445366528291E-2</v>
      </c>
      <c r="M201" s="165">
        <f>('DJI Components'!CD204/'DJI Components'!CD203)-1</f>
        <v>-1.7522738557765871E-2</v>
      </c>
      <c r="N201" s="165">
        <f>('DJI Components'!CK204/'DJI Components'!CK203)-1</f>
        <v>-1.6825349974026738E-3</v>
      </c>
      <c r="O201" s="165">
        <f>('DJI Components'!CR204/'DJI Components'!CR203)-1</f>
        <v>-2.6407869884574997E-2</v>
      </c>
      <c r="P201" s="165">
        <f>('DJI Components'!CY204/'DJI Components'!CY203)-1</f>
        <v>-1.7033041880506694E-2</v>
      </c>
      <c r="Q201" s="165">
        <f>('DJI Components'!DF204/'DJI Components'!DF203)-1</f>
        <v>-1.9610246824777522E-2</v>
      </c>
      <c r="R201" s="165">
        <f>('DJI Components'!DM204/'DJI Components'!DM203)-1</f>
        <v>-2.5303091239558984E-2</v>
      </c>
      <c r="S201" s="165">
        <f>('DJI Components'!DT204/'DJI Components'!DT203)-1</f>
        <v>-1.821451132601104E-2</v>
      </c>
      <c r="T201" s="165">
        <f>('DJI Components'!EA204/'DJI Components'!EA203)-1</f>
        <v>-8.0279939908846076E-3</v>
      </c>
      <c r="U201" s="165">
        <f>('DJI Components'!EH204/'DJI Components'!EH203)-1</f>
        <v>-5.6343466224838545E-3</v>
      </c>
      <c r="V201" s="165">
        <f>('DJI Components'!EO204/'DJI Components'!EO203)-1</f>
        <v>-3.9558951901318418E-3</v>
      </c>
      <c r="W201" s="165">
        <f>('DJI Components'!EV204/'DJI Components'!EV203)-1</f>
        <v>-1.4628001543846469E-2</v>
      </c>
      <c r="X201" s="165">
        <f>('DJI Components'!FC204/'DJI Components'!FC203)-1</f>
        <v>-6.7503745336194854E-3</v>
      </c>
      <c r="Y201" s="165">
        <f>('DJI Components'!FJ204/'DJI Components'!FJ203)-1</f>
        <v>-2.7607981044131757E-2</v>
      </c>
      <c r="Z201" s="165">
        <f>('DJI Components'!FQ204/'DJI Components'!FQ203)-1</f>
        <v>-2.0083077587772835E-2</v>
      </c>
      <c r="AA201" s="165">
        <f>('DJI Components'!FX204/'DJI Components'!FX203)-1</f>
        <v>-1.2559685345120863E-2</v>
      </c>
      <c r="AB201" s="165">
        <f>('DJI Components'!GE204/'DJI Components'!GE203)-1</f>
        <v>-7.4951111133778614E-3</v>
      </c>
      <c r="AC201" s="165">
        <f>('DJI Components'!GL204/'DJI Components'!GL203)-1</f>
        <v>-3.7303559225458027E-2</v>
      </c>
      <c r="AD201" s="165">
        <f>('DJI Components'!GS204/'DJI Components'!GS203)-1</f>
        <v>-1.8515850867587558E-2</v>
      </c>
      <c r="AE201" s="165">
        <f>('DJI Components'!GZ204/'DJI Components'!GZ203)-1</f>
        <v>-1.2768371466419848E-2</v>
      </c>
      <c r="AF201" s="166">
        <f>('DJI Components'!HG204/'DJI Components'!HG203)-1</f>
        <v>-1.5769237023425919E-2</v>
      </c>
    </row>
    <row r="202" spans="1:32" x14ac:dyDescent="0.2">
      <c r="A202" s="127">
        <f>'DJI Components'!A205</f>
        <v>44368</v>
      </c>
      <c r="B202" s="164">
        <f>('DJI Components'!E205/'DJI Components'!E204)-1</f>
        <v>1.8841340746095669E-2</v>
      </c>
      <c r="C202" s="165">
        <f>('DJI Components'!L205/'DJI Components'!L204)-1</f>
        <v>4.2549131220195102E-2</v>
      </c>
      <c r="D202" s="165">
        <f>('DJI Components'!S205/'DJI Components'!S204)-1</f>
        <v>6.5359981806267786E-3</v>
      </c>
      <c r="E202" s="165">
        <f>('DJI Components'!Z205/'DJI Components'!Z204)-1</f>
        <v>1.4103908487449468E-2</v>
      </c>
      <c r="F202" s="165">
        <f>('DJI Components'!AG205/'DJI Components'!AG204)-1</f>
        <v>3.3410544763162964E-2</v>
      </c>
      <c r="G202" s="165">
        <f>('DJI Components'!AN205/'DJI Components'!AN204)-1</f>
        <v>2.0827377090743004E-2</v>
      </c>
      <c r="H202" s="165">
        <f>('DJI Components'!AU205/'DJI Components'!AU204)-1</f>
        <v>2.931189002535084E-2</v>
      </c>
      <c r="I202" s="165">
        <f>('DJI Components'!BB205/'DJI Components'!BB204)-1</f>
        <v>2.1317457269060869E-2</v>
      </c>
      <c r="J202" s="165">
        <f>('DJI Components'!BI205/'DJI Components'!BI204)-1</f>
        <v>1.0972679933048068E-2</v>
      </c>
      <c r="K202" s="165">
        <f>('DJI Components'!BP205/'DJI Components'!BP204)-1</f>
        <v>1.823170377541139E-2</v>
      </c>
      <c r="L202" s="165">
        <f>('DJI Components'!BW205/'DJI Components'!BW204)-1</f>
        <v>2.4969246694952263E-2</v>
      </c>
      <c r="M202" s="165">
        <f>('DJI Components'!CD205/'DJI Components'!CD204)-1</f>
        <v>1.6470588235294015E-2</v>
      </c>
      <c r="N202" s="165">
        <f>('DJI Components'!CK205/'DJI Components'!CK204)-1</f>
        <v>1.6489941665341901E-2</v>
      </c>
      <c r="O202" s="165">
        <f>('DJI Components'!CR205/'DJI Components'!CR204)-1</f>
        <v>3.5926173376188419E-3</v>
      </c>
      <c r="P202" s="165">
        <f>('DJI Components'!CY205/'DJI Components'!CY204)-1</f>
        <v>2.4664610979060031E-2</v>
      </c>
      <c r="Q202" s="165">
        <f>('DJI Components'!DF205/'DJI Components'!DF204)-1</f>
        <v>1.148289940691205E-2</v>
      </c>
      <c r="R202" s="165">
        <f>('DJI Components'!DM205/'DJI Components'!DM204)-1</f>
        <v>1.6968598120181255E-2</v>
      </c>
      <c r="S202" s="165">
        <f>('DJI Components'!DT205/'DJI Components'!DT204)-1</f>
        <v>1.4284465949927494E-2</v>
      </c>
      <c r="T202" s="165">
        <f>('DJI Components'!EA205/'DJI Components'!EA204)-1</f>
        <v>1.8274245943425971E-3</v>
      </c>
      <c r="U202" s="165">
        <f>('DJI Components'!EH205/'DJI Components'!EH204)-1</f>
        <v>1.2334780427643022E-2</v>
      </c>
      <c r="V202" s="165">
        <f>('DJI Components'!EO205/'DJI Components'!EO204)-1</f>
        <v>1.3005201681950185E-2</v>
      </c>
      <c r="W202" s="165">
        <f>('DJI Components'!EV205/'DJI Components'!EV204)-1</f>
        <v>7.8770583039995401E-3</v>
      </c>
      <c r="X202" s="165">
        <f>('DJI Components'!FC205/'DJI Components'!FC204)-1</f>
        <v>7.0022119079091727E-3</v>
      </c>
      <c r="Y202" s="165">
        <f>('DJI Components'!FJ205/'DJI Components'!FJ204)-1</f>
        <v>2.6872058126280018E-2</v>
      </c>
      <c r="Z202" s="165">
        <f>('DJI Components'!FQ205/'DJI Components'!FQ204)-1</f>
        <v>2.2343817221971429E-2</v>
      </c>
      <c r="AA202" s="165">
        <f>('DJI Components'!FX205/'DJI Components'!FX204)-1</f>
        <v>1.0211375850949445E-2</v>
      </c>
      <c r="AB202" s="165">
        <f>('DJI Components'!GE205/'DJI Components'!GE204)-1</f>
        <v>1.6969762302508462E-2</v>
      </c>
      <c r="AC202" s="165">
        <f>('DJI Components'!GL205/'DJI Components'!GL204)-1</f>
        <v>2.143981117230509E-2</v>
      </c>
      <c r="AD202" s="165">
        <f>('DJI Components'!GS205/'DJI Components'!GS204)-1</f>
        <v>9.0996228319837336E-3</v>
      </c>
      <c r="AE202" s="165">
        <f>('DJI Components'!GZ205/'DJI Components'!GZ204)-1</f>
        <v>8.9896938753009081E-3</v>
      </c>
      <c r="AF202" s="166">
        <f>('DJI Components'!HG205/'DJI Components'!HG204)-1</f>
        <v>1.7629576137996539E-2</v>
      </c>
    </row>
    <row r="203" spans="1:32" x14ac:dyDescent="0.2">
      <c r="A203" s="127">
        <f>'DJI Components'!A206</f>
        <v>44369</v>
      </c>
      <c r="B203" s="164">
        <f>('DJI Components'!E206/'DJI Components'!E205)-1</f>
        <v>-3.586291557277077E-4</v>
      </c>
      <c r="C203" s="165">
        <f>('DJI Components'!L206/'DJI Components'!L205)-1</f>
        <v>-2.4256762556340572E-3</v>
      </c>
      <c r="D203" s="165">
        <f>('DJI Components'!S206/'DJI Components'!S205)-1</f>
        <v>-1.373630507541912E-3</v>
      </c>
      <c r="E203" s="165">
        <f>('DJI Components'!Z206/'DJI Components'!Z205)-1</f>
        <v>1.2698359500415091E-2</v>
      </c>
      <c r="F203" s="165">
        <f>('DJI Components'!AG206/'DJI Components'!AG205)-1</f>
        <v>-6.115459907515719E-3</v>
      </c>
      <c r="G203" s="165">
        <f>('DJI Components'!AN206/'DJI Components'!AN205)-1</f>
        <v>-3.7522629038688748E-4</v>
      </c>
      <c r="H203" s="165">
        <f>('DJI Components'!AU206/'DJI Components'!AU205)-1</f>
        <v>3.3003205101276301E-3</v>
      </c>
      <c r="I203" s="165">
        <f>('DJI Components'!BB206/'DJI Components'!BB205)-1</f>
        <v>1.5042873260624479E-3</v>
      </c>
      <c r="J203" s="165">
        <f>('DJI Components'!BI206/'DJI Components'!BI205)-1</f>
        <v>3.6791757969247829E-3</v>
      </c>
      <c r="K203" s="165">
        <f>('DJI Components'!BP206/'DJI Components'!BP205)-1</f>
        <v>6.1796703188137236E-3</v>
      </c>
      <c r="L203" s="165">
        <f>('DJI Components'!BW206/'DJI Components'!BW205)-1</f>
        <v>-2.7996866778678964E-5</v>
      </c>
      <c r="M203" s="165">
        <f>('DJI Components'!CD206/'DJI Components'!CD205)-1</f>
        <v>-2.3610879629629711E-3</v>
      </c>
      <c r="N203" s="165">
        <f>('DJI Components'!CK206/'DJI Components'!CK205)-1</f>
        <v>1.6612434656454456E-2</v>
      </c>
      <c r="O203" s="165">
        <f>('DJI Components'!CR206/'DJI Components'!CR205)-1</f>
        <v>0</v>
      </c>
      <c r="P203" s="165">
        <f>('DJI Components'!CY206/'DJI Components'!CY205)-1</f>
        <v>-1.9774497910990396E-3</v>
      </c>
      <c r="Q203" s="165">
        <f>('DJI Components'!DF206/'DJI Components'!DF205)-1</f>
        <v>-1.3427795737984694E-3</v>
      </c>
      <c r="R203" s="165">
        <f>('DJI Components'!DM206/'DJI Components'!DM205)-1</f>
        <v>-1.4623812420173632E-3</v>
      </c>
      <c r="S203" s="165">
        <f>('DJI Components'!DT206/'DJI Components'!DT205)-1</f>
        <v>4.2078618516410149E-3</v>
      </c>
      <c r="T203" s="165">
        <f>('DJI Components'!EA206/'DJI Components'!EA205)-1</f>
        <v>-7.2963908794787535E-3</v>
      </c>
      <c r="U203" s="165">
        <f>('DJI Components'!EH206/'DJI Components'!EH205)-1</f>
        <v>1.0966016620987507E-2</v>
      </c>
      <c r="V203" s="165">
        <f>('DJI Components'!EO206/'DJI Components'!EO205)-1</f>
        <v>1.8450138092710011E-2</v>
      </c>
      <c r="W203" s="165">
        <f>('DJI Components'!EV206/'DJI Components'!EV205)-1</f>
        <v>3.7565189276644873E-4</v>
      </c>
      <c r="X203" s="165">
        <f>('DJI Components'!FC206/'DJI Components'!FC205)-1</f>
        <v>-5.6037100066052004E-3</v>
      </c>
      <c r="Y203" s="165">
        <f>('DJI Components'!FJ206/'DJI Components'!FJ205)-1</f>
        <v>-2.3544635999109831E-3</v>
      </c>
      <c r="Z203" s="165">
        <f>('DJI Components'!FQ206/'DJI Components'!FQ205)-1</f>
        <v>1.5575024219296463E-3</v>
      </c>
      <c r="AA203" s="165">
        <f>('DJI Components'!FX206/'DJI Components'!FX205)-1</f>
        <v>-3.546728206185179E-4</v>
      </c>
      <c r="AB203" s="165">
        <f>('DJI Components'!GE206/'DJI Components'!GE205)-1</f>
        <v>6.8708857626484932E-3</v>
      </c>
      <c r="AC203" s="165">
        <f>('DJI Components'!GL206/'DJI Components'!GL205)-1</f>
        <v>-3.081070672058428E-3</v>
      </c>
      <c r="AD203" s="165">
        <f>('DJI Components'!GS206/'DJI Components'!GS205)-1</f>
        <v>4.6188051885105441E-3</v>
      </c>
      <c r="AE203" s="165">
        <f>('DJI Components'!GZ206/'DJI Components'!GZ205)-1</f>
        <v>-2.7016209536033786E-3</v>
      </c>
      <c r="AF203" s="166">
        <f>('DJI Components'!HG206/'DJI Components'!HG205)-1</f>
        <v>2.0252696743539023E-3</v>
      </c>
    </row>
    <row r="204" spans="1:32" x14ac:dyDescent="0.2">
      <c r="A204" s="127">
        <f>'DJI Components'!A207</f>
        <v>44370</v>
      </c>
      <c r="B204" s="164">
        <f>('DJI Components'!E207/'DJI Components'!E206)-1</f>
        <v>-1.4246172052096662E-2</v>
      </c>
      <c r="C204" s="165">
        <f>('DJI Components'!L207/'DJI Components'!L206)-1</f>
        <v>9.2401458966564487E-3</v>
      </c>
      <c r="D204" s="165">
        <f>('DJI Components'!S207/'DJI Components'!S206)-1</f>
        <v>-5.0018631153038173E-3</v>
      </c>
      <c r="E204" s="165">
        <f>('DJI Components'!Z207/'DJI Components'!Z206)-1</f>
        <v>-2.0898567574222371E-3</v>
      </c>
      <c r="F204" s="165">
        <f>('DJI Components'!AG207/'DJI Components'!AG206)-1</f>
        <v>-8.6139962614406596E-4</v>
      </c>
      <c r="G204" s="165">
        <f>('DJI Components'!AN207/'DJI Components'!AN206)-1</f>
        <v>3.0966451673475337E-3</v>
      </c>
      <c r="H204" s="165">
        <f>('DJI Components'!AU207/'DJI Components'!AU206)-1</f>
        <v>-1.2218514807922354E-3</v>
      </c>
      <c r="I204" s="165">
        <f>('DJI Components'!BB207/'DJI Components'!BB206)-1</f>
        <v>-9.3879087265456018E-3</v>
      </c>
      <c r="J204" s="165">
        <f>('DJI Components'!BI207/'DJI Components'!BI206)-1</f>
        <v>-8.0645526381130095E-3</v>
      </c>
      <c r="K204" s="165">
        <f>('DJI Components'!BP207/'DJI Components'!BP206)-1</f>
        <v>-5.5117795275589909E-3</v>
      </c>
      <c r="L204" s="165">
        <f>('DJI Components'!BW207/'DJI Components'!BW206)-1</f>
        <v>9.8452969256994649E-3</v>
      </c>
      <c r="M204" s="165">
        <f>('DJI Components'!CD207/'DJI Components'!CD206)-1</f>
        <v>-3.8516914044343098E-3</v>
      </c>
      <c r="N204" s="165">
        <f>('DJI Components'!CK207/'DJI Components'!CK206)-1</f>
        <v>-3.3256948288550303E-3</v>
      </c>
      <c r="O204" s="165">
        <f>('DJI Components'!CR207/'DJI Components'!CR206)-1</f>
        <v>-1.0918221065298384E-2</v>
      </c>
      <c r="P204" s="165">
        <f>('DJI Components'!CY207/'DJI Components'!CY206)-1</f>
        <v>-1.195681872125709E-2</v>
      </c>
      <c r="Q204" s="165">
        <f>('DJI Components'!DF207/'DJI Components'!DF206)-1</f>
        <v>-6.0505441281792915E-3</v>
      </c>
      <c r="R204" s="165">
        <f>('DJI Components'!DM207/'DJI Components'!DM206)-1</f>
        <v>6.0581050369035161E-3</v>
      </c>
      <c r="S204" s="165">
        <f>('DJI Components'!DT207/'DJI Components'!DT206)-1</f>
        <v>-2.7364459822036835E-3</v>
      </c>
      <c r="T204" s="165">
        <f>('DJI Components'!EA207/'DJI Components'!EA206)-1</f>
        <v>-8.0062998292087517E-3</v>
      </c>
      <c r="U204" s="165">
        <f>('DJI Components'!EH207/'DJI Components'!EH206)-1</f>
        <v>-9.0399981529887263E-4</v>
      </c>
      <c r="V204" s="165">
        <f>('DJI Components'!EO207/'DJI Components'!EO206)-1</f>
        <v>4.6800273152183269E-3</v>
      </c>
      <c r="W204" s="165">
        <f>('DJI Components'!EV207/'DJI Components'!EV206)-1</f>
        <v>-1.4272987314940533E-3</v>
      </c>
      <c r="X204" s="165">
        <f>('DJI Components'!FC207/'DJI Components'!FC206)-1</f>
        <v>-5.2239932325943705E-3</v>
      </c>
      <c r="Y204" s="165">
        <f>('DJI Components'!FJ207/'DJI Components'!FJ206)-1</f>
        <v>-2.6972959670136243E-3</v>
      </c>
      <c r="Z204" s="165">
        <f>('DJI Components'!FQ207/'DJI Components'!FQ206)-1</f>
        <v>-7.8507210722580378E-3</v>
      </c>
      <c r="AA204" s="165">
        <f>('DJI Components'!FX207/'DJI Components'!FX206)-1</f>
        <v>-5.3219621309554821E-3</v>
      </c>
      <c r="AB204" s="165">
        <f>('DJI Components'!GE207/'DJI Components'!GE206)-1</f>
        <v>-5.2981818212489706E-3</v>
      </c>
      <c r="AC204" s="165">
        <f>('DJI Components'!GL207/'DJI Components'!GL206)-1</f>
        <v>5.9880625845083468E-3</v>
      </c>
      <c r="AD204" s="165">
        <f>('DJI Components'!GS207/'DJI Components'!GS206)-1</f>
        <v>-7.8084507612089515E-3</v>
      </c>
      <c r="AE204" s="165">
        <f>('DJI Components'!GZ207/'DJI Components'!GZ206)-1</f>
        <v>1.0547561959654228E-2</v>
      </c>
      <c r="AF204" s="166">
        <f>('DJI Components'!HG207/'DJI Components'!HG206)-1</f>
        <v>-2.1015990888947345E-3</v>
      </c>
    </row>
    <row r="205" spans="1:32" x14ac:dyDescent="0.2">
      <c r="A205" s="127">
        <f>'DJI Components'!A208</f>
        <v>44371</v>
      </c>
      <c r="B205" s="164">
        <f>('DJI Components'!E208/'DJI Components'!E207)-1</f>
        <v>4.6786961703124685E-3</v>
      </c>
      <c r="C205" s="165">
        <f>('DJI Components'!L208/'DJI Components'!L207)-1</f>
        <v>1.3191199537617049E-2</v>
      </c>
      <c r="D205" s="165">
        <f>('DJI Components'!S208/'DJI Components'!S207)-1</f>
        <v>9.3837289360056975E-3</v>
      </c>
      <c r="E205" s="165">
        <f>('DJI Components'!Z208/'DJI Components'!Z207)-1</f>
        <v>-2.1689828459757754E-3</v>
      </c>
      <c r="F205" s="165">
        <f>('DJI Components'!AG208/'DJI Components'!AG207)-1</f>
        <v>2.8739170664801916E-2</v>
      </c>
      <c r="G205" s="165">
        <f>('DJI Components'!AN208/'DJI Components'!AN207)-1</f>
        <v>2.5960069141309106E-2</v>
      </c>
      <c r="H205" s="165">
        <f>('DJI Components'!AU208/'DJI Components'!AU207)-1</f>
        <v>8.1867133204116538E-3</v>
      </c>
      <c r="I205" s="165">
        <f>('DJI Components'!BB208/'DJI Components'!BB207)-1</f>
        <v>3.7909402498459421E-4</v>
      </c>
      <c r="J205" s="165">
        <f>('DJI Components'!BI208/'DJI Components'!BI207)-1</f>
        <v>4.9889136176812787E-3</v>
      </c>
      <c r="K205" s="165">
        <f>('DJI Components'!BP208/'DJI Components'!BP207)-1</f>
        <v>-6.3342832514878822E-4</v>
      </c>
      <c r="L205" s="165">
        <f>('DJI Components'!BW208/'DJI Components'!BW207)-1</f>
        <v>2.1326719999780197E-2</v>
      </c>
      <c r="M205" s="165">
        <f>('DJI Components'!CD208/'DJI Components'!CD207)-1</f>
        <v>1.4115335616969427E-2</v>
      </c>
      <c r="N205" s="165">
        <f>('DJI Components'!CK208/'DJI Components'!CK207)-1</f>
        <v>5.4539414415843979E-4</v>
      </c>
      <c r="O205" s="165">
        <f>('DJI Components'!CR208/'DJI Components'!CR207)-1</f>
        <v>1.4658017179081329E-2</v>
      </c>
      <c r="P205" s="165">
        <f>('DJI Components'!CY208/'DJI Components'!CY207)-1</f>
        <v>5.7395822851835643E-3</v>
      </c>
      <c r="Q205" s="165">
        <f>('DJI Components'!DF208/'DJI Components'!DF207)-1</f>
        <v>4.5501443598920943E-3</v>
      </c>
      <c r="R205" s="165">
        <f>('DJI Components'!DM208/'DJI Components'!DM207)-1</f>
        <v>9.1979886579536263E-3</v>
      </c>
      <c r="S205" s="165">
        <f>('DJI Components'!DT208/'DJI Components'!DT207)-1</f>
        <v>3.8585576260818932E-4</v>
      </c>
      <c r="T205" s="165">
        <f>('DJI Components'!EA208/'DJI Components'!EA207)-1</f>
        <v>1.0320177022488108E-2</v>
      </c>
      <c r="U205" s="165">
        <f>('DJI Components'!EH208/'DJI Components'!EH207)-1</f>
        <v>5.3530857574695112E-3</v>
      </c>
      <c r="V205" s="165">
        <f>('DJI Components'!EO208/'DJI Components'!EO207)-1</f>
        <v>3.7565738351656996E-3</v>
      </c>
      <c r="W205" s="165">
        <f>('DJI Components'!EV208/'DJI Components'!EV207)-1</f>
        <v>6.7713085638998471E-4</v>
      </c>
      <c r="X205" s="165">
        <f>('DJI Components'!FC208/'DJI Components'!FC207)-1</f>
        <v>7.980516175661867E-3</v>
      </c>
      <c r="Y205" s="165">
        <f>('DJI Components'!FJ208/'DJI Components'!FJ207)-1</f>
        <v>1.3995991101933392E-2</v>
      </c>
      <c r="Z205" s="165">
        <f>('DJI Components'!FQ208/'DJI Components'!FQ207)-1</f>
        <v>8.3678759650513967E-3</v>
      </c>
      <c r="AA205" s="165">
        <f>('DJI Components'!FX208/'DJI Components'!FX207)-1</f>
        <v>5.350436953807769E-3</v>
      </c>
      <c r="AB205" s="165">
        <f>('DJI Components'!GE208/'DJI Components'!GE207)-1</f>
        <v>6.6474009141461732E-3</v>
      </c>
      <c r="AC205" s="165">
        <f>('DJI Components'!GL208/'DJI Components'!GL207)-1</f>
        <v>3.8394775791283919E-4</v>
      </c>
      <c r="AD205" s="165">
        <f>('DJI Components'!GS208/'DJI Components'!GS207)-1</f>
        <v>6.98732679529801E-3</v>
      </c>
      <c r="AE205" s="165">
        <f>('DJI Components'!GZ208/'DJI Components'!GZ207)-1</f>
        <v>1.4829127761031957E-2</v>
      </c>
      <c r="AF205" s="166">
        <f>('DJI Components'!HG208/'DJI Components'!HG207)-1</f>
        <v>9.5228704762084782E-3</v>
      </c>
    </row>
    <row r="206" spans="1:32" x14ac:dyDescent="0.2">
      <c r="A206" s="127">
        <f>'DJI Components'!A209</f>
        <v>44372</v>
      </c>
      <c r="B206" s="164">
        <f>('DJI Components'!E209/'DJI Components'!E208)-1</f>
        <v>7.7098470379242112E-3</v>
      </c>
      <c r="C206" s="165">
        <f>('DJI Components'!L209/'DJI Components'!L208)-1</f>
        <v>7.371677952549005E-3</v>
      </c>
      <c r="D206" s="165">
        <f>('DJI Components'!S209/'DJI Components'!S208)-1</f>
        <v>7.179896333428859E-3</v>
      </c>
      <c r="E206" s="165">
        <f>('DJI Components'!Z209/'DJI Components'!Z208)-1</f>
        <v>-2.2487294131253721E-3</v>
      </c>
      <c r="F206" s="165">
        <f>('DJI Components'!AG209/'DJI Components'!AG208)-1</f>
        <v>-8.7400803720294462E-3</v>
      </c>
      <c r="G206" s="165">
        <f>('DJI Components'!AN209/'DJI Components'!AN208)-1</f>
        <v>-1.3814160915731954E-2</v>
      </c>
      <c r="H206" s="165">
        <f>('DJI Components'!AU209/'DJI Components'!AU208)-1</f>
        <v>1.4934105048853841E-3</v>
      </c>
      <c r="I206" s="165">
        <f>('DJI Components'!BB209/'DJI Components'!BB208)-1</f>
        <v>5.3050777814529493E-3</v>
      </c>
      <c r="J206" s="165">
        <f>('DJI Components'!BI209/'DJI Components'!BI208)-1</f>
        <v>-1.2869829249307907E-3</v>
      </c>
      <c r="K206" s="165">
        <f>('DJI Components'!BP209/'DJI Components'!BP208)-1</f>
        <v>2.8521628449982295E-3</v>
      </c>
      <c r="L206" s="165">
        <f>('DJI Components'!BW209/'DJI Components'!BW208)-1</f>
        <v>5.4207457627075684E-5</v>
      </c>
      <c r="M206" s="165">
        <f>('DJI Components'!CD209/'DJI Components'!CD208)-1</f>
        <v>4.8233864226800982E-3</v>
      </c>
      <c r="N206" s="165">
        <f>('DJI Components'!CK209/'DJI Components'!CK208)-1</f>
        <v>5.7401520746556134E-3</v>
      </c>
      <c r="O206" s="165">
        <f>('DJI Components'!CR209/'DJI Components'!CR208)-1</f>
        <v>-2.8535758872838546E-3</v>
      </c>
      <c r="P206" s="165">
        <f>('DJI Components'!CY209/'DJI Components'!CY208)-1</f>
        <v>9.6259212097646873E-3</v>
      </c>
      <c r="Q206" s="165">
        <f>('DJI Components'!DF209/'DJI Components'!DF208)-1</f>
        <v>5.1417764932906174E-3</v>
      </c>
      <c r="R206" s="165">
        <f>('DJI Components'!DM209/'DJI Components'!DM208)-1</f>
        <v>1.0097751298201896E-2</v>
      </c>
      <c r="S206" s="165">
        <f>('DJI Components'!DT209/'DJI Components'!DT208)-1</f>
        <v>-3.9000728247541305E-3</v>
      </c>
      <c r="T206" s="165">
        <f>('DJI Components'!EA209/'DJI Components'!EA208)-1</f>
        <v>1.1000471306960913E-2</v>
      </c>
      <c r="U206" s="165">
        <f>('DJI Components'!EH209/'DJI Components'!EH208)-1</f>
        <v>-6.2620007779669029E-3</v>
      </c>
      <c r="V206" s="165">
        <f>('DJI Components'!EO209/'DJI Components'!EO208)-1</f>
        <v>0.15531436428228895</v>
      </c>
      <c r="W206" s="165">
        <f>('DJI Components'!EV209/'DJI Components'!EV208)-1</f>
        <v>1.4283520845481235E-2</v>
      </c>
      <c r="X206" s="165">
        <f>('DJI Components'!FC209/'DJI Components'!FC208)-1</f>
        <v>-7.7942690602738063E-3</v>
      </c>
      <c r="Y206" s="165">
        <f>('DJI Components'!FJ209/'DJI Components'!FJ208)-1</f>
        <v>1.1669000388951023E-2</v>
      </c>
      <c r="Z206" s="165">
        <f>('DJI Components'!FQ209/'DJI Components'!FQ208)-1</f>
        <v>1.5243104460640033E-2</v>
      </c>
      <c r="AA206" s="165">
        <f>('DJI Components'!FX209/'DJI Components'!FX208)-1</f>
        <v>1.7743480889542695E-4</v>
      </c>
      <c r="AB206" s="165">
        <f>('DJI Components'!GE209/'DJI Components'!GE208)-1</f>
        <v>4.5716304484502146E-3</v>
      </c>
      <c r="AC206" s="165">
        <f>('DJI Components'!GL209/'DJI Components'!GL208)-1</f>
        <v>1.151669909852826E-3</v>
      </c>
      <c r="AD206" s="165">
        <f>('DJI Components'!GS209/'DJI Components'!GS208)-1</f>
        <v>1.1832553887004549E-2</v>
      </c>
      <c r="AE206" s="165">
        <f>('DJI Components'!GZ209/'DJI Components'!GZ208)-1</f>
        <v>2.3605519953007192E-3</v>
      </c>
      <c r="AF206" s="166">
        <f>('DJI Components'!HG209/'DJI Components'!HG208)-1</f>
        <v>6.931053823133082E-3</v>
      </c>
    </row>
    <row r="207" spans="1:32" x14ac:dyDescent="0.2">
      <c r="A207" s="127">
        <f>'DJI Components'!A210</f>
        <v>44375</v>
      </c>
      <c r="B207" s="164">
        <f>('DJI Components'!E210/'DJI Components'!E209)-1</f>
        <v>8.9858793324775199E-3</v>
      </c>
      <c r="C207" s="165">
        <f>('DJI Components'!L210/'DJI Components'!L209)-1</f>
        <v>-2.7559740824309342E-2</v>
      </c>
      <c r="D207" s="165">
        <f>('DJI Components'!S210/'DJI Components'!S209)-1</f>
        <v>6.5931681479813875E-4</v>
      </c>
      <c r="E207" s="165">
        <f>('DJI Components'!Z210/'DJI Components'!Z209)-1</f>
        <v>1.2545999454992129E-2</v>
      </c>
      <c r="F207" s="165">
        <f>('DJI Components'!AG210/'DJI Components'!AG209)-1</f>
        <v>-3.3899661126103986E-2</v>
      </c>
      <c r="G207" s="165">
        <f>('DJI Components'!AN210/'DJI Components'!AN209)-1</f>
        <v>-1.8489205478156023E-4</v>
      </c>
      <c r="H207" s="165">
        <f>('DJI Components'!AU210/'DJI Components'!AU209)-1</f>
        <v>-3.0848135204618821E-2</v>
      </c>
      <c r="I207" s="165">
        <f>('DJI Components'!BB210/'DJI Components'!BB209)-1</f>
        <v>-1.8846965344007094E-3</v>
      </c>
      <c r="J207" s="165">
        <f>('DJI Components'!BI210/'DJI Components'!BI209)-1</f>
        <v>-1.1046023564064145E-3</v>
      </c>
      <c r="K207" s="165">
        <f>('DJI Components'!BP210/'DJI Components'!BP209)-1</f>
        <v>-6.1620950203492564E-3</v>
      </c>
      <c r="L207" s="165">
        <f>('DJI Components'!BW210/'DJI Components'!BW209)-1</f>
        <v>-1.6269762125353804E-4</v>
      </c>
      <c r="M207" s="165">
        <f>('DJI Components'!CD210/'DJI Components'!CD209)-1</f>
        <v>-8.9147478989953788E-3</v>
      </c>
      <c r="N207" s="165">
        <f>('DJI Components'!CK210/'DJI Components'!CK209)-1</f>
        <v>2.0724866550954069E-3</v>
      </c>
      <c r="O207" s="165">
        <f>('DJI Components'!CR210/'DJI Components'!CR209)-1</f>
        <v>2.8080844213915324E-2</v>
      </c>
      <c r="P207" s="165">
        <f>('DJI Components'!CY210/'DJI Components'!CY209)-1</f>
        <v>-1.055572760979917E-2</v>
      </c>
      <c r="Q207" s="165">
        <f>('DJI Components'!DF210/'DJI Components'!DF209)-1</f>
        <v>-1.1570732105260495E-3</v>
      </c>
      <c r="R207" s="165">
        <f>('DJI Components'!DM210/'DJI Components'!DM209)-1</f>
        <v>1.8175851642145968E-3</v>
      </c>
      <c r="S207" s="165">
        <f>('DJI Components'!DT210/'DJI Components'!DT209)-1</f>
        <v>-5.7224077594216771E-3</v>
      </c>
      <c r="T207" s="165">
        <f>('DJI Components'!EA210/'DJI Components'!EA209)-1</f>
        <v>-4.4040934353922756E-3</v>
      </c>
      <c r="U207" s="165">
        <f>('DJI Components'!EH210/'DJI Components'!EH209)-1</f>
        <v>1.3961256333762773E-2</v>
      </c>
      <c r="V207" s="165">
        <f>('DJI Components'!EO210/'DJI Components'!EO209)-1</f>
        <v>-1.2892808050814053E-2</v>
      </c>
      <c r="W207" s="165">
        <f>('DJI Components'!EV210/'DJI Components'!EV209)-1</f>
        <v>2.9647865841209153E-3</v>
      </c>
      <c r="X207" s="165">
        <f>('DJI Components'!FC210/'DJI Components'!FC209)-1</f>
        <v>1.1163071302002558E-2</v>
      </c>
      <c r="Y207" s="165">
        <f>('DJI Components'!FJ210/'DJI Components'!FJ209)-1</f>
        <v>-1.4961797950423184E-2</v>
      </c>
      <c r="Z207" s="165">
        <f>('DJI Components'!FQ210/'DJI Components'!FQ209)-1</f>
        <v>-8.6183995470532349E-3</v>
      </c>
      <c r="AA207" s="165">
        <f>('DJI Components'!FX210/'DJI Components'!FX209)-1</f>
        <v>-3.5473748927390414E-3</v>
      </c>
      <c r="AB207" s="165">
        <f>('DJI Components'!GE210/'DJI Components'!GE209)-1</f>
        <v>-1.3610361135713234E-2</v>
      </c>
      <c r="AC207" s="165">
        <f>('DJI Components'!GL210/'DJI Components'!GL209)-1</f>
        <v>9.5856978527630865E-4</v>
      </c>
      <c r="AD207" s="165">
        <f>('DJI Components'!GS210/'DJI Components'!GS209)-1</f>
        <v>-3.1039702815560677E-3</v>
      </c>
      <c r="AE207" s="165">
        <f>('DJI Components'!GZ210/'DJI Components'!GZ209)-1</f>
        <v>-9.9803697231162225E-3</v>
      </c>
      <c r="AF207" s="166">
        <f>('DJI Components'!HG210/'DJI Components'!HG209)-1</f>
        <v>-4.3727333344175667E-3</v>
      </c>
    </row>
    <row r="208" spans="1:32" x14ac:dyDescent="0.2">
      <c r="A208" s="127">
        <f>'DJI Components'!A211</f>
        <v>44376</v>
      </c>
      <c r="B208" s="164">
        <f>('DJI Components'!E211/'DJI Components'!E210)-1</f>
        <v>-2.3918625954197914E-3</v>
      </c>
      <c r="C208" s="165">
        <f>('DJI Components'!L211/'DJI Components'!L210)-1</f>
        <v>-3.2164037092875519E-3</v>
      </c>
      <c r="D208" s="165">
        <f>('DJI Components'!S211/'DJI Components'!S210)-1</f>
        <v>-1.5647710684364435E-3</v>
      </c>
      <c r="E208" s="165">
        <f>('DJI Components'!Z211/'DJI Components'!Z210)-1</f>
        <v>1.1500244928774661E-2</v>
      </c>
      <c r="F208" s="165">
        <f>('DJI Components'!AG211/'DJI Components'!AG210)-1</f>
        <v>-1.7502966650605134E-2</v>
      </c>
      <c r="G208" s="165">
        <f>('DJI Components'!AN211/'DJI Components'!AN210)-1</f>
        <v>-5.4098949385509298E-3</v>
      </c>
      <c r="H208" s="165">
        <f>('DJI Components'!AU211/'DJI Components'!AU210)-1</f>
        <v>-2.2117127072163179E-3</v>
      </c>
      <c r="I208" s="165">
        <f>('DJI Components'!BB211/'DJI Components'!BB210)-1</f>
        <v>-9.4408989698069323E-4</v>
      </c>
      <c r="J208" s="165">
        <f>('DJI Components'!BI211/'DJI Components'!BI210)-1</f>
        <v>-7.3718579938024664E-3</v>
      </c>
      <c r="K208" s="165">
        <f>('DJI Components'!BP211/'DJI Components'!BP210)-1</f>
        <v>1.271828258447405E-3</v>
      </c>
      <c r="L208" s="165">
        <f>('DJI Components'!BW211/'DJI Components'!BW210)-1</f>
        <v>1.0604551260993578E-2</v>
      </c>
      <c r="M208" s="165">
        <f>('DJI Components'!CD211/'DJI Components'!CD210)-1</f>
        <v>-3.8746991425937516E-3</v>
      </c>
      <c r="N208" s="165">
        <f>('DJI Components'!CK211/'DJI Components'!CK210)-1</f>
        <v>1.2600200498282366E-2</v>
      </c>
      <c r="O208" s="165">
        <f>('DJI Components'!CR211/'DJI Components'!CR210)-1</f>
        <v>-1.270006958942238E-2</v>
      </c>
      <c r="P208" s="165">
        <f>('DJI Components'!CY211/'DJI Components'!CY210)-1</f>
        <v>1.7895933135601005E-3</v>
      </c>
      <c r="Q208" s="165">
        <f>('DJI Components'!DF211/'DJI Components'!DF210)-1</f>
        <v>6.0937689039475273E-5</v>
      </c>
      <c r="R208" s="165">
        <f>('DJI Components'!DM211/'DJI Components'!DM210)-1</f>
        <v>-1.2311475250289527E-3</v>
      </c>
      <c r="S208" s="165">
        <f>('DJI Components'!DT211/'DJI Components'!DT210)-1</f>
        <v>-3.1156736010330421E-3</v>
      </c>
      <c r="T208" s="165">
        <f>('DJI Components'!EA211/'DJI Components'!EA210)-1</f>
        <v>4.5537079813464665E-3</v>
      </c>
      <c r="U208" s="165">
        <f>('DJI Components'!EH211/'DJI Components'!EH210)-1</f>
        <v>9.9731802248690382E-3</v>
      </c>
      <c r="V208" s="165">
        <f>('DJI Components'!EO211/'DJI Components'!EO210)-1</f>
        <v>2.3562588451282451E-2</v>
      </c>
      <c r="W208" s="165">
        <f>('DJI Components'!EV211/'DJI Components'!EV210)-1</f>
        <v>-6.7987950961310162E-3</v>
      </c>
      <c r="X208" s="165">
        <f>('DJI Components'!FC211/'DJI Components'!FC210)-1</f>
        <v>5.0700861287540366E-3</v>
      </c>
      <c r="Y208" s="165">
        <f>('DJI Components'!FJ211/'DJI Components'!FJ210)-1</f>
        <v>4.6843092275206111E-4</v>
      </c>
      <c r="Z208" s="165">
        <f>('DJI Components'!FQ211/'DJI Components'!FQ210)-1</f>
        <v>-8.3694143260217846E-3</v>
      </c>
      <c r="AA208" s="165">
        <f>('DJI Components'!FX211/'DJI Components'!FX210)-1</f>
        <v>-6.0519757920968198E-3</v>
      </c>
      <c r="AB208" s="165">
        <f>('DJI Components'!GE211/'DJI Components'!GE210)-1</f>
        <v>7.945666332533019E-3</v>
      </c>
      <c r="AC208" s="165">
        <f>('DJI Components'!GL211/'DJI Components'!GL210)-1</f>
        <v>-4.2136947752097198E-3</v>
      </c>
      <c r="AD208" s="165">
        <f>('DJI Components'!GS211/'DJI Components'!GS210)-1</f>
        <v>-5.7929251646809954E-3</v>
      </c>
      <c r="AE208" s="165">
        <f>('DJI Components'!GZ211/'DJI Components'!GZ210)-1</f>
        <v>-1.4951655974052347E-2</v>
      </c>
      <c r="AF208" s="166">
        <f>('DJI Components'!HG211/'DJI Components'!HG210)-1</f>
        <v>2.6310209031987775E-4</v>
      </c>
    </row>
    <row r="209" spans="1:32" x14ac:dyDescent="0.2">
      <c r="A209" s="127">
        <f>'DJI Components'!A212</f>
        <v>44377</v>
      </c>
      <c r="B209" s="164">
        <f>('DJI Components'!E212/'DJI Components'!E211)-1</f>
        <v>1.3263306704398792E-2</v>
      </c>
      <c r="C209" s="165">
        <f>('DJI Components'!L212/'DJI Components'!L211)-1</f>
        <v>5.9664901065448195E-3</v>
      </c>
      <c r="D209" s="165">
        <f>('DJI Components'!S212/'DJI Components'!S211)-1</f>
        <v>5.3204362070318201E-3</v>
      </c>
      <c r="E209" s="165">
        <f>('DJI Components'!Z212/'DJI Components'!Z211)-1</f>
        <v>4.6211764890899953E-3</v>
      </c>
      <c r="F209" s="165">
        <f>('DJI Components'!AG212/'DJI Components'!AG211)-1</f>
        <v>1.6118099255982843E-2</v>
      </c>
      <c r="G209" s="165">
        <f>('DJI Components'!AN212/'DJI Components'!AN211)-1</f>
        <v>1.1761966199108409E-2</v>
      </c>
      <c r="H209" s="165">
        <f>('DJI Components'!AU212/'DJI Components'!AU211)-1</f>
        <v>9.4448340507935491E-3</v>
      </c>
      <c r="I209" s="165">
        <f>('DJI Components'!BB212/'DJI Components'!BB211)-1</f>
        <v>1.7010017010017364E-3</v>
      </c>
      <c r="J209" s="165">
        <f>('DJI Components'!BI212/'DJI Components'!BI211)-1</f>
        <v>4.641663486044223E-3</v>
      </c>
      <c r="K209" s="165">
        <f>('DJI Components'!BP212/'DJI Components'!BP211)-1</f>
        <v>4.7634010797077408E-3</v>
      </c>
      <c r="L209" s="165">
        <f>('DJI Components'!BW212/'DJI Components'!BW211)-1</f>
        <v>1.8544372531592135E-2</v>
      </c>
      <c r="M209" s="165">
        <f>('DJI Components'!CD212/'DJI Components'!CD211)-1</f>
        <v>1.5744427169406272E-2</v>
      </c>
      <c r="N209" s="165">
        <f>('DJI Components'!CK212/'DJI Components'!CK211)-1</f>
        <v>2.04256228137778E-3</v>
      </c>
      <c r="O209" s="165">
        <f>('DJI Components'!CR212/'DJI Components'!CR211)-1</f>
        <v>-1.074891629955943E-2</v>
      </c>
      <c r="P209" s="165">
        <f>('DJI Components'!CY212/'DJI Components'!CY211)-1</f>
        <v>7.1452626490156046E-3</v>
      </c>
      <c r="Q209" s="165">
        <f>('DJI Components'!DF212/'DJI Components'!DF211)-1</f>
        <v>4.3285131032646529E-3</v>
      </c>
      <c r="R209" s="165">
        <f>('DJI Components'!DM212/'DJI Components'!DM211)-1</f>
        <v>9.0826132676957716E-3</v>
      </c>
      <c r="S209" s="165">
        <f>('DJI Components'!DT212/'DJI Components'!DT211)-1</f>
        <v>2.69136612170362E-3</v>
      </c>
      <c r="T209" s="165">
        <f>('DJI Components'!EA212/'DJI Components'!EA211)-1</f>
        <v>7.2529207000768814E-3</v>
      </c>
      <c r="U209" s="165">
        <f>('DJI Components'!EH212/'DJI Components'!EH211)-1</f>
        <v>-1.8422992301171393E-3</v>
      </c>
      <c r="V209" s="165">
        <f>('DJI Components'!EO212/'DJI Components'!EO211)-1</f>
        <v>-9.3619238735862531E-3</v>
      </c>
      <c r="W209" s="165">
        <f>('DJI Components'!EV212/'DJI Components'!EV211)-1</f>
        <v>3.9434451165227813E-3</v>
      </c>
      <c r="X209" s="165">
        <f>('DJI Components'!FC212/'DJI Components'!FC211)-1</f>
        <v>-6.2649770657416948E-3</v>
      </c>
      <c r="Y209" s="165">
        <f>('DJI Components'!FJ212/'DJI Components'!FJ211)-1</f>
        <v>1.2707530425160041E-3</v>
      </c>
      <c r="Z209" s="165">
        <f>('DJI Components'!FQ212/'DJI Components'!FQ211)-1</f>
        <v>5.8779099842565241E-3</v>
      </c>
      <c r="AA209" s="165">
        <f>('DJI Components'!FX212/'DJI Components'!FX211)-1</f>
        <v>3.4025608882519709E-3</v>
      </c>
      <c r="AB209" s="165">
        <f>('DJI Components'!GE212/'DJI Components'!GE211)-1</f>
        <v>-9.0272940329810814E-3</v>
      </c>
      <c r="AC209" s="165">
        <f>('DJI Components'!GL212/'DJI Components'!GL211)-1</f>
        <v>1.192535057028854E-2</v>
      </c>
      <c r="AD209" s="165">
        <f>('DJI Components'!GS212/'DJI Components'!GS211)-1</f>
        <v>2.7093961534727651E-2</v>
      </c>
      <c r="AE209" s="165">
        <f>('DJI Components'!GZ212/'DJI Components'!GZ211)-1</f>
        <v>1.0579032220164653E-2</v>
      </c>
      <c r="AF209" s="166">
        <f>('DJI Components'!HG212/'DJI Components'!HG211)-1</f>
        <v>6.1302409375403322E-3</v>
      </c>
    </row>
    <row r="210" spans="1:32" x14ac:dyDescent="0.2">
      <c r="A210" s="127">
        <f>'DJI Components'!A213</f>
        <v>44378</v>
      </c>
      <c r="B210" s="164">
        <f>('DJI Components'!E213/'DJI Components'!E212)-1</f>
        <v>2.315818297442096E-3</v>
      </c>
      <c r="C210" s="165">
        <f>('DJI Components'!L213/'DJI Components'!L212)-1</f>
        <v>1.0349246755413599E-2</v>
      </c>
      <c r="D210" s="165">
        <f>('DJI Components'!S213/'DJI Components'!S212)-1</f>
        <v>1.2923052307692195E-2</v>
      </c>
      <c r="E210" s="165">
        <f>('DJI Components'!Z213/'DJI Components'!Z212)-1</f>
        <v>2.2634125595510923E-3</v>
      </c>
      <c r="F210" s="165">
        <f>('DJI Components'!AG213/'DJI Components'!AG212)-1</f>
        <v>7.0962598688950607E-4</v>
      </c>
      <c r="G210" s="165">
        <f>('DJI Components'!AN213/'DJI Components'!AN212)-1</f>
        <v>-4.2273490734884289E-3</v>
      </c>
      <c r="H210" s="165">
        <f>('DJI Components'!AU213/'DJI Components'!AU212)-1</f>
        <v>1.4034762536466738E-2</v>
      </c>
      <c r="I210" s="165">
        <f>('DJI Components'!BB213/'DJI Components'!BB212)-1</f>
        <v>8.3018679245283611E-3</v>
      </c>
      <c r="J210" s="165">
        <f>('DJI Components'!BI213/'DJI Components'!BI212)-1</f>
        <v>-2.7721677550882617E-3</v>
      </c>
      <c r="K210" s="165">
        <f>('DJI Components'!BP213/'DJI Components'!BP212)-1</f>
        <v>3.4766277414133295E-3</v>
      </c>
      <c r="L210" s="165">
        <f>('DJI Components'!BW213/'DJI Components'!BW212)-1</f>
        <v>-1.1962187473881336E-2</v>
      </c>
      <c r="M210" s="165">
        <f>('DJI Components'!CD213/'DJI Components'!CD212)-1</f>
        <v>5.7897832927342741E-3</v>
      </c>
      <c r="N210" s="165">
        <f>('DJI Components'!CK213/'DJI Components'!CK212)-1</f>
        <v>8.3100563684943562E-3</v>
      </c>
      <c r="O210" s="165">
        <f>('DJI Components'!CR213/'DJI Components'!CR212)-1</f>
        <v>-2.315657326605991E-3</v>
      </c>
      <c r="P210" s="165">
        <f>('DJI Components'!CY213/'DJI Components'!CY212)-1</f>
        <v>1.7054369794784474E-3</v>
      </c>
      <c r="Q210" s="165">
        <f>('DJI Components'!DF213/'DJI Components'!DF212)-1</f>
        <v>7.4056207537447349E-3</v>
      </c>
      <c r="R210" s="165">
        <f>('DJI Components'!DM213/'DJI Components'!DM212)-1</f>
        <v>9.9010484075308103E-3</v>
      </c>
      <c r="S210" s="165">
        <f>('DJI Components'!DT213/'DJI Components'!DT212)-1</f>
        <v>5.5413609779348949E-3</v>
      </c>
      <c r="T210" s="165">
        <f>('DJI Components'!EA213/'DJI Components'!EA212)-1</f>
        <v>2.8288672815557359E-3</v>
      </c>
      <c r="U210" s="165">
        <f>('DJI Components'!EH213/'DJI Components'!EH212)-1</f>
        <v>2.5840236821859097E-3</v>
      </c>
      <c r="V210" s="165">
        <f>('DJI Components'!EO213/'DJI Components'!EO212)-1</f>
        <v>2.2719884046867644E-2</v>
      </c>
      <c r="W210" s="165">
        <f>('DJI Components'!EV213/'DJI Components'!EV212)-1</f>
        <v>2.2975766403545705E-3</v>
      </c>
      <c r="X210" s="165">
        <f>('DJI Components'!FC213/'DJI Components'!FC212)-1</f>
        <v>2.9065869258346755E-3</v>
      </c>
      <c r="Y210" s="165">
        <f>('DJI Components'!FJ213/'DJI Components'!FJ212)-1</f>
        <v>1.4160676647353432E-2</v>
      </c>
      <c r="Z210" s="165">
        <f>('DJI Components'!FQ213/'DJI Components'!FQ212)-1</f>
        <v>1.1112808355245196E-2</v>
      </c>
      <c r="AA210" s="165">
        <f>('DJI Components'!FX213/'DJI Components'!FX212)-1</f>
        <v>4.6404070076817572E-3</v>
      </c>
      <c r="AB210" s="165">
        <f>('DJI Components'!GE213/'DJI Components'!GE212)-1</f>
        <v>5.6880804045138511E-3</v>
      </c>
      <c r="AC210" s="165">
        <f>('DJI Components'!GL213/'DJI Components'!GL212)-1</f>
        <v>-7.4130430067849473E-2</v>
      </c>
      <c r="AD210" s="165">
        <f>('DJI Components'!GS213/'DJI Components'!GS212)-1</f>
        <v>-1.2055006040135985E-2</v>
      </c>
      <c r="AE210" s="165">
        <f>('DJI Components'!GZ213/'DJI Components'!GZ212)-1</f>
        <v>8.4769355754239495E-3</v>
      </c>
      <c r="AF210" s="166">
        <f>('DJI Components'!HG213/'DJI Components'!HG212)-1</f>
        <v>3.7974048844562347E-3</v>
      </c>
    </row>
    <row r="211" spans="1:32" x14ac:dyDescent="0.2">
      <c r="A211" s="127">
        <f>'DJI Components'!A214</f>
        <v>44379</v>
      </c>
      <c r="B211" s="164">
        <f>('DJI Components'!E214/'DJI Components'!E213)-1</f>
        <v>4.0182983378027615E-3</v>
      </c>
      <c r="C211" s="165">
        <f>('DJI Components'!L214/'DJI Components'!L213)-1</f>
        <v>9.3446626411326505E-3</v>
      </c>
      <c r="D211" s="165">
        <f>('DJI Components'!S214/'DJI Components'!S213)-1</f>
        <v>7.290413299888554E-3</v>
      </c>
      <c r="E211" s="165">
        <f>('DJI Components'!Z214/'DJI Components'!Z213)-1</f>
        <v>1.9596437106536246E-2</v>
      </c>
      <c r="F211" s="165">
        <f>('DJI Components'!AG214/'DJI Components'!AG213)-1</f>
        <v>-1.2722659036794037E-2</v>
      </c>
      <c r="G211" s="165">
        <f>('DJI Components'!AN214/'DJI Components'!AN213)-1</f>
        <v>4.8451292791478195E-3</v>
      </c>
      <c r="H211" s="165">
        <f>('DJI Components'!AU214/'DJI Components'!AU213)-1</f>
        <v>-1.3181338981088642E-3</v>
      </c>
      <c r="I211" s="165">
        <f>('DJI Components'!BB214/'DJI Components'!BB213)-1</f>
        <v>1.8712949451962224E-3</v>
      </c>
      <c r="J211" s="165">
        <f>('DJI Components'!BI214/'DJI Components'!BI213)-1</f>
        <v>4.0771127516143757E-3</v>
      </c>
      <c r="K211" s="165">
        <f>('DJI Components'!BP214/'DJI Components'!BP213)-1</f>
        <v>1.5744881889778739E-4</v>
      </c>
      <c r="L211" s="165">
        <f>('DJI Components'!BW214/'DJI Components'!BW213)-1</f>
        <v>-2.2133550818248526E-3</v>
      </c>
      <c r="M211" s="165">
        <f>('DJI Components'!CD214/'DJI Components'!CD213)-1</f>
        <v>3.1729309032031416E-3</v>
      </c>
      <c r="N211" s="165">
        <f>('DJI Components'!CK214/'DJI Components'!CK213)-1</f>
        <v>3.6076474700852401E-3</v>
      </c>
      <c r="O211" s="165">
        <f>('DJI Components'!CR214/'DJI Components'!CR213)-1</f>
        <v>1.3390466466361994E-2</v>
      </c>
      <c r="P211" s="165">
        <f>('DJI Components'!CY214/'DJI Components'!CY213)-1</f>
        <v>-4.6445057108282728E-2</v>
      </c>
      <c r="Q211" s="165">
        <f>('DJI Components'!DF214/'DJI Components'!DF213)-1</f>
        <v>1.8197088892627056E-2</v>
      </c>
      <c r="R211" s="165">
        <f>('DJI Components'!DM214/'DJI Components'!DM213)-1</f>
        <v>-6.6845109920484758E-3</v>
      </c>
      <c r="S211" s="165">
        <f>('DJI Components'!DT214/'DJI Components'!DT213)-1</f>
        <v>5.8552588650233606E-3</v>
      </c>
      <c r="T211" s="165">
        <f>('DJI Components'!EA214/'DJI Components'!EA213)-1</f>
        <v>7.8215157794978563E-3</v>
      </c>
      <c r="U211" s="165">
        <f>('DJI Components'!EH214/'DJI Components'!EH213)-1</f>
        <v>2.2275360332650207E-2</v>
      </c>
      <c r="V211" s="165">
        <f>('DJI Components'!EO214/'DJI Components'!EO213)-1</f>
        <v>1.1012689873417747E-2</v>
      </c>
      <c r="W211" s="165">
        <f>('DJI Components'!EV214/'DJI Components'!EV213)-1</f>
        <v>4.8801314374395943E-3</v>
      </c>
      <c r="X211" s="165">
        <f>('DJI Components'!FC214/'DJI Components'!FC213)-1</f>
        <v>1.31439344133224E-2</v>
      </c>
      <c r="Y211" s="165">
        <f>('DJI Components'!FJ214/'DJI Components'!FJ213)-1</f>
        <v>-3.951827649979256E-3</v>
      </c>
      <c r="Z211" s="165">
        <f>('DJI Components'!FQ214/'DJI Components'!FQ213)-1</f>
        <v>1.1039961062018211E-2</v>
      </c>
      <c r="AA211" s="165">
        <f>('DJI Components'!FX214/'DJI Components'!FX213)-1</f>
        <v>2.6647361402605263E-3</v>
      </c>
      <c r="AB211" s="165">
        <f>('DJI Components'!GE214/'DJI Components'!GE213)-1</f>
        <v>1.4799111583222224E-2</v>
      </c>
      <c r="AC211" s="165">
        <f>('DJI Components'!GL214/'DJI Components'!GL213)-1</f>
        <v>-1.1086040055143576E-2</v>
      </c>
      <c r="AD211" s="165">
        <f>('DJI Components'!GS214/'DJI Components'!GS213)-1</f>
        <v>5.6703557300281648E-3</v>
      </c>
      <c r="AE211" s="165">
        <f>('DJI Components'!GZ214/'DJI Components'!GZ213)-1</f>
        <v>-8.4618077530684843E-4</v>
      </c>
      <c r="AF211" s="166">
        <f>('DJI Components'!HG214/'DJI Components'!HG213)-1</f>
        <v>4.4124869743280559E-3</v>
      </c>
    </row>
    <row r="212" spans="1:32" x14ac:dyDescent="0.2">
      <c r="A212" s="127">
        <f>'DJI Components'!A215</f>
        <v>44383</v>
      </c>
      <c r="B212" s="164">
        <f>('DJI Components'!E215/'DJI Components'!E214)-1</f>
        <v>-1.5008254615079597E-2</v>
      </c>
      <c r="C212" s="165">
        <f>('DJI Components'!L215/'DJI Components'!L214)-1</f>
        <v>6.2907893175074836E-3</v>
      </c>
      <c r="D212" s="165">
        <f>('DJI Components'!S215/'DJI Components'!S214)-1</f>
        <v>-2.0305601370795401E-2</v>
      </c>
      <c r="E212" s="165">
        <f>('DJI Components'!Z215/'DJI Components'!Z214)-1</f>
        <v>1.4718468826598441E-2</v>
      </c>
      <c r="F212" s="165">
        <f>('DJI Components'!AG215/'DJI Components'!AG214)-1</f>
        <v>-2.2815363189571114E-3</v>
      </c>
      <c r="G212" s="165">
        <f>('DJI Components'!AN215/'DJI Components'!AN214)-1</f>
        <v>-1.9470936339799239E-2</v>
      </c>
      <c r="H212" s="165">
        <f>('DJI Components'!AU215/'DJI Components'!AU214)-1</f>
        <v>-1.9609710568492478E-2</v>
      </c>
      <c r="I212" s="165">
        <f>('DJI Components'!BB215/'DJI Components'!BB214)-1</f>
        <v>-1.0459488037738329E-2</v>
      </c>
      <c r="J212" s="165">
        <f>('DJI Components'!BI215/'DJI Components'!BI214)-1</f>
        <v>-5.5370801033591821E-3</v>
      </c>
      <c r="K212" s="165">
        <f>('DJI Components'!BP215/'DJI Components'!BP214)-1</f>
        <v>-2.4877941265247783E-2</v>
      </c>
      <c r="L212" s="165">
        <f>('DJI Components'!BW215/'DJI Components'!BW214)-1</f>
        <v>-1.1492460321868125E-2</v>
      </c>
      <c r="M212" s="165">
        <f>('DJI Components'!CD215/'DJI Components'!CD214)-1</f>
        <v>-1.2470671031561964E-2</v>
      </c>
      <c r="N212" s="165">
        <f>('DJI Components'!CK215/'DJI Components'!CK214)-1</f>
        <v>-1.0660061580660796E-2</v>
      </c>
      <c r="O212" s="165">
        <f>('DJI Components'!CR215/'DJI Components'!CR214)-1</f>
        <v>-1.180405256532957E-2</v>
      </c>
      <c r="P212" s="165">
        <f>('DJI Components'!CY215/'DJI Components'!CY214)-1</f>
        <v>-8.8559131879469843E-3</v>
      </c>
      <c r="Q212" s="165">
        <f>('DJI Components'!DF215/'DJI Components'!DF214)-1</f>
        <v>-5.9770092549890075E-3</v>
      </c>
      <c r="R212" s="165">
        <f>('DJI Components'!DM215/'DJI Components'!DM214)-1</f>
        <v>-1.6791610695325421E-2</v>
      </c>
      <c r="S212" s="165">
        <f>('DJI Components'!DT215/'DJI Components'!DT214)-1</f>
        <v>-3.7666608790254408E-3</v>
      </c>
      <c r="T212" s="165">
        <f>('DJI Components'!EA215/'DJI Components'!EA214)-1</f>
        <v>-6.2340586828004696E-3</v>
      </c>
      <c r="U212" s="165">
        <f>('DJI Components'!EH215/'DJI Components'!EH214)-1</f>
        <v>3.6052584967860568E-5</v>
      </c>
      <c r="V212" s="165">
        <f>('DJI Components'!EO215/'DJI Components'!EO214)-1</f>
        <v>2.3162388156932057E-3</v>
      </c>
      <c r="W212" s="165">
        <f>('DJI Components'!EV215/'DJI Components'!EV214)-1</f>
        <v>5.8868288103086641E-4</v>
      </c>
      <c r="X212" s="165">
        <f>('DJI Components'!FC215/'DJI Components'!FC214)-1</f>
        <v>8.2594803576891973E-3</v>
      </c>
      <c r="Y212" s="165">
        <f>('DJI Components'!FJ215/'DJI Components'!FJ214)-1</f>
        <v>-2.5788534703127253E-3</v>
      </c>
      <c r="Z212" s="165">
        <f>('DJI Components'!FQ215/'DJI Components'!FQ214)-1</f>
        <v>2.1986149916437547E-3</v>
      </c>
      <c r="AA212" s="165">
        <f>('DJI Components'!FX215/'DJI Components'!FX214)-1</f>
        <v>-5.3152020785829368E-4</v>
      </c>
      <c r="AB212" s="165">
        <f>('DJI Components'!GE215/'DJI Components'!GE214)-1</f>
        <v>4.0648744067202092E-3</v>
      </c>
      <c r="AC212" s="165">
        <f>('DJI Components'!GL215/'DJI Components'!GL214)-1</f>
        <v>-9.757048360267695E-3</v>
      </c>
      <c r="AD212" s="165">
        <f>('DJI Components'!GS215/'DJI Components'!GS214)-1</f>
        <v>-1.2133252357910962E-3</v>
      </c>
      <c r="AE212" s="165">
        <f>('DJI Components'!GZ215/'DJI Components'!GZ214)-1</f>
        <v>-1.9310027557393639E-2</v>
      </c>
      <c r="AF212" s="166">
        <f>('DJI Components'!HG215/'DJI Components'!HG214)-1</f>
        <v>-6.0075288151817396E-3</v>
      </c>
    </row>
    <row r="213" spans="1:32" x14ac:dyDescent="0.2">
      <c r="A213" s="127">
        <f>'DJI Components'!A216</f>
        <v>44384</v>
      </c>
      <c r="B213" s="164">
        <f>('DJI Components'!E216/'DJI Components'!E215)-1</f>
        <v>1.5084575220095431E-2</v>
      </c>
      <c r="C213" s="165">
        <f>('DJI Components'!L216/'DJI Components'!L215)-1</f>
        <v>8.3746049584170201E-3</v>
      </c>
      <c r="D213" s="165">
        <f>('DJI Components'!S216/'DJI Components'!S215)-1</f>
        <v>-1.7647979092501043E-3</v>
      </c>
      <c r="E213" s="165">
        <f>('DJI Components'!Z216/'DJI Components'!Z215)-1</f>
        <v>1.7955238193064771E-2</v>
      </c>
      <c r="F213" s="165">
        <f>('DJI Components'!AG216/'DJI Components'!AG215)-1</f>
        <v>-1.8463623352518055E-2</v>
      </c>
      <c r="G213" s="165">
        <f>('DJI Components'!AN216/'DJI Components'!AN215)-1</f>
        <v>5.4795708977224411E-3</v>
      </c>
      <c r="H213" s="165">
        <f>('DJI Components'!AU216/'DJI Components'!AU215)-1</f>
        <v>-1.0193268779560838E-2</v>
      </c>
      <c r="I213" s="165">
        <f>('DJI Components'!BB216/'DJI Components'!BB215)-1</f>
        <v>5.284975462438668E-3</v>
      </c>
      <c r="J213" s="165">
        <f>('DJI Components'!BI216/'DJI Components'!BI215)-1</f>
        <v>8.1662767600914066E-3</v>
      </c>
      <c r="K213" s="165">
        <f>('DJI Components'!BP216/'DJI Components'!BP215)-1</f>
        <v>5.1671241724526862E-3</v>
      </c>
      <c r="L213" s="165">
        <f>('DJI Components'!BW216/'DJI Components'!BW215)-1</f>
        <v>-5.9210838934090626E-3</v>
      </c>
      <c r="M213" s="165">
        <f>('DJI Components'!CD216/'DJI Components'!CD215)-1</f>
        <v>9.9744098643339552E-3</v>
      </c>
      <c r="N213" s="165">
        <f>('DJI Components'!CK216/'DJI Components'!CK215)-1</f>
        <v>1.3218069497648477E-2</v>
      </c>
      <c r="O213" s="165">
        <f>('DJI Components'!CR216/'DJI Components'!CR215)-1</f>
        <v>-2.3177215189873479E-3</v>
      </c>
      <c r="P213" s="165">
        <f>('DJI Components'!CY216/'DJI Components'!CY215)-1</f>
        <v>7.4939328973477881E-3</v>
      </c>
      <c r="Q213" s="165">
        <f>('DJI Components'!DF216/'DJI Components'!DF215)-1</f>
        <v>8.5729772663392101E-3</v>
      </c>
      <c r="R213" s="165">
        <f>('DJI Components'!DM216/'DJI Components'!DM215)-1</f>
        <v>1.1732742018573106E-3</v>
      </c>
      <c r="S213" s="165">
        <f>('DJI Components'!DT216/'DJI Components'!DT215)-1</f>
        <v>8.0773576799140212E-3</v>
      </c>
      <c r="T213" s="165">
        <f>('DJI Components'!EA216/'DJI Components'!EA215)-1</f>
        <v>5.7610676512473979E-3</v>
      </c>
      <c r="U213" s="165">
        <f>('DJI Components'!EH216/'DJI Components'!EH215)-1</f>
        <v>8.1754266631790529E-3</v>
      </c>
      <c r="V213" s="165">
        <f>('DJI Components'!EO216/'DJI Components'!EO215)-1</f>
        <v>3.1230403902116066E-4</v>
      </c>
      <c r="W213" s="165">
        <f>('DJI Components'!EV216/'DJI Components'!EV215)-1</f>
        <v>7.5011327401421912E-3</v>
      </c>
      <c r="X213" s="165">
        <f>('DJI Components'!FC216/'DJI Components'!FC215)-1</f>
        <v>-7.2327592407592789E-3</v>
      </c>
      <c r="Y213" s="165">
        <f>('DJI Components'!FJ216/'DJI Components'!FJ215)-1</f>
        <v>8.9499206828405065E-3</v>
      </c>
      <c r="Z213" s="165">
        <f>('DJI Components'!FQ216/'DJI Components'!FQ215)-1</f>
        <v>3.4124554328363033E-3</v>
      </c>
      <c r="AA213" s="165">
        <f>('DJI Components'!FX216/'DJI Components'!FX215)-1</f>
        <v>2.1272646693848429E-3</v>
      </c>
      <c r="AB213" s="165">
        <f>('DJI Components'!GE216/'DJI Components'!GE215)-1</f>
        <v>1.6694239982615322E-3</v>
      </c>
      <c r="AC213" s="165">
        <f>('DJI Components'!GL216/'DJI Components'!GL215)-1</f>
        <v>-4.4024946666144649E-3</v>
      </c>
      <c r="AD213" s="165">
        <f>('DJI Components'!GS216/'DJI Components'!GS215)-1</f>
        <v>-1.6435257732810848E-3</v>
      </c>
      <c r="AE213" s="165">
        <f>('DJI Components'!GZ216/'DJI Components'!GZ215)-1</f>
        <v>-5.0088951003638416E-3</v>
      </c>
      <c r="AF213" s="166">
        <f>('DJI Components'!HG216/'DJI Components'!HG215)-1</f>
        <v>3.0198942256163264E-3</v>
      </c>
    </row>
    <row r="214" spans="1:32" x14ac:dyDescent="0.2">
      <c r="A214" s="127">
        <f>'DJI Components'!A217</f>
        <v>44385</v>
      </c>
      <c r="B214" s="164">
        <f>('DJI Components'!E217/'DJI Components'!E216)-1</f>
        <v>-7.9555538479157972E-3</v>
      </c>
      <c r="C214" s="165">
        <f>('DJI Components'!L217/'DJI Components'!L216)-1</f>
        <v>-2.0353234772563678E-2</v>
      </c>
      <c r="D214" s="165">
        <f>('DJI Components'!S217/'DJI Components'!S216)-1</f>
        <v>4.3581859865218231E-3</v>
      </c>
      <c r="E214" s="165">
        <f>('DJI Components'!Z217/'DJI Components'!Z216)-1</f>
        <v>-9.1997090378505009E-3</v>
      </c>
      <c r="F214" s="165">
        <f>('DJI Components'!AG217/'DJI Components'!AG216)-1</f>
        <v>2.1529057820040887E-2</v>
      </c>
      <c r="G214" s="165">
        <f>('DJI Components'!AN217/'DJI Components'!AN216)-1</f>
        <v>-1.2017331855071589E-2</v>
      </c>
      <c r="H214" s="165">
        <f>('DJI Components'!AU217/'DJI Components'!AU216)-1</f>
        <v>-3.2060818031672822E-3</v>
      </c>
      <c r="I214" s="165">
        <f>('DJI Components'!BB217/'DJI Components'!BB216)-1</f>
        <v>0</v>
      </c>
      <c r="J214" s="165">
        <f>('DJI Components'!BI217/'DJI Components'!BI216)-1</f>
        <v>-3.4977724594992265E-3</v>
      </c>
      <c r="K214" s="165">
        <f>('DJI Components'!BP217/'DJI Components'!BP216)-1</f>
        <v>-1.3493975903614563E-2</v>
      </c>
      <c r="L214" s="165">
        <f>('DJI Components'!BW217/'DJI Components'!BW216)-1</f>
        <v>-2.3744147445606267E-2</v>
      </c>
      <c r="M214" s="165">
        <f>('DJI Components'!CD217/'DJI Components'!CD216)-1</f>
        <v>-6.432898286832911E-3</v>
      </c>
      <c r="N214" s="165">
        <f>('DJI Components'!CK217/'DJI Components'!CK216)-1</f>
        <v>-1.5271428935372477E-2</v>
      </c>
      <c r="O214" s="165">
        <f>('DJI Components'!CR217/'DJI Components'!CR216)-1</f>
        <v>-1.0185847215615551E-2</v>
      </c>
      <c r="P214" s="165">
        <f>('DJI Components'!CY217/'DJI Components'!CY216)-1</f>
        <v>6.5798737944562369E-3</v>
      </c>
      <c r="Q214" s="165">
        <f>('DJI Components'!DF217/'DJI Components'!DF216)-1</f>
        <v>-1.9479487173613697E-3</v>
      </c>
      <c r="R214" s="165">
        <f>('DJI Components'!DM217/'DJI Components'!DM216)-1</f>
        <v>-1.725368884051548E-2</v>
      </c>
      <c r="S214" s="165">
        <f>('DJI Components'!DT217/'DJI Components'!DT216)-1</f>
        <v>-7.6290711411781675E-3</v>
      </c>
      <c r="T214" s="165">
        <f>('DJI Components'!EA217/'DJI Components'!EA216)-1</f>
        <v>-5.600751160915185E-3</v>
      </c>
      <c r="U214" s="165">
        <f>('DJI Components'!EH217/'DJI Components'!EH216)-1</f>
        <v>-8.9664561239067853E-3</v>
      </c>
      <c r="V214" s="165">
        <f>('DJI Components'!EO217/'DJI Components'!EO216)-1</f>
        <v>2.9345716050308557E-3</v>
      </c>
      <c r="W214" s="165">
        <f>('DJI Components'!EV217/'DJI Components'!EV216)-1</f>
        <v>-1.4601459854013399E-4</v>
      </c>
      <c r="X214" s="165">
        <f>('DJI Components'!FC217/'DJI Components'!FC216)-1</f>
        <v>-1.0626304052275715E-2</v>
      </c>
      <c r="Y214" s="165">
        <f>('DJI Components'!FJ217/'DJI Components'!FJ216)-1</f>
        <v>-2.4114580141736175E-2</v>
      </c>
      <c r="Z214" s="165">
        <f>('DJI Components'!FQ217/'DJI Components'!FQ216)-1</f>
        <v>-4.1538939498236838E-3</v>
      </c>
      <c r="AA214" s="165">
        <f>('DJI Components'!FX217/'DJI Components'!FX216)-1</f>
        <v>-1.5036246506921036E-2</v>
      </c>
      <c r="AB214" s="165">
        <f>('DJI Components'!GE217/'DJI Components'!GE216)-1</f>
        <v>-1.4124995833333265E-2</v>
      </c>
      <c r="AC214" s="165">
        <f>('DJI Components'!GL217/'DJI Components'!GL216)-1</f>
        <v>-1.6213960151022833E-2</v>
      </c>
      <c r="AD214" s="165">
        <f>('DJI Components'!GS217/'DJI Components'!GS216)-1</f>
        <v>-8.5900074430589335E-4</v>
      </c>
      <c r="AE214" s="165">
        <f>('DJI Components'!GZ217/'DJI Components'!GZ216)-1</f>
        <v>-1.1575048715284364E-4</v>
      </c>
      <c r="AF214" s="166">
        <f>('DJI Components'!HG217/'DJI Components'!HG216)-1</f>
        <v>-7.4926928512052404E-3</v>
      </c>
    </row>
    <row r="215" spans="1:32" x14ac:dyDescent="0.2">
      <c r="A215" s="127">
        <f>'DJI Components'!A218</f>
        <v>44386</v>
      </c>
      <c r="B215" s="164">
        <f>('DJI Components'!E218/'DJI Components'!E217)-1</f>
        <v>1.3769082286395617E-2</v>
      </c>
      <c r="C215" s="165">
        <f>('DJI Components'!L218/'DJI Components'!L217)-1</f>
        <v>2.6507474626865646E-2</v>
      </c>
      <c r="D215" s="165">
        <f>('DJI Components'!S218/'DJI Components'!S217)-1</f>
        <v>3.766161796979528E-3</v>
      </c>
      <c r="E215" s="165">
        <f>('DJI Components'!Z218/'DJI Components'!Z217)-1</f>
        <v>1.3054984185458585E-2</v>
      </c>
      <c r="F215" s="165">
        <f>('DJI Components'!AG218/'DJI Components'!AG217)-1</f>
        <v>1.1910258699830978E-2</v>
      </c>
      <c r="G215" s="165">
        <f>('DJI Components'!AN218/'DJI Components'!AN217)-1</f>
        <v>2.5034166116476353E-2</v>
      </c>
      <c r="H215" s="165">
        <f>('DJI Components'!AU218/'DJI Components'!AU217)-1</f>
        <v>1.4327505152582853E-2</v>
      </c>
      <c r="I215" s="165">
        <f>('DJI Components'!BB218/'DJI Components'!BB217)-1</f>
        <v>9.012467480753461E-3</v>
      </c>
      <c r="J215" s="165">
        <f>('DJI Components'!BI218/'DJI Components'!BI217)-1</f>
        <v>6.096397448801083E-3</v>
      </c>
      <c r="K215" s="165">
        <f>('DJI Components'!BP218/'DJI Components'!BP217)-1</f>
        <v>2.7194300602507715E-2</v>
      </c>
      <c r="L215" s="165">
        <f>('DJI Components'!BW218/'DJI Components'!BW217)-1</f>
        <v>3.5716297789512019E-2</v>
      </c>
      <c r="M215" s="165">
        <f>('DJI Components'!CD218/'DJI Components'!CD217)-1</f>
        <v>2.2888878532636658E-2</v>
      </c>
      <c r="N215" s="165">
        <f>('DJI Components'!CK218/'DJI Components'!CK217)-1</f>
        <v>1.1144556098759972E-2</v>
      </c>
      <c r="O215" s="165">
        <f>('DJI Components'!CR218/'DJI Components'!CR217)-1</f>
        <v>1.0832334551946765E-2</v>
      </c>
      <c r="P215" s="165">
        <f>('DJI Components'!CY218/'DJI Components'!CY217)-1</f>
        <v>5.5421271300934993E-3</v>
      </c>
      <c r="Q215" s="165">
        <f>('DJI Components'!DF218/'DJI Components'!DF217)-1</f>
        <v>3.9626093687885611E-3</v>
      </c>
      <c r="R215" s="165">
        <f>('DJI Components'!DM218/'DJI Components'!DM217)-1</f>
        <v>3.199948281437015E-2</v>
      </c>
      <c r="S215" s="165">
        <f>('DJI Components'!DT218/'DJI Components'!DT217)-1</f>
        <v>1.2197204298182385E-2</v>
      </c>
      <c r="T215" s="165">
        <f>('DJI Components'!EA218/'DJI Components'!EA217)-1</f>
        <v>-1.6641704430041537E-3</v>
      </c>
      <c r="U215" s="165">
        <f>('DJI Components'!EH218/'DJI Components'!EH217)-1</f>
        <v>1.87437450664385E-3</v>
      </c>
      <c r="V215" s="165">
        <f>('DJI Components'!EO218/'DJI Components'!EO217)-1</f>
        <v>2.3033990442817842E-3</v>
      </c>
      <c r="W215" s="165">
        <f>('DJI Components'!EV218/'DJI Components'!EV217)-1</f>
        <v>3.6503870243942416E-4</v>
      </c>
      <c r="X215" s="165">
        <f>('DJI Components'!FC218/'DJI Components'!FC217)-1</f>
        <v>-3.0105980104483399E-3</v>
      </c>
      <c r="Y215" s="165">
        <f>('DJI Components'!FJ218/'DJI Components'!FJ217)-1</f>
        <v>3.2386196272927714E-2</v>
      </c>
      <c r="Z215" s="165">
        <f>('DJI Components'!FQ218/'DJI Components'!FQ217)-1</f>
        <v>5.2688692200841825E-3</v>
      </c>
      <c r="AA215" s="165">
        <f>('DJI Components'!FX218/'DJI Components'!FX217)-1</f>
        <v>7.0043103448276245E-3</v>
      </c>
      <c r="AB215" s="165">
        <f>('DJI Components'!GE218/'DJI Components'!GE217)-1</f>
        <v>7.8610371165164228E-3</v>
      </c>
      <c r="AC215" s="165">
        <f>('DJI Components'!GL218/'DJI Components'!GL217)-1</f>
        <v>1.4768813896215205E-2</v>
      </c>
      <c r="AD215" s="165">
        <f>('DJI Components'!GS218/'DJI Components'!GS217)-1</f>
        <v>5.0863745278708627E-3</v>
      </c>
      <c r="AE215" s="165">
        <f>('DJI Components'!GZ218/'DJI Components'!GZ217)-1</f>
        <v>2.4536978740677506E-2</v>
      </c>
      <c r="AF215" s="166">
        <f>('DJI Components'!HG218/'DJI Components'!HG217)-1</f>
        <v>1.3021640564605308E-2</v>
      </c>
    </row>
    <row r="216" spans="1:32" x14ac:dyDescent="0.2">
      <c r="A216" s="127">
        <f>'DJI Components'!A219</f>
        <v>44389</v>
      </c>
      <c r="B216" s="164">
        <f>('DJI Components'!E219/'DJI Components'!E218)-1</f>
        <v>-5.0746467661691996E-3</v>
      </c>
      <c r="C216" s="165">
        <f>('DJI Components'!L219/'DJI Components'!L218)-1</f>
        <v>9.6545538018548704E-3</v>
      </c>
      <c r="D216" s="165">
        <f>('DJI Components'!S219/'DJI Components'!S218)-1</f>
        <v>-3.385000041415176E-3</v>
      </c>
      <c r="E216" s="165">
        <f>('DJI Components'!Z219/'DJI Components'!Z218)-1</f>
        <v>-4.2037143945716782E-3</v>
      </c>
      <c r="F216" s="165">
        <f>('DJI Components'!AG219/'DJI Components'!AG218)-1</f>
        <v>-5.4259485859334822E-3</v>
      </c>
      <c r="G216" s="165">
        <f>('DJI Components'!AN219/'DJI Components'!AN218)-1</f>
        <v>5.335314187612239E-3</v>
      </c>
      <c r="H216" s="165">
        <f>('DJI Components'!AU219/'DJI Components'!AU218)-1</f>
        <v>2.0178629768425882E-3</v>
      </c>
      <c r="I216" s="165">
        <f>('DJI Components'!BB219/'DJI Components'!BB218)-1</f>
        <v>-9.4901745630749934E-3</v>
      </c>
      <c r="J216" s="165">
        <f>('DJI Components'!BI219/'DJI Components'!BI218)-1</f>
        <v>3.6726038133050309E-4</v>
      </c>
      <c r="K216" s="165">
        <f>('DJI Components'!BP219/'DJI Components'!BP218)-1</f>
        <v>2.2193880082630457E-3</v>
      </c>
      <c r="L216" s="165">
        <f>('DJI Components'!BW219/'DJI Components'!BW218)-1</f>
        <v>2.3509763731714983E-2</v>
      </c>
      <c r="M216" s="165">
        <f>('DJI Components'!CD219/'DJI Components'!CD218)-1</f>
        <v>3.0311492026593445E-3</v>
      </c>
      <c r="N216" s="165">
        <f>('DJI Components'!CK219/'DJI Components'!CK218)-1</f>
        <v>-1.0866714407361533E-3</v>
      </c>
      <c r="O216" s="165">
        <f>('DJI Components'!CR219/'DJI Components'!CR218)-1</f>
        <v>1.3216609636842014E-2</v>
      </c>
      <c r="P216" s="165">
        <f>('DJI Components'!CY219/'DJI Components'!CY218)-1</f>
        <v>-4.2397257139704658E-3</v>
      </c>
      <c r="Q216" s="165">
        <f>('DJI Components'!DF219/'DJI Components'!DF218)-1</f>
        <v>-1.5905979381443114E-3</v>
      </c>
      <c r="R216" s="165">
        <f>('DJI Components'!DM219/'DJI Components'!DM218)-1</f>
        <v>1.4315952640021834E-2</v>
      </c>
      <c r="S216" s="165">
        <f>('DJI Components'!DT219/'DJI Components'!DT218)-1</f>
        <v>-2.9697896333513718E-4</v>
      </c>
      <c r="T216" s="165">
        <f>('DJI Components'!EA219/'DJI Components'!EA218)-1</f>
        <v>-5.6416849760657639E-3</v>
      </c>
      <c r="U216" s="165">
        <f>('DJI Components'!EH219/'DJI Components'!EH218)-1</f>
        <v>-2.230679267247071E-3</v>
      </c>
      <c r="V216" s="165">
        <f>('DJI Components'!EO219/'DJI Components'!EO218)-1</f>
        <v>5.0932111801242907E-3</v>
      </c>
      <c r="W216" s="165">
        <f>('DJI Components'!EV219/'DJI Components'!EV218)-1</f>
        <v>8.0274393054602378E-4</v>
      </c>
      <c r="X216" s="165">
        <f>('DJI Components'!FC219/'DJI Components'!FC218)-1</f>
        <v>-8.7733372135260224E-3</v>
      </c>
      <c r="Y216" s="165">
        <f>('DJI Components'!FJ219/'DJI Components'!FJ218)-1</f>
        <v>4.9565902960073682E-3</v>
      </c>
      <c r="Z216" s="165">
        <f>('DJI Components'!FQ219/'DJI Components'!FQ218)-1</f>
        <v>9.5363474389003056E-3</v>
      </c>
      <c r="AA216" s="165">
        <f>('DJI Components'!FX219/'DJI Components'!FX218)-1</f>
        <v>1.4268236133405665E-3</v>
      </c>
      <c r="AB216" s="165">
        <f>('DJI Components'!GE219/'DJI Components'!GE218)-1</f>
        <v>-2.5160649032748283E-3</v>
      </c>
      <c r="AC216" s="165">
        <f>('DJI Components'!GL219/'DJI Components'!GL218)-1</f>
        <v>2.9529424172116681E-3</v>
      </c>
      <c r="AD216" s="165">
        <f>('DJI Components'!GS219/'DJI Components'!GS218)-1</f>
        <v>-1.7818958991754341E-3</v>
      </c>
      <c r="AE216" s="165">
        <f>('DJI Components'!GZ219/'DJI Components'!GZ218)-1</f>
        <v>4.1459626582791342E-2</v>
      </c>
      <c r="AF216" s="166">
        <f>('DJI Components'!HG219/'DJI Components'!HG218)-1</f>
        <v>3.6139782553334943E-3</v>
      </c>
    </row>
    <row r="217" spans="1:32" x14ac:dyDescent="0.2">
      <c r="A217" s="127">
        <f>'DJI Components'!A220</f>
        <v>44390</v>
      </c>
      <c r="B217" s="164">
        <f>('DJI Components'!E220/'DJI Components'!E219)-1</f>
        <v>-1.9001400520080036E-3</v>
      </c>
      <c r="C217" s="165">
        <f>('DJI Components'!L220/'DJI Components'!L219)-1</f>
        <v>-5.6452244592665179E-3</v>
      </c>
      <c r="D217" s="165">
        <f>('DJI Components'!S220/'DJI Components'!S219)-1</f>
        <v>1.8824201391829387E-3</v>
      </c>
      <c r="E217" s="165">
        <f>('DJI Components'!Z220/'DJI Components'!Z219)-1</f>
        <v>7.8892664359859754E-3</v>
      </c>
      <c r="F217" s="165">
        <f>('DJI Components'!AG220/'DJI Components'!AG219)-1</f>
        <v>-4.2343347586568658E-2</v>
      </c>
      <c r="G217" s="165">
        <f>('DJI Components'!AN220/'DJI Components'!AN219)-1</f>
        <v>-1.5509195575906465E-2</v>
      </c>
      <c r="H217" s="165">
        <f>('DJI Components'!AU220/'DJI Components'!AU219)-1</f>
        <v>-3.3563387356764229E-3</v>
      </c>
      <c r="I217" s="165">
        <f>('DJI Components'!BB220/'DJI Components'!BB219)-1</f>
        <v>1.6907758782642723E-3</v>
      </c>
      <c r="J217" s="165">
        <f>('DJI Components'!BI220/'DJI Components'!BI219)-1</f>
        <v>9.9118942731277748E-3</v>
      </c>
      <c r="K217" s="165">
        <f>('DJI Components'!BP220/'DJI Components'!BP219)-1</f>
        <v>-8.2252450454722847E-3</v>
      </c>
      <c r="L217" s="165">
        <f>('DJI Components'!BW220/'DJI Components'!BW219)-1</f>
        <v>-1.1879077529566406E-2</v>
      </c>
      <c r="M217" s="165">
        <f>('DJI Components'!CD220/'DJI Components'!CD219)-1</f>
        <v>-4.177415266599982E-3</v>
      </c>
      <c r="N217" s="165">
        <f>('DJI Components'!CK220/'DJI Components'!CK219)-1</f>
        <v>-1.4576994299030033E-2</v>
      </c>
      <c r="O217" s="165">
        <f>('DJI Components'!CR220/'DJI Components'!CR219)-1</f>
        <v>2.4678124449144523E-3</v>
      </c>
      <c r="P217" s="165">
        <f>('DJI Components'!CY220/'DJI Components'!CY219)-1</f>
        <v>-4.5415768456084082E-3</v>
      </c>
      <c r="Q217" s="165">
        <f>('DJI Components'!DF220/'DJI Components'!DF219)-1</f>
        <v>-1.2390370837629394E-3</v>
      </c>
      <c r="R217" s="165">
        <f>('DJI Components'!DM220/'DJI Components'!DM219)-1</f>
        <v>-1.4873455696202575E-2</v>
      </c>
      <c r="S217" s="165">
        <f>('DJI Components'!DT220/'DJI Components'!DT219)-1</f>
        <v>2.3767963907439515E-3</v>
      </c>
      <c r="T217" s="165">
        <f>('DJI Components'!EA220/'DJI Components'!EA219)-1</f>
        <v>7.7366857097338482E-4</v>
      </c>
      <c r="U217" s="165">
        <f>('DJI Components'!EH220/'DJI Components'!EH219)-1</f>
        <v>1.3197763982459421E-2</v>
      </c>
      <c r="V217" s="165">
        <f>('DJI Components'!EO220/'DJI Components'!EO219)-1</f>
        <v>-1.421400259857819E-3</v>
      </c>
      <c r="W217" s="165">
        <f>('DJI Components'!EV220/'DJI Components'!EV219)-1</f>
        <v>-1.2395945839258626E-3</v>
      </c>
      <c r="X217" s="165">
        <f>('DJI Components'!FC220/'DJI Components'!FC219)-1</f>
        <v>4.5695936014229499E-3</v>
      </c>
      <c r="Y217" s="165">
        <f>('DJI Components'!FJ220/'DJI Components'!FJ219)-1</f>
        <v>-7.1386269618698428E-3</v>
      </c>
      <c r="Z217" s="165">
        <f>('DJI Components'!FQ220/'DJI Components'!FQ219)-1</f>
        <v>6.0090374625485499E-3</v>
      </c>
      <c r="AA217" s="165">
        <f>('DJI Components'!FX220/'DJI Components'!FX219)-1</f>
        <v>-1.068601920975798E-3</v>
      </c>
      <c r="AB217" s="165">
        <f>('DJI Components'!GE220/'DJI Components'!GE219)-1</f>
        <v>1.8833863430316233E-2</v>
      </c>
      <c r="AC217" s="165">
        <f>('DJI Components'!GL220/'DJI Components'!GL219)-1</f>
        <v>-4.8369927410513158E-3</v>
      </c>
      <c r="AD217" s="165">
        <f>('DJI Components'!GS220/'DJI Components'!GS219)-1</f>
        <v>3.7843555062258005E-3</v>
      </c>
      <c r="AE217" s="165">
        <f>('DJI Components'!GZ220/'DJI Components'!GZ219)-1</f>
        <v>-3.9592742173969464E-3</v>
      </c>
      <c r="AF217" s="166">
        <f>('DJI Components'!HG220/'DJI Components'!HG219)-1</f>
        <v>-3.0686206323089493E-3</v>
      </c>
    </row>
    <row r="218" spans="1:32" x14ac:dyDescent="0.2">
      <c r="A218" s="127">
        <f>'DJI Components'!A221</f>
        <v>44391</v>
      </c>
      <c r="B218" s="164">
        <f>('DJI Components'!E221/'DJI Components'!E220)-1</f>
        <v>1.6182344202935628E-2</v>
      </c>
      <c r="C218" s="165">
        <f>('DJI Components'!L221/'DJI Components'!L220)-1</f>
        <v>-5.7925502778510829E-4</v>
      </c>
      <c r="D218" s="165">
        <f>('DJI Components'!S221/'DJI Components'!S220)-1</f>
        <v>-5.3100109846837551E-4</v>
      </c>
      <c r="E218" s="165">
        <f>('DJI Components'!Z221/'DJI Components'!Z220)-1</f>
        <v>2.410048766891304E-2</v>
      </c>
      <c r="F218" s="165">
        <f>('DJI Components'!AG221/'DJI Components'!AG220)-1</f>
        <v>-1.6432953765551539E-2</v>
      </c>
      <c r="G218" s="165">
        <f>('DJI Components'!AN221/'DJI Components'!AN220)-1</f>
        <v>-1.6497062907225635E-2</v>
      </c>
      <c r="H218" s="165">
        <f>('DJI Components'!AU221/'DJI Components'!AU220)-1</f>
        <v>-1.8858837679207263E-2</v>
      </c>
      <c r="I218" s="165">
        <f>('DJI Components'!BB221/'DJI Components'!BB220)-1</f>
        <v>1.4441110277569447E-2</v>
      </c>
      <c r="J218" s="165">
        <f>('DJI Components'!BI221/'DJI Components'!BI220)-1</f>
        <v>2.2537222828062475E-2</v>
      </c>
      <c r="K218" s="165">
        <f>('DJI Components'!BP221/'DJI Components'!BP220)-1</f>
        <v>-6.0606219129087924E-3</v>
      </c>
      <c r="L218" s="165">
        <f>('DJI Components'!BW221/'DJI Components'!BW220)-1</f>
        <v>-4.2023962811150728E-3</v>
      </c>
      <c r="M218" s="165">
        <f>('DJI Components'!CD221/'DJI Components'!CD220)-1</f>
        <v>1.6467341873729557E-2</v>
      </c>
      <c r="N218" s="165">
        <f>('DJI Components'!CK221/'DJI Components'!CK220)-1</f>
        <v>6.8443875796646569E-3</v>
      </c>
      <c r="O218" s="165">
        <f>('DJI Components'!CR221/'DJI Components'!CR220)-1</f>
        <v>-6.1543697231293271E-3</v>
      </c>
      <c r="P218" s="165">
        <f>('DJI Components'!CY221/'DJI Components'!CY220)-1</f>
        <v>-3.2790989683425531E-3</v>
      </c>
      <c r="Q218" s="165">
        <f>('DJI Components'!DF221/'DJI Components'!DF220)-1</f>
        <v>6.7938439937651474E-3</v>
      </c>
      <c r="R218" s="165">
        <f>('DJI Components'!DM221/'DJI Components'!DM220)-1</f>
        <v>-3.4050691964691016E-3</v>
      </c>
      <c r="S218" s="165">
        <f>('DJI Components'!DT221/'DJI Components'!DT220)-1</f>
        <v>4.0648982009985346E-3</v>
      </c>
      <c r="T218" s="165">
        <f>('DJI Components'!EA221/'DJI Components'!EA220)-1</f>
        <v>1.2887514329507077E-4</v>
      </c>
      <c r="U218" s="165">
        <f>('DJI Components'!EH221/'DJI Components'!EH220)-1</f>
        <v>5.4452236461761672E-3</v>
      </c>
      <c r="V218" s="165">
        <f>('DJI Components'!EO221/'DJI Components'!EO220)-1</f>
        <v>-3.0944366135143841E-4</v>
      </c>
      <c r="W218" s="165">
        <f>('DJI Components'!EV221/'DJI Components'!EV220)-1</f>
        <v>7.3738409332420041E-3</v>
      </c>
      <c r="X218" s="165">
        <f>('DJI Components'!FC221/'DJI Components'!FC220)-1</f>
        <v>-6.5159043272534634E-3</v>
      </c>
      <c r="Y218" s="165">
        <f>('DJI Components'!FJ221/'DJI Components'!FJ220)-1</f>
        <v>1.0065977839532669E-2</v>
      </c>
      <c r="Z218" s="165">
        <f>('DJI Components'!FQ221/'DJI Components'!FQ220)-1</f>
        <v>-9.0792252073564894E-3</v>
      </c>
      <c r="AA218" s="165">
        <f>('DJI Components'!FX221/'DJI Components'!FX220)-1</f>
        <v>4.1005526831876526E-3</v>
      </c>
      <c r="AB218" s="165">
        <f>('DJI Components'!GE221/'DJI Components'!GE220)-1</f>
        <v>1.5019595254311513E-2</v>
      </c>
      <c r="AC218" s="165">
        <f>('DJI Components'!GL221/'DJI Components'!GL220)-1</f>
        <v>-9.2983727810650452E-3</v>
      </c>
      <c r="AD218" s="165">
        <f>('DJI Components'!GS221/'DJI Components'!GS220)-1</f>
        <v>6.899992788447884E-3</v>
      </c>
      <c r="AE218" s="165">
        <f>('DJI Components'!GZ221/'DJI Components'!GZ220)-1</f>
        <v>-1.2523605091977474E-3</v>
      </c>
      <c r="AF218" s="166">
        <f>('DJI Components'!HG221/'DJI Components'!HG220)-1</f>
        <v>1.2737615721267748E-3</v>
      </c>
    </row>
    <row r="219" spans="1:32" x14ac:dyDescent="0.2">
      <c r="A219" s="127">
        <f>'DJI Components'!A222</f>
        <v>44392</v>
      </c>
      <c r="B219" s="164">
        <f>('DJI Components'!E222/'DJI Components'!E221)-1</f>
        <v>-1.1832864844126822E-3</v>
      </c>
      <c r="C219" s="165">
        <f>('DJI Components'!L222/'DJI Components'!L221)-1</f>
        <v>1.9128332503401957E-3</v>
      </c>
      <c r="D219" s="165">
        <f>('DJI Components'!S222/'DJI Components'!S221)-1</f>
        <v>7.8872416169257775E-3</v>
      </c>
      <c r="E219" s="165">
        <f>('DJI Components'!Z222/'DJI Components'!Z221)-1</f>
        <v>-4.4921087961961037E-3</v>
      </c>
      <c r="F219" s="165">
        <f>('DJI Components'!AG222/'DJI Components'!AG221)-1</f>
        <v>-7.5295256074340289E-3</v>
      </c>
      <c r="G219" s="165">
        <f>('DJI Components'!AN222/'DJI Components'!AN221)-1</f>
        <v>-1.0867274668622251E-3</v>
      </c>
      <c r="H219" s="165">
        <f>('DJI Components'!AU222/'DJI Components'!AU221)-1</f>
        <v>-6.5705402905702481E-3</v>
      </c>
      <c r="I219" s="165">
        <f>('DJI Components'!BB222/'DJI Components'!BB221)-1</f>
        <v>-8.1345535219079501E-3</v>
      </c>
      <c r="J219" s="165">
        <f>('DJI Components'!BI222/'DJI Components'!BI221)-1</f>
        <v>3.1994491005846726E-3</v>
      </c>
      <c r="K219" s="165">
        <f>('DJI Components'!BP222/'DJI Components'!BP221)-1</f>
        <v>-6.5789473684211286E-3</v>
      </c>
      <c r="L219" s="165">
        <f>('DJI Components'!BW222/'DJI Components'!BW221)-1</f>
        <v>-2.8044551731483125E-3</v>
      </c>
      <c r="M219" s="165">
        <f>('DJI Components'!CD222/'DJI Components'!CD221)-1</f>
        <v>2.2127558113402834E-2</v>
      </c>
      <c r="N219" s="165">
        <f>('DJI Components'!CK222/'DJI Components'!CK221)-1</f>
        <v>1.0932867580562444E-2</v>
      </c>
      <c r="O219" s="165">
        <f>('DJI Components'!CR222/'DJI Components'!CR221)-1</f>
        <v>-1.2561907289455165E-2</v>
      </c>
      <c r="P219" s="165">
        <f>('DJI Components'!CY222/'DJI Components'!CY221)-1</f>
        <v>4.5057214165351578E-3</v>
      </c>
      <c r="Q219" s="165">
        <f>('DJI Components'!DF222/'DJI Components'!DF221)-1</f>
        <v>-1.2029122309929918E-2</v>
      </c>
      <c r="R219" s="165">
        <f>('DJI Components'!DM222/'DJI Components'!DM221)-1</f>
        <v>2.1919288999461273E-3</v>
      </c>
      <c r="S219" s="165">
        <f>('DJI Components'!DT222/'DJI Components'!DT221)-1</f>
        <v>-1.0542740046751709E-3</v>
      </c>
      <c r="T219" s="165">
        <f>('DJI Components'!EA222/'DJI Components'!EA221)-1</f>
        <v>3.607304678924006E-3</v>
      </c>
      <c r="U219" s="165">
        <f>('DJI Components'!EH222/'DJI Components'!EH221)-1</f>
        <v>-5.2387913617646387E-3</v>
      </c>
      <c r="V219" s="165">
        <f>('DJI Components'!EO222/'DJI Components'!EO221)-1</f>
        <v>9.2861833911306313E-4</v>
      </c>
      <c r="W219" s="165">
        <f>('DJI Components'!EV222/'DJI Components'!EV221)-1</f>
        <v>8.5520222800992141E-3</v>
      </c>
      <c r="X219" s="165">
        <f>('DJI Components'!FC222/'DJI Components'!FC221)-1</f>
        <v>-2.0005738316380639E-2</v>
      </c>
      <c r="Y219" s="165">
        <f>('DJI Components'!FJ222/'DJI Components'!FJ221)-1</f>
        <v>6.7948165844484709E-3</v>
      </c>
      <c r="Z219" s="165">
        <f>('DJI Components'!FQ222/'DJI Components'!FQ221)-1</f>
        <v>1.2803197492482044E-2</v>
      </c>
      <c r="AA219" s="165">
        <f>('DJI Components'!FX222/'DJI Components'!FX221)-1</f>
        <v>4.083789062500065E-3</v>
      </c>
      <c r="AB219" s="165">
        <f>('DJI Components'!GE222/'DJI Components'!GE221)-1</f>
        <v>1.0406918768915085E-2</v>
      </c>
      <c r="AC219" s="165">
        <f>('DJI Components'!GL222/'DJI Components'!GL221)-1</f>
        <v>-1.3438587597299767E-2</v>
      </c>
      <c r="AD219" s="165">
        <f>('DJI Components'!GS222/'DJI Components'!GS221)-1</f>
        <v>7.7711760981014066E-4</v>
      </c>
      <c r="AE219" s="165">
        <f>('DJI Components'!GZ222/'DJI Components'!GZ221)-1</f>
        <v>3.9799149926933453E-3</v>
      </c>
      <c r="AF219" s="166">
        <f>('DJI Components'!HG222/'DJI Components'!HG221)-1</f>
        <v>1.5397946310717892E-3</v>
      </c>
    </row>
    <row r="220" spans="1:32" x14ac:dyDescent="0.2">
      <c r="A220" s="127">
        <f>'DJI Components'!A223</f>
        <v>44393</v>
      </c>
      <c r="B220" s="164">
        <f>('DJI Components'!E223/'DJI Components'!E222)-1</f>
        <v>-1.5894175742024452E-2</v>
      </c>
      <c r="C220" s="165">
        <f>('DJI Components'!L223/'DJI Components'!L222)-1</f>
        <v>-1.6430494078200963E-2</v>
      </c>
      <c r="D220" s="165">
        <f>('DJI Components'!S223/'DJI Components'!S222)-1</f>
        <v>5.3927015084802576E-3</v>
      </c>
      <c r="E220" s="165">
        <f>('DJI Components'!Z223/'DJI Components'!Z222)-1</f>
        <v>-1.4075950002046089E-2</v>
      </c>
      <c r="F220" s="165">
        <f>('DJI Components'!AG223/'DJI Components'!AG222)-1</f>
        <v>-2.2535419791152367E-2</v>
      </c>
      <c r="G220" s="165">
        <f>('DJI Components'!AN223/'DJI Components'!AN222)-1</f>
        <v>-1.6366335246840946E-2</v>
      </c>
      <c r="H220" s="165">
        <f>('DJI Components'!AU223/'DJI Components'!AU222)-1</f>
        <v>-2.6456070292515288E-2</v>
      </c>
      <c r="I220" s="165">
        <f>('DJI Components'!BB223/'DJI Components'!BB222)-1</f>
        <v>9.3194777513705418E-4</v>
      </c>
      <c r="J220" s="165">
        <f>('DJI Components'!BI223/'DJI Components'!BI222)-1</f>
        <v>-7.0866408059289121E-4</v>
      </c>
      <c r="K220" s="165">
        <f>('DJI Components'!BP223/'DJI Components'!BP222)-1</f>
        <v>-3.0689743175577378E-2</v>
      </c>
      <c r="L220" s="165">
        <f>('DJI Components'!BW223/'DJI Components'!BW222)-1</f>
        <v>-2.2900811202879789E-2</v>
      </c>
      <c r="M220" s="165">
        <f>('DJI Components'!CD223/'DJI Components'!CD222)-1</f>
        <v>-1.0652446292276463E-2</v>
      </c>
      <c r="N220" s="165">
        <f>('DJI Components'!CK223/'DJI Components'!CK222)-1</f>
        <v>-3.625490479468918E-3</v>
      </c>
      <c r="O220" s="165">
        <f>('DJI Components'!CR223/'DJI Components'!CR222)-1</f>
        <v>-1.5051065847499157E-2</v>
      </c>
      <c r="P220" s="165">
        <f>('DJI Components'!CY223/'DJI Components'!CY222)-1</f>
        <v>-1.1035977451818724E-2</v>
      </c>
      <c r="Q220" s="165">
        <f>('DJI Components'!DF223/'DJI Components'!DF222)-1</f>
        <v>-1.6035458099288302E-3</v>
      </c>
      <c r="R220" s="165">
        <f>('DJI Components'!DM223/'DJI Components'!DM222)-1</f>
        <v>-2.2835474335209605E-2</v>
      </c>
      <c r="S220" s="165">
        <f>('DJI Components'!DT223/'DJI Components'!DT222)-1</f>
        <v>-8.9919155481275048E-3</v>
      </c>
      <c r="T220" s="165">
        <f>('DJI Components'!EA223/'DJI Components'!EA222)-1</f>
        <v>1.5403722325963987E-3</v>
      </c>
      <c r="U220" s="165">
        <f>('DJI Components'!EH223/'DJI Components'!EH222)-1</f>
        <v>-9.9633135606980172E-4</v>
      </c>
      <c r="V220" s="165">
        <f>('DJI Components'!EO223/'DJI Components'!EO222)-1</f>
        <v>-1.1379775974027062E-2</v>
      </c>
      <c r="W220" s="165">
        <f>('DJI Components'!EV223/'DJI Components'!EV222)-1</f>
        <v>9.7009985714000546E-3</v>
      </c>
      <c r="X220" s="165">
        <f>('DJI Components'!FC223/'DJI Components'!FC222)-1</f>
        <v>3.5777043221003613E-3</v>
      </c>
      <c r="Y220" s="165">
        <f>('DJI Components'!FJ223/'DJI Components'!FJ222)-1</f>
        <v>5.2063053707891438E-3</v>
      </c>
      <c r="Z220" s="165">
        <f>('DJI Components'!FQ223/'DJI Components'!FQ222)-1</f>
        <v>-8.3317702653995518E-4</v>
      </c>
      <c r="AA220" s="165">
        <f>('DJI Components'!FX223/'DJI Components'!FX222)-1</f>
        <v>-1.5915119644829279E-3</v>
      </c>
      <c r="AB220" s="165">
        <f>('DJI Components'!GE223/'DJI Components'!GE222)-1</f>
        <v>-1.7300663641512948E-3</v>
      </c>
      <c r="AC220" s="165">
        <f>('DJI Components'!GL223/'DJI Components'!GL222)-1</f>
        <v>-4.9729729729729444E-3</v>
      </c>
      <c r="AD220" s="165">
        <f>('DJI Components'!GS223/'DJI Components'!GS222)-1</f>
        <v>-7.0595790749783394E-4</v>
      </c>
      <c r="AE220" s="165">
        <f>('DJI Components'!GZ223/'DJI Components'!GZ222)-1</f>
        <v>-2.6282900666290465E-2</v>
      </c>
      <c r="AF220" s="166">
        <f>('DJI Components'!HG223/'DJI Components'!HG222)-1</f>
        <v>-8.5508854426583625E-3</v>
      </c>
    </row>
    <row r="221" spans="1:32" x14ac:dyDescent="0.2">
      <c r="A221" s="127">
        <f>'DJI Components'!A224</f>
        <v>44396</v>
      </c>
      <c r="B221" s="164">
        <f>('DJI Components'!E224/'DJI Components'!E223)-1</f>
        <v>-9.0785827626669313E-3</v>
      </c>
      <c r="C221" s="165">
        <f>('DJI Components'!L224/'DJI Components'!L223)-1</f>
        <v>-4.2350433573037805E-2</v>
      </c>
      <c r="D221" s="165">
        <f>('DJI Components'!S224/'DJI Components'!S223)-1</f>
        <v>-4.960521718326949E-3</v>
      </c>
      <c r="E221" s="165">
        <f>('DJI Components'!Z224/'DJI Components'!Z223)-1</f>
        <v>-2.6914420567760167E-2</v>
      </c>
      <c r="F221" s="165">
        <f>('DJI Components'!AG224/'DJI Components'!AG223)-1</f>
        <v>-4.9370808088297746E-2</v>
      </c>
      <c r="G221" s="165">
        <f>('DJI Components'!AN224/'DJI Components'!AN223)-1</f>
        <v>-2.3419067421289741E-2</v>
      </c>
      <c r="H221" s="165">
        <f>('DJI Components'!AU224/'DJI Components'!AU223)-1</f>
        <v>-2.6972256328160915E-2</v>
      </c>
      <c r="I221" s="165">
        <f>('DJI Components'!BB224/'DJI Components'!BB223)-1</f>
        <v>-1.1918063092773545E-2</v>
      </c>
      <c r="J221" s="165">
        <f>('DJI Components'!BI224/'DJI Components'!BI223)-1</f>
        <v>-1.1879467663848731E-2</v>
      </c>
      <c r="K221" s="165">
        <f>('DJI Components'!BP224/'DJI Components'!BP223)-1</f>
        <v>-3.6993785602192575E-2</v>
      </c>
      <c r="L221" s="165">
        <f>('DJI Components'!BW224/'DJI Components'!BW223)-1</f>
        <v>-2.7631544220335758E-2</v>
      </c>
      <c r="M221" s="165">
        <f>('DJI Components'!CD224/'DJI Components'!CD223)-1</f>
        <v>-4.1983232388458136E-2</v>
      </c>
      <c r="N221" s="165">
        <f>('DJI Components'!CK224/'DJI Components'!CK223)-1</f>
        <v>-8.303831328187794E-3</v>
      </c>
      <c r="O221" s="165">
        <f>('DJI Components'!CR224/'DJI Components'!CR223)-1</f>
        <v>-6.0033107876421576E-3</v>
      </c>
      <c r="P221" s="165">
        <f>('DJI Components'!CY224/'DJI Components'!CY223)-1</f>
        <v>-7.0554070722278484E-3</v>
      </c>
      <c r="Q221" s="165">
        <f>('DJI Components'!DF224/'DJI Components'!DF223)-1</f>
        <v>-7.2575904607641295E-3</v>
      </c>
      <c r="R221" s="165">
        <f>('DJI Components'!DM224/'DJI Components'!DM223)-1</f>
        <v>-3.2519273714191943E-2</v>
      </c>
      <c r="S221" s="165">
        <f>('DJI Components'!DT224/'DJI Components'!DT223)-1</f>
        <v>-2.3386602768903031E-2</v>
      </c>
      <c r="T221" s="165">
        <f>('DJI Components'!EA224/'DJI Components'!EA223)-1</f>
        <v>-1.2432633136348348E-2</v>
      </c>
      <c r="U221" s="165">
        <f>('DJI Components'!EH224/'DJI Components'!EH223)-1</f>
        <v>-1.3321424755120104E-2</v>
      </c>
      <c r="V221" s="165">
        <f>('DJI Components'!EO224/'DJI Components'!EO223)-1</f>
        <v>-1.2386680798748384E-2</v>
      </c>
      <c r="W221" s="165">
        <f>('DJI Components'!EV224/'DJI Components'!EV223)-1</f>
        <v>-4.9813538175713656E-4</v>
      </c>
      <c r="X221" s="165">
        <f>('DJI Components'!FC224/'DJI Components'!FC223)-1</f>
        <v>-3.6907688874527889E-3</v>
      </c>
      <c r="Y221" s="165">
        <f>('DJI Components'!FJ224/'DJI Components'!FJ223)-1</f>
        <v>-3.2802634649291007E-2</v>
      </c>
      <c r="Z221" s="165">
        <f>('DJI Components'!FQ224/'DJI Components'!FQ223)-1</f>
        <v>-2.5351474138151864E-2</v>
      </c>
      <c r="AA221" s="165">
        <f>('DJI Components'!FX224/'DJI Components'!FX223)-1</f>
        <v>-1.0981208129316467E-2</v>
      </c>
      <c r="AB221" s="165">
        <f>('DJI Components'!GE224/'DJI Components'!GE223)-1</f>
        <v>-3.1073638382106195E-2</v>
      </c>
      <c r="AC221" s="165">
        <f>('DJI Components'!GL224/'DJI Components'!GL223)-1</f>
        <v>-9.5610169491525676E-3</v>
      </c>
      <c r="AD221" s="165">
        <f>('DJI Components'!GS224/'DJI Components'!GS223)-1</f>
        <v>-2.3311811575471575E-3</v>
      </c>
      <c r="AE221" s="165">
        <f>('DJI Components'!GZ224/'DJI Components'!GZ223)-1</f>
        <v>-3.5469304951974867E-2</v>
      </c>
      <c r="AF221" s="166">
        <f>('DJI Components'!HG224/'DJI Components'!HG223)-1</f>
        <v>-2.0924041126792137E-2</v>
      </c>
    </row>
    <row r="222" spans="1:32" x14ac:dyDescent="0.2">
      <c r="A222" s="127">
        <f>'DJI Components'!A225</f>
        <v>44397</v>
      </c>
      <c r="B222" s="164">
        <f>('DJI Components'!E225/'DJI Components'!E224)-1</f>
        <v>1.6501361778713974E-2</v>
      </c>
      <c r="C222" s="165">
        <f>('DJI Components'!L225/'DJI Components'!L224)-1</f>
        <v>3.7221282933742161E-2</v>
      </c>
      <c r="D222" s="165">
        <f>('DJI Components'!S225/'DJI Components'!S224)-1</f>
        <v>6.4849431602942431E-4</v>
      </c>
      <c r="E222" s="165">
        <f>('DJI Components'!Z225/'DJI Components'!Z224)-1</f>
        <v>2.5974005461018024E-2</v>
      </c>
      <c r="F222" s="165">
        <f>('DJI Components'!AG225/'DJI Components'!AG224)-1</f>
        <v>4.9084442507260073E-2</v>
      </c>
      <c r="G222" s="165">
        <f>('DJI Components'!AN225/'DJI Components'!AN224)-1</f>
        <v>2.4029963324502912E-2</v>
      </c>
      <c r="H222" s="165">
        <f>('DJI Components'!AU225/'DJI Components'!AU224)-1</f>
        <v>5.9399750514796956E-3</v>
      </c>
      <c r="I222" s="165">
        <f>('DJI Components'!BB225/'DJI Components'!BB224)-1</f>
        <v>9.8002448209528747E-3</v>
      </c>
      <c r="J222" s="165">
        <f>('DJI Components'!BI225/'DJI Components'!BI224)-1</f>
        <v>1.794401579041871E-3</v>
      </c>
      <c r="K222" s="165">
        <f>('DJI Components'!BP225/'DJI Components'!BP224)-1</f>
        <v>1.4362311570127906E-2</v>
      </c>
      <c r="L222" s="165">
        <f>('DJI Components'!BW225/'DJI Components'!BW224)-1</f>
        <v>2.8304039726251506E-2</v>
      </c>
      <c r="M222" s="165">
        <f>('DJI Components'!CD225/'DJI Components'!CD224)-1</f>
        <v>4.078672997758126E-2</v>
      </c>
      <c r="N222" s="165">
        <f>('DJI Components'!CK225/'DJI Components'!CK224)-1</f>
        <v>2.0321796034775907E-2</v>
      </c>
      <c r="O222" s="165">
        <f>('DJI Components'!CR225/'DJI Components'!CR224)-1</f>
        <v>1.0981021430838567E-2</v>
      </c>
      <c r="P222" s="165">
        <f>('DJI Components'!CY225/'DJI Components'!CY224)-1</f>
        <v>1.4863711062408802E-2</v>
      </c>
      <c r="Q222" s="165">
        <f>('DJI Components'!DF225/'DJI Components'!DF224)-1</f>
        <v>9.4079095934829216E-3</v>
      </c>
      <c r="R222" s="165">
        <f>('DJI Components'!DM225/'DJI Components'!DM224)-1</f>
        <v>1.8643301227166731E-2</v>
      </c>
      <c r="S222" s="165">
        <f>('DJI Components'!DT225/'DJI Components'!DT224)-1</f>
        <v>2.1852957817607876E-2</v>
      </c>
      <c r="T222" s="165">
        <f>('DJI Components'!EA225/'DJI Components'!EA224)-1</f>
        <v>-1.1421219542327554E-2</v>
      </c>
      <c r="U222" s="165">
        <f>('DJI Components'!EH225/'DJI Components'!EH224)-1</f>
        <v>8.3390380008288023E-3</v>
      </c>
      <c r="V222" s="165">
        <f>('DJI Components'!EO225/'DJI Components'!EO224)-1</f>
        <v>1.1845252798038164E-2</v>
      </c>
      <c r="W222" s="165">
        <f>('DJI Components'!EV225/'DJI Components'!EV224)-1</f>
        <v>-5.3403587960644261E-3</v>
      </c>
      <c r="X222" s="165">
        <f>('DJI Components'!FC225/'DJI Components'!FC224)-1</f>
        <v>1.0776670038602498E-2</v>
      </c>
      <c r="Y222" s="165">
        <f>('DJI Components'!FJ225/'DJI Components'!FJ224)-1</f>
        <v>-1.1238860612152735E-3</v>
      </c>
      <c r="Z222" s="165">
        <f>('DJI Components'!FQ225/'DJI Components'!FQ224)-1</f>
        <v>9.5585073561752498E-3</v>
      </c>
      <c r="AA222" s="165">
        <f>('DJI Components'!FX225/'DJI Components'!FX224)-1</f>
        <v>-4.6561246418338476E-3</v>
      </c>
      <c r="AB222" s="165">
        <f>('DJI Components'!GE225/'DJI Components'!GE224)-1</f>
        <v>9.5253648429705073E-3</v>
      </c>
      <c r="AC222" s="165">
        <f>('DJI Components'!GL225/'DJI Components'!GL224)-1</f>
        <v>1.0530912218915667E-2</v>
      </c>
      <c r="AD222" s="165">
        <f>('DJI Components'!GS225/'DJI Components'!GS224)-1</f>
        <v>4.5316081436410638E-3</v>
      </c>
      <c r="AE222" s="165">
        <f>('DJI Components'!GZ225/'DJI Components'!GZ224)-1</f>
        <v>2.1971685839347055E-2</v>
      </c>
      <c r="AF222" s="166">
        <f>('DJI Components'!HG225/'DJI Components'!HG224)-1</f>
        <v>1.6193079096544105E-2</v>
      </c>
    </row>
    <row r="223" spans="1:32" x14ac:dyDescent="0.2">
      <c r="A223" s="127">
        <f>'DJI Components'!A226</f>
        <v>44398</v>
      </c>
      <c r="B223" s="164">
        <f>('DJI Components'!E226/'DJI Components'!E225)-1</f>
        <v>-2.4899411541201566E-4</v>
      </c>
      <c r="C223" s="165">
        <f>('DJI Components'!L226/'DJI Components'!L225)-1</f>
        <v>2.155504297847588E-2</v>
      </c>
      <c r="D223" s="165">
        <f>('DJI Components'!S226/'DJI Components'!S225)-1</f>
        <v>-8.2627607771182943E-3</v>
      </c>
      <c r="E223" s="165">
        <f>('DJI Components'!Z226/'DJI Components'!Z225)-1</f>
        <v>-5.1317142031493956E-3</v>
      </c>
      <c r="F223" s="165">
        <f>('DJI Components'!AG226/'DJI Components'!AG225)-1</f>
        <v>2.4821548003358451E-2</v>
      </c>
      <c r="G223" s="165">
        <f>('DJI Components'!AN226/'DJI Components'!AN225)-1</f>
        <v>1.3319815862479878E-2</v>
      </c>
      <c r="H223" s="165">
        <f>('DJI Components'!AU226/'DJI Components'!AU225)-1</f>
        <v>3.4082679312987363E-2</v>
      </c>
      <c r="I223" s="165">
        <f>('DJI Components'!BB226/'DJI Components'!BB225)-1</f>
        <v>5.5990852706575556E-3</v>
      </c>
      <c r="J223" s="165">
        <f>('DJI Components'!BI226/'DJI Components'!BI225)-1</f>
        <v>1.2896238119425529E-2</v>
      </c>
      <c r="K223" s="165">
        <f>('DJI Components'!BP226/'DJI Components'!BP225)-1</f>
        <v>1.8935534270479781E-2</v>
      </c>
      <c r="L223" s="165">
        <f>('DJI Components'!BW226/'DJI Components'!BW225)-1</f>
        <v>2.3960932559465631E-2</v>
      </c>
      <c r="M223" s="165">
        <f>('DJI Components'!CD226/'DJI Components'!CD225)-1</f>
        <v>9.5358441254751458E-3</v>
      </c>
      <c r="N223" s="165">
        <f>('DJI Components'!CK226/'DJI Components'!CK225)-1</f>
        <v>3.1042845593185486E-3</v>
      </c>
      <c r="O223" s="165">
        <f>('DJI Components'!CR226/'DJI Components'!CR225)-1</f>
        <v>1.7921758945627753E-2</v>
      </c>
      <c r="P223" s="165">
        <f>('DJI Components'!CY226/'DJI Components'!CY225)-1</f>
        <v>9.5020503714935423E-3</v>
      </c>
      <c r="Q223" s="165">
        <f>('DJI Components'!DF226/'DJI Components'!DF225)-1</f>
        <v>6.1739864560519386E-3</v>
      </c>
      <c r="R223" s="165">
        <f>('DJI Components'!DM226/'DJI Components'!DM225)-1</f>
        <v>2.1040637584099686E-2</v>
      </c>
      <c r="S223" s="165">
        <f>('DJI Components'!DT226/'DJI Components'!DT225)-1</f>
        <v>7.0857940481359183E-3</v>
      </c>
      <c r="T223" s="165">
        <f>('DJI Components'!EA226/'DJI Components'!EA225)-1</f>
        <v>2.8882894286015315E-3</v>
      </c>
      <c r="U223" s="165">
        <f>('DJI Components'!EH226/'DJI Components'!EH225)-1</f>
        <v>7.4466094367526825E-3</v>
      </c>
      <c r="V223" s="165">
        <f>('DJI Components'!EO226/'DJI Components'!EO225)-1</f>
        <v>8.3886124831409337E-3</v>
      </c>
      <c r="W223" s="165">
        <f>('DJI Components'!EV226/'DJI Components'!EV225)-1</f>
        <v>-3.5078029421174994E-3</v>
      </c>
      <c r="X223" s="165">
        <f>('DJI Components'!FC226/'DJI Components'!FC225)-1</f>
        <v>8.3295156039751017E-3</v>
      </c>
      <c r="Y223" s="165">
        <f>('DJI Components'!FJ226/'DJI Components'!FJ225)-1</f>
        <v>4.9639289155849475E-3</v>
      </c>
      <c r="Z223" s="165">
        <f>('DJI Components'!FQ226/'DJI Components'!FQ225)-1</f>
        <v>4.0439111701966457E-3</v>
      </c>
      <c r="AA223" s="165">
        <f>('DJI Components'!FX226/'DJI Components'!FX225)-1</f>
        <v>6.6570526571769761E-3</v>
      </c>
      <c r="AB223" s="165">
        <f>('DJI Components'!GE226/'DJI Components'!GE225)-1</f>
        <v>3.9555295091329157E-3</v>
      </c>
      <c r="AC223" s="165">
        <f>('DJI Components'!GL226/'DJI Components'!GL225)-1</f>
        <v>1.3243529890500927E-2</v>
      </c>
      <c r="AD223" s="165">
        <f>('DJI Components'!GS226/'DJI Components'!GS225)-1</f>
        <v>-4.9340736214165126E-3</v>
      </c>
      <c r="AE223" s="165">
        <f>('DJI Components'!GZ226/'DJI Components'!GZ225)-1</f>
        <v>7.9207355021204684E-4</v>
      </c>
      <c r="AF223" s="166">
        <f>('DJI Components'!HG226/'DJI Components'!HG225)-1</f>
        <v>8.2872648027541018E-3</v>
      </c>
    </row>
    <row r="224" spans="1:32" x14ac:dyDescent="0.2">
      <c r="A224" s="127">
        <f>'DJI Components'!A227</f>
        <v>44399</v>
      </c>
      <c r="B224" s="164">
        <f>('DJI Components'!E227/'DJI Components'!E226)-1</f>
        <v>-8.4673853968743051E-3</v>
      </c>
      <c r="C224" s="165">
        <f>('DJI Components'!L227/'DJI Components'!L226)-1</f>
        <v>-9.3327983691612326E-3</v>
      </c>
      <c r="D224" s="165">
        <f>('DJI Components'!S227/'DJI Components'!S226)-1</f>
        <v>-4.4925871882561808E-4</v>
      </c>
      <c r="E224" s="165">
        <f>('DJI Components'!Z227/'DJI Components'!Z226)-1</f>
        <v>9.6286730245671581E-3</v>
      </c>
      <c r="F224" s="165">
        <f>('DJI Components'!AG227/'DJI Components'!AG226)-1</f>
        <v>-7.5042601443778834E-3</v>
      </c>
      <c r="G224" s="165">
        <f>('DJI Components'!AN227/'DJI Components'!AN226)-1</f>
        <v>-7.4502540207898038E-3</v>
      </c>
      <c r="H224" s="165">
        <f>('DJI Components'!AU227/'DJI Components'!AU226)-1</f>
        <v>-1.0018032458425141E-2</v>
      </c>
      <c r="I224" s="165">
        <f>('DJI Components'!BB227/'DJI Components'!BB226)-1</f>
        <v>1.2249442979780145E-2</v>
      </c>
      <c r="J224" s="165">
        <f>('DJI Components'!BI227/'DJI Components'!BI226)-1</f>
        <v>-1.4146419348299855E-3</v>
      </c>
      <c r="K224" s="165">
        <f>('DJI Components'!BP227/'DJI Components'!BP226)-1</f>
        <v>1.255650426921151E-2</v>
      </c>
      <c r="L224" s="165">
        <f>('DJI Components'!BW227/'DJI Components'!BW226)-1</f>
        <v>-2.1151512717536569E-3</v>
      </c>
      <c r="M224" s="165">
        <f>('DJI Components'!CD227/'DJI Components'!CD226)-1</f>
        <v>3.8386843949445026E-3</v>
      </c>
      <c r="N224" s="165">
        <f>('DJI Components'!CK227/'DJI Components'!CK226)-1</f>
        <v>9.1928855800138543E-4</v>
      </c>
      <c r="O224" s="165">
        <f>('DJI Components'!CR227/'DJI Components'!CR226)-1</f>
        <v>-4.8017250577981896E-3</v>
      </c>
      <c r="P224" s="165">
        <f>('DJI Components'!CY227/'DJI Components'!CY226)-1</f>
        <v>-4.1754846954957792E-3</v>
      </c>
      <c r="Q224" s="165">
        <f>('DJI Components'!DF227/'DJI Components'!DF226)-1</f>
        <v>2.8909728334718388E-3</v>
      </c>
      <c r="R224" s="165">
        <f>('DJI Components'!DM227/'DJI Components'!DM226)-1</f>
        <v>-1.262598447843799E-2</v>
      </c>
      <c r="S224" s="165">
        <f>('DJI Components'!DT227/'DJI Components'!DT226)-1</f>
        <v>1.1613635744905038E-2</v>
      </c>
      <c r="T224" s="165">
        <f>('DJI Components'!EA227/'DJI Components'!EA226)-1</f>
        <v>1.8327006392551137E-3</v>
      </c>
      <c r="U224" s="165">
        <f>('DJI Components'!EH227/'DJI Components'!EH226)-1</f>
        <v>1.6844424666192515E-2</v>
      </c>
      <c r="V224" s="165">
        <f>('DJI Components'!EO227/'DJI Components'!EO226)-1</f>
        <v>1.6140991853228259E-2</v>
      </c>
      <c r="W224" s="165">
        <f>('DJI Components'!EV227/'DJI Components'!EV226)-1</f>
        <v>-1.0057428377674427E-2</v>
      </c>
      <c r="X224" s="165">
        <f>('DJI Components'!FC227/'DJI Components'!FC226)-1</f>
        <v>2.5484275637172038E-2</v>
      </c>
      <c r="Y224" s="165">
        <f>('DJI Components'!FJ227/'DJI Components'!FJ226)-1</f>
        <v>-2.6870397177829242E-2</v>
      </c>
      <c r="Z224" s="165">
        <f>('DJI Components'!FQ227/'DJI Components'!FQ226)-1</f>
        <v>2.725192839866164E-3</v>
      </c>
      <c r="AA224" s="165">
        <f>('DJI Components'!FX227/'DJI Components'!FX226)-1</f>
        <v>0</v>
      </c>
      <c r="AB224" s="165">
        <f>('DJI Components'!GE227/'DJI Components'!GE226)-1</f>
        <v>1.9699375856532253E-3</v>
      </c>
      <c r="AC224" s="165">
        <f>('DJI Components'!GL227/'DJI Components'!GL226)-1</f>
        <v>-3.8567818237318363E-3</v>
      </c>
      <c r="AD224" s="165">
        <f>('DJI Components'!GS227/'DJI Components'!GS226)-1</f>
        <v>7.0840831208340838E-4</v>
      </c>
      <c r="AE224" s="165">
        <f>('DJI Components'!GZ227/'DJI Components'!GZ226)-1</f>
        <v>-9.9496523825520766E-3</v>
      </c>
      <c r="AF224" s="166">
        <f>('DJI Components'!HG227/'DJI Components'!HG226)-1</f>
        <v>7.2849014311171523E-4</v>
      </c>
    </row>
    <row r="225" spans="1:32" x14ac:dyDescent="0.2">
      <c r="A225" s="127">
        <f>'DJI Components'!A228</f>
        <v>44400</v>
      </c>
      <c r="B225" s="164">
        <f>('DJI Components'!E228/'DJI Components'!E227)-1</f>
        <v>7.1331589394076911E-3</v>
      </c>
      <c r="C225" s="165">
        <f>('DJI Components'!L228/'DJI Components'!L227)-1</f>
        <v>1.3341129783772887E-2</v>
      </c>
      <c r="D225" s="165">
        <f>('DJI Components'!S228/'DJI Components'!S227)-1</f>
        <v>1.2176170381299034E-2</v>
      </c>
      <c r="E225" s="165">
        <f>('DJI Components'!Z228/'DJI Components'!Z227)-1</f>
        <v>1.1989066512485103E-2</v>
      </c>
      <c r="F225" s="165">
        <f>('DJI Components'!AG228/'DJI Components'!AG227)-1</f>
        <v>2.9429484072747147E-3</v>
      </c>
      <c r="G225" s="165">
        <f>('DJI Components'!AN228/'DJI Components'!AN227)-1</f>
        <v>1.7689567456693478E-3</v>
      </c>
      <c r="H225" s="165">
        <f>('DJI Components'!AU228/'DJI Components'!AU227)-1</f>
        <v>4.0478648046948784E-4</v>
      </c>
      <c r="I225" s="165">
        <f>('DJI Components'!BB228/'DJI Components'!BB227)-1</f>
        <v>1.26512465593831E-2</v>
      </c>
      <c r="J225" s="165">
        <f>('DJI Components'!BI228/'DJI Components'!BI227)-1</f>
        <v>9.5625463155206702E-3</v>
      </c>
      <c r="K225" s="165">
        <f>('DJI Components'!BP228/'DJI Components'!BP227)-1</f>
        <v>-6.1177083333333604E-3</v>
      </c>
      <c r="L225" s="165">
        <f>('DJI Components'!BW228/'DJI Components'!BW227)-1</f>
        <v>3.5952805998162862E-3</v>
      </c>
      <c r="M225" s="165">
        <f>('DJI Components'!CD228/'DJI Components'!CD227)-1</f>
        <v>-1.4694499985079879E-2</v>
      </c>
      <c r="N225" s="165">
        <f>('DJI Components'!CK228/'DJI Components'!CK227)-1</f>
        <v>1.8918728721989408E-2</v>
      </c>
      <c r="O225" s="165">
        <f>('DJI Components'!CR228/'DJI Components'!CR227)-1</f>
        <v>-5.2894908021710374E-2</v>
      </c>
      <c r="P225" s="165">
        <f>('DJI Components'!CY228/'DJI Components'!CY227)-1</f>
        <v>4.4772153269811987E-3</v>
      </c>
      <c r="Q225" s="165">
        <f>('DJI Components'!DF228/'DJI Components'!DF227)-1</f>
        <v>1.0648294167509009E-2</v>
      </c>
      <c r="R225" s="165">
        <f>('DJI Components'!DM228/'DJI Components'!DM227)-1</f>
        <v>-1.9213808616556083E-3</v>
      </c>
      <c r="S225" s="165">
        <f>('DJI Components'!DT228/'DJI Components'!DT227)-1</f>
        <v>1.7974647152760204E-2</v>
      </c>
      <c r="T225" s="165">
        <f>('DJI Components'!EA228/'DJI Components'!EA227)-1</f>
        <v>1.3197465218835358E-2</v>
      </c>
      <c r="U225" s="165">
        <f>('DJI Components'!EH228/'DJI Components'!EH227)-1</f>
        <v>1.2336610802232473E-2</v>
      </c>
      <c r="V225" s="165">
        <f>('DJI Components'!EO228/'DJI Components'!EO227)-1</f>
        <v>1.6373461110790855E-2</v>
      </c>
      <c r="W225" s="165">
        <f>('DJI Components'!EV228/'DJI Components'!EV227)-1</f>
        <v>1.4441146274866146E-2</v>
      </c>
      <c r="X225" s="165">
        <f>('DJI Components'!FC228/'DJI Components'!FC227)-1</f>
        <v>-1.2082729225404432E-4</v>
      </c>
      <c r="Y225" s="165">
        <f>('DJI Components'!FJ228/'DJI Components'!FJ227)-1</f>
        <v>7.4445048539684144E-4</v>
      </c>
      <c r="Z225" s="165">
        <f>('DJI Components'!FQ228/'DJI Components'!FQ227)-1</f>
        <v>4.642045003397266E-3</v>
      </c>
      <c r="AA225" s="165">
        <f>('DJI Components'!FX228/'DJI Components'!FX227)-1</f>
        <v>-1.2511170464500898E-3</v>
      </c>
      <c r="AB225" s="165">
        <f>('DJI Components'!GE228/'DJI Components'!GE227)-1</f>
        <v>1.9988551732565529E-2</v>
      </c>
      <c r="AC225" s="165">
        <f>('DJI Components'!GL228/'DJI Components'!GL227)-1</f>
        <v>8.6033551902198191E-4</v>
      </c>
      <c r="AD225" s="165">
        <f>('DJI Components'!GS228/'DJI Components'!GS227)-1</f>
        <v>8.2111486313825033E-3</v>
      </c>
      <c r="AE225" s="165">
        <f>('DJI Components'!GZ228/'DJI Components'!GZ227)-1</f>
        <v>5.7671099820957306E-3</v>
      </c>
      <c r="AF225" s="166">
        <f>('DJI Components'!HG228/'DJI Components'!HG227)-1</f>
        <v>6.8402379437935146E-3</v>
      </c>
    </row>
    <row r="226" spans="1:32" x14ac:dyDescent="0.2">
      <c r="A226" s="127">
        <f>'DJI Components'!A229</f>
        <v>44403</v>
      </c>
      <c r="B226" s="164">
        <f>('DJI Components'!E229/'DJI Components'!E228)-1</f>
        <v>5.8855452669572816E-3</v>
      </c>
      <c r="C226" s="165">
        <f>('DJI Components'!L229/'DJI Components'!L228)-1</f>
        <v>-3.29132707610158E-3</v>
      </c>
      <c r="D226" s="165">
        <f>('DJI Components'!S229/'DJI Components'!S228)-1</f>
        <v>-1.0657189525846933E-2</v>
      </c>
      <c r="E226" s="165">
        <f>('DJI Components'!Z229/'DJI Components'!Z228)-1</f>
        <v>2.8945005774703159E-3</v>
      </c>
      <c r="F226" s="165">
        <f>('DJI Components'!AG229/'DJI Components'!AG228)-1</f>
        <v>1.9546776461777382E-2</v>
      </c>
      <c r="G226" s="165">
        <f>('DJI Components'!AN229/'DJI Components'!AN228)-1</f>
        <v>7.1588794309114245E-3</v>
      </c>
      <c r="H226" s="165">
        <f>('DJI Components'!AU229/'DJI Components'!AU228)-1</f>
        <v>2.1140966810226924E-2</v>
      </c>
      <c r="I226" s="165">
        <f>('DJI Components'!BB229/'DJI Components'!BB228)-1</f>
        <v>4.3454825276119102E-3</v>
      </c>
      <c r="J226" s="165">
        <f>('DJI Components'!BI229/'DJI Components'!BI228)-1</f>
        <v>8.7709176906125563E-4</v>
      </c>
      <c r="K226" s="165">
        <f>('DJI Components'!BP229/'DJI Components'!BP228)-1</f>
        <v>3.1608666917174233E-2</v>
      </c>
      <c r="L226" s="165">
        <f>('DJI Components'!BW229/'DJI Components'!BW228)-1</f>
        <v>4.9458790518661644E-3</v>
      </c>
      <c r="M226" s="165">
        <f>('DJI Components'!CD229/'DJI Components'!CD228)-1</f>
        <v>-3.0528082096215048E-4</v>
      </c>
      <c r="N226" s="165">
        <f>('DJI Components'!CK229/'DJI Components'!CK228)-1</f>
        <v>-4.9873903976370704E-3</v>
      </c>
      <c r="O226" s="165">
        <f>('DJI Components'!CR229/'DJI Components'!CR228)-1</f>
        <v>2.47170000000001E-2</v>
      </c>
      <c r="P226" s="165">
        <f>('DJI Components'!CY229/'DJI Components'!CY228)-1</f>
        <v>1.0117504177656667E-2</v>
      </c>
      <c r="Q226" s="165">
        <f>('DJI Components'!DF229/'DJI Components'!DF228)-1</f>
        <v>4.6569650887628988E-4</v>
      </c>
      <c r="R226" s="165">
        <f>('DJI Components'!DM229/'DJI Components'!DM228)-1</f>
        <v>6.7046933530583441E-3</v>
      </c>
      <c r="S226" s="165">
        <f>('DJI Components'!DT229/'DJI Components'!DT228)-1</f>
        <v>4.1981765336382981E-3</v>
      </c>
      <c r="T226" s="165">
        <f>('DJI Components'!EA229/'DJI Components'!EA228)-1</f>
        <v>-3.8690094935645014E-3</v>
      </c>
      <c r="U226" s="165">
        <f>('DJI Components'!EH229/'DJI Components'!EH228)-1</f>
        <v>-2.1404528331346873E-3</v>
      </c>
      <c r="V226" s="165">
        <f>('DJI Components'!EO229/'DJI Components'!EO228)-1</f>
        <v>-7.6340766552411843E-3</v>
      </c>
      <c r="W226" s="165">
        <f>('DJI Components'!EV229/'DJI Components'!EV228)-1</f>
        <v>3.5053009838836857E-3</v>
      </c>
      <c r="X226" s="165">
        <f>('DJI Components'!FC229/'DJI Components'!FC228)-1</f>
        <v>-2.6183041289022935E-3</v>
      </c>
      <c r="Y226" s="165">
        <f>('DJI Components'!FJ229/'DJI Components'!FJ228)-1</f>
        <v>6.4246434849748457E-3</v>
      </c>
      <c r="Z226" s="165">
        <f>('DJI Components'!FQ229/'DJI Components'!FQ228)-1</f>
        <v>-9.9593078297541826E-3</v>
      </c>
      <c r="AA226" s="165">
        <f>('DJI Components'!FX229/'DJI Components'!FX228)-1</f>
        <v>-1.7895847925987196E-3</v>
      </c>
      <c r="AB226" s="165">
        <f>('DJI Components'!GE229/'DJI Components'!GE228)-1</f>
        <v>4.9393461579094744E-3</v>
      </c>
      <c r="AC226" s="165">
        <f>('DJI Components'!GL229/'DJI Components'!GL228)-1</f>
        <v>1.5473909638382022E-2</v>
      </c>
      <c r="AD226" s="165">
        <f>('DJI Components'!GS229/'DJI Components'!GS228)-1</f>
        <v>1.404282874605034E-3</v>
      </c>
      <c r="AE226" s="165">
        <f>('DJI Components'!GZ229/'DJI Components'!GZ228)-1</f>
        <v>1.4761019727268287E-2</v>
      </c>
      <c r="AF226" s="166">
        <f>('DJI Components'!HG229/'DJI Components'!HG228)-1</f>
        <v>2.3604204605898182E-3</v>
      </c>
    </row>
    <row r="227" spans="1:32" x14ac:dyDescent="0.2">
      <c r="A227" s="127">
        <f>'DJI Components'!A230</f>
        <v>44404</v>
      </c>
      <c r="B227" s="164">
        <f>('DJI Components'!E230/'DJI Components'!E229)-1</f>
        <v>-5.950300054051616E-3</v>
      </c>
      <c r="C227" s="165">
        <f>('DJI Components'!L230/'DJI Components'!L229)-1</f>
        <v>1.9118301262275317E-3</v>
      </c>
      <c r="D227" s="165">
        <f>('DJI Components'!S230/'DJI Components'!S229)-1</f>
        <v>-1.6321568334245473E-3</v>
      </c>
      <c r="E227" s="165">
        <f>('DJI Components'!Z230/'DJI Components'!Z229)-1</f>
        <v>-1.4900335092947969E-2</v>
      </c>
      <c r="F227" s="165">
        <f>('DJI Components'!AG230/'DJI Components'!AG229)-1</f>
        <v>-1.5851237125935724E-2</v>
      </c>
      <c r="G227" s="165">
        <f>('DJI Components'!AN230/'DJI Components'!AN229)-1</f>
        <v>-5.354712625478486E-3</v>
      </c>
      <c r="H227" s="165">
        <f>('DJI Components'!AU230/'DJI Components'!AU229)-1</f>
        <v>-3.3679644388696639E-3</v>
      </c>
      <c r="I227" s="165">
        <f>('DJI Components'!BB230/'DJI Components'!BB229)-1</f>
        <v>-3.4253109171569207E-3</v>
      </c>
      <c r="J227" s="165">
        <f>('DJI Components'!BI230/'DJI Components'!BI229)-1</f>
        <v>3.5050297317731349E-3</v>
      </c>
      <c r="K227" s="165">
        <f>('DJI Components'!BP230/'DJI Components'!BP229)-1</f>
        <v>-9.6753752515843505E-4</v>
      </c>
      <c r="L227" s="165">
        <f>('DJI Components'!BW230/'DJI Components'!BW229)-1</f>
        <v>-2.8198936337306968E-3</v>
      </c>
      <c r="M227" s="165">
        <f>('DJI Components'!CD230/'DJI Components'!CD229)-1</f>
        <v>4.8418800436205167E-3</v>
      </c>
      <c r="N227" s="165">
        <f>('DJI Components'!CK230/'DJI Components'!CK229)-1</f>
        <v>-1.1836412473141156E-2</v>
      </c>
      <c r="O227" s="165">
        <f>('DJI Components'!CR230/'DJI Components'!CR229)-1</f>
        <v>-2.0806499340701556E-2</v>
      </c>
      <c r="P227" s="165">
        <f>('DJI Components'!CY230/'DJI Components'!CY229)-1</f>
        <v>-1.4011346529063662E-4</v>
      </c>
      <c r="Q227" s="165">
        <f>('DJI Components'!DF230/'DJI Components'!DF229)-1</f>
        <v>4.5965498515316838E-3</v>
      </c>
      <c r="R227" s="165">
        <f>('DJI Components'!DM230/'DJI Components'!DM229)-1</f>
        <v>-1.3188065144268402E-3</v>
      </c>
      <c r="S227" s="165">
        <f>('DJI Components'!DT230/'DJI Components'!DT229)-1</f>
        <v>9.7139521225337866E-3</v>
      </c>
      <c r="T227" s="165">
        <f>('DJI Components'!EA230/'DJI Components'!EA229)-1</f>
        <v>7.8974626591781227E-3</v>
      </c>
      <c r="U227" s="165">
        <f>('DJI Components'!EH230/'DJI Components'!EH229)-1</f>
        <v>-8.6835464597908585E-3</v>
      </c>
      <c r="V227" s="165">
        <f>('DJI Components'!EO230/'DJI Components'!EO229)-1</f>
        <v>-3.149730526373129E-3</v>
      </c>
      <c r="W227" s="165">
        <f>('DJI Components'!EV230/'DJI Components'!EV229)-1</f>
        <v>4.0633518966592952E-3</v>
      </c>
      <c r="X227" s="165">
        <f>('DJI Components'!FC230/'DJI Components'!FC229)-1</f>
        <v>-1.6518622378385528E-2</v>
      </c>
      <c r="Y227" s="165">
        <f>('DJI Components'!FJ230/'DJI Components'!FJ229)-1</f>
        <v>3.7629214733205796E-3</v>
      </c>
      <c r="Z227" s="165">
        <f>('DJI Components'!FQ230/'DJI Components'!FQ229)-1</f>
        <v>3.772300058154654E-3</v>
      </c>
      <c r="AA227" s="165">
        <f>('DJI Components'!FX230/'DJI Components'!FX229)-1</f>
        <v>7.5296164849341096E-3</v>
      </c>
      <c r="AB227" s="165">
        <f>('DJI Components'!GE230/'DJI Components'!GE229)-1</f>
        <v>2.7172547452547491E-3</v>
      </c>
      <c r="AC227" s="165">
        <f>('DJI Components'!GL230/'DJI Components'!GL229)-1</f>
        <v>-9.1005291005290534E-3</v>
      </c>
      <c r="AD227" s="165">
        <f>('DJI Components'!GS230/'DJI Components'!GS229)-1</f>
        <v>7.0069407905881675E-5</v>
      </c>
      <c r="AE227" s="165">
        <f>('DJI Components'!GZ230/'DJI Components'!GZ229)-1</f>
        <v>4.2519580325623973E-3</v>
      </c>
      <c r="AF227" s="166">
        <f>('DJI Components'!HG230/'DJI Components'!HG229)-1</f>
        <v>-2.4410779440541264E-3</v>
      </c>
    </row>
    <row r="228" spans="1:32" x14ac:dyDescent="0.2">
      <c r="A228" s="127">
        <f>'DJI Components'!A231</f>
        <v>44405</v>
      </c>
      <c r="B228" s="164">
        <f>('DJI Components'!E231/'DJI Components'!E230)-1</f>
        <v>-1.0924337751661906E-2</v>
      </c>
      <c r="C228" s="165">
        <f>('DJI Components'!L231/'DJI Components'!L230)-1</f>
        <v>-1.6884456841858908E-2</v>
      </c>
      <c r="D228" s="165">
        <f>('DJI Components'!S231/'DJI Components'!S230)-1</f>
        <v>-1.7573688585155178E-3</v>
      </c>
      <c r="E228" s="165">
        <f>('DJI Components'!Z231/'DJI Components'!Z230)-1</f>
        <v>-1.2196007026067823E-2</v>
      </c>
      <c r="F228" s="165">
        <f>('DJI Components'!AG231/'DJI Components'!AG230)-1</f>
        <v>4.1841016928222174E-2</v>
      </c>
      <c r="G228" s="165">
        <f>('DJI Components'!AN231/'DJI Components'!AN230)-1</f>
        <v>7.3368653836169972E-3</v>
      </c>
      <c r="H228" s="165">
        <f>('DJI Components'!AU231/'DJI Components'!AU230)-1</f>
        <v>5.6654308153720745E-3</v>
      </c>
      <c r="I228" s="165">
        <f>('DJI Components'!BB231/'DJI Components'!BB230)-1</f>
        <v>-9.22574184561753E-3</v>
      </c>
      <c r="J228" s="165">
        <f>('DJI Components'!BI231/'DJI Components'!BI230)-1</f>
        <v>-9.0813136249150439E-3</v>
      </c>
      <c r="K228" s="165">
        <f>('DJI Components'!BP231/'DJI Components'!BP230)-1</f>
        <v>-1.2913962664826695E-3</v>
      </c>
      <c r="L228" s="165">
        <f>('DJI Components'!BW231/'DJI Components'!BW230)-1</f>
        <v>-1.6273210076547251E-3</v>
      </c>
      <c r="M228" s="165">
        <f>('DJI Components'!CD231/'DJI Components'!CD230)-1</f>
        <v>5.6435144745448085E-4</v>
      </c>
      <c r="N228" s="165">
        <f>('DJI Components'!CK231/'DJI Components'!CK230)-1</f>
        <v>-5.3169374406607517E-3</v>
      </c>
      <c r="O228" s="165">
        <f>('DJI Components'!CR231/'DJI Components'!CR230)-1</f>
        <v>-2.0684467845054622E-3</v>
      </c>
      <c r="P228" s="165">
        <f>('DJI Components'!CY231/'DJI Components'!CY230)-1</f>
        <v>-6.865120840630512E-3</v>
      </c>
      <c r="Q228" s="165">
        <f>('DJI Components'!DF231/'DJI Components'!DF230)-1</f>
        <v>-2.7800937616101473E-3</v>
      </c>
      <c r="R228" s="165">
        <f>('DJI Components'!DM231/'DJI Components'!DM230)-1</f>
        <v>1.650709837914377E-3</v>
      </c>
      <c r="S228" s="165">
        <f>('DJI Components'!DT231/'DJI Components'!DT230)-1</f>
        <v>-1.8550870260583663E-2</v>
      </c>
      <c r="T228" s="165">
        <f>('DJI Components'!EA231/'DJI Components'!EA230)-1</f>
        <v>6.1657548147913133E-3</v>
      </c>
      <c r="U228" s="165">
        <f>('DJI Components'!EH231/'DJI Components'!EH230)-1</f>
        <v>-1.1168004116310914E-3</v>
      </c>
      <c r="V228" s="165">
        <f>('DJI Components'!EO231/'DJI Components'!EO230)-1</f>
        <v>5.4080328258112598E-3</v>
      </c>
      <c r="W228" s="165">
        <f>('DJI Components'!EV231/'DJI Components'!EV230)-1</f>
        <v>-1.4838558118343337E-2</v>
      </c>
      <c r="X228" s="165">
        <f>('DJI Components'!FC231/'DJI Components'!FC230)-1</f>
        <v>1.8480227064190391E-3</v>
      </c>
      <c r="Y228" s="165">
        <f>('DJI Components'!FJ231/'DJI Components'!FJ230)-1</f>
        <v>-1.7137487711290422E-2</v>
      </c>
      <c r="Z228" s="165">
        <f>('DJI Components'!FQ231/'DJI Components'!FQ230)-1</f>
        <v>-1.4285697215817517E-2</v>
      </c>
      <c r="AA228" s="165">
        <f>('DJI Components'!FX231/'DJI Components'!FX230)-1</f>
        <v>-8.540925114930098E-3</v>
      </c>
      <c r="AB228" s="165">
        <f>('DJI Components'!GE231/'DJI Components'!GE230)-1</f>
        <v>-1.5900813419302939E-2</v>
      </c>
      <c r="AC228" s="165">
        <f>('DJI Components'!GL231/'DJI Components'!GL230)-1</f>
        <v>6.1939555745407215E-3</v>
      </c>
      <c r="AD228" s="165">
        <f>('DJI Components'!GS231/'DJI Components'!GS230)-1</f>
        <v>-4.066187633666396E-3</v>
      </c>
      <c r="AE228" s="165">
        <f>('DJI Components'!GZ231/'DJI Components'!GZ230)-1</f>
        <v>-2.2283788300835328E-3</v>
      </c>
      <c r="AF228" s="166">
        <f>('DJI Components'!HG231/'DJI Components'!HG230)-1</f>
        <v>-3.6393435889477965E-3</v>
      </c>
    </row>
    <row r="229" spans="1:32" x14ac:dyDescent="0.2">
      <c r="A229" s="127">
        <f>'DJI Components'!A232</f>
        <v>44406</v>
      </c>
      <c r="B229" s="164">
        <f>('DJI Components'!E232/'DJI Components'!E231)-1</f>
        <v>-5.5477607703646736E-4</v>
      </c>
      <c r="C229" s="165">
        <f>('DJI Components'!L232/'DJI Components'!L231)-1</f>
        <v>1.1351564254756807E-2</v>
      </c>
      <c r="D229" s="165">
        <f>('DJI Components'!S232/'DJI Components'!S231)-1</f>
        <v>-7.3285281473900454E-3</v>
      </c>
      <c r="E229" s="165">
        <f>('DJI Components'!Z232/'DJI Components'!Z231)-1</f>
        <v>4.5523728666676533E-3</v>
      </c>
      <c r="F229" s="165">
        <f>('DJI Components'!AG232/'DJI Components'!AG231)-1</f>
        <v>2.590922752789826E-4</v>
      </c>
      <c r="G229" s="165">
        <f>('DJI Components'!AN232/'DJI Components'!AN231)-1</f>
        <v>5.2969920043797192E-3</v>
      </c>
      <c r="H229" s="165">
        <f>('DJI Components'!AU232/'DJI Components'!AU231)-1</f>
        <v>1.3737892864202239E-2</v>
      </c>
      <c r="I229" s="165">
        <f>('DJI Components'!BB232/'DJI Components'!BB231)-1</f>
        <v>5.477451159393798E-3</v>
      </c>
      <c r="J229" s="165">
        <f>('DJI Components'!BI232/'DJI Components'!BI231)-1</f>
        <v>5.4634647351616827E-3</v>
      </c>
      <c r="K229" s="165">
        <f>('DJI Components'!BP232/'DJI Components'!BP231)-1</f>
        <v>1.1798917274913778E-2</v>
      </c>
      <c r="L229" s="165">
        <f>('DJI Components'!BW232/'DJI Components'!BW231)-1</f>
        <v>8.8714878615119286E-3</v>
      </c>
      <c r="M229" s="165">
        <f>('DJI Components'!CD232/'DJI Components'!CD231)-1</f>
        <v>1.0369213189960202E-2</v>
      </c>
      <c r="N229" s="165">
        <f>('DJI Components'!CK232/'DJI Components'!CK231)-1</f>
        <v>5.8675475071978678E-3</v>
      </c>
      <c r="O229" s="165">
        <f>('DJI Components'!CR232/'DJI Components'!CR231)-1</f>
        <v>1.1871132466553691E-2</v>
      </c>
      <c r="P229" s="165">
        <f>('DJI Components'!CY232/'DJI Components'!CY231)-1</f>
        <v>1.1285109366294677E-3</v>
      </c>
      <c r="Q229" s="165">
        <f>('DJI Components'!DF232/'DJI Components'!DF231)-1</f>
        <v>0</v>
      </c>
      <c r="R229" s="165">
        <f>('DJI Components'!DM232/'DJI Components'!DM231)-1</f>
        <v>8.5695651002550832E-3</v>
      </c>
      <c r="S229" s="165">
        <f>('DJI Components'!DT232/'DJI Components'!DT231)-1</f>
        <v>9.2646414478643191E-3</v>
      </c>
      <c r="T229" s="165">
        <f>('DJI Components'!EA232/'DJI Components'!EA231)-1</f>
        <v>-1.7873126059667288E-2</v>
      </c>
      <c r="U229" s="165">
        <f>('DJI Components'!EH232/'DJI Components'!EH231)-1</f>
        <v>9.7826496758335324E-4</v>
      </c>
      <c r="V229" s="165">
        <f>('DJI Components'!EO232/'DJI Components'!EO231)-1</f>
        <v>9.2469354240991564E-3</v>
      </c>
      <c r="W229" s="165">
        <f>('DJI Components'!EV232/'DJI Components'!EV231)-1</f>
        <v>5.1888226141836302E-3</v>
      </c>
      <c r="X229" s="165">
        <f>('DJI Components'!FC232/'DJI Components'!FC231)-1</f>
        <v>3.2786521439964744E-4</v>
      </c>
      <c r="Y229" s="165">
        <f>('DJI Components'!FJ232/'DJI Components'!FJ231)-1</f>
        <v>1.4030771705384915E-2</v>
      </c>
      <c r="Z229" s="165">
        <f>('DJI Components'!FQ232/'DJI Components'!FQ231)-1</f>
        <v>7.1118945854911075E-3</v>
      </c>
      <c r="AA229" s="165">
        <f>('DJI Components'!FX232/'DJI Components'!FX231)-1</f>
        <v>4.6661700526529071E-3</v>
      </c>
      <c r="AB229" s="165">
        <f>('DJI Components'!GE232/'DJI Components'!GE231)-1</f>
        <v>3.9685591320275382E-3</v>
      </c>
      <c r="AC229" s="165">
        <f>('DJI Components'!GL232/'DJI Components'!GL231)-1</f>
        <v>-1.4858840694993436E-3</v>
      </c>
      <c r="AD229" s="165">
        <f>('DJI Components'!GS232/'DJI Components'!GS231)-1</f>
        <v>1.267119544799522E-3</v>
      </c>
      <c r="AE229" s="165">
        <f>('DJI Components'!GZ232/'DJI Components'!GZ231)-1</f>
        <v>-4.1876045498290271E-3</v>
      </c>
      <c r="AF229" s="166">
        <f>('DJI Components'!HG232/'DJI Components'!HG231)-1</f>
        <v>4.3972490855526125E-3</v>
      </c>
    </row>
    <row r="230" spans="1:32" x14ac:dyDescent="0.2">
      <c r="A230" s="127">
        <f>'DJI Components'!A233</f>
        <v>44407</v>
      </c>
      <c r="B230" s="164">
        <f>('DJI Components'!E233/'DJI Components'!E232)-1</f>
        <v>-1.1605994970035338E-3</v>
      </c>
      <c r="C230" s="165">
        <f>('DJI Components'!L233/'DJI Components'!L232)-1</f>
        <v>-8.2582031100587594E-3</v>
      </c>
      <c r="D230" s="165">
        <f>('DJI Components'!S233/'DJI Components'!S232)-1</f>
        <v>-3.7944979519858313E-3</v>
      </c>
      <c r="E230" s="165">
        <f>('DJI Components'!Z233/'DJI Components'!Z232)-1</f>
        <v>1.510587760990223E-3</v>
      </c>
      <c r="F230" s="165">
        <f>('DJI Components'!AG233/'DJI Components'!AG232)-1</f>
        <v>-2.223377321085851E-2</v>
      </c>
      <c r="G230" s="165">
        <f>('DJI Components'!AN233/'DJI Components'!AN232)-1</f>
        <v>-2.7333449636182339E-2</v>
      </c>
      <c r="H230" s="165">
        <f>('DJI Components'!AU233/'DJI Components'!AU232)-1</f>
        <v>-7.4095934483767723E-3</v>
      </c>
      <c r="I230" s="165">
        <f>('DJI Components'!BB233/'DJI Components'!BB232)-1</f>
        <v>5.4475939713092281E-3</v>
      </c>
      <c r="J230" s="165">
        <f>('DJI Components'!BI233/'DJI Components'!BI232)-1</f>
        <v>-3.5056968186808479E-4</v>
      </c>
      <c r="K230" s="165">
        <f>('DJI Components'!BP233/'DJI Components'!BP232)-1</f>
        <v>-7.0287222692883011E-3</v>
      </c>
      <c r="L230" s="165">
        <f>('DJI Components'!BW233/'DJI Components'!BW232)-1</f>
        <v>-7.0718662027874357E-3</v>
      </c>
      <c r="M230" s="165">
        <f>('DJI Components'!CD233/'DJI Components'!CD232)-1</f>
        <v>3.907540280239985E-3</v>
      </c>
      <c r="N230" s="165">
        <f>('DJI Components'!CK233/'DJI Components'!CK232)-1</f>
        <v>2.3211343378672922E-3</v>
      </c>
      <c r="O230" s="165">
        <f>('DJI Components'!CR233/'DJI Components'!CR232)-1</f>
        <v>3.7243947164933289E-4</v>
      </c>
      <c r="P230" s="165">
        <f>('DJI Components'!CY233/'DJI Components'!CY232)-1</f>
        <v>-6.8342566606059973E-3</v>
      </c>
      <c r="Q230" s="165">
        <f>('DJI Components'!DF233/'DJI Components'!DF232)-1</f>
        <v>1.1618074580832527E-4</v>
      </c>
      <c r="R230" s="165">
        <f>('DJI Components'!DM233/'DJI Components'!DM232)-1</f>
        <v>-7.9738627450980371E-3</v>
      </c>
      <c r="S230" s="165">
        <f>('DJI Components'!DT233/'DJI Components'!DT232)-1</f>
        <v>-5.3684000431374335E-3</v>
      </c>
      <c r="T230" s="165">
        <f>('DJI Components'!EA233/'DJI Components'!EA232)-1</f>
        <v>-7.798908098272106E-4</v>
      </c>
      <c r="U230" s="165">
        <f>('DJI Components'!EH233/'DJI Components'!EH232)-1</f>
        <v>-5.5497242582897011E-3</v>
      </c>
      <c r="V230" s="165">
        <f>('DJI Components'!EO233/'DJI Components'!EO232)-1</f>
        <v>3.1138989426344743E-3</v>
      </c>
      <c r="W230" s="165">
        <f>('DJI Components'!EV233/'DJI Components'!EV232)-1</f>
        <v>1.9716088893492634E-2</v>
      </c>
      <c r="X230" s="165">
        <f>('DJI Components'!FC233/'DJI Components'!FC232)-1</f>
        <v>-8.6461238343013003E-3</v>
      </c>
      <c r="Y230" s="165">
        <f>('DJI Components'!FJ233/'DJI Components'!FJ232)-1</f>
        <v>2.6862572982833122E-4</v>
      </c>
      <c r="Z230" s="165">
        <f>('DJI Components'!FQ233/'DJI Components'!FQ232)-1</f>
        <v>3.397738410431117E-4</v>
      </c>
      <c r="AA230" s="165">
        <f>('DJI Components'!FX233/'DJI Components'!FX232)-1</f>
        <v>-3.5727224008574865E-3</v>
      </c>
      <c r="AB230" s="165">
        <f>('DJI Components'!GE233/'DJI Components'!GE232)-1</f>
        <v>-6.171341611579062E-3</v>
      </c>
      <c r="AC230" s="165">
        <f>('DJI Components'!GL233/'DJI Components'!GL232)-1</f>
        <v>2.338456582940962E-3</v>
      </c>
      <c r="AD230" s="165">
        <f>('DJI Components'!GS233/'DJI Components'!GS232)-1</f>
        <v>2.1794009357634092E-3</v>
      </c>
      <c r="AE230" s="165">
        <f>('DJI Components'!GZ233/'DJI Components'!GZ232)-1</f>
        <v>-1.3064210381916186E-2</v>
      </c>
      <c r="AF230" s="166">
        <f>('DJI Components'!HG233/'DJI Components'!HG232)-1</f>
        <v>-4.2485961761493662E-3</v>
      </c>
    </row>
    <row r="231" spans="1:32" x14ac:dyDescent="0.2">
      <c r="A231" s="127">
        <f>'DJI Components'!A234</f>
        <v>44410</v>
      </c>
      <c r="B231" s="164">
        <f>('DJI Components'!E234/'DJI Components'!E233)-1</f>
        <v>-2.1218449820971097E-3</v>
      </c>
      <c r="C231" s="165">
        <f>('DJI Components'!L234/'DJI Components'!L233)-1</f>
        <v>-7.3886999788230767E-3</v>
      </c>
      <c r="D231" s="165">
        <f>('DJI Components'!S234/'DJI Components'!S233)-1</f>
        <v>-7.245176992283886E-3</v>
      </c>
      <c r="E231" s="165">
        <f>('DJI Components'!Z234/'DJI Components'!Z233)-1</f>
        <v>-2.3309817473537997E-3</v>
      </c>
      <c r="F231" s="165">
        <f>('DJI Components'!AG234/'DJI Components'!AG233)-1</f>
        <v>-5.0335571358804954E-3</v>
      </c>
      <c r="G231" s="165">
        <f>('DJI Components'!AN234/'DJI Components'!AN233)-1</f>
        <v>-7.6904280532044123E-3</v>
      </c>
      <c r="H231" s="165">
        <f>('DJI Components'!AU234/'DJI Components'!AU233)-1</f>
        <v>-1.7680090711719165E-3</v>
      </c>
      <c r="I231" s="165">
        <f>('DJI Components'!BB234/'DJI Components'!BB233)-1</f>
        <v>1.4448618646354383E-3</v>
      </c>
      <c r="J231" s="165">
        <f>('DJI Components'!BI234/'DJI Components'!BI233)-1</f>
        <v>-2.6301596112600079E-3</v>
      </c>
      <c r="K231" s="165">
        <f>('DJI Components'!BP234/'DJI Components'!BP233)-1</f>
        <v>-1.5122249034748902E-2</v>
      </c>
      <c r="L231" s="165">
        <f>('DJI Components'!BW234/'DJI Components'!BW233)-1</f>
        <v>8.8294839838150008E-3</v>
      </c>
      <c r="M231" s="165">
        <f>('DJI Components'!CD234/'DJI Components'!CD233)-1</f>
        <v>-5.8599385817168503E-3</v>
      </c>
      <c r="N231" s="165">
        <f>('DJI Components'!CK234/'DJI Components'!CK233)-1</f>
        <v>-2.9556080139210295E-3</v>
      </c>
      <c r="O231" s="165">
        <f>('DJI Components'!CR234/'DJI Components'!CR233)-1</f>
        <v>-7.4462023930343957E-4</v>
      </c>
      <c r="P231" s="165">
        <f>('DJI Components'!CY234/'DJI Components'!CY233)-1</f>
        <v>3.2632731069601739E-3</v>
      </c>
      <c r="Q231" s="165">
        <f>('DJI Components'!DF234/'DJI Components'!DF233)-1</f>
        <v>4.0654472252987794E-4</v>
      </c>
      <c r="R231" s="165">
        <f>('DJI Components'!DM234/'DJI Components'!DM233)-1</f>
        <v>-4.0189814469561158E-3</v>
      </c>
      <c r="S231" s="165">
        <f>('DJI Components'!DT234/'DJI Components'!DT233)-1</f>
        <v>-1.0753578034382372E-2</v>
      </c>
      <c r="T231" s="165">
        <f>('DJI Components'!EA234/'DJI Components'!EA233)-1</f>
        <v>-8.9762322501794056E-3</v>
      </c>
      <c r="U231" s="165">
        <f>('DJI Components'!EH234/'DJI Components'!EH233)-1</f>
        <v>-3.1587869410176772E-4</v>
      </c>
      <c r="V231" s="165">
        <f>('DJI Components'!EO234/'DJI Components'!EO233)-1</f>
        <v>7.4025732016766987E-3</v>
      </c>
      <c r="W231" s="165">
        <f>('DJI Components'!EV234/'DJI Components'!EV233)-1</f>
        <v>-2.4607397162550448E-3</v>
      </c>
      <c r="X231" s="165">
        <f>('DJI Components'!FC234/'DJI Components'!FC233)-1</f>
        <v>-4.4227339766012008E-3</v>
      </c>
      <c r="Y231" s="165">
        <f>('DJI Components'!FJ234/'DJI Components'!FJ233)-1</f>
        <v>2.0144373088171186E-4</v>
      </c>
      <c r="Z231" s="165">
        <f>('DJI Components'!FQ234/'DJI Components'!FQ233)-1</f>
        <v>8.1267429815952141E-3</v>
      </c>
      <c r="AA231" s="165">
        <f>('DJI Components'!FX234/'DJI Components'!FX233)-1</f>
        <v>-3.5856938613409994E-4</v>
      </c>
      <c r="AB231" s="165">
        <f>('DJI Components'!GE234/'DJI Components'!GE233)-1</f>
        <v>-2.682738758402281E-2</v>
      </c>
      <c r="AC231" s="165">
        <f>('DJI Components'!GL234/'DJI Components'!GL233)-1</f>
        <v>-6.7868501893170174E-3</v>
      </c>
      <c r="AD231" s="165">
        <f>('DJI Components'!GS234/'DJI Components'!GS233)-1</f>
        <v>-2.314991182427506E-3</v>
      </c>
      <c r="AE231" s="165">
        <f>('DJI Components'!GZ234/'DJI Components'!GZ233)-1</f>
        <v>-2.6701567396850701E-3</v>
      </c>
      <c r="AF231" s="166">
        <f>('DJI Components'!HG234/'DJI Components'!HG233)-1</f>
        <v>-2.7854212352087515E-3</v>
      </c>
    </row>
    <row r="232" spans="1:32" x14ac:dyDescent="0.2">
      <c r="A232" s="127">
        <f>'DJI Components'!A235</f>
        <v>44411</v>
      </c>
      <c r="B232" s="164">
        <f>('DJI Components'!E235/'DJI Components'!E234)-1</f>
        <v>1.7770326695619065E-2</v>
      </c>
      <c r="C232" s="165">
        <f>('DJI Components'!L235/'DJI Components'!L234)-1</f>
        <v>-1.3588408729522383E-3</v>
      </c>
      <c r="D232" s="165">
        <f>('DJI Components'!S235/'DJI Components'!S234)-1</f>
        <v>1.7890692377642292E-2</v>
      </c>
      <c r="E232" s="165">
        <f>('DJI Components'!Z235/'DJI Components'!Z234)-1</f>
        <v>1.2644289097188288E-2</v>
      </c>
      <c r="F232" s="165">
        <f>('DJI Components'!AG235/'DJI Components'!AG234)-1</f>
        <v>1.6641519777075064E-2</v>
      </c>
      <c r="G232" s="165">
        <f>('DJI Components'!AN235/'DJI Components'!AN234)-1</f>
        <v>1.6279956789238659E-2</v>
      </c>
      <c r="H232" s="165">
        <f>('DJI Components'!AU235/'DJI Components'!AU234)-1</f>
        <v>9.544435979861321E-3</v>
      </c>
      <c r="I232" s="165">
        <f>('DJI Components'!BB235/'DJI Components'!BB234)-1</f>
        <v>1.4427393788505105E-2</v>
      </c>
      <c r="J232" s="165">
        <f>('DJI Components'!BI235/'DJI Components'!BI234)-1</f>
        <v>7.0318212547149095E-4</v>
      </c>
      <c r="K232" s="165">
        <f>('DJI Components'!BP235/'DJI Components'!BP234)-1</f>
        <v>1.6497859906928092E-2</v>
      </c>
      <c r="L232" s="165">
        <f>('DJI Components'!BW235/'DJI Components'!BW234)-1</f>
        <v>5.7378116516153543E-3</v>
      </c>
      <c r="M232" s="165">
        <f>('DJI Components'!CD235/'DJI Components'!CD234)-1</f>
        <v>9.8957061345461561E-4</v>
      </c>
      <c r="N232" s="165">
        <f>('DJI Components'!CK235/'DJI Components'!CK234)-1</f>
        <v>1.4424549188849722E-2</v>
      </c>
      <c r="O232" s="165">
        <f>('DJI Components'!CR235/'DJI Components'!CR234)-1</f>
        <v>7.0790052160953909E-3</v>
      </c>
      <c r="P232" s="165">
        <f>('DJI Components'!CY235/'DJI Components'!CY234)-1</f>
        <v>1.8738573309837081E-2</v>
      </c>
      <c r="Q232" s="165">
        <f>('DJI Components'!DF235/'DJI Components'!DF234)-1</f>
        <v>1.2306234113746095E-2</v>
      </c>
      <c r="R232" s="165">
        <f>('DJI Components'!DM235/'DJI Components'!DM234)-1</f>
        <v>1.1377925664853183E-2</v>
      </c>
      <c r="S232" s="165">
        <f>('DJI Components'!DT235/'DJI Components'!DT234)-1</f>
        <v>-1.3119570684225645E-2</v>
      </c>
      <c r="T232" s="165">
        <f>('DJI Components'!EA235/'DJI Components'!EA234)-1</f>
        <v>3.0192176424257422E-3</v>
      </c>
      <c r="U232" s="165">
        <f>('DJI Components'!EH235/'DJI Components'!EH234)-1</f>
        <v>8.0752332823306183E-3</v>
      </c>
      <c r="V232" s="165">
        <f>('DJI Components'!EO235/'DJI Components'!EO234)-1</f>
        <v>1.4696272592592541E-2</v>
      </c>
      <c r="W232" s="165">
        <f>('DJI Components'!EV235/'DJI Components'!EV234)-1</f>
        <v>1.4589737292439287E-2</v>
      </c>
      <c r="X232" s="165">
        <f>('DJI Components'!FC235/'DJI Components'!FC234)-1</f>
        <v>1.1209997462384713E-3</v>
      </c>
      <c r="Y232" s="165">
        <f>('DJI Components'!FJ235/'DJI Components'!FJ234)-1</f>
        <v>9.6676873380534545E-3</v>
      </c>
      <c r="Z232" s="165">
        <f>('DJI Components'!FQ235/'DJI Components'!FQ234)-1</f>
        <v>1.5232059324242764E-2</v>
      </c>
      <c r="AA232" s="165">
        <f>('DJI Components'!FX235/'DJI Components'!FX234)-1</f>
        <v>-5.3798423737405621E-4</v>
      </c>
      <c r="AB232" s="165">
        <f>('DJI Components'!GE235/'DJI Components'!GE234)-1</f>
        <v>-1.1218629623899523E-2</v>
      </c>
      <c r="AC232" s="165">
        <f>('DJI Components'!GL235/'DJI Components'!GL234)-1</f>
        <v>1.4093529186695264E-2</v>
      </c>
      <c r="AD232" s="165">
        <f>('DJI Components'!GS235/'DJI Components'!GS234)-1</f>
        <v>1.1250217893051584E-2</v>
      </c>
      <c r="AE232" s="165">
        <f>('DJI Components'!GZ235/'DJI Components'!GZ234)-1</f>
        <v>-1.4582728318153326E-2</v>
      </c>
      <c r="AF232" s="166">
        <f>('DJI Components'!HG235/'DJI Components'!HG234)-1</f>
        <v>7.9866445300209588E-3</v>
      </c>
    </row>
    <row r="233" spans="1:32" x14ac:dyDescent="0.2">
      <c r="A233" s="127">
        <f>'DJI Components'!A236</f>
        <v>44412</v>
      </c>
      <c r="B233" s="164">
        <f>('DJI Components'!E236/'DJI Components'!E235)-1</f>
        <v>-1.7410336852262565E-2</v>
      </c>
      <c r="C233" s="165">
        <f>('DJI Components'!L236/'DJI Components'!L235)-1</f>
        <v>-5.7974150531348023E-3</v>
      </c>
      <c r="D233" s="165">
        <f>('DJI Components'!S236/'DJI Components'!S235)-1</f>
        <v>-6.4609979804900242E-2</v>
      </c>
      <c r="E233" s="165">
        <f>('DJI Components'!Z236/'DJI Components'!Z235)-1</f>
        <v>-2.7823289713468924E-3</v>
      </c>
      <c r="F233" s="165">
        <f>('DJI Components'!AG236/'DJI Components'!AG235)-1</f>
        <v>-1.0738098751374547E-2</v>
      </c>
      <c r="G233" s="165">
        <f>('DJI Components'!AN236/'DJI Components'!AN235)-1</f>
        <v>-1.9088709832134287E-2</v>
      </c>
      <c r="H233" s="165">
        <f>('DJI Components'!AU236/'DJI Components'!AU235)-1</f>
        <v>-2.241710570013844E-2</v>
      </c>
      <c r="I233" s="165">
        <f>('DJI Components'!BB236/'DJI Components'!BB235)-1</f>
        <v>-9.9555733333333007E-3</v>
      </c>
      <c r="J233" s="165">
        <f>('DJI Components'!BI236/'DJI Components'!BI235)-1</f>
        <v>-1.4406184624251028E-2</v>
      </c>
      <c r="K233" s="165">
        <f>('DJI Components'!BP236/'DJI Components'!BP235)-1</f>
        <v>-1.9926048529648077E-2</v>
      </c>
      <c r="L233" s="165">
        <f>('DJI Components'!BW236/'DJI Components'!BW235)-1</f>
        <v>-6.5727208397066139E-3</v>
      </c>
      <c r="M233" s="165">
        <f>('DJI Components'!CD236/'DJI Components'!CD235)-1</f>
        <v>-1.3152796384770071E-2</v>
      </c>
      <c r="N233" s="165">
        <f>('DJI Components'!CK236/'DJI Components'!CK235)-1</f>
        <v>-4.9105380194580661E-3</v>
      </c>
      <c r="O233" s="165">
        <f>('DJI Components'!CR236/'DJI Components'!CR235)-1</f>
        <v>-2.9596558830992103E-3</v>
      </c>
      <c r="P233" s="165">
        <f>('DJI Components'!CY236/'DJI Components'!CY235)-1</f>
        <v>-9.0928849611286999E-3</v>
      </c>
      <c r="Q233" s="165">
        <f>('DJI Components'!DF236/'DJI Components'!DF235)-1</f>
        <v>-5.9062905321765058E-3</v>
      </c>
      <c r="R233" s="165">
        <f>('DJI Components'!DM236/'DJI Components'!DM235)-1</f>
        <v>-1.0792033558715608E-2</v>
      </c>
      <c r="S233" s="165">
        <f>('DJI Components'!DT236/'DJI Components'!DT235)-1</f>
        <v>-8.9470142512809714E-3</v>
      </c>
      <c r="T233" s="165">
        <f>('DJI Components'!EA236/'DJI Components'!EA235)-1</f>
        <v>-1.2171194232629579E-2</v>
      </c>
      <c r="U233" s="165">
        <f>('DJI Components'!EH236/'DJI Components'!EH235)-1</f>
        <v>-2.1244950216720015E-3</v>
      </c>
      <c r="V233" s="165">
        <f>('DJI Components'!EO236/'DJI Components'!EO235)-1</f>
        <v>3.9713135308370173E-3</v>
      </c>
      <c r="W233" s="165">
        <f>('DJI Components'!EV236/'DJI Components'!EV235)-1</f>
        <v>-1.0559249959553707E-2</v>
      </c>
      <c r="X233" s="165">
        <f>('DJI Components'!FC236/'DJI Components'!FC235)-1</f>
        <v>1.2607277970238417E-2</v>
      </c>
      <c r="Y233" s="165">
        <f>('DJI Components'!FJ236/'DJI Components'!FJ235)-1</f>
        <v>-5.7849258978982521E-3</v>
      </c>
      <c r="Z233" s="165">
        <f>('DJI Components'!FQ236/'DJI Components'!FQ235)-1</f>
        <v>-8.5324722711421774E-4</v>
      </c>
      <c r="AA233" s="165">
        <f>('DJI Components'!FX236/'DJI Components'!FX235)-1</f>
        <v>-6.4597344338775953E-3</v>
      </c>
      <c r="AB233" s="165">
        <f>('DJI Components'!GE236/'DJI Components'!GE235)-1</f>
        <v>-1.7714707793914375E-3</v>
      </c>
      <c r="AC233" s="165">
        <f>('DJI Components'!GL236/'DJI Components'!GL235)-1</f>
        <v>-2.0004231627532842E-2</v>
      </c>
      <c r="AD233" s="165">
        <f>('DJI Components'!GS236/'DJI Components'!GS235)-1</f>
        <v>-6.8141492998258224E-3</v>
      </c>
      <c r="AE233" s="165">
        <f>('DJI Components'!GZ236/'DJI Components'!GZ235)-1</f>
        <v>-2.3700964688682102E-3</v>
      </c>
      <c r="AF233" s="166">
        <f>('DJI Components'!HG236/'DJI Components'!HG235)-1</f>
        <v>-9.2187695777472545E-3</v>
      </c>
    </row>
    <row r="234" spans="1:32" x14ac:dyDescent="0.2">
      <c r="A234" s="127">
        <f>'DJI Components'!A237</f>
        <v>44413</v>
      </c>
      <c r="B234" s="164">
        <f>('DJI Components'!E237/'DJI Components'!E236)-1</f>
        <v>1.3669012371129163E-3</v>
      </c>
      <c r="C234" s="165">
        <f>('DJI Components'!L237/'DJI Components'!L236)-1</f>
        <v>9.3419434647381561E-3</v>
      </c>
      <c r="D234" s="165">
        <f>('DJI Components'!S237/'DJI Components'!S236)-1</f>
        <v>2.4878485610603907E-2</v>
      </c>
      <c r="E234" s="165">
        <f>('DJI Components'!Z237/'DJI Components'!Z236)-1</f>
        <v>7.4856075022577961E-4</v>
      </c>
      <c r="F234" s="165">
        <f>('DJI Components'!AG237/'DJI Components'!AG236)-1</f>
        <v>1.4605290239480873E-2</v>
      </c>
      <c r="G234" s="165">
        <f>('DJI Components'!AN237/'DJI Components'!AN236)-1</f>
        <v>1.3054947915999371E-2</v>
      </c>
      <c r="H234" s="165">
        <f>('DJI Components'!AU237/'DJI Components'!AU236)-1</f>
        <v>9.272183172317483E-3</v>
      </c>
      <c r="I234" s="165">
        <f>('DJI Components'!BB237/'DJI Components'!BB236)-1</f>
        <v>1.2569402272750718E-3</v>
      </c>
      <c r="J234" s="165">
        <f>('DJI Components'!BI237/'DJI Components'!BI236)-1</f>
        <v>7.130160682002229E-3</v>
      </c>
      <c r="K234" s="165">
        <f>('DJI Components'!BP237/'DJI Components'!BP236)-1</f>
        <v>1.6392850749546994E-4</v>
      </c>
      <c r="L234" s="165">
        <f>('DJI Components'!BW237/'DJI Components'!BW236)-1</f>
        <v>1.704335800468515E-2</v>
      </c>
      <c r="M234" s="165">
        <f>('DJI Components'!CD237/'DJI Components'!CD236)-1</f>
        <v>1.2631604384016892E-3</v>
      </c>
      <c r="N234" s="165">
        <f>('DJI Components'!CK237/'DJI Components'!CK236)-1</f>
        <v>8.4768460444846205E-3</v>
      </c>
      <c r="O234" s="165">
        <f>('DJI Components'!CR237/'DJI Components'!CR236)-1</f>
        <v>-1.8558440869809179E-4</v>
      </c>
      <c r="P234" s="165">
        <f>('DJI Components'!CY237/'DJI Components'!CY236)-1</f>
        <v>7.0110677714785297E-5</v>
      </c>
      <c r="Q234" s="165">
        <f>('DJI Components'!DF237/'DJI Components'!DF236)-1</f>
        <v>1.9035590568552418E-3</v>
      </c>
      <c r="R234" s="165">
        <f>('DJI Components'!DM237/'DJI Components'!DM236)-1</f>
        <v>1.2628860994814195E-2</v>
      </c>
      <c r="S234" s="165">
        <f>('DJI Components'!DT237/'DJI Components'!DT236)-1</f>
        <v>6.7708384212337158E-3</v>
      </c>
      <c r="T234" s="165">
        <f>('DJI Components'!EA237/'DJI Components'!EA236)-1</f>
        <v>1.4572468949161088E-3</v>
      </c>
      <c r="U234" s="165">
        <f>('DJI Components'!EH237/'DJI Components'!EH236)-1</f>
        <v>1.0505667847346745E-2</v>
      </c>
      <c r="V234" s="165">
        <f>('DJI Components'!EO237/'DJI Components'!EO236)-1</f>
        <v>1.128498606747752E-2</v>
      </c>
      <c r="W234" s="165">
        <f>('DJI Components'!EV237/'DJI Components'!EV236)-1</f>
        <v>4.9151866489238749E-4</v>
      </c>
      <c r="X234" s="165">
        <f>('DJI Components'!FC237/'DJI Components'!FC236)-1</f>
        <v>2.6170291404925328E-2</v>
      </c>
      <c r="Y234" s="165">
        <f>('DJI Components'!FJ237/'DJI Components'!FJ236)-1</f>
        <v>7.0893390291777436E-3</v>
      </c>
      <c r="Z234" s="165">
        <f>('DJI Components'!FQ237/'DJI Components'!FQ236)-1</f>
        <v>-2.4552846180728727E-2</v>
      </c>
      <c r="AA234" s="165">
        <f>('DJI Components'!FX237/'DJI Components'!FX236)-1</f>
        <v>-1.2642225259927864E-3</v>
      </c>
      <c r="AB234" s="165">
        <f>('DJI Components'!GE237/'DJI Components'!GE236)-1</f>
        <v>1.4957573963388482E-2</v>
      </c>
      <c r="AC234" s="165">
        <f>('DJI Components'!GL237/'DJI Components'!GL236)-1</f>
        <v>8.379866601206265E-3</v>
      </c>
      <c r="AD234" s="165">
        <f>('DJI Components'!GS237/'DJI Components'!GS236)-1</f>
        <v>1.8552289794239396E-2</v>
      </c>
      <c r="AE234" s="165">
        <f>('DJI Components'!GZ237/'DJI Components'!GZ236)-1</f>
        <v>2.3930959277657093E-2</v>
      </c>
      <c r="AF234" s="166">
        <f>('DJI Components'!HG237/'DJI Components'!HG236)-1</f>
        <v>7.8056671132167299E-3</v>
      </c>
    </row>
    <row r="235" spans="1:32" x14ac:dyDescent="0.2">
      <c r="A235" s="127">
        <f>'DJI Components'!A238</f>
        <v>44414</v>
      </c>
      <c r="B235" s="164">
        <f>('DJI Components'!E238/'DJI Components'!E237)-1</f>
        <v>1.6683619564961116E-3</v>
      </c>
      <c r="C235" s="165">
        <f>('DJI Components'!L238/'DJI Components'!L237)-1</f>
        <v>1.0198643807149521E-2</v>
      </c>
      <c r="D235" s="165">
        <f>('DJI Components'!S238/'DJI Components'!S237)-1</f>
        <v>-1.6411004393115047E-2</v>
      </c>
      <c r="E235" s="165">
        <f>('DJI Components'!Z238/'DJI Components'!Z237)-1</f>
        <v>-6.2559432375350887E-3</v>
      </c>
      <c r="F235" s="165">
        <f>('DJI Components'!AG238/'DJI Components'!AG237)-1</f>
        <v>6.0450551792201601E-3</v>
      </c>
      <c r="G235" s="165">
        <f>('DJI Components'!AN238/'DJI Components'!AN237)-1</f>
        <v>5.5987450591366006E-3</v>
      </c>
      <c r="H235" s="165">
        <f>('DJI Components'!AU238/'DJI Components'!AU237)-1</f>
        <v>7.1124565708053922E-3</v>
      </c>
      <c r="I235" s="165">
        <f>('DJI Components'!BB238/'DJI Components'!BB237)-1</f>
        <v>-3.0487447291515091E-3</v>
      </c>
      <c r="J235" s="165">
        <f>('DJI Components'!BI238/'DJI Components'!BI237)-1</f>
        <v>2.4778584070797027E-3</v>
      </c>
      <c r="K235" s="165">
        <f>('DJI Components'!BP238/'DJI Components'!BP237)-1</f>
        <v>1.6393442622950838E-2</v>
      </c>
      <c r="L235" s="165">
        <f>('DJI Components'!BW238/'DJI Components'!BW237)-1</f>
        <v>3.5363069019924254E-2</v>
      </c>
      <c r="M235" s="165">
        <f>('DJI Components'!CD238/'DJI Components'!CD237)-1</f>
        <v>-8.7007132264516063E-4</v>
      </c>
      <c r="N235" s="165">
        <f>('DJI Components'!CK238/'DJI Components'!CK237)-1</f>
        <v>-9.8165445265773199E-3</v>
      </c>
      <c r="O235" s="165">
        <f>('DJI Components'!CR238/'DJI Components'!CR237)-1</f>
        <v>5.5667100680389936E-4</v>
      </c>
      <c r="P235" s="165">
        <f>('DJI Components'!CY238/'DJI Components'!CY237)-1</f>
        <v>9.2455835470874881E-3</v>
      </c>
      <c r="Q235" s="165">
        <f>('DJI Components'!DF238/'DJI Components'!DF237)-1</f>
        <v>-3.3392883489055114E-3</v>
      </c>
      <c r="R235" s="165">
        <f>('DJI Components'!DM238/'DJI Components'!DM237)-1</f>
        <v>2.8403566244997736E-2</v>
      </c>
      <c r="S235" s="165">
        <f>('DJI Components'!DT238/'DJI Components'!DT237)-1</f>
        <v>-6.7677439029500963E-4</v>
      </c>
      <c r="T235" s="165">
        <f>('DJI Components'!EA238/'DJI Components'!EA237)-1</f>
        <v>-1.984310198931527E-3</v>
      </c>
      <c r="U235" s="165">
        <f>('DJI Components'!EH238/'DJI Components'!EH237)-1</f>
        <v>-2.0723266882971547E-4</v>
      </c>
      <c r="V235" s="165">
        <f>('DJI Components'!EO238/'DJI Components'!EO237)-1</f>
        <v>-6.0397064352128993E-3</v>
      </c>
      <c r="W235" s="165">
        <f>('DJI Components'!EV238/'DJI Components'!EV237)-1</f>
        <v>-7.6490947368421658E-3</v>
      </c>
      <c r="X235" s="165">
        <f>('DJI Components'!FC238/'DJI Components'!FC237)-1</f>
        <v>1.1972381960201339E-4</v>
      </c>
      <c r="Y235" s="165">
        <f>('DJI Components'!FJ238/'DJI Components'!FJ237)-1</f>
        <v>1.4875846528412229E-2</v>
      </c>
      <c r="Z235" s="165">
        <f>('DJI Components'!FQ238/'DJI Components'!FQ237)-1</f>
        <v>9.5576083583861493E-3</v>
      </c>
      <c r="AA235" s="165">
        <f>('DJI Components'!FX238/'DJI Components'!FX237)-1</f>
        <v>-1.4466184710056895E-3</v>
      </c>
      <c r="AB235" s="165">
        <f>('DJI Components'!GE238/'DJI Components'!GE237)-1</f>
        <v>4.9539443208959089E-3</v>
      </c>
      <c r="AC235" s="165">
        <f>('DJI Components'!GL238/'DJI Components'!GL237)-1</f>
        <v>3.6223737481355656E-3</v>
      </c>
      <c r="AD235" s="165">
        <f>('DJI Components'!GS238/'DJI Components'!GS237)-1</f>
        <v>-1.7871262015558553E-3</v>
      </c>
      <c r="AE235" s="165">
        <f>('DJI Components'!GZ238/'DJI Components'!GZ237)-1</f>
        <v>2.3767640957652603E-3</v>
      </c>
      <c r="AF235" s="166">
        <f>('DJI Components'!HG238/'DJI Components'!HG237)-1</f>
        <v>4.1141618600142316E-3</v>
      </c>
    </row>
    <row r="236" spans="1:32" x14ac:dyDescent="0.2">
      <c r="A236" s="127">
        <f>'DJI Components'!A239</f>
        <v>44417</v>
      </c>
      <c r="B236" s="164">
        <f>('DJI Components'!E239/'DJI Components'!E238)-1</f>
        <v>-3.5330943437871243E-3</v>
      </c>
      <c r="C236" s="165">
        <f>('DJI Components'!L239/'DJI Components'!L238)-1</f>
        <v>-3.3846988597998617E-3</v>
      </c>
      <c r="D236" s="165">
        <f>('DJI Components'!S239/'DJI Components'!S238)-1</f>
        <v>-9.8196613465911797E-3</v>
      </c>
      <c r="E236" s="165">
        <f>('DJI Components'!Z239/'DJI Components'!Z238)-1</f>
        <v>-3.4215820680261189E-4</v>
      </c>
      <c r="F236" s="165">
        <f>('DJI Components'!AG239/'DJI Components'!AG238)-1</f>
        <v>4.0634677381794493E-3</v>
      </c>
      <c r="G236" s="165">
        <f>('DJI Components'!AN239/'DJI Components'!AN238)-1</f>
        <v>2.5917589846384814E-3</v>
      </c>
      <c r="H236" s="165">
        <f>('DJI Components'!AU239/'DJI Components'!AU238)-1</f>
        <v>-1.6674811672628076E-2</v>
      </c>
      <c r="I236" s="165">
        <f>('DJI Components'!BB239/'DJI Components'!BB238)-1</f>
        <v>-2.1586436409426479E-3</v>
      </c>
      <c r="J236" s="165">
        <f>('DJI Components'!BI239/'DJI Components'!BI238)-1</f>
        <v>1.7660664153607009E-4</v>
      </c>
      <c r="K236" s="165">
        <f>('DJI Components'!BP239/'DJI Components'!BP238)-1</f>
        <v>-2.903225806451637E-3</v>
      </c>
      <c r="L236" s="165">
        <f>('DJI Components'!BW239/'DJI Components'!BW238)-1</f>
        <v>5.0013569704683292E-3</v>
      </c>
      <c r="M236" s="165">
        <f>('DJI Components'!CD239/'DJI Components'!CD238)-1</f>
        <v>-6.3131184438863786E-3</v>
      </c>
      <c r="N236" s="165">
        <f>('DJI Components'!CK239/'DJI Components'!CK238)-1</f>
        <v>-3.27427241419187E-3</v>
      </c>
      <c r="O236" s="165">
        <f>('DJI Components'!CR239/'DJI Components'!CR238)-1</f>
        <v>2.4109978639095253E-3</v>
      </c>
      <c r="P236" s="165">
        <f>('DJI Components'!CY239/'DJI Components'!CY238)-1</f>
        <v>-1.9709876319241593E-2</v>
      </c>
      <c r="Q236" s="165">
        <f>('DJI Components'!DF239/'DJI Components'!DF238)-1</f>
        <v>3.4660389147591619E-3</v>
      </c>
      <c r="R236" s="165">
        <f>('DJI Components'!DM239/'DJI Components'!DM238)-1</f>
        <v>-1.0793523809523586E-3</v>
      </c>
      <c r="S236" s="165">
        <f>('DJI Components'!DT239/'DJI Components'!DT238)-1</f>
        <v>-6.6875562238118968E-3</v>
      </c>
      <c r="T236" s="165">
        <f>('DJI Components'!EA239/'DJI Components'!EA238)-1</f>
        <v>-1.5906945495576252E-3</v>
      </c>
      <c r="U236" s="165">
        <f>('DJI Components'!EH239/'DJI Components'!EH238)-1</f>
        <v>-3.9038348481119645E-3</v>
      </c>
      <c r="V236" s="165">
        <f>('DJI Components'!EO239/'DJI Components'!EO238)-1</f>
        <v>-5.9606422576277129E-3</v>
      </c>
      <c r="W236" s="165">
        <f>('DJI Components'!EV239/'DJI Components'!EV238)-1</f>
        <v>5.4450815233695327E-3</v>
      </c>
      <c r="X236" s="165">
        <f>('DJI Components'!FC239/'DJI Components'!FC238)-1</f>
        <v>-5.0679956114449976E-3</v>
      </c>
      <c r="Y236" s="165">
        <f>('DJI Components'!FJ239/'DJI Components'!FJ238)-1</f>
        <v>3.5989266771856432E-3</v>
      </c>
      <c r="Z236" s="165">
        <f>('DJI Components'!FQ239/'DJI Components'!FQ238)-1</f>
        <v>-1.0238003592190292E-2</v>
      </c>
      <c r="AA236" s="165">
        <f>('DJI Components'!FX239/'DJI Components'!FX238)-1</f>
        <v>-1.8109742518839234E-3</v>
      </c>
      <c r="AB236" s="165">
        <f>('DJI Components'!GE239/'DJI Components'!GE238)-1</f>
        <v>-5.7994781888850433E-3</v>
      </c>
      <c r="AC236" s="165">
        <f>('DJI Components'!GL239/'DJI Components'!GL238)-1</f>
        <v>7.2187051897538712E-3</v>
      </c>
      <c r="AD236" s="165">
        <f>('DJI Components'!GS239/'DJI Components'!GS238)-1</f>
        <v>2.4100117719483283E-3</v>
      </c>
      <c r="AE236" s="165">
        <f>('DJI Components'!GZ239/'DJI Components'!GZ238)-1</f>
        <v>-2.3147066472448685E-3</v>
      </c>
      <c r="AF236" s="166">
        <f>('DJI Components'!HG239/'DJI Components'!HG238)-1</f>
        <v>-3.0293812490219674E-3</v>
      </c>
    </row>
    <row r="237" spans="1:32" x14ac:dyDescent="0.2">
      <c r="A237" s="127">
        <f>'DJI Components'!A240</f>
        <v>44418</v>
      </c>
      <c r="B237" s="164">
        <f>('DJI Components'!E240/'DJI Components'!E239)-1</f>
        <v>9.2184929571466068E-3</v>
      </c>
      <c r="C237" s="165">
        <f>('DJI Components'!L240/'DJI Components'!L239)-1</f>
        <v>-7.5535426136171813E-3</v>
      </c>
      <c r="D237" s="165">
        <f>('DJI Components'!S240/'DJI Components'!S239)-1</f>
        <v>3.0720084385982283E-4</v>
      </c>
      <c r="E237" s="165">
        <f>('DJI Components'!Z240/'DJI Components'!Z239)-1</f>
        <v>-3.3540284305298984E-3</v>
      </c>
      <c r="F237" s="165">
        <f>('DJI Components'!AG240/'DJI Components'!AG239)-1</f>
        <v>1.5111701638408803E-2</v>
      </c>
      <c r="G237" s="165">
        <f>('DJI Components'!AN240/'DJI Components'!AN239)-1</f>
        <v>2.4797778853931751E-2</v>
      </c>
      <c r="H237" s="165">
        <f>('DJI Components'!AU240/'DJI Components'!AU239)-1</f>
        <v>1.8254384039900096E-2</v>
      </c>
      <c r="I237" s="165">
        <f>('DJI Components'!BB240/'DJI Components'!BB239)-1</f>
        <v>2.5238867401498055E-3</v>
      </c>
      <c r="J237" s="165">
        <f>('DJI Components'!BI240/'DJI Components'!BI239)-1</f>
        <v>2.6477845490631147E-3</v>
      </c>
      <c r="K237" s="165">
        <f>('DJI Components'!BP240/'DJI Components'!BP239)-1</f>
        <v>2.1028777094791229E-2</v>
      </c>
      <c r="L237" s="165">
        <f>('DJI Components'!BW240/'DJI Components'!BW239)-1</f>
        <v>2.0231059064831358E-2</v>
      </c>
      <c r="M237" s="165">
        <f>('DJI Components'!CD240/'DJI Components'!CD239)-1</f>
        <v>1.5992678718707909E-2</v>
      </c>
      <c r="N237" s="165">
        <f>('DJI Components'!CK240/'DJI Components'!CK239)-1</f>
        <v>8.2735153828470409E-3</v>
      </c>
      <c r="O237" s="165">
        <f>('DJI Components'!CR240/'DJI Components'!CR239)-1</f>
        <v>-2.0351526741009263E-3</v>
      </c>
      <c r="P237" s="165">
        <f>('DJI Components'!CY240/'DJI Components'!CY239)-1</f>
        <v>9.2038938053096153E-4</v>
      </c>
      <c r="Q237" s="165">
        <f>('DJI Components'!DF240/'DJI Components'!DF239)-1</f>
        <v>3.4538597422306694E-4</v>
      </c>
      <c r="R237" s="165">
        <f>('DJI Components'!DM240/'DJI Components'!DM239)-1</f>
        <v>1.2267164402629316E-2</v>
      </c>
      <c r="S237" s="165">
        <f>('DJI Components'!DT240/'DJI Components'!DT239)-1</f>
        <v>-5.2411625902852865E-3</v>
      </c>
      <c r="T237" s="165">
        <f>('DJI Components'!EA240/'DJI Components'!EA239)-1</f>
        <v>-1.7259426447157056E-3</v>
      </c>
      <c r="U237" s="165">
        <f>('DJI Components'!EH240/'DJI Components'!EH239)-1</f>
        <v>-6.554937346839429E-3</v>
      </c>
      <c r="V237" s="165">
        <f>('DJI Components'!EO240/'DJI Components'!EO239)-1</f>
        <v>2.9108691177535118E-3</v>
      </c>
      <c r="W237" s="165">
        <f>('DJI Components'!EV240/'DJI Components'!EV239)-1</f>
        <v>6.3307781988708456E-4</v>
      </c>
      <c r="X237" s="165">
        <f>('DJI Components'!FC240/'DJI Components'!FC239)-1</f>
        <v>-2.378472578817159E-2</v>
      </c>
      <c r="Y237" s="165">
        <f>('DJI Components'!FJ240/'DJI Components'!FJ239)-1</f>
        <v>5.5421922651819333E-3</v>
      </c>
      <c r="Z237" s="165">
        <f>('DJI Components'!FQ240/'DJI Components'!FQ239)-1</f>
        <v>2.2148222334901213E-3</v>
      </c>
      <c r="AA237" s="165">
        <f>('DJI Components'!FX240/'DJI Components'!FX239)-1</f>
        <v>6.5312229051381898E-3</v>
      </c>
      <c r="AB237" s="165">
        <f>('DJI Components'!GE240/'DJI Components'!GE239)-1</f>
        <v>-8.0416374999999762E-3</v>
      </c>
      <c r="AC237" s="165">
        <f>('DJI Components'!GL240/'DJI Components'!GL239)-1</f>
        <v>2.0868486949167098E-2</v>
      </c>
      <c r="AD237" s="165">
        <f>('DJI Components'!GS240/'DJI Components'!GS239)-1</f>
        <v>2.1294071695369121E-2</v>
      </c>
      <c r="AE237" s="165">
        <f>('DJI Components'!GZ240/'DJI Components'!GZ239)-1</f>
        <v>1.9805681191684688E-3</v>
      </c>
      <c r="AF237" s="166">
        <f>('DJI Components'!HG240/'DJI Components'!HG239)-1</f>
        <v>4.6385019592984911E-3</v>
      </c>
    </row>
    <row r="238" spans="1:32" x14ac:dyDescent="0.2">
      <c r="A238" s="127">
        <f>'DJI Components'!A241</f>
        <v>44419</v>
      </c>
      <c r="B238" s="164">
        <f>('DJI Components'!E241/'DJI Components'!E240)-1</f>
        <v>1.1643698870765329E-2</v>
      </c>
      <c r="C238" s="165">
        <f>('DJI Components'!L241/'DJI Components'!L240)-1</f>
        <v>6.962021152810749E-3</v>
      </c>
      <c r="D238" s="165">
        <f>('DJI Components'!S241/'DJI Components'!S240)-1</f>
        <v>7.457360711522476E-4</v>
      </c>
      <c r="E238" s="165">
        <f>('DJI Components'!Z241/'DJI Components'!Z240)-1</f>
        <v>1.7856798714692701E-3</v>
      </c>
      <c r="F238" s="165">
        <f>('DJI Components'!AG241/'DJI Components'!AG240)-1</f>
        <v>1.5735032724298215E-2</v>
      </c>
      <c r="G238" s="165">
        <f>('DJI Components'!AN241/'DJI Components'!AN240)-1</f>
        <v>3.5455676889850185E-2</v>
      </c>
      <c r="H238" s="165">
        <f>('DJI Components'!AU241/'DJI Components'!AU240)-1</f>
        <v>7.5430641155356248E-3</v>
      </c>
      <c r="I238" s="165">
        <f>('DJI Components'!BB241/'DJI Components'!BB240)-1</f>
        <v>4.4955942367272961E-3</v>
      </c>
      <c r="J238" s="165">
        <f>('DJI Components'!BI241/'DJI Components'!BI240)-1</f>
        <v>-1.2323767822601805E-3</v>
      </c>
      <c r="K238" s="165">
        <f>('DJI Components'!BP241/'DJI Components'!BP240)-1</f>
        <v>1.7743964159441683E-2</v>
      </c>
      <c r="L238" s="165">
        <f>('DJI Components'!BW241/'DJI Components'!BW240)-1</f>
        <v>1.4510905178050093E-2</v>
      </c>
      <c r="M238" s="165">
        <f>('DJI Components'!CD241/'DJI Components'!CD240)-1</f>
        <v>9.9188716163776114E-3</v>
      </c>
      <c r="N238" s="165">
        <f>('DJI Components'!CK241/'DJI Components'!CK240)-1</f>
        <v>1.6652554654343898E-2</v>
      </c>
      <c r="O238" s="165">
        <f>('DJI Components'!CR241/'DJI Components'!CR240)-1</f>
        <v>3.7078235763408074E-3</v>
      </c>
      <c r="P238" s="165">
        <f>('DJI Components'!CY241/'DJI Components'!CY240)-1</f>
        <v>5.3048519838432284E-3</v>
      </c>
      <c r="Q238" s="165">
        <f>('DJI Components'!DF241/'DJI Components'!DF240)-1</f>
        <v>1.7263623933616579E-4</v>
      </c>
      <c r="R238" s="165">
        <f>('DJI Components'!DM241/'DJI Components'!DM240)-1</f>
        <v>1.1930233954861036E-2</v>
      </c>
      <c r="S238" s="165">
        <f>('DJI Components'!DT241/'DJI Components'!DT240)-1</f>
        <v>8.9955280659095305E-3</v>
      </c>
      <c r="T238" s="165">
        <f>('DJI Components'!EA241/'DJI Components'!EA240)-1</f>
        <v>2.6595291219688733E-4</v>
      </c>
      <c r="U238" s="165">
        <f>('DJI Components'!EH241/'DJI Components'!EH240)-1</f>
        <v>1.7805124858225607E-3</v>
      </c>
      <c r="V238" s="165">
        <f>('DJI Components'!EO241/'DJI Components'!EO240)-1</f>
        <v>-5.8048411028074343E-3</v>
      </c>
      <c r="W238" s="165">
        <f>('DJI Components'!EV241/'DJI Components'!EV240)-1</f>
        <v>2.4600477272775922E-3</v>
      </c>
      <c r="X238" s="165">
        <f>('DJI Components'!FC241/'DJI Components'!FC240)-1</f>
        <v>-4.5605818010623356E-3</v>
      </c>
      <c r="Y238" s="165">
        <f>('DJI Components'!FJ241/'DJI Components'!FJ240)-1</f>
        <v>1.2903682966517449E-2</v>
      </c>
      <c r="Z238" s="165">
        <f>('DJI Components'!FQ241/'DJI Components'!FQ240)-1</f>
        <v>-9.8110860406310785E-3</v>
      </c>
      <c r="AA238" s="165">
        <f>('DJI Components'!FX241/'DJI Components'!FX240)-1</f>
        <v>1.6222062004327409E-3</v>
      </c>
      <c r="AB238" s="165">
        <f>('DJI Components'!GE241/'DJI Components'!GE240)-1</f>
        <v>-1.2643377626313068E-2</v>
      </c>
      <c r="AC238" s="165">
        <f>('DJI Components'!GL241/'DJI Components'!GL240)-1</f>
        <v>2.6636403055957159E-2</v>
      </c>
      <c r="AD238" s="165">
        <f>('DJI Components'!GS241/'DJI Components'!GS240)-1</f>
        <v>8.9453999368966919E-3</v>
      </c>
      <c r="AE238" s="165">
        <f>('DJI Components'!GZ241/'DJI Components'!GZ240)-1</f>
        <v>5.7603713767291342E-3</v>
      </c>
      <c r="AF238" s="166">
        <f>('DJI Components'!HG241/'DJI Components'!HG240)-1</f>
        <v>6.2470455557928073E-3</v>
      </c>
    </row>
    <row r="239" spans="1:32" x14ac:dyDescent="0.2">
      <c r="A239" s="127">
        <f>'DJI Components'!A242</f>
        <v>44420</v>
      </c>
      <c r="B239" s="164">
        <f>('DJI Components'!E242/'DJI Components'!E241)-1</f>
        <v>-6.9461723042951729E-4</v>
      </c>
      <c r="C239" s="165">
        <f>('DJI Components'!L242/'DJI Components'!L241)-1</f>
        <v>-1.2597375198891148E-2</v>
      </c>
      <c r="D239" s="165">
        <f>('DJI Components'!S242/'DJI Components'!S241)-1</f>
        <v>8.7621091315881472E-5</v>
      </c>
      <c r="E239" s="165">
        <f>('DJI Components'!Z242/'DJI Components'!Z241)-1</f>
        <v>2.0773330448557781E-2</v>
      </c>
      <c r="F239" s="165">
        <f>('DJI Components'!AG242/'DJI Components'!AG241)-1</f>
        <v>-5.4700069842162913E-3</v>
      </c>
      <c r="G239" s="165">
        <f>('DJI Components'!AN242/'DJI Components'!AN241)-1</f>
        <v>-6.4062030784768353E-3</v>
      </c>
      <c r="H239" s="165">
        <f>('DJI Components'!AU242/'DJI Components'!AU241)-1</f>
        <v>-2.0417987757277434E-3</v>
      </c>
      <c r="I239" s="165">
        <f>('DJI Components'!BB242/'DJI Components'!BB241)-1</f>
        <v>9.4879697549594688E-3</v>
      </c>
      <c r="J239" s="165">
        <f>('DJI Components'!BI242/'DJI Components'!BI241)-1</f>
        <v>1.9390093424995758E-3</v>
      </c>
      <c r="K239" s="165">
        <f>('DJI Components'!BP242/'DJI Components'!BP241)-1</f>
        <v>-3.5802616307677448E-3</v>
      </c>
      <c r="L239" s="165">
        <f>('DJI Components'!BW242/'DJI Components'!BW241)-1</f>
        <v>2.6818356562672285E-3</v>
      </c>
      <c r="M239" s="165">
        <f>('DJI Components'!CD242/'DJI Components'!CD241)-1</f>
        <v>-9.5652535099358671E-3</v>
      </c>
      <c r="N239" s="165">
        <f>('DJI Components'!CK242/'DJI Components'!CK241)-1</f>
        <v>-8.8427626112759228E-3</v>
      </c>
      <c r="O239" s="165">
        <f>('DJI Components'!CR242/'DJI Components'!CR241)-1</f>
        <v>-1.1082342280796964E-2</v>
      </c>
      <c r="P239" s="165">
        <f>('DJI Components'!CY242/'DJI Components'!CY241)-1</f>
        <v>6.6136773864180487E-3</v>
      </c>
      <c r="Q239" s="165">
        <f>('DJI Components'!DF242/'DJI Components'!DF241)-1</f>
        <v>8.0552012418548813E-3</v>
      </c>
      <c r="R239" s="165">
        <f>('DJI Components'!DM242/'DJI Components'!DM241)-1</f>
        <v>3.9090902479750333E-3</v>
      </c>
      <c r="S239" s="165">
        <f>('DJI Components'!DT242/'DJI Components'!DT241)-1</f>
        <v>4.7548078358545798E-3</v>
      </c>
      <c r="T239" s="165">
        <f>('DJI Components'!EA242/'DJI Components'!EA241)-1</f>
        <v>1.1035793259351223E-2</v>
      </c>
      <c r="U239" s="165">
        <f>('DJI Components'!EH242/'DJI Components'!EH241)-1</f>
        <v>9.9668439811739784E-3</v>
      </c>
      <c r="V239" s="165">
        <f>('DJI Components'!EO242/'DJI Components'!EO241)-1</f>
        <v>-3.6784316300945141E-3</v>
      </c>
      <c r="W239" s="165">
        <f>('DJI Components'!EV242/'DJI Components'!EV241)-1</f>
        <v>2.313855080418481E-3</v>
      </c>
      <c r="X239" s="165">
        <f>('DJI Components'!FC242/'DJI Components'!FC241)-1</f>
        <v>2.5218755263409109E-2</v>
      </c>
      <c r="Y239" s="165">
        <f>('DJI Components'!FJ242/'DJI Components'!FJ241)-1</f>
        <v>1.7924459858709163E-3</v>
      </c>
      <c r="Z239" s="165">
        <f>('DJI Components'!FQ242/'DJI Components'!FQ241)-1</f>
        <v>-4.3655247060755409E-3</v>
      </c>
      <c r="AA239" s="165">
        <f>('DJI Components'!FX242/'DJI Components'!FX241)-1</f>
        <v>1.2596544898326734E-3</v>
      </c>
      <c r="AB239" s="165">
        <f>('DJI Components'!GE242/'DJI Components'!GE241)-1</f>
        <v>-1.3911363174605285E-2</v>
      </c>
      <c r="AC239" s="165">
        <f>('DJI Components'!GL242/'DJI Components'!GL241)-1</f>
        <v>-8.0450722436631317E-3</v>
      </c>
      <c r="AD239" s="165">
        <f>('DJI Components'!GS242/'DJI Components'!GS241)-1</f>
        <v>-6.3328913516729202E-3</v>
      </c>
      <c r="AE239" s="165">
        <f>('DJI Components'!GZ242/'DJI Components'!GZ241)-1</f>
        <v>6.7381494017215715E-3</v>
      </c>
      <c r="AF239" s="166">
        <f>('DJI Components'!HG242/'DJI Components'!HG241)-1</f>
        <v>4.1933246667524848E-4</v>
      </c>
    </row>
    <row r="240" spans="1:32" x14ac:dyDescent="0.2">
      <c r="A240" s="127">
        <f>'DJI Components'!A243</f>
        <v>44421</v>
      </c>
      <c r="B240" s="164">
        <f>('DJI Components'!E243/'DJI Components'!E242)-1</f>
        <v>-4.219783694278334E-3</v>
      </c>
      <c r="C240" s="165">
        <f>('DJI Components'!L243/'DJI Components'!L242)-1</f>
        <v>-1.4479005115618171E-2</v>
      </c>
      <c r="D240" s="165">
        <f>('DJI Components'!S243/'DJI Components'!S242)-1</f>
        <v>6.7061101917014199E-3</v>
      </c>
      <c r="E240" s="165">
        <f>('DJI Components'!Z243/'DJI Components'!Z242)-1</f>
        <v>1.410484259591005E-3</v>
      </c>
      <c r="F240" s="165">
        <f>('DJI Components'!AG243/'DJI Components'!AG242)-1</f>
        <v>-1.5618381515360991E-2</v>
      </c>
      <c r="G240" s="165">
        <f>('DJI Components'!AN243/'DJI Components'!AN242)-1</f>
        <v>-7.5826278699911986E-3</v>
      </c>
      <c r="H240" s="165">
        <f>('DJI Components'!AU243/'DJI Components'!AU242)-1</f>
        <v>-6.625097492450327E-3</v>
      </c>
      <c r="I240" s="165">
        <f>('DJI Components'!BB243/'DJI Components'!BB242)-1</f>
        <v>1.4187267497558498E-3</v>
      </c>
      <c r="J240" s="165">
        <f>('DJI Components'!BI243/'DJI Components'!BI242)-1</f>
        <v>6.8613652357494281E-3</v>
      </c>
      <c r="K240" s="165">
        <f>('DJI Components'!BP243/'DJI Components'!BP242)-1</f>
        <v>-4.9992655835254807E-3</v>
      </c>
      <c r="L240" s="165">
        <f>('DJI Components'!BW243/'DJI Components'!BW242)-1</f>
        <v>-1.0168677108433832E-2</v>
      </c>
      <c r="M240" s="165">
        <f>('DJI Components'!CD243/'DJI Components'!CD242)-1</f>
        <v>-7.7609294838232312E-4</v>
      </c>
      <c r="N240" s="165">
        <f>('DJI Components'!CK243/'DJI Components'!CK242)-1</f>
        <v>-8.0832946797085858E-3</v>
      </c>
      <c r="O240" s="165">
        <f>('DJI Components'!CR243/'DJI Components'!CR242)-1</f>
        <v>-9.3386251524352204E-4</v>
      </c>
      <c r="P240" s="165">
        <f>('DJI Components'!CY243/'DJI Components'!CY242)-1</f>
        <v>7.6875651512331444E-4</v>
      </c>
      <c r="Q240" s="165">
        <f>('DJI Components'!DF243/'DJI Components'!DF242)-1</f>
        <v>5.9931679108420344E-3</v>
      </c>
      <c r="R240" s="165">
        <f>('DJI Components'!DM243/'DJI Components'!DM242)-1</f>
        <v>-1.1187323557149798E-2</v>
      </c>
      <c r="S240" s="165">
        <f>('DJI Components'!DT243/'DJI Components'!DT242)-1</f>
        <v>9.0844171976542931E-3</v>
      </c>
      <c r="T240" s="165">
        <f>('DJI Components'!EA243/'DJI Components'!EA242)-1</f>
        <v>8.9426616393653013E-3</v>
      </c>
      <c r="U240" s="165">
        <f>('DJI Components'!EH243/'DJI Components'!EH242)-1</f>
        <v>1.0489658814324176E-2</v>
      </c>
      <c r="V240" s="165">
        <f>('DJI Components'!EO243/'DJI Components'!EO242)-1</f>
        <v>6.1533228208703328E-3</v>
      </c>
      <c r="W240" s="165">
        <f>('DJI Components'!EV243/'DJI Components'!EV242)-1</f>
        <v>4.8268766315537892E-3</v>
      </c>
      <c r="X240" s="165">
        <f>('DJI Components'!FC243/'DJI Components'!FC242)-1</f>
        <v>1.2762184519353514E-2</v>
      </c>
      <c r="Y240" s="165">
        <f>('DJI Components'!FJ243/'DJI Components'!FJ242)-1</f>
        <v>-1.1502779362808635E-3</v>
      </c>
      <c r="Z240" s="165">
        <f>('DJI Components'!FQ243/'DJI Components'!FQ242)-1</f>
        <v>9.1388858070990953E-3</v>
      </c>
      <c r="AA240" s="165">
        <f>('DJI Components'!FX243/'DJI Components'!FX242)-1</f>
        <v>4.1337168248329892E-3</v>
      </c>
      <c r="AB240" s="165">
        <f>('DJI Components'!GE243/'DJI Components'!GE242)-1</f>
        <v>3.7102593984719157E-3</v>
      </c>
      <c r="AC240" s="165">
        <f>('DJI Components'!GL243/'DJI Components'!GL242)-1</f>
        <v>-6.0825223033256215E-4</v>
      </c>
      <c r="AD240" s="165">
        <f>('DJI Components'!GS243/'DJI Components'!GS242)-1</f>
        <v>3.1530994653574673E-3</v>
      </c>
      <c r="AE240" s="165">
        <f>('DJI Components'!GZ243/'DJI Components'!GZ242)-1</f>
        <v>9.9838756756491787E-3</v>
      </c>
      <c r="AF240" s="166">
        <f>('DJI Components'!HG243/'DJI Components'!HG242)-1</f>
        <v>4.3746663718291501E-4</v>
      </c>
    </row>
    <row r="241" spans="1:32" x14ac:dyDescent="0.2">
      <c r="A241" s="127">
        <f>'DJI Components'!A244</f>
        <v>44424</v>
      </c>
      <c r="B241" s="164">
        <f>('DJI Components'!E244/'DJI Components'!E243)-1</f>
        <v>8.6748677966410614E-3</v>
      </c>
      <c r="C241" s="165">
        <f>('DJI Components'!L244/'DJI Components'!L243)-1</f>
        <v>-1.9870062381140974E-3</v>
      </c>
      <c r="D241" s="165">
        <f>('DJI Components'!S244/'DJI Components'!S243)-1</f>
        <v>6.0519594320955772E-3</v>
      </c>
      <c r="E241" s="165">
        <f>('DJI Components'!Z244/'DJI Components'!Z243)-1</f>
        <v>1.354788007184915E-2</v>
      </c>
      <c r="F241" s="165">
        <f>('DJI Components'!AG244/'DJI Components'!AG243)-1</f>
        <v>-2.3031684887734327E-2</v>
      </c>
      <c r="G241" s="165">
        <f>('DJI Components'!AN244/'DJI Components'!AN243)-1</f>
        <v>-3.9346661136356875E-3</v>
      </c>
      <c r="H241" s="165">
        <f>('DJI Components'!AU244/'DJI Components'!AU243)-1</f>
        <v>-1.0200088369949789E-2</v>
      </c>
      <c r="I241" s="165">
        <f>('DJI Components'!BB244/'DJI Components'!BB243)-1</f>
        <v>-3.3646537388941633E-3</v>
      </c>
      <c r="J241" s="165">
        <f>('DJI Components'!BI244/'DJI Components'!BI243)-1</f>
        <v>4.3683382841166463E-3</v>
      </c>
      <c r="K241" s="165">
        <f>('DJI Components'!BP244/'DJI Components'!BP243)-1</f>
        <v>-5.8093736192396106E-3</v>
      </c>
      <c r="L241" s="165">
        <f>('DJI Components'!BW244/'DJI Components'!BW243)-1</f>
        <v>-5.9155582207398583E-3</v>
      </c>
      <c r="M241" s="165">
        <f>('DJI Components'!CD244/'DJI Components'!CD243)-1</f>
        <v>8.5433640089609408E-3</v>
      </c>
      <c r="N241" s="165">
        <f>('DJI Components'!CK244/'DJI Components'!CK243)-1</f>
        <v>1.125794072556574E-2</v>
      </c>
      <c r="O241" s="165">
        <f>('DJI Components'!CR244/'DJI Components'!CR243)-1</f>
        <v>-3.7392034496452897E-4</v>
      </c>
      <c r="P241" s="165">
        <f>('DJI Components'!CY244/'DJI Components'!CY243)-1</f>
        <v>2.8635495184023974E-3</v>
      </c>
      <c r="Q241" s="165">
        <f>('DJI Components'!DF244/'DJI Components'!DF243)-1</f>
        <v>9.0212539007092918E-3</v>
      </c>
      <c r="R241" s="165">
        <f>('DJI Components'!DM244/'DJI Components'!DM243)-1</f>
        <v>-6.5633393314999955E-3</v>
      </c>
      <c r="S241" s="165">
        <f>('DJI Components'!DT244/'DJI Components'!DT243)-1</f>
        <v>9.0025707100829244E-3</v>
      </c>
      <c r="T241" s="165">
        <f>('DJI Components'!EA244/'DJI Components'!EA243)-1</f>
        <v>1.5771623882017582E-2</v>
      </c>
      <c r="U241" s="165">
        <f>('DJI Components'!EH244/'DJI Components'!EH243)-1</f>
        <v>5.9757553837986865E-3</v>
      </c>
      <c r="V241" s="165">
        <f>('DJI Components'!EO244/'DJI Components'!EO243)-1</f>
        <v>3.9023763305683357E-3</v>
      </c>
      <c r="W241" s="165">
        <f>('DJI Components'!EV244/'DJI Components'!EV243)-1</f>
        <v>6.9618491155796214E-3</v>
      </c>
      <c r="X241" s="165">
        <f>('DJI Components'!FC244/'DJI Components'!FC243)-1</f>
        <v>-9.3814637413059954E-3</v>
      </c>
      <c r="Y241" s="165">
        <f>('DJI Components'!FJ244/'DJI Components'!FJ243)-1</f>
        <v>9.1485318808588456E-3</v>
      </c>
      <c r="Z241" s="165">
        <f>('DJI Components'!FQ244/'DJI Components'!FQ243)-1</f>
        <v>1.8405003443588752E-2</v>
      </c>
      <c r="AA241" s="165">
        <f>('DJI Components'!FX244/'DJI Components'!FX243)-1</f>
        <v>1.9688742074257526E-3</v>
      </c>
      <c r="AB241" s="165">
        <f>('DJI Components'!GE244/'DJI Components'!GE243)-1</f>
        <v>1.1648429270967542E-2</v>
      </c>
      <c r="AC241" s="165">
        <f>('DJI Components'!GL244/'DJI Components'!GL243)-1</f>
        <v>-3.0432541480369668E-3</v>
      </c>
      <c r="AD241" s="165">
        <f>('DJI Components'!GS244/'DJI Components'!GS243)-1</f>
        <v>8.1589046222090289E-3</v>
      </c>
      <c r="AE241" s="165">
        <f>('DJI Components'!GZ244/'DJI Components'!GZ243)-1</f>
        <v>-1.0989650861611966E-2</v>
      </c>
      <c r="AF241" s="166">
        <f>('DJI Components'!HG244/'DJI Components'!HG243)-1</f>
        <v>3.0978128348901901E-3</v>
      </c>
    </row>
    <row r="242" spans="1:32" x14ac:dyDescent="0.2">
      <c r="A242" s="127">
        <f>'DJI Components'!A245</f>
        <v>44425</v>
      </c>
      <c r="B242" s="164">
        <f>('DJI Components'!E245/'DJI Components'!E244)-1</f>
        <v>-1.3691201582451518E-2</v>
      </c>
      <c r="C242" s="165">
        <f>('DJI Components'!L245/'DJI Components'!L244)-1</f>
        <v>-6.6365369532428442E-3</v>
      </c>
      <c r="D242" s="165">
        <f>('DJI Components'!S245/'DJI Components'!S244)-1</f>
        <v>5.6255678392735931E-4</v>
      </c>
      <c r="E242" s="165">
        <f>('DJI Components'!Z245/'DJI Components'!Z244)-1</f>
        <v>-6.1540036445871804E-3</v>
      </c>
      <c r="F242" s="165">
        <f>('DJI Components'!AG245/'DJI Components'!AG244)-1</f>
        <v>-2.9861158909117003E-2</v>
      </c>
      <c r="G242" s="165">
        <f>('DJI Components'!AN245/'DJI Components'!AN244)-1</f>
        <v>-1.9613269315636006E-2</v>
      </c>
      <c r="H242" s="165">
        <f>('DJI Components'!AU245/'DJI Components'!AU244)-1</f>
        <v>-1.882629843096173E-3</v>
      </c>
      <c r="I242" s="165">
        <f>('DJI Components'!BB245/'DJI Components'!BB244)-1</f>
        <v>-4.7974592181494469E-3</v>
      </c>
      <c r="J242" s="165">
        <f>('DJI Components'!BI245/'DJI Components'!BI244)-1</f>
        <v>-3.4794885177452661E-3</v>
      </c>
      <c r="K242" s="165">
        <f>('DJI Components'!BP245/'DJI Components'!BP244)-1</f>
        <v>-1.595071067593179E-2</v>
      </c>
      <c r="L242" s="165">
        <f>('DJI Components'!BW245/'DJI Components'!BW244)-1</f>
        <v>-8.2772252977509897E-3</v>
      </c>
      <c r="M242" s="165">
        <f>('DJI Components'!CD245/'DJI Components'!CD244)-1</f>
        <v>-9.7972445923409923E-3</v>
      </c>
      <c r="N242" s="165">
        <f>('DJI Components'!CK245/'DJI Components'!CK244)-1</f>
        <v>-4.2680162698588098E-2</v>
      </c>
      <c r="O242" s="165">
        <f>('DJI Components'!CR245/'DJI Components'!CR244)-1</f>
        <v>-1.4587656357066492E-2</v>
      </c>
      <c r="P242" s="165">
        <f>('DJI Components'!CY245/'DJI Components'!CY244)-1</f>
        <v>-8.1481860337959677E-3</v>
      </c>
      <c r="Q242" s="165">
        <f>('DJI Components'!DF245/'DJI Components'!DF244)-1</f>
        <v>9.1655703815916034E-3</v>
      </c>
      <c r="R242" s="165">
        <f>('DJI Components'!DM245/'DJI Components'!DM244)-1</f>
        <v>-1.2080778232966938E-2</v>
      </c>
      <c r="S242" s="165">
        <f>('DJI Components'!DT245/'DJI Components'!DT244)-1</f>
        <v>-2.863435270517356E-3</v>
      </c>
      <c r="T242" s="165">
        <f>('DJI Components'!EA245/'DJI Components'!EA244)-1</f>
        <v>1.1548851533427218E-2</v>
      </c>
      <c r="U242" s="165">
        <f>('DJI Components'!EH245/'DJI Components'!EH244)-1</f>
        <v>-5.1596027462402771E-3</v>
      </c>
      <c r="V242" s="165">
        <f>('DJI Components'!EO245/'DJI Components'!EO244)-1</f>
        <v>-9.8630598174573869E-3</v>
      </c>
      <c r="W242" s="165">
        <f>('DJI Components'!EV245/'DJI Components'!EV244)-1</f>
        <v>1.6593335291714695E-3</v>
      </c>
      <c r="X242" s="165">
        <f>('DJI Components'!FC245/'DJI Components'!FC244)-1</f>
        <v>-8.8683468162320533E-3</v>
      </c>
      <c r="Y242" s="165">
        <f>('DJI Components'!FJ245/'DJI Components'!FJ244)-1</f>
        <v>7.3538034945541675E-3</v>
      </c>
      <c r="Z242" s="165">
        <f>('DJI Components'!FQ245/'DJI Components'!FQ244)-1</f>
        <v>1.0953735765162786E-2</v>
      </c>
      <c r="AA242" s="165">
        <f>('DJI Components'!FX245/'DJI Components'!FX244)-1</f>
        <v>3.5727045373348254E-3</v>
      </c>
      <c r="AB242" s="165">
        <f>('DJI Components'!GE245/'DJI Components'!GE244)-1</f>
        <v>-3.5265210591157725E-3</v>
      </c>
      <c r="AC242" s="165">
        <f>('DJI Components'!GL245/'DJI Components'!GL244)-1</f>
        <v>0</v>
      </c>
      <c r="AD242" s="165">
        <f>('DJI Components'!GS245/'DJI Components'!GS244)-1</f>
        <v>-3.3169485903816742E-4</v>
      </c>
      <c r="AE242" s="165">
        <f>('DJI Components'!GZ245/'DJI Components'!GZ244)-1</f>
        <v>-1.8203104990856089E-2</v>
      </c>
      <c r="AF242" s="166">
        <f>('DJI Components'!HG245/'DJI Components'!HG244)-1</f>
        <v>-7.9190689788747326E-3</v>
      </c>
    </row>
    <row r="243" spans="1:32" x14ac:dyDescent="0.2">
      <c r="A243" s="127">
        <f>'DJI Components'!A246</f>
        <v>44426</v>
      </c>
      <c r="B243" s="164">
        <f>('DJI Components'!E246/'DJI Components'!E245)-1</f>
        <v>-1.5234316984700791E-2</v>
      </c>
      <c r="C243" s="165">
        <f>('DJI Components'!L246/'DJI Components'!L245)-1</f>
        <v>-1.5305126582634276E-2</v>
      </c>
      <c r="D243" s="165">
        <f>('DJI Components'!S246/'DJI Components'!S245)-1</f>
        <v>-1.8858136057847696E-2</v>
      </c>
      <c r="E243" s="165">
        <f>('DJI Components'!Z246/'DJI Components'!Z245)-1</f>
        <v>-2.5501038344749372E-2</v>
      </c>
      <c r="F243" s="165">
        <f>('DJI Components'!AG246/'DJI Components'!AG245)-1</f>
        <v>-1.4490149336287672E-2</v>
      </c>
      <c r="G243" s="165">
        <f>('DJI Components'!AN246/'DJI Components'!AN245)-1</f>
        <v>-1.7007140020547706E-2</v>
      </c>
      <c r="H243" s="165">
        <f>('DJI Components'!AU246/'DJI Components'!AU245)-1</f>
        <v>-4.0008000396862919E-2</v>
      </c>
      <c r="I243" s="165">
        <f>('DJI Components'!BB246/'DJI Components'!BB245)-1</f>
        <v>-1.5354330132273941E-2</v>
      </c>
      <c r="J243" s="165">
        <f>('DJI Components'!BI246/'DJI Components'!BI245)-1</f>
        <v>-1.3617301215385735E-2</v>
      </c>
      <c r="K243" s="165">
        <f>('DJI Components'!BP246/'DJI Components'!BP245)-1</f>
        <v>-6.9009788653349169E-3</v>
      </c>
      <c r="L243" s="165">
        <f>('DJI Components'!BW246/'DJI Components'!BW245)-1</f>
        <v>-1.5235728534865101E-2</v>
      </c>
      <c r="M243" s="165">
        <f>('DJI Components'!CD246/'DJI Components'!CD245)-1</f>
        <v>-1.3091376276837874E-2</v>
      </c>
      <c r="N243" s="165">
        <f>('DJI Components'!CK246/'DJI Components'!CK245)-1</f>
        <v>2.4941169134840013E-3</v>
      </c>
      <c r="O243" s="165">
        <f>('DJI Components'!CR246/'DJI Components'!CR245)-1</f>
        <v>-9.4894668720718611E-3</v>
      </c>
      <c r="P243" s="165">
        <f>('DJI Components'!CY246/'DJI Components'!CY245)-1</f>
        <v>-2.0713362178252481E-2</v>
      </c>
      <c r="Q243" s="165">
        <f>('DJI Components'!DF246/'DJI Components'!DF245)-1</f>
        <v>-1.2704067461391522E-2</v>
      </c>
      <c r="R243" s="165">
        <f>('DJI Components'!DM246/'DJI Components'!DM245)-1</f>
        <v>-9.1076558533741414E-3</v>
      </c>
      <c r="S243" s="165">
        <f>('DJI Components'!DT246/'DJI Components'!DT245)-1</f>
        <v>-9.1559722372064334E-3</v>
      </c>
      <c r="T243" s="165">
        <f>('DJI Components'!EA246/'DJI Components'!EA245)-1</f>
        <v>-1.3192959198453313E-2</v>
      </c>
      <c r="U243" s="165">
        <f>('DJI Components'!EH246/'DJI Components'!EH245)-1</f>
        <v>-8.0182069886608476E-3</v>
      </c>
      <c r="V243" s="165">
        <f>('DJI Components'!EO246/'DJI Components'!EO245)-1</f>
        <v>-1.0840302101481125E-2</v>
      </c>
      <c r="W243" s="165">
        <f>('DJI Components'!EV246/'DJI Components'!EV245)-1</f>
        <v>-1.0905590457427228E-2</v>
      </c>
      <c r="X243" s="165">
        <f>('DJI Components'!FC246/'DJI Components'!FC245)-1</f>
        <v>1.712618289958745E-2</v>
      </c>
      <c r="Y243" s="165">
        <f>('DJI Components'!FJ246/'DJI Components'!FJ245)-1</f>
        <v>-1.1327439068373746E-3</v>
      </c>
      <c r="Z243" s="165">
        <f>('DJI Components'!FQ246/'DJI Components'!FQ245)-1</f>
        <v>-1.0574214070307342E-2</v>
      </c>
      <c r="AA243" s="165">
        <f>('DJI Components'!FX246/'DJI Components'!FX245)-1</f>
        <v>-1.2637931648273315E-2</v>
      </c>
      <c r="AB243" s="165">
        <f>('DJI Components'!GE246/'DJI Components'!GE245)-1</f>
        <v>-1.2365130313244044E-2</v>
      </c>
      <c r="AC243" s="165">
        <f>('DJI Components'!GL246/'DJI Components'!GL245)-1</f>
        <v>-2.4419821416764576E-3</v>
      </c>
      <c r="AD243" s="165">
        <f>('DJI Components'!GS246/'DJI Components'!GS245)-1</f>
        <v>-1.0617060596225469E-2</v>
      </c>
      <c r="AE243" s="165">
        <f>('DJI Components'!GZ246/'DJI Components'!GZ245)-1</f>
        <v>-6.1991525200574271E-3</v>
      </c>
      <c r="AF243" s="166">
        <f>('DJI Components'!HG246/'DJI Components'!HG245)-1</f>
        <v>-1.0824971536314565E-2</v>
      </c>
    </row>
    <row r="244" spans="1:32" x14ac:dyDescent="0.2">
      <c r="A244" s="127">
        <f>'DJI Components'!A247</f>
        <v>44427</v>
      </c>
      <c r="B244" s="164">
        <f>('DJI Components'!E247/'DJI Components'!E246)-1</f>
        <v>-5.8520891011166754E-3</v>
      </c>
      <c r="C244" s="165">
        <f>('DJI Components'!L247/'DJI Components'!L246)-1</f>
        <v>-1.9120495308687646E-2</v>
      </c>
      <c r="D244" s="165">
        <f>('DJI Components'!S247/'DJI Components'!S246)-1</f>
        <v>-1.0800551239650069E-2</v>
      </c>
      <c r="E244" s="165">
        <f>('DJI Components'!Z247/'DJI Components'!Z246)-1</f>
        <v>2.3230117359727132E-3</v>
      </c>
      <c r="F244" s="165">
        <f>('DJI Components'!AG247/'DJI Components'!AG246)-1</f>
        <v>-3.1232858447488687E-2</v>
      </c>
      <c r="G244" s="165">
        <f>('DJI Components'!AN247/'DJI Components'!AN246)-1</f>
        <v>-2.5546928416633419E-2</v>
      </c>
      <c r="H244" s="165">
        <f>('DJI Components'!AU247/'DJI Components'!AU246)-1</f>
        <v>-2.4922399945886187E-2</v>
      </c>
      <c r="I244" s="165">
        <f>('DJI Components'!BB247/'DJI Components'!BB246)-1</f>
        <v>3.8440578841683504E-2</v>
      </c>
      <c r="J244" s="165">
        <f>('DJI Components'!BI247/'DJI Components'!BI246)-1</f>
        <v>6.3716991150442048E-3</v>
      </c>
      <c r="K244" s="165">
        <f>('DJI Components'!BP247/'DJI Components'!BP246)-1</f>
        <v>-2.1493244642966314E-2</v>
      </c>
      <c r="L244" s="165">
        <f>('DJI Components'!BW247/'DJI Components'!BW246)-1</f>
        <v>-1.3114295780771168E-2</v>
      </c>
      <c r="M244" s="165">
        <f>('DJI Components'!CD247/'DJI Components'!CD246)-1</f>
        <v>-3.0207600299514414E-3</v>
      </c>
      <c r="N244" s="165">
        <f>('DJI Components'!CK247/'DJI Components'!CK246)-1</f>
        <v>4.1984327488142625E-3</v>
      </c>
      <c r="O244" s="165">
        <f>('DJI Components'!CR247/'DJI Components'!CR246)-1</f>
        <v>4.7901897832953733E-3</v>
      </c>
      <c r="P244" s="165">
        <f>('DJI Components'!CY247/'DJI Components'!CY246)-1</f>
        <v>-1.0396479455105134E-2</v>
      </c>
      <c r="Q244" s="165">
        <f>('DJI Components'!DF247/'DJI Components'!DF246)-1</f>
        <v>7.7882780316240741E-3</v>
      </c>
      <c r="R244" s="165">
        <f>('DJI Components'!DM247/'DJI Components'!DM246)-1</f>
        <v>-8.355848973443325E-3</v>
      </c>
      <c r="S244" s="165">
        <f>('DJI Components'!DT247/'DJI Components'!DT246)-1</f>
        <v>-3.5702536662445272E-3</v>
      </c>
      <c r="T244" s="165">
        <f>('DJI Components'!EA247/'DJI Components'!EA246)-1</f>
        <v>8.612906432537315E-3</v>
      </c>
      <c r="U244" s="165">
        <f>('DJI Components'!EH247/'DJI Components'!EH246)-1</f>
        <v>2.077521333014376E-2</v>
      </c>
      <c r="V244" s="165">
        <f>('DJI Components'!EO247/'DJI Components'!EO246)-1</f>
        <v>-1.90747114397809E-2</v>
      </c>
      <c r="W244" s="165">
        <f>('DJI Components'!EV247/'DJI Components'!EV246)-1</f>
        <v>1.179345404479859E-2</v>
      </c>
      <c r="X244" s="165">
        <f>('DJI Components'!FC247/'DJI Components'!FC246)-1</f>
        <v>7.3640872248861289E-3</v>
      </c>
      <c r="Y244" s="165">
        <f>('DJI Components'!FJ247/'DJI Components'!FJ246)-1</f>
        <v>4.7882749194287921E-3</v>
      </c>
      <c r="Z244" s="165">
        <f>('DJI Components'!FQ247/'DJI Components'!FQ246)-1</f>
        <v>2.5328303993822354E-2</v>
      </c>
      <c r="AA244" s="165">
        <f>('DJI Components'!FX247/'DJI Components'!FX246)-1</f>
        <v>-1.8028122984891093E-3</v>
      </c>
      <c r="AB244" s="165">
        <f>('DJI Components'!GE247/'DJI Components'!GE246)-1</f>
        <v>-2.5902516386000496E-4</v>
      </c>
      <c r="AC244" s="165">
        <f>('DJI Components'!GL247/'DJI Components'!GL246)-1</f>
        <v>-2.9987780497756078E-2</v>
      </c>
      <c r="AD244" s="165">
        <f>('DJI Components'!GS247/'DJI Components'!GS246)-1</f>
        <v>6.7739433893785339E-3</v>
      </c>
      <c r="AE244" s="165">
        <f>('DJI Components'!GZ247/'DJI Components'!GZ246)-1</f>
        <v>-8.5269827021007272E-3</v>
      </c>
      <c r="AF244" s="166">
        <f>('DJI Components'!HG247/'DJI Components'!HG246)-1</f>
        <v>-1.9041386196897436E-3</v>
      </c>
    </row>
    <row r="245" spans="1:32" x14ac:dyDescent="0.2">
      <c r="A245" s="127">
        <f>'DJI Components'!A248</f>
        <v>44428</v>
      </c>
      <c r="B245" s="164">
        <f>('DJI Components'!E248/'DJI Components'!E247)-1</f>
        <v>-6.1424907547990015E-3</v>
      </c>
      <c r="C245" s="165">
        <f>('DJI Components'!L248/'DJI Components'!L247)-1</f>
        <v>4.5274539679773795E-3</v>
      </c>
      <c r="D245" s="165">
        <f>('DJI Components'!S248/'DJI Components'!S247)-1</f>
        <v>-3.8326128786158042E-3</v>
      </c>
      <c r="E245" s="165">
        <f>('DJI Components'!Z248/'DJI Components'!Z247)-1</f>
        <v>1.015681684028924E-2</v>
      </c>
      <c r="F245" s="165">
        <f>('DJI Components'!AG248/'DJI Components'!AG247)-1</f>
        <v>2.4038178279823796E-3</v>
      </c>
      <c r="G245" s="165">
        <f>('DJI Components'!AN248/'DJI Components'!AN247)-1</f>
        <v>2.3966984944490122E-3</v>
      </c>
      <c r="H245" s="165">
        <f>('DJI Components'!AU248/'DJI Components'!AU247)-1</f>
        <v>1.0607699537512616E-4</v>
      </c>
      <c r="I245" s="165">
        <f>('DJI Components'!BB248/'DJI Components'!BB247)-1</f>
        <v>1.6588108957569458E-2</v>
      </c>
      <c r="J245" s="165">
        <f>('DJI Components'!BI248/'DJI Components'!BI247)-1</f>
        <v>-3.8691874099684442E-3</v>
      </c>
      <c r="K245" s="165">
        <f>('DJI Components'!BP248/'DJI Components'!BP247)-1</f>
        <v>5.6151941472368794E-3</v>
      </c>
      <c r="L245" s="165">
        <f>('DJI Components'!BW248/'DJI Components'!BW247)-1</f>
        <v>5.8439107632508591E-3</v>
      </c>
      <c r="M245" s="165">
        <f>('DJI Components'!CD248/'DJI Components'!CD247)-1</f>
        <v>-1.3173056043092046E-4</v>
      </c>
      <c r="N245" s="165">
        <f>('DJI Components'!CK248/'DJI Components'!CK247)-1</f>
        <v>1.9634549760939146E-2</v>
      </c>
      <c r="O245" s="165">
        <f>('DJI Components'!CR248/'DJI Components'!CR247)-1</f>
        <v>-8.1998666704780065E-3</v>
      </c>
      <c r="P245" s="165">
        <f>('DJI Components'!CY248/'DJI Components'!CY247)-1</f>
        <v>7.8973842081617729E-3</v>
      </c>
      <c r="Q245" s="165">
        <f>('DJI Components'!DF248/'DJI Components'!DF247)-1</f>
        <v>4.8720107851034644E-3</v>
      </c>
      <c r="R245" s="165">
        <f>('DJI Components'!DM248/'DJI Components'!DM247)-1</f>
        <v>2.8519704618352737E-3</v>
      </c>
      <c r="S245" s="165">
        <f>('DJI Components'!DT248/'DJI Components'!DT247)-1</f>
        <v>5.3113392962329531E-3</v>
      </c>
      <c r="T245" s="165">
        <f>('DJI Components'!EA248/'DJI Components'!EA247)-1</f>
        <v>2.8039893296456508E-3</v>
      </c>
      <c r="U245" s="165">
        <f>('DJI Components'!EH248/'DJI Components'!EH247)-1</f>
        <v>2.5575348860493952E-2</v>
      </c>
      <c r="V245" s="165">
        <f>('DJI Components'!EO248/'DJI Components'!EO247)-1</f>
        <v>1.3285808642691244E-2</v>
      </c>
      <c r="W245" s="165">
        <f>('DJI Components'!EV248/'DJI Components'!EV247)-1</f>
        <v>6.8964064109122702E-4</v>
      </c>
      <c r="X245" s="165">
        <f>('DJI Components'!FC248/'DJI Components'!FC247)-1</f>
        <v>1.2091507943886803E-2</v>
      </c>
      <c r="Y245" s="165">
        <f>('DJI Components'!FJ248/'DJI Components'!FJ247)-1</f>
        <v>8.5277152878786566E-3</v>
      </c>
      <c r="Z245" s="165">
        <f>('DJI Components'!FQ248/'DJI Components'!FQ247)-1</f>
        <v>4.253373381475134E-3</v>
      </c>
      <c r="AA245" s="165">
        <f>('DJI Components'!FX248/'DJI Components'!FX247)-1</f>
        <v>2.7090663303064311E-3</v>
      </c>
      <c r="AB245" s="165">
        <f>('DJI Components'!GE248/'DJI Components'!GE247)-1</f>
        <v>-9.0687910200737409E-4</v>
      </c>
      <c r="AC245" s="165">
        <f>('DJI Components'!GL248/'DJI Components'!GL247)-1</f>
        <v>1.5772870994171795E-2</v>
      </c>
      <c r="AD245" s="165">
        <f>('DJI Components'!GS248/'DJI Components'!GS247)-1</f>
        <v>8.926760316256166E-3</v>
      </c>
      <c r="AE245" s="165">
        <f>('DJI Components'!GZ248/'DJI Components'!GZ247)-1</f>
        <v>1.0793621933621766E-2</v>
      </c>
      <c r="AF245" s="166">
        <f>('DJI Components'!HG248/'DJI Components'!HG247)-1</f>
        <v>6.4755895835744148E-3</v>
      </c>
    </row>
    <row r="246" spans="1:32" x14ac:dyDescent="0.2">
      <c r="A246" s="127">
        <f>'DJI Components'!A249</f>
        <v>44431</v>
      </c>
      <c r="B246" s="164">
        <f>('DJI Components'!E249/'DJI Components'!E248)-1</f>
        <v>2.678146833989592E-3</v>
      </c>
      <c r="C246" s="165">
        <f>('DJI Components'!L249/'DJI Components'!L248)-1</f>
        <v>4.3818278560250334E-3</v>
      </c>
      <c r="D246" s="165">
        <f>('DJI Components'!S249/'DJI Components'!S248)-1</f>
        <v>9.4394488857845182E-3</v>
      </c>
      <c r="E246" s="165">
        <f>('DJI Components'!Z249/'DJI Components'!Z248)-1</f>
        <v>1.0257135970616948E-2</v>
      </c>
      <c r="F246" s="165">
        <f>('DJI Components'!AG249/'DJI Components'!AG248)-1</f>
        <v>3.1645253506797033E-2</v>
      </c>
      <c r="G246" s="165">
        <f>('DJI Components'!AN249/'DJI Components'!AN248)-1</f>
        <v>2.0493788225882881E-2</v>
      </c>
      <c r="H246" s="165">
        <f>('DJI Components'!AU249/'DJI Components'!AU248)-1</f>
        <v>2.5768822085827425E-2</v>
      </c>
      <c r="I246" s="165">
        <f>('DJI Components'!BB249/'DJI Components'!BB248)-1</f>
        <v>5.4963928976914378E-3</v>
      </c>
      <c r="J246" s="165">
        <f>('DJI Components'!BI249/'DJI Components'!BI248)-1</f>
        <v>-3.5310735086701017E-3</v>
      </c>
      <c r="K246" s="165">
        <f>('DJI Components'!BP249/'DJI Components'!BP248)-1</f>
        <v>1.9215010990556891E-2</v>
      </c>
      <c r="L246" s="165">
        <f>('DJI Components'!BW249/'DJI Components'!BW248)-1</f>
        <v>1.4095579534892488E-2</v>
      </c>
      <c r="M246" s="165">
        <f>('DJI Components'!CD249/'DJI Components'!CD248)-1</f>
        <v>6.1923760148314688E-3</v>
      </c>
      <c r="N246" s="165">
        <f>('DJI Components'!CK249/'DJI Components'!CK248)-1</f>
        <v>-4.5559471679001984E-3</v>
      </c>
      <c r="O246" s="165">
        <f>('DJI Components'!CR249/'DJI Components'!CR248)-1</f>
        <v>2.3457066850877339E-2</v>
      </c>
      <c r="P246" s="165">
        <f>('DJI Components'!CY249/'DJI Components'!CY248)-1</f>
        <v>3.6661203100700757E-3</v>
      </c>
      <c r="Q246" s="165">
        <f>('DJI Components'!DF249/'DJI Components'!DF248)-1</f>
        <v>-1.0198400465911583E-2</v>
      </c>
      <c r="R246" s="165">
        <f>('DJI Components'!DM249/'DJI Components'!DM248)-1</f>
        <v>1.2797285336108466E-2</v>
      </c>
      <c r="S246" s="165">
        <f>('DJI Components'!DT249/'DJI Components'!DT248)-1</f>
        <v>4.905861778148779E-3</v>
      </c>
      <c r="T246" s="165">
        <f>('DJI Components'!EA249/'DJI Components'!EA248)-1</f>
        <v>-3.8129511947128103E-3</v>
      </c>
      <c r="U246" s="165">
        <f>('DJI Components'!EH249/'DJI Components'!EH248)-1</f>
        <v>9.5284864730160734E-4</v>
      </c>
      <c r="V246" s="165">
        <f>('DJI Components'!EO249/'DJI Components'!EO248)-1</f>
        <v>1.1502521488274908E-2</v>
      </c>
      <c r="W246" s="165">
        <f>('DJI Components'!EV249/'DJI Components'!EV248)-1</f>
        <v>-5.1002138010949327E-3</v>
      </c>
      <c r="X246" s="165">
        <f>('DJI Components'!FC249/'DJI Components'!FC248)-1</f>
        <v>1.7139670926098693E-2</v>
      </c>
      <c r="Y246" s="165">
        <f>('DJI Components'!FJ249/'DJI Components'!FJ248)-1</f>
        <v>-5.8443299140595872E-3</v>
      </c>
      <c r="Z246" s="165">
        <f>('DJI Components'!FQ249/'DJI Components'!FQ248)-1</f>
        <v>-1.0123120455907686E-2</v>
      </c>
      <c r="AA246" s="165">
        <f>('DJI Components'!FX249/'DJI Components'!FX248)-1</f>
        <v>-1.8011887608069266E-3</v>
      </c>
      <c r="AB246" s="165">
        <f>('DJI Components'!GE249/'DJI Components'!GE248)-1</f>
        <v>1.2015897250968521E-2</v>
      </c>
      <c r="AC246" s="165">
        <f>('DJI Components'!GL249/'DJI Components'!GL248)-1</f>
        <v>4.3478054730394788E-3</v>
      </c>
      <c r="AD246" s="165">
        <f>('DJI Components'!GS249/'DJI Components'!GS248)-1</f>
        <v>-6.6028393516573969E-3</v>
      </c>
      <c r="AE246" s="165">
        <f>('DJI Components'!GZ249/'DJI Components'!GZ248)-1</f>
        <v>1.4504391688681784E-2</v>
      </c>
      <c r="AF246" s="166">
        <f>('DJI Components'!HG249/'DJI Components'!HG248)-1</f>
        <v>6.1397923922723585E-3</v>
      </c>
    </row>
    <row r="247" spans="1:32" x14ac:dyDescent="0.2">
      <c r="A247" s="127">
        <f>'DJI Components'!A250</f>
        <v>44432</v>
      </c>
      <c r="B247" s="164">
        <f>('DJI Components'!E250/'DJI Components'!E249)-1</f>
        <v>3.5960038276772188E-4</v>
      </c>
      <c r="C247" s="165">
        <f>('DJI Components'!L250/'DJI Components'!L249)-1</f>
        <v>4.6743534685138588E-3</v>
      </c>
      <c r="D247" s="165">
        <f>('DJI Components'!S250/'DJI Components'!S249)-1</f>
        <v>-5.58408972515545E-3</v>
      </c>
      <c r="E247" s="165">
        <f>('DJI Components'!Z250/'DJI Components'!Z249)-1</f>
        <v>-6.0124237386482982E-4</v>
      </c>
      <c r="F247" s="165">
        <f>('DJI Components'!AG250/'DJI Components'!AG249)-1</f>
        <v>9.2525025319736276E-3</v>
      </c>
      <c r="G247" s="165">
        <f>('DJI Components'!AN250/'DJI Components'!AN249)-1</f>
        <v>1.6496112730688184E-2</v>
      </c>
      <c r="H247" s="165">
        <f>('DJI Components'!AU250/'DJI Components'!AU249)-1</f>
        <v>1.1475167637490902E-2</v>
      </c>
      <c r="I247" s="165">
        <f>('DJI Components'!BB250/'DJI Components'!BB249)-1</f>
        <v>1.3324205443727255E-2</v>
      </c>
      <c r="J247" s="165">
        <f>('DJI Components'!BI250/'DJI Components'!BI249)-1</f>
        <v>-7.6187279875749025E-3</v>
      </c>
      <c r="K247" s="165">
        <f>('DJI Components'!BP250/'DJI Components'!BP249)-1</f>
        <v>1.9336077677472252E-2</v>
      </c>
      <c r="L247" s="165">
        <f>('DJI Components'!BW250/'DJI Components'!BW249)-1</f>
        <v>1.771076295297247E-2</v>
      </c>
      <c r="M247" s="165">
        <f>('DJI Components'!CD250/'DJI Components'!CD249)-1</f>
        <v>5.8050761389503158E-3</v>
      </c>
      <c r="N247" s="165">
        <f>('DJI Components'!CK250/'DJI Components'!CK249)-1</f>
        <v>-8.6653935639651181E-3</v>
      </c>
      <c r="O247" s="165">
        <f>('DJI Components'!CR250/'DJI Components'!CR249)-1</f>
        <v>1.0896130001878612E-2</v>
      </c>
      <c r="P247" s="165">
        <f>('DJI Components'!CY250/'DJI Components'!CY249)-1</f>
        <v>1.575712705046417E-3</v>
      </c>
      <c r="Q247" s="165">
        <f>('DJI Components'!DF250/'DJI Components'!DF249)-1</f>
        <v>-1.2499307401051207E-2</v>
      </c>
      <c r="R247" s="165">
        <f>('DJI Components'!DM250/'DJI Components'!DM249)-1</f>
        <v>6.1901788038962735E-3</v>
      </c>
      <c r="S247" s="165">
        <f>('DJI Components'!DT250/'DJI Components'!DT249)-1</f>
        <v>-5.1323165295448225E-3</v>
      </c>
      <c r="T247" s="165">
        <f>('DJI Components'!EA250/'DJI Components'!EA249)-1</f>
        <v>-8.4204647264787269E-3</v>
      </c>
      <c r="U247" s="165">
        <f>('DJI Components'!EH250/'DJI Components'!EH249)-1</f>
        <v>-6.663381060168283E-3</v>
      </c>
      <c r="V247" s="165">
        <f>('DJI Components'!EO250/'DJI Components'!EO249)-1</f>
        <v>1.5319054823714762E-3</v>
      </c>
      <c r="W247" s="165">
        <f>('DJI Components'!EV250/'DJI Components'!EV249)-1</f>
        <v>-8.1053893409607225E-3</v>
      </c>
      <c r="X247" s="165">
        <f>('DJI Components'!FC250/'DJI Components'!FC249)-1</f>
        <v>-3.3010326896643072E-3</v>
      </c>
      <c r="Y247" s="165">
        <f>('DJI Components'!FJ250/'DJI Components'!FJ249)-1</f>
        <v>4.6279238759696639E-3</v>
      </c>
      <c r="Z247" s="165">
        <f>('DJI Components'!FQ250/'DJI Components'!FQ249)-1</f>
        <v>-4.5843075718557946E-3</v>
      </c>
      <c r="AA247" s="165">
        <f>('DJI Components'!FX250/'DJI Components'!FX249)-1</f>
        <v>-7.3980515120191104E-3</v>
      </c>
      <c r="AB247" s="165">
        <f>('DJI Components'!GE250/'DJI Components'!GE249)-1</f>
        <v>4.2712052800508715E-4</v>
      </c>
      <c r="AC247" s="165">
        <f>('DJI Components'!GL250/'DJI Components'!GL249)-1</f>
        <v>-3.5043909917291671E-3</v>
      </c>
      <c r="AD247" s="165">
        <f>('DJI Components'!GS250/'DJI Components'!GS249)-1</f>
        <v>-1.0302446200779913E-2</v>
      </c>
      <c r="AE247" s="165">
        <f>('DJI Components'!GZ250/'DJI Components'!GZ249)-1</f>
        <v>4.5592535278791146E-3</v>
      </c>
      <c r="AF247" s="166">
        <f>('DJI Components'!HG250/'DJI Components'!HG249)-1</f>
        <v>8.6456448731331292E-4</v>
      </c>
    </row>
    <row r="248" spans="1:32" x14ac:dyDescent="0.2">
      <c r="A248" s="127">
        <f>'DJI Components'!A251</f>
        <v>44433</v>
      </c>
      <c r="B248" s="164">
        <f>('DJI Components'!E251/'DJI Components'!E250)-1</f>
        <v>-2.1052836970474331E-3</v>
      </c>
      <c r="C248" s="165">
        <f>('DJI Components'!L251/'DJI Components'!L250)-1</f>
        <v>3.0893276009180015E-2</v>
      </c>
      <c r="D248" s="165">
        <f>('DJI Components'!S251/'DJI Components'!S250)-1</f>
        <v>-1.2434303136770186E-2</v>
      </c>
      <c r="E248" s="165">
        <f>('DJI Components'!Z251/'DJI Components'!Z250)-1</f>
        <v>-8.4212942260823986E-3</v>
      </c>
      <c r="F248" s="165">
        <f>('DJI Components'!AG251/'DJI Components'!AG250)-1</f>
        <v>-1.8064129189581113E-3</v>
      </c>
      <c r="G248" s="165">
        <f>('DJI Components'!AN251/'DJI Components'!AN250)-1</f>
        <v>1.0207437042333734E-2</v>
      </c>
      <c r="H248" s="165">
        <f>('DJI Components'!AU251/'DJI Components'!AU250)-1</f>
        <v>6.8479765677831317E-3</v>
      </c>
      <c r="I248" s="165">
        <f>('DJI Components'!BB251/'DJI Components'!BB250)-1</f>
        <v>5.0569790964249961E-4</v>
      </c>
      <c r="J248" s="165">
        <f>('DJI Components'!BI251/'DJI Components'!BI250)-1</f>
        <v>1.0712730252195879E-3</v>
      </c>
      <c r="K248" s="165">
        <f>('DJI Components'!BP251/'DJI Components'!BP250)-1</f>
        <v>9.642760342799761E-3</v>
      </c>
      <c r="L248" s="165">
        <f>('DJI Components'!BW251/'DJI Components'!BW250)-1</f>
        <v>1.1161144072651119E-2</v>
      </c>
      <c r="M248" s="165">
        <f>('DJI Components'!CD251/'DJI Components'!CD250)-1</f>
        <v>9.5470403615083299E-4</v>
      </c>
      <c r="N248" s="165">
        <f>('DJI Components'!CK251/'DJI Components'!CK250)-1</f>
        <v>-3.1393937175634434E-3</v>
      </c>
      <c r="O248" s="165">
        <f>('DJI Components'!CR251/'DJI Components'!CR250)-1</f>
        <v>0</v>
      </c>
      <c r="P248" s="165">
        <f>('DJI Components'!CY251/'DJI Components'!CY250)-1</f>
        <v>1.4305635420641671E-4</v>
      </c>
      <c r="Q248" s="165">
        <f>('DJI Components'!DF251/'DJI Components'!DF250)-1</f>
        <v>-6.61384917392005E-3</v>
      </c>
      <c r="R248" s="165">
        <f>('DJI Components'!DM251/'DJI Components'!DM250)-1</f>
        <v>2.0612672297998014E-2</v>
      </c>
      <c r="S248" s="165">
        <f>('DJI Components'!DT251/'DJI Components'!DT250)-1</f>
        <v>1.6776790326040736E-3</v>
      </c>
      <c r="T248" s="165">
        <f>('DJI Components'!EA251/'DJI Components'!EA250)-1</f>
        <v>-8.3633683947070825E-3</v>
      </c>
      <c r="U248" s="165">
        <f>('DJI Components'!EH251/'DJI Components'!EH250)-1</f>
        <v>-2.0156797636586843E-3</v>
      </c>
      <c r="V248" s="165">
        <f>('DJI Components'!EO251/'DJI Components'!EO250)-1</f>
        <v>-8.2362632835919491E-4</v>
      </c>
      <c r="W248" s="165">
        <f>('DJI Components'!EV251/'DJI Components'!EV250)-1</f>
        <v>-3.5619152460777403E-3</v>
      </c>
      <c r="X248" s="165">
        <f>('DJI Components'!FC251/'DJI Components'!FC250)-1</f>
        <v>4.5829237528625111E-3</v>
      </c>
      <c r="Y248" s="165">
        <f>('DJI Components'!FJ251/'DJI Components'!FJ250)-1</f>
        <v>1.2076711977569321E-2</v>
      </c>
      <c r="Z248" s="165">
        <f>('DJI Components'!FQ251/'DJI Components'!FQ250)-1</f>
        <v>-8.6677545767199771E-3</v>
      </c>
      <c r="AA248" s="165">
        <f>('DJI Components'!FX251/'DJI Components'!FX250)-1</f>
        <v>-1.4542447356570287E-3</v>
      </c>
      <c r="AB248" s="165">
        <f>('DJI Components'!GE251/'DJI Components'!GE250)-1</f>
        <v>-7.0440956488195816E-3</v>
      </c>
      <c r="AC248" s="165">
        <f>('DJI Components'!GL251/'DJI Components'!GL250)-1</f>
        <v>6.412949937939505E-3</v>
      </c>
      <c r="AD248" s="165">
        <f>('DJI Components'!GS251/'DJI Components'!GS250)-1</f>
        <v>4.0304232651622307E-4</v>
      </c>
      <c r="AE248" s="165">
        <f>('DJI Components'!GZ251/'DJI Components'!GZ250)-1</f>
        <v>-8.9652602175971374E-4</v>
      </c>
      <c r="AF248" s="166">
        <f>('DJI Components'!HG251/'DJI Components'!HG250)-1</f>
        <v>1.1095320794451968E-3</v>
      </c>
    </row>
    <row r="249" spans="1:32" x14ac:dyDescent="0.2">
      <c r="A249" s="127">
        <f>'DJI Components'!A252</f>
        <v>44434</v>
      </c>
      <c r="B249" s="164">
        <f>('DJI Components'!E252/'DJI Components'!E251)-1</f>
        <v>5.0427653605591427E-3</v>
      </c>
      <c r="C249" s="165">
        <f>('DJI Components'!L252/'DJI Components'!L251)-1</f>
        <v>-4.0317609111946151E-3</v>
      </c>
      <c r="D249" s="165">
        <f>('DJI Components'!S252/'DJI Components'!S251)-1</f>
        <v>-5.4151812882385908E-4</v>
      </c>
      <c r="E249" s="165">
        <f>('DJI Components'!Z252/'DJI Components'!Z251)-1</f>
        <v>-5.5271501379944299E-3</v>
      </c>
      <c r="F249" s="165">
        <f>('DJI Components'!AG252/'DJI Components'!AG251)-1</f>
        <v>-2.0494951004365713E-2</v>
      </c>
      <c r="G249" s="165">
        <f>('DJI Components'!AN252/'DJI Components'!AN251)-1</f>
        <v>-1.6390343089736081E-2</v>
      </c>
      <c r="H249" s="165">
        <f>('DJI Components'!AU252/'DJI Components'!AU251)-1</f>
        <v>-1.3095127132369822E-2</v>
      </c>
      <c r="I249" s="165">
        <f>('DJI Components'!BB252/'DJI Components'!BB251)-1</f>
        <v>-2.5273294870203911E-3</v>
      </c>
      <c r="J249" s="165">
        <f>('DJI Components'!BI252/'DJI Components'!BI251)-1</f>
        <v>-9.4524522917781573E-3</v>
      </c>
      <c r="K249" s="165">
        <f>('DJI Components'!BP252/'DJI Components'!BP251)-1</f>
        <v>-3.4444497173078403E-3</v>
      </c>
      <c r="L249" s="165">
        <f>('DJI Components'!BW252/'DJI Components'!BW251)-1</f>
        <v>-1.7186072051535994E-3</v>
      </c>
      <c r="M249" s="165">
        <f>('DJI Components'!CD252/'DJI Components'!CD251)-1</f>
        <v>9.5378911031329672E-4</v>
      </c>
      <c r="N249" s="165">
        <f>('DJI Components'!CK252/'DJI Components'!CK251)-1</f>
        <v>-7.4101332683380594E-3</v>
      </c>
      <c r="O249" s="165">
        <f>('DJI Components'!CR252/'DJI Components'!CR251)-1</f>
        <v>-1.2637056074390363E-2</v>
      </c>
      <c r="P249" s="165">
        <f>('DJI Components'!CY252/'DJI Components'!CY251)-1</f>
        <v>-7.7220219668096002E-3</v>
      </c>
      <c r="Q249" s="165">
        <f>('DJI Components'!DF252/'DJI Components'!DF251)-1</f>
        <v>-5.3377318564593601E-3</v>
      </c>
      <c r="R249" s="165">
        <f>('DJI Components'!DM252/'DJI Components'!DM251)-1</f>
        <v>5.1578548988051587E-3</v>
      </c>
      <c r="S249" s="165">
        <f>('DJI Components'!DT252/'DJI Components'!DT251)-1</f>
        <v>-7.871728778865994E-3</v>
      </c>
      <c r="T249" s="165">
        <f>('DJI Components'!EA252/'DJI Components'!EA251)-1</f>
        <v>-6.4876086674451328E-3</v>
      </c>
      <c r="U249" s="165">
        <f>('DJI Components'!EH252/'DJI Components'!EH251)-1</f>
        <v>-9.6686000573293907E-3</v>
      </c>
      <c r="V249" s="165">
        <f>('DJI Components'!EO252/'DJI Components'!EO251)-1</f>
        <v>-1.7192640536802806E-2</v>
      </c>
      <c r="W249" s="165">
        <f>('DJI Components'!EV252/'DJI Components'!EV251)-1</f>
        <v>-1.7522955316786604E-3</v>
      </c>
      <c r="X249" s="165">
        <f>('DJI Components'!FC252/'DJI Components'!FC251)-1</f>
        <v>2.6605339621882163E-2</v>
      </c>
      <c r="Y249" s="165">
        <f>('DJI Components'!FJ252/'DJI Components'!FJ251)-1</f>
        <v>-1.6053641086804848E-2</v>
      </c>
      <c r="Z249" s="165">
        <f>('DJI Components'!FQ252/'DJI Components'!FQ251)-1</f>
        <v>-6.8851767018910381E-3</v>
      </c>
      <c r="AA249" s="165">
        <f>('DJI Components'!FX252/'DJI Components'!FX251)-1</f>
        <v>-6.0076825050063842E-3</v>
      </c>
      <c r="AB249" s="165">
        <f>('DJI Components'!GE252/'DJI Components'!GE251)-1</f>
        <v>-8.8997464878068921E-3</v>
      </c>
      <c r="AC249" s="165">
        <f>('DJI Components'!GL252/'DJI Components'!GL251)-1</f>
        <v>-1.6649577938352311E-2</v>
      </c>
      <c r="AD249" s="165">
        <f>('DJI Components'!GS252/'DJI Components'!GS251)-1</f>
        <v>-1.0808276881995482E-2</v>
      </c>
      <c r="AE249" s="165">
        <f>('DJI Components'!GZ252/'DJI Components'!GZ251)-1</f>
        <v>-9.8143683451782371E-3</v>
      </c>
      <c r="AF249" s="166">
        <f>('DJI Components'!HG252/'DJI Components'!HG251)-1</f>
        <v>-5.433619070483342E-3</v>
      </c>
    </row>
    <row r="250" spans="1:32" x14ac:dyDescent="0.2">
      <c r="A250" s="127">
        <f>'DJI Components'!A253</f>
        <v>44435</v>
      </c>
      <c r="B250" s="164">
        <f>('DJI Components'!E253/'DJI Components'!E252)-1</f>
        <v>-1.3823673475498177E-3</v>
      </c>
      <c r="C250" s="165">
        <f>('DJI Components'!L253/'DJI Components'!L252)-1</f>
        <v>1.8971657874800707E-2</v>
      </c>
      <c r="D250" s="165">
        <f>('DJI Components'!S253/'DJI Components'!S252)-1</f>
        <v>5.9150132933805111E-3</v>
      </c>
      <c r="E250" s="165">
        <f>('DJI Components'!Z253/'DJI Components'!Z252)-1</f>
        <v>7.1845807936292694E-3</v>
      </c>
      <c r="F250" s="165">
        <f>('DJI Components'!AG253/'DJI Components'!AG252)-1</f>
        <v>2.4249422632794504E-2</v>
      </c>
      <c r="G250" s="165">
        <f>('DJI Components'!AN253/'DJI Components'!AN252)-1</f>
        <v>7.5269691458301757E-3</v>
      </c>
      <c r="H250" s="165">
        <f>('DJI Components'!AU253/'DJI Components'!AU252)-1</f>
        <v>1.4606027416107503E-2</v>
      </c>
      <c r="I250" s="165">
        <f>('DJI Components'!BB253/'DJI Components'!BB252)-1</f>
        <v>-3.0405573810716735E-3</v>
      </c>
      <c r="J250" s="165">
        <f>('DJI Components'!BI253/'DJI Components'!BI252)-1</f>
        <v>1.9805725246566652E-3</v>
      </c>
      <c r="K250" s="165">
        <f>('DJI Components'!BP253/'DJI Components'!BP252)-1</f>
        <v>2.7179810614931466E-2</v>
      </c>
      <c r="L250" s="165">
        <f>('DJI Components'!BW253/'DJI Components'!BW252)-1</f>
        <v>1.7652331246552411E-2</v>
      </c>
      <c r="M250" s="165">
        <f>('DJI Components'!CD253/'DJI Components'!CD252)-1</f>
        <v>1.1261001142128801E-3</v>
      </c>
      <c r="N250" s="165">
        <f>('DJI Components'!CK253/'DJI Components'!CK252)-1</f>
        <v>5.9101466187270191E-3</v>
      </c>
      <c r="O250" s="165">
        <f>('DJI Components'!CR253/'DJI Components'!CR252)-1</f>
        <v>1.4304498130914833E-2</v>
      </c>
      <c r="P250" s="165">
        <f>('DJI Components'!CY253/'DJI Components'!CY252)-1</f>
        <v>4.5395950752238345E-3</v>
      </c>
      <c r="Q250" s="165">
        <f>('DJI Components'!DF253/'DJI Components'!DF252)-1</f>
        <v>-2.135083632976098E-3</v>
      </c>
      <c r="R250" s="165">
        <f>('DJI Components'!DM253/'DJI Components'!DM252)-1</f>
        <v>8.037112828438886E-3</v>
      </c>
      <c r="S250" s="165">
        <f>('DJI Components'!DT253/'DJI Components'!DT252)-1</f>
        <v>2.2367546178951869E-3</v>
      </c>
      <c r="T250" s="165">
        <f>('DJI Components'!EA253/'DJI Components'!EA252)-1</f>
        <v>-3.5261460101866371E-3</v>
      </c>
      <c r="U250" s="165">
        <f>('DJI Components'!EH253/'DJI Components'!EH252)-1</f>
        <v>2.1064061266697909E-3</v>
      </c>
      <c r="V250" s="165">
        <f>('DJI Components'!EO253/'DJI Components'!EO252)-1</f>
        <v>3.9540139462499457E-3</v>
      </c>
      <c r="W250" s="165">
        <f>('DJI Components'!EV253/'DJI Components'!EV252)-1</f>
        <v>-7.7236344294839832E-4</v>
      </c>
      <c r="X250" s="165">
        <f>('DJI Components'!FC253/'DJI Components'!FC252)-1</f>
        <v>-4.7052166162032671E-3</v>
      </c>
      <c r="Y250" s="165">
        <f>('DJI Components'!FJ253/'DJI Components'!FJ252)-1</f>
        <v>1.3252453502203831E-2</v>
      </c>
      <c r="Z250" s="165">
        <f>('DJI Components'!FQ253/'DJI Components'!FQ252)-1</f>
        <v>4.5819934568982479E-3</v>
      </c>
      <c r="AA250" s="165">
        <f>('DJI Components'!FX253/'DJI Components'!FX252)-1</f>
        <v>3.1135898576406529E-3</v>
      </c>
      <c r="AB250" s="165">
        <f>('DJI Components'!GE253/'DJI Components'!GE252)-1</f>
        <v>9.4134910738592481E-3</v>
      </c>
      <c r="AC250" s="165">
        <f>('DJI Components'!GL253/'DJI Components'!GL252)-1</f>
        <v>1.3377926421404451E-2</v>
      </c>
      <c r="AD250" s="165">
        <f>('DJI Components'!GS253/'DJI Components'!GS252)-1</f>
        <v>-5.632860306771903E-3</v>
      </c>
      <c r="AE250" s="165">
        <f>('DJI Components'!GZ253/'DJI Components'!GZ252)-1</f>
        <v>2.0276399187544092E-2</v>
      </c>
      <c r="AF250" s="166">
        <f>('DJI Components'!HG253/'DJI Components'!HG252)-1</f>
        <v>6.8917494388456291E-3</v>
      </c>
    </row>
    <row r="251" spans="1:32" x14ac:dyDescent="0.2">
      <c r="A251" s="127">
        <f>'DJI Components'!A254</f>
        <v>44438</v>
      </c>
      <c r="B251" s="164">
        <f>('DJI Components'!E254/'DJI Components'!E253)-1</f>
        <v>5.7420916830233093E-3</v>
      </c>
      <c r="C251" s="165">
        <f>('DJI Components'!L254/'DJI Components'!L253)-1</f>
        <v>-2.6030235138935098E-2</v>
      </c>
      <c r="D251" s="165">
        <f>('DJI Components'!S254/'DJI Components'!S253)-1</f>
        <v>6.0598168868830626E-3</v>
      </c>
      <c r="E251" s="165">
        <f>('DJI Components'!Z254/'DJI Components'!Z253)-1</f>
        <v>3.0417152203883413E-2</v>
      </c>
      <c r="F251" s="165">
        <f>('DJI Components'!AG254/'DJI Components'!AG253)-1</f>
        <v>-1.8444175873731705E-2</v>
      </c>
      <c r="G251" s="165">
        <f>('DJI Components'!AN254/'DJI Components'!AN253)-1</f>
        <v>-6.4840717334579967E-3</v>
      </c>
      <c r="H251" s="165">
        <f>('DJI Components'!AU254/'DJI Components'!AU253)-1</f>
        <v>-2.5344688010388028E-3</v>
      </c>
      <c r="I251" s="165">
        <f>('DJI Components'!BB254/'DJI Components'!BB253)-1</f>
        <v>1.8637919349373533E-3</v>
      </c>
      <c r="J251" s="165">
        <f>('DJI Components'!BI254/'DJI Components'!BI253)-1</f>
        <v>9.5237732426316501E-3</v>
      </c>
      <c r="K251" s="165">
        <f>('DJI Components'!BP254/'DJI Components'!BP253)-1</f>
        <v>-2.1413231328230364E-2</v>
      </c>
      <c r="L251" s="165">
        <f>('DJI Components'!BW254/'DJI Components'!BW253)-1</f>
        <v>-1.4510700686169775E-2</v>
      </c>
      <c r="M251" s="165">
        <f>('DJI Components'!CD254/'DJI Components'!CD253)-1</f>
        <v>3.1582417719056011E-3</v>
      </c>
      <c r="N251" s="165">
        <f>('DJI Components'!CK254/'DJI Components'!CK253)-1</f>
        <v>1.150349725549682E-2</v>
      </c>
      <c r="O251" s="165">
        <f>('DJI Components'!CR254/'DJI Components'!CR253)-1</f>
        <v>9.2781593853796807E-4</v>
      </c>
      <c r="P251" s="165">
        <f>('DJI Components'!CY254/'DJI Components'!CY253)-1</f>
        <v>-3.1561795235296453E-3</v>
      </c>
      <c r="Q251" s="165">
        <f>('DJI Components'!DF254/'DJI Components'!DF253)-1</f>
        <v>4.2214250248653329E-3</v>
      </c>
      <c r="R251" s="165">
        <f>('DJI Components'!DM254/'DJI Components'!DM253)-1</f>
        <v>-1.6007365544176144E-2</v>
      </c>
      <c r="S251" s="165">
        <f>('DJI Components'!DT254/'DJI Components'!DT253)-1</f>
        <v>-3.7476840786201393E-3</v>
      </c>
      <c r="T251" s="165">
        <f>('DJI Components'!EA254/'DJI Components'!EA253)-1</f>
        <v>2.6211925574890493E-3</v>
      </c>
      <c r="U251" s="165">
        <f>('DJI Components'!EH254/'DJI Components'!EH253)-1</f>
        <v>1.2912034522513993E-2</v>
      </c>
      <c r="V251" s="165">
        <f>('DJI Components'!EO254/'DJI Components'!EO253)-1</f>
        <v>2.6852667062267077E-3</v>
      </c>
      <c r="W251" s="165">
        <f>('DJI Components'!EV254/'DJI Components'!EV253)-1</f>
        <v>4.3566510344550391E-3</v>
      </c>
      <c r="X251" s="165">
        <f>('DJI Components'!FC254/'DJI Components'!FC253)-1</f>
        <v>-5.8529921804409968E-3</v>
      </c>
      <c r="Y251" s="165">
        <f>('DJI Components'!FJ254/'DJI Components'!FJ253)-1</f>
        <v>-1.6348905332812858E-2</v>
      </c>
      <c r="Z251" s="165">
        <f>('DJI Components'!FQ254/'DJI Components'!FQ253)-1</f>
        <v>-1.0985337401249184E-3</v>
      </c>
      <c r="AA251" s="165">
        <f>('DJI Components'!FX254/'DJI Components'!FX253)-1</f>
        <v>0</v>
      </c>
      <c r="AB251" s="165">
        <f>('DJI Components'!GE254/'DJI Components'!GE253)-1</f>
        <v>-6.2744681226140075E-3</v>
      </c>
      <c r="AC251" s="165">
        <f>('DJI Components'!GL254/'DJI Components'!GL253)-1</f>
        <v>3.0940800330032658E-3</v>
      </c>
      <c r="AD251" s="165">
        <f>('DJI Components'!GS254/'DJI Components'!GS253)-1</f>
        <v>8.0534600586006366E-3</v>
      </c>
      <c r="AE251" s="165">
        <f>('DJI Components'!GZ254/'DJI Components'!GZ253)-1</f>
        <v>-8.8821472681366309E-4</v>
      </c>
      <c r="AF251" s="166">
        <f>('DJI Components'!HG254/'DJI Components'!HG253)-1</f>
        <v>-1.5783031267100345E-3</v>
      </c>
    </row>
    <row r="252" spans="1:32" ht="16" thickBot="1" x14ac:dyDescent="0.25">
      <c r="A252" s="128">
        <f>'DJI Components'!A255</f>
        <v>44439</v>
      </c>
      <c r="B252" s="167">
        <f>('DJI Components'!E255/'DJI Components'!E254)-1</f>
        <v>-7.2895601497635631E-3</v>
      </c>
      <c r="C252" s="168">
        <f>('DJI Components'!L255/'DJI Components'!L254)-1</f>
        <v>1.0349519370191018E-2</v>
      </c>
      <c r="D252" s="168">
        <f>('DJI Components'!S255/'DJI Components'!S254)-1</f>
        <v>6.2463479622016926E-3</v>
      </c>
      <c r="E252" s="168">
        <f>('DJI Components'!Z255/'DJI Components'!Z254)-1</f>
        <v>-8.4247194496054334E-3</v>
      </c>
      <c r="F252" s="168">
        <f>('DJI Components'!AG255/'DJI Components'!AG254)-1</f>
        <v>8.4535328778181373E-3</v>
      </c>
      <c r="G252" s="168">
        <f>('DJI Components'!AN255/'DJI Components'!AN254)-1</f>
        <v>-2.7429747374270175E-3</v>
      </c>
      <c r="H252" s="168">
        <f>('DJI Components'!AU255/'DJI Components'!AU254)-1</f>
        <v>-1.6465108410052887E-2</v>
      </c>
      <c r="I252" s="168">
        <f>('DJI Components'!BB255/'DJI Components'!BB254)-1</f>
        <v>-1.8603246768083004E-3</v>
      </c>
      <c r="J252" s="168">
        <f>('DJI Components'!BI255/'DJI Components'!BI254)-1</f>
        <v>2.3140085439659064E-3</v>
      </c>
      <c r="K252" s="168">
        <f>('DJI Components'!BP255/'DJI Components'!BP254)-1</f>
        <v>-1.6880243826195573E-2</v>
      </c>
      <c r="L252" s="168">
        <f>('DJI Components'!BW255/'DJI Components'!BW254)-1</f>
        <v>-2.1759187305225858E-4</v>
      </c>
      <c r="M252" s="168">
        <f>('DJI Components'!CD255/'DJI Components'!CD254)-1</f>
        <v>1.7254927702059497E-4</v>
      </c>
      <c r="N252" s="168">
        <f>('DJI Components'!CK255/'DJI Components'!CK254)-1</f>
        <v>-2.8126352281386824E-3</v>
      </c>
      <c r="O252" s="168">
        <f>('DJI Components'!CR255/'DJI Components'!CR254)-1</f>
        <v>2.2247312240402106E-3</v>
      </c>
      <c r="P252" s="168">
        <f>('DJI Components'!CY255/'DJI Components'!CY254)-1</f>
        <v>9.8582067362871229E-3</v>
      </c>
      <c r="Q252" s="168">
        <f>('DJI Components'!DF255/'DJI Components'!DF254)-1</f>
        <v>-3.0519347448590972E-3</v>
      </c>
      <c r="R252" s="168">
        <f>('DJI Components'!DM255/'DJI Components'!DM254)-1</f>
        <v>-3.0541323478666671E-3</v>
      </c>
      <c r="S252" s="168">
        <f>('DJI Components'!DT255/'DJI Components'!DT254)-1</f>
        <v>3.6772941151745897E-3</v>
      </c>
      <c r="T252" s="168">
        <f>('DJI Components'!EA255/'DJI Components'!EA254)-1</f>
        <v>-2.7450849673201771E-3</v>
      </c>
      <c r="U252" s="168">
        <f>('DJI Components'!EH255/'DJI Components'!EH254)-1</f>
        <v>-5.6325670230582547E-3</v>
      </c>
      <c r="V252" s="168">
        <f>('DJI Components'!EO255/'DJI Components'!EO254)-1</f>
        <v>-1.9579801342497261E-2</v>
      </c>
      <c r="W252" s="168">
        <f>('DJI Components'!EV255/'DJI Components'!EV254)-1</f>
        <v>-3.778031389115144E-3</v>
      </c>
      <c r="X252" s="168">
        <f>('DJI Components'!FC255/'DJI Components'!FC254)-1</f>
        <v>1.1321583532770685E-3</v>
      </c>
      <c r="Y252" s="168">
        <f>('DJI Components'!FJ255/'DJI Components'!FJ254)-1</f>
        <v>1.6934583329972774E-3</v>
      </c>
      <c r="Z252" s="168">
        <f>('DJI Components'!FQ255/'DJI Components'!FQ254)-1</f>
        <v>-4.8529740813666455E-3</v>
      </c>
      <c r="AA252" s="168">
        <f>('DJI Components'!FX255/'DJI Components'!FX254)-1</f>
        <v>4.1993792222019266E-3</v>
      </c>
      <c r="AB252" s="168">
        <f>('DJI Components'!GE255/'DJI Components'!GE254)-1</f>
        <v>-9.2115644027429555E-3</v>
      </c>
      <c r="AC252" s="168">
        <f>('DJI Components'!GL255/'DJI Components'!GL254)-1</f>
        <v>4.3594467538670134E-2</v>
      </c>
      <c r="AD252" s="168">
        <f>('DJI Components'!GS255/'DJI Components'!GS254)-1</f>
        <v>2.7082532709870044E-3</v>
      </c>
      <c r="AE252" s="168">
        <f>('DJI Components'!GZ255/'DJI Components'!GZ254)-1</f>
        <v>7.334187294903538E-3</v>
      </c>
      <c r="AF252" s="169">
        <f>('DJI Components'!HG255/'DJI Components'!HG254)-1</f>
        <v>-1.1048072533659248E-3</v>
      </c>
    </row>
    <row r="253" spans="1:32" x14ac:dyDescent="0.2"/>
  </sheetData>
  <conditionalFormatting sqref="B2:AF252">
    <cfRule type="cellIs" dxfId="15" priority="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8A768-5BCE-5749-98AB-4FAB87A53C69}">
  <dimension ref="A1:AI325"/>
  <sheetViews>
    <sheetView showGridLines="0" workbookViewId="0"/>
  </sheetViews>
  <sheetFormatPr baseColWidth="10" defaultColWidth="0" defaultRowHeight="15" zeroHeight="1" x14ac:dyDescent="0.2"/>
  <cols>
    <col min="1" max="1" width="24.33203125" bestFit="1" customWidth="1"/>
    <col min="2" max="32" width="15.33203125" customWidth="1"/>
    <col min="33" max="33" width="10.83203125" customWidth="1"/>
    <col min="34" max="35" width="0" hidden="1" customWidth="1"/>
    <col min="36" max="16384" width="10.83203125" hidden="1"/>
  </cols>
  <sheetData>
    <row r="1" spans="1:35" ht="48" x14ac:dyDescent="0.2">
      <c r="A1" s="200" t="str" cm="1">
        <f t="array" ref="A1:AF252">Return!A1:AF252</f>
        <v>Dates</v>
      </c>
      <c r="B1" s="204" t="str">
        <v>3M</v>
      </c>
      <c r="C1" s="202" t="str">
        <v>AMERICAN EXPRESS</v>
      </c>
      <c r="D1" s="202" t="str">
        <v>AMGEN</v>
      </c>
      <c r="E1" s="202" t="str">
        <v>APPLE</v>
      </c>
      <c r="F1" s="202" t="str">
        <v>BOEING</v>
      </c>
      <c r="G1" s="202" t="str">
        <v>CATERPILLAR</v>
      </c>
      <c r="H1" s="202" t="str">
        <v>CHEVRON</v>
      </c>
      <c r="I1" s="202" t="str">
        <v>CISCO SYSTEMS</v>
      </c>
      <c r="J1" s="202" t="str">
        <v>COCA COLA</v>
      </c>
      <c r="K1" s="202" t="str">
        <v>DOW</v>
      </c>
      <c r="L1" s="202" t="str">
        <v>GOLDMAN SACHS GP.</v>
      </c>
      <c r="M1" s="202" t="str">
        <v>HONEYWELL</v>
      </c>
      <c r="N1" s="202" t="str">
        <v>HOME DEPOT</v>
      </c>
      <c r="O1" s="202" t="str">
        <v>INTEL</v>
      </c>
      <c r="P1" s="202" t="str">
        <v>INTERNATIONAL BUS. MCHS.</v>
      </c>
      <c r="Q1" s="202" t="str">
        <v>JOHNSON &amp; JOHNSON</v>
      </c>
      <c r="R1" s="202" t="str">
        <v>JP MORGAN CHASE &amp; CO.</v>
      </c>
      <c r="S1" s="202" t="str">
        <v>MC DONALDS</v>
      </c>
      <c r="T1" s="202" t="str">
        <v>MERCK &amp; COMPANY</v>
      </c>
      <c r="U1" s="202" t="str">
        <v>MICROSOFT</v>
      </c>
      <c r="V1" s="202" t="str">
        <v>NIKE 'B'</v>
      </c>
      <c r="W1" s="202" t="str">
        <v>PROCTER &amp; GAMBLE</v>
      </c>
      <c r="X1" s="202" t="str">
        <v>SALESFORCE</v>
      </c>
      <c r="Y1" s="202" t="str">
        <v>TRAVELERS COS.</v>
      </c>
      <c r="Z1" s="202" t="str">
        <v>UNITEDHEALTH GROUP</v>
      </c>
      <c r="AA1" s="202" t="str">
        <v>VERIZON COMMUNICATIONS</v>
      </c>
      <c r="AB1" s="202" t="str">
        <v>VISA 'A'</v>
      </c>
      <c r="AC1" s="202" t="str">
        <v>WALGREENS BOOTS ALLIANCE</v>
      </c>
      <c r="AD1" s="202" t="str">
        <v>WALMART</v>
      </c>
      <c r="AE1" s="202" t="str">
        <v>WALT DISNEY</v>
      </c>
      <c r="AF1" s="203" t="str">
        <v>DJI30</v>
      </c>
      <c r="AG1" s="14"/>
      <c r="AH1" s="14"/>
      <c r="AI1" s="14"/>
    </row>
    <row r="2" spans="1:35" x14ac:dyDescent="0.2">
      <c r="A2" s="170">
        <v>44076</v>
      </c>
      <c r="B2" s="161">
        <v>2.8580048023421512E-2</v>
      </c>
      <c r="C2" s="162">
        <v>1.8834790486632391E-2</v>
      </c>
      <c r="D2" s="162">
        <v>2.8940420836560676E-2</v>
      </c>
      <c r="E2" s="162">
        <v>-2.0718431547391725E-2</v>
      </c>
      <c r="F2" s="162">
        <v>1.557230044489355E-2</v>
      </c>
      <c r="G2" s="162">
        <v>2.20472504885878E-2</v>
      </c>
      <c r="H2" s="162">
        <v>1.32402500423634E-3</v>
      </c>
      <c r="I2" s="162">
        <v>9.2790627951240268E-3</v>
      </c>
      <c r="J2" s="162">
        <v>4.2141694669008523E-2</v>
      </c>
      <c r="K2" s="162">
        <v>4.1252401100063452E-2</v>
      </c>
      <c r="L2" s="162">
        <v>2.2291374690744714E-2</v>
      </c>
      <c r="M2" s="162">
        <v>2.6790498143772767E-2</v>
      </c>
      <c r="N2" s="162">
        <v>4.4065537916588848E-3</v>
      </c>
      <c r="O2" s="162">
        <v>2.8745795850644074E-2</v>
      </c>
      <c r="P2" s="162">
        <v>3.8735744915141757E-2</v>
      </c>
      <c r="Q2" s="162">
        <v>1.5245498541565539E-2</v>
      </c>
      <c r="R2" s="162">
        <v>1.5078919663260582E-2</v>
      </c>
      <c r="S2" s="162">
        <v>1.6643913520674181E-2</v>
      </c>
      <c r="T2" s="162">
        <v>2.9610249898771812E-2</v>
      </c>
      <c r="U2" s="162">
        <v>1.9272186927052681E-2</v>
      </c>
      <c r="V2" s="162">
        <v>1.7067285512618824E-2</v>
      </c>
      <c r="W2" s="162">
        <v>1.6862079302609301E-2</v>
      </c>
      <c r="X2" s="162">
        <v>-1.6213326222222268E-2</v>
      </c>
      <c r="Y2" s="162">
        <v>2.432645349504825E-2</v>
      </c>
      <c r="Z2" s="162">
        <v>2.3686997116423969E-2</v>
      </c>
      <c r="AA2" s="162">
        <v>2.3157521974306983E-2</v>
      </c>
      <c r="AB2" s="162">
        <v>1.4670681565389643E-2</v>
      </c>
      <c r="AC2" s="162">
        <v>1.1153428245561869E-2</v>
      </c>
      <c r="AD2" s="162">
        <v>6.0977710169440869E-4</v>
      </c>
      <c r="AE2" s="162">
        <v>1.377758112068328E-2</v>
      </c>
      <c r="AF2" s="163">
        <v>1.5878146986314956E-2</v>
      </c>
      <c r="AG2" s="14"/>
      <c r="AH2" s="14"/>
      <c r="AI2" s="14"/>
    </row>
    <row r="3" spans="1:35" x14ac:dyDescent="0.2">
      <c r="A3" s="127">
        <v>44077</v>
      </c>
      <c r="B3" s="164">
        <v>-1.8877925163055975E-2</v>
      </c>
      <c r="C3" s="165">
        <v>5.7468389703663192E-4</v>
      </c>
      <c r="D3" s="165">
        <v>-3.9555211520905353E-2</v>
      </c>
      <c r="E3" s="165">
        <v>-8.0060863625305734E-2</v>
      </c>
      <c r="F3" s="165">
        <v>-3.4386056953805144E-2</v>
      </c>
      <c r="G3" s="165">
        <v>-1.6815226989610021E-2</v>
      </c>
      <c r="H3" s="165">
        <v>-1.0938850560431534E-2</v>
      </c>
      <c r="I3" s="165">
        <v>-3.4653396259000324E-2</v>
      </c>
      <c r="J3" s="165">
        <v>-1.386987720003674E-2</v>
      </c>
      <c r="K3" s="165">
        <v>-1.6863104086487168E-2</v>
      </c>
      <c r="L3" s="165">
        <v>-1.1807251393309626E-2</v>
      </c>
      <c r="M3" s="165">
        <v>-3.5774325762310322E-2</v>
      </c>
      <c r="N3" s="165">
        <v>-4.3767432015288432E-2</v>
      </c>
      <c r="O3" s="165">
        <v>-3.5598105263157875E-2</v>
      </c>
      <c r="P3" s="165">
        <v>-2.9099673924931513E-2</v>
      </c>
      <c r="Q3" s="165">
        <v>-2.782291454432928E-2</v>
      </c>
      <c r="R3" s="165">
        <v>-3.1480569965951499E-3</v>
      </c>
      <c r="S3" s="165">
        <v>-1.1238001410313059E-2</v>
      </c>
      <c r="T3" s="165">
        <v>-1.6565055189504241E-2</v>
      </c>
      <c r="U3" s="165">
        <v>-6.1946865407645935E-2</v>
      </c>
      <c r="V3" s="165">
        <v>-3.3818535090277435E-2</v>
      </c>
      <c r="W3" s="165">
        <v>-1.6013095723190318E-2</v>
      </c>
      <c r="X3" s="165">
        <v>-4.2213278093076734E-2</v>
      </c>
      <c r="Y3" s="165">
        <v>-1.8130787756278854E-2</v>
      </c>
      <c r="Z3" s="165">
        <v>-1.2521793421240046E-2</v>
      </c>
      <c r="AA3" s="165">
        <v>1.3216917449478949E-3</v>
      </c>
      <c r="AB3" s="165">
        <v>-3.4737569932327683E-2</v>
      </c>
      <c r="AC3" s="165">
        <v>-2.1522196476845279E-3</v>
      </c>
      <c r="AD3" s="165">
        <v>-2.126218952353276E-2</v>
      </c>
      <c r="AE3" s="165">
        <v>-1.5880006026146698E-2</v>
      </c>
      <c r="AF3" s="166">
        <v>-2.7757942303396899E-2</v>
      </c>
      <c r="AG3" s="14"/>
      <c r="AH3" s="19"/>
      <c r="AI3" s="14"/>
    </row>
    <row r="4" spans="1:35" x14ac:dyDescent="0.2">
      <c r="A4" s="127">
        <v>44078</v>
      </c>
      <c r="B4" s="164">
        <v>-3.2469124315664954E-3</v>
      </c>
      <c r="C4" s="165">
        <v>1.1583371736390902E-2</v>
      </c>
      <c r="D4" s="165">
        <v>1.9764833693440842E-3</v>
      </c>
      <c r="E4" s="165">
        <v>6.6182993038954585E-4</v>
      </c>
      <c r="F4" s="165">
        <v>1.3509503738590833E-2</v>
      </c>
      <c r="G4" s="165">
        <v>9.6756476449866291E-3</v>
      </c>
      <c r="H4" s="165">
        <v>-4.2537555208282951E-3</v>
      </c>
      <c r="I4" s="165">
        <v>-3.174627517103068E-3</v>
      </c>
      <c r="J4" s="165">
        <v>1.1093522187004767E-2</v>
      </c>
      <c r="K4" s="165">
        <v>4.339719039878398E-3</v>
      </c>
      <c r="L4" s="165">
        <v>1.6284467298944394E-2</v>
      </c>
      <c r="M4" s="165">
        <v>2.3451532950362619E-3</v>
      </c>
      <c r="N4" s="165">
        <v>-1.8097079377761283E-2</v>
      </c>
      <c r="O4" s="165">
        <v>-6.1519548750140762E-3</v>
      </c>
      <c r="P4" s="165">
        <v>-1.7275966667962162E-2</v>
      </c>
      <c r="Q4" s="165">
        <v>-6.4193044516354103E-3</v>
      </c>
      <c r="R4" s="165">
        <v>2.1612503274203165E-2</v>
      </c>
      <c r="S4" s="165">
        <v>-9.6819783487094302E-3</v>
      </c>
      <c r="T4" s="165">
        <v>-2.9243111428612911E-3</v>
      </c>
      <c r="U4" s="165">
        <v>-1.4035908687953458E-2</v>
      </c>
      <c r="V4" s="165">
        <v>-3.9875587769172549E-3</v>
      </c>
      <c r="W4" s="165">
        <v>-2.1697382529198839E-3</v>
      </c>
      <c r="X4" s="165">
        <v>-3.8904239881354052E-2</v>
      </c>
      <c r="Y4" s="165">
        <v>1.0576523807135141E-2</v>
      </c>
      <c r="Z4" s="165">
        <v>-1.3376374325205886E-2</v>
      </c>
      <c r="AA4" s="165">
        <v>-2.1448770476014678E-3</v>
      </c>
      <c r="AB4" s="165">
        <v>-2.0578114739439157E-2</v>
      </c>
      <c r="AC4" s="165">
        <v>-5.392315988136942E-3</v>
      </c>
      <c r="AD4" s="165">
        <v>-1.1830573424754465E-2</v>
      </c>
      <c r="AE4" s="165">
        <v>-9.3815667449126394E-3</v>
      </c>
      <c r="AF4" s="166">
        <v>-5.6346630388794949E-3</v>
      </c>
      <c r="AG4" s="14"/>
      <c r="AH4" s="19"/>
      <c r="AI4" s="14"/>
    </row>
    <row r="5" spans="1:35" x14ac:dyDescent="0.2">
      <c r="A5" s="127">
        <v>44082</v>
      </c>
      <c r="B5" s="164">
        <v>-1.568441779129115E-2</v>
      </c>
      <c r="C5" s="165">
        <v>-1.8926848091735504E-2</v>
      </c>
      <c r="D5" s="165">
        <v>-2.906602727212626E-2</v>
      </c>
      <c r="E5" s="165">
        <v>-6.7294965834118425E-2</v>
      </c>
      <c r="F5" s="165">
        <v>-5.8287055393971499E-2</v>
      </c>
      <c r="G5" s="165">
        <v>2.2945810234988873E-3</v>
      </c>
      <c r="H5" s="165">
        <v>-3.6128390089100626E-2</v>
      </c>
      <c r="I5" s="165">
        <v>-2.0088192062714394E-2</v>
      </c>
      <c r="J5" s="165">
        <v>-2.4098745609350547E-2</v>
      </c>
      <c r="K5" s="165">
        <v>-1.3785967645513098E-2</v>
      </c>
      <c r="L5" s="165">
        <v>-4.0106219397874066E-2</v>
      </c>
      <c r="M5" s="165">
        <v>-1.4517955312040809E-2</v>
      </c>
      <c r="N5" s="165">
        <v>-1.4833271307078677E-3</v>
      </c>
      <c r="O5" s="165">
        <v>-2.3362658811395542E-2</v>
      </c>
      <c r="P5" s="165">
        <v>-8.9125427086048647E-3</v>
      </c>
      <c r="Q5" s="165">
        <v>-8.9508111972761428E-3</v>
      </c>
      <c r="R5" s="165">
        <v>-3.4775880064988773E-2</v>
      </c>
      <c r="S5" s="165">
        <v>8.7375716003885717E-3</v>
      </c>
      <c r="T5" s="165">
        <v>-2.2407295398158666E-2</v>
      </c>
      <c r="U5" s="165">
        <v>-5.4095663943990679E-2</v>
      </c>
      <c r="V5" s="165">
        <v>2.8469661415129188E-3</v>
      </c>
      <c r="W5" s="165">
        <v>-1.4641960695174538E-2</v>
      </c>
      <c r="X5" s="165">
        <v>-5.2728673569634954E-2</v>
      </c>
      <c r="Y5" s="165">
        <v>-2.4277275456807024E-2</v>
      </c>
      <c r="Z5" s="165">
        <v>-1.522435897435892E-2</v>
      </c>
      <c r="AA5" s="165">
        <v>-8.5979001322750159E-3</v>
      </c>
      <c r="AB5" s="165">
        <v>-2.2183176542887151E-2</v>
      </c>
      <c r="AC5" s="165">
        <v>-2.1415045308079361E-2</v>
      </c>
      <c r="AD5" s="165">
        <v>-3.0665861084284041E-2</v>
      </c>
      <c r="AE5" s="165">
        <v>1.6743631459063879E-2</v>
      </c>
      <c r="AF5" s="166">
        <v>-2.2479402530310222E-2</v>
      </c>
      <c r="AG5" s="14"/>
      <c r="AH5" s="14"/>
      <c r="AI5" s="14"/>
    </row>
    <row r="6" spans="1:35" x14ac:dyDescent="0.2">
      <c r="A6" s="127">
        <v>44083</v>
      </c>
      <c r="B6" s="164">
        <v>1.550529528106015E-2</v>
      </c>
      <c r="C6" s="165">
        <v>1.0610687963936716E-3</v>
      </c>
      <c r="D6" s="165">
        <v>1.8202231227363974E-2</v>
      </c>
      <c r="E6" s="165">
        <v>3.9886544938840585E-2</v>
      </c>
      <c r="F6" s="165">
        <v>-1.8624472080649435E-3</v>
      </c>
      <c r="G6" s="165">
        <v>2.8077012440694382E-2</v>
      </c>
      <c r="H6" s="165">
        <v>1.3422793295899904E-2</v>
      </c>
      <c r="I6" s="165">
        <v>3.2500250000000452E-3</v>
      </c>
      <c r="J6" s="165">
        <v>7.6289498568771208E-3</v>
      </c>
      <c r="K6" s="165">
        <v>2.712288754433545E-2</v>
      </c>
      <c r="L6" s="165">
        <v>-1.2840527713167127E-3</v>
      </c>
      <c r="M6" s="165">
        <v>9.0095328663899465E-3</v>
      </c>
      <c r="N6" s="165">
        <v>2.8894001006684933E-2</v>
      </c>
      <c r="O6" s="165">
        <v>1.4516438356164452E-2</v>
      </c>
      <c r="P6" s="165">
        <v>8.6626764183044269E-3</v>
      </c>
      <c r="Q6" s="165">
        <v>1.6569347296256476E-2</v>
      </c>
      <c r="R6" s="165">
        <v>9.5076563152052262E-3</v>
      </c>
      <c r="S6" s="165">
        <v>9.9728672162855414E-3</v>
      </c>
      <c r="T6" s="165">
        <v>1.8600698280146988E-2</v>
      </c>
      <c r="U6" s="165">
        <v>4.258358250106431E-2</v>
      </c>
      <c r="V6" s="165">
        <v>1.9339966116572294E-2</v>
      </c>
      <c r="W6" s="165">
        <v>1.6257113193215877E-2</v>
      </c>
      <c r="X6" s="165">
        <v>3.7965718274701077E-2</v>
      </c>
      <c r="Y6" s="165">
        <v>-9.6712679738220064E-4</v>
      </c>
      <c r="Z6" s="165">
        <v>1.552478112286404E-2</v>
      </c>
      <c r="AA6" s="165">
        <v>1.3342561930329566E-3</v>
      </c>
      <c r="AB6" s="165">
        <v>1.9688202570662838E-2</v>
      </c>
      <c r="AC6" s="165">
        <v>-2.0775624419702154E-2</v>
      </c>
      <c r="AD6" s="165">
        <v>1.0400881409914353E-2</v>
      </c>
      <c r="AE6" s="165">
        <v>-6.2592847897007253E-3</v>
      </c>
      <c r="AF6" s="166">
        <v>1.5984209965568486E-2</v>
      </c>
      <c r="AG6" s="14"/>
      <c r="AH6" s="14"/>
      <c r="AI6" s="14"/>
    </row>
    <row r="7" spans="1:35" x14ac:dyDescent="0.2">
      <c r="A7" s="127">
        <v>44084</v>
      </c>
      <c r="B7" s="164">
        <v>-1.5389276078260905E-2</v>
      </c>
      <c r="C7" s="165">
        <v>-9.7321450157269451E-3</v>
      </c>
      <c r="D7" s="165">
        <v>-2.0075774155921322E-2</v>
      </c>
      <c r="E7" s="165">
        <v>-3.2645772246846172E-2</v>
      </c>
      <c r="F7" s="165">
        <v>-1.9218789769988809E-2</v>
      </c>
      <c r="G7" s="165">
        <v>-1.8534291459371244E-2</v>
      </c>
      <c r="H7" s="165">
        <v>-2.3491153611035265E-2</v>
      </c>
      <c r="I7" s="165">
        <v>-1.3954671967239651E-2</v>
      </c>
      <c r="J7" s="165">
        <v>-3.7855948154132957E-3</v>
      </c>
      <c r="K7" s="165">
        <v>-1.0765772902701531E-2</v>
      </c>
      <c r="L7" s="165">
        <v>-1.0928721140694653E-2</v>
      </c>
      <c r="M7" s="165">
        <v>-8.9290859728506922E-3</v>
      </c>
      <c r="N7" s="165">
        <v>-1.5665596516783231E-2</v>
      </c>
      <c r="O7" s="165">
        <v>-1.3301088538917427E-2</v>
      </c>
      <c r="P7" s="165">
        <v>-1.3904825553659017E-2</v>
      </c>
      <c r="Q7" s="165">
        <v>-1.8637228162402764E-2</v>
      </c>
      <c r="R7" s="165">
        <v>-1.0310309993745159E-2</v>
      </c>
      <c r="S7" s="165">
        <v>7.0928466475828067E-3</v>
      </c>
      <c r="T7" s="165">
        <v>-1.5433553901866071E-2</v>
      </c>
      <c r="U7" s="165">
        <v>-2.8018354849394189E-2</v>
      </c>
      <c r="V7" s="165">
        <v>-9.5736290761772036E-4</v>
      </c>
      <c r="W7" s="165">
        <v>-1.0495816597719143E-2</v>
      </c>
      <c r="X7" s="165">
        <v>-1.0501897031159446E-2</v>
      </c>
      <c r="Y7" s="165">
        <v>-1.6104849496739848E-2</v>
      </c>
      <c r="Z7" s="165">
        <v>-2.3780473243975364E-2</v>
      </c>
      <c r="AA7" s="165">
        <v>-8.4943702782416253E-3</v>
      </c>
      <c r="AB7" s="165">
        <v>-1.2349333650390371E-2</v>
      </c>
      <c r="AC7" s="165">
        <v>-1.923621042354795E-2</v>
      </c>
      <c r="AD7" s="165">
        <v>-2.2017306612461818E-2</v>
      </c>
      <c r="AE7" s="165">
        <v>-1.0497900341198685E-3</v>
      </c>
      <c r="AF7" s="166">
        <v>-1.4526956776317657E-2</v>
      </c>
      <c r="AG7" s="14"/>
      <c r="AH7" s="14"/>
      <c r="AI7" s="14"/>
    </row>
    <row r="8" spans="1:35" x14ac:dyDescent="0.2">
      <c r="A8" s="127">
        <v>44085</v>
      </c>
      <c r="B8" s="164">
        <v>1.8510598290307101E-2</v>
      </c>
      <c r="C8" s="165">
        <v>5.7410140821547717E-3</v>
      </c>
      <c r="D8" s="165">
        <v>1.0679887012466249E-2</v>
      </c>
      <c r="E8" s="165">
        <v>-1.3128892644794998E-2</v>
      </c>
      <c r="F8" s="165">
        <v>1.6107514539824841E-2</v>
      </c>
      <c r="G8" s="165">
        <v>2.6491398461955251E-2</v>
      </c>
      <c r="H8" s="165">
        <v>-5.886116292101895E-3</v>
      </c>
      <c r="I8" s="165">
        <v>7.8342431134696966E-3</v>
      </c>
      <c r="J8" s="165">
        <v>2.1200019999999986E-2</v>
      </c>
      <c r="K8" s="165">
        <v>2.3613900952486722E-2</v>
      </c>
      <c r="L8" s="165">
        <v>4.5497876243634217E-3</v>
      </c>
      <c r="M8" s="165">
        <v>1.3270791665653148E-2</v>
      </c>
      <c r="N8" s="165">
        <v>1.3311238871525966E-2</v>
      </c>
      <c r="O8" s="165">
        <v>6.5359478459139364E-3</v>
      </c>
      <c r="P8" s="165">
        <v>7.4651709931183863E-3</v>
      </c>
      <c r="Q8" s="165">
        <v>5.9219588612904328E-3</v>
      </c>
      <c r="R8" s="165">
        <v>1.2421095614122191E-2</v>
      </c>
      <c r="S8" s="165">
        <v>3.4984118141592191E-3</v>
      </c>
      <c r="T8" s="165">
        <v>1.0889117996164766E-2</v>
      </c>
      <c r="U8" s="165">
        <v>-6.5247895633439024E-3</v>
      </c>
      <c r="V8" s="165">
        <v>2.7964099416638133E-2</v>
      </c>
      <c r="W8" s="165">
        <v>1.0534030955392071E-2</v>
      </c>
      <c r="X8" s="165">
        <v>-1.8966896461256266E-2</v>
      </c>
      <c r="Y8" s="165">
        <v>1.4311260796656677E-2</v>
      </c>
      <c r="Z8" s="165">
        <v>-1.0242924945970011E-2</v>
      </c>
      <c r="AA8" s="165">
        <v>4.3675794451130123E-3</v>
      </c>
      <c r="AB8" s="165">
        <v>-4.2671431471172916E-3</v>
      </c>
      <c r="AC8" s="165">
        <v>8.6538799338842232E-4</v>
      </c>
      <c r="AD8" s="165">
        <v>-8.0404211393969582E-4</v>
      </c>
      <c r="AE8" s="165">
        <v>-1.103438664589107E-2</v>
      </c>
      <c r="AF8" s="166">
        <v>4.7598329082920721E-3</v>
      </c>
      <c r="AG8" s="14"/>
      <c r="AH8" s="14"/>
      <c r="AI8" s="14"/>
    </row>
    <row r="9" spans="1:35" x14ac:dyDescent="0.2">
      <c r="A9" s="127">
        <v>44088</v>
      </c>
      <c r="B9" s="164">
        <v>1.3781121908661209E-2</v>
      </c>
      <c r="C9" s="165">
        <v>3.7828908302738995E-2</v>
      </c>
      <c r="D9" s="165">
        <v>1.455529336011252E-2</v>
      </c>
      <c r="E9" s="165">
        <v>3.0000008928571464E-2</v>
      </c>
      <c r="F9" s="165">
        <v>3.1954129238073614E-2</v>
      </c>
      <c r="G9" s="165">
        <v>-2.0802639006661794E-3</v>
      </c>
      <c r="H9" s="165">
        <v>-5.1486805213366571E-3</v>
      </c>
      <c r="I9" s="165">
        <v>1.2286810123199432E-2</v>
      </c>
      <c r="J9" s="165">
        <v>-6.8547198030802781E-3</v>
      </c>
      <c r="K9" s="165">
        <v>4.8144836435100036E-3</v>
      </c>
      <c r="L9" s="165">
        <v>2.0903742991278396E-3</v>
      </c>
      <c r="M9" s="165">
        <v>1.2135800759431659E-2</v>
      </c>
      <c r="N9" s="165">
        <v>1.5633507774166944E-2</v>
      </c>
      <c r="O9" s="165">
        <v>2.6380073587257691E-3</v>
      </c>
      <c r="P9" s="165">
        <v>5.1868681474303013E-3</v>
      </c>
      <c r="Q9" s="165">
        <v>3.8571322496760985E-3</v>
      </c>
      <c r="R9" s="165">
        <v>1.385179578509943E-2</v>
      </c>
      <c r="S9" s="165">
        <v>1.1743110091743114E-2</v>
      </c>
      <c r="T9" s="165">
        <v>-3.7878724442578227E-3</v>
      </c>
      <c r="U9" s="165">
        <v>6.7637357582890356E-3</v>
      </c>
      <c r="V9" s="165">
        <v>1.0847449152542321E-2</v>
      </c>
      <c r="W9" s="165">
        <v>3.5471695638278344E-3</v>
      </c>
      <c r="X9" s="165">
        <v>1.4561879525416321E-2</v>
      </c>
      <c r="Y9" s="165">
        <v>9.3474160608921775E-3</v>
      </c>
      <c r="Z9" s="165">
        <v>2.3517300455452084E-2</v>
      </c>
      <c r="AA9" s="165">
        <v>8.8643417149298909E-3</v>
      </c>
      <c r="AB9" s="165">
        <v>2.1427163394409643E-2</v>
      </c>
      <c r="AC9" s="165">
        <v>1.1815561619147985E-2</v>
      </c>
      <c r="AD9" s="165">
        <v>4.5355524038526163E-3</v>
      </c>
      <c r="AE9" s="165">
        <v>-3.7950664136622292E-3</v>
      </c>
      <c r="AF9" s="166">
        <v>1.1844656404117249E-2</v>
      </c>
      <c r="AG9" s="14"/>
      <c r="AH9" s="14"/>
      <c r="AI9" s="14"/>
    </row>
    <row r="10" spans="1:35" x14ac:dyDescent="0.2">
      <c r="A10" s="127">
        <v>44089</v>
      </c>
      <c r="B10" s="164">
        <v>-1.1219280075181248E-2</v>
      </c>
      <c r="C10" s="165">
        <v>-5.5001120210714793E-3</v>
      </c>
      <c r="D10" s="165">
        <v>6.4843201621074265E-3</v>
      </c>
      <c r="E10" s="165">
        <v>1.5603328574866904E-3</v>
      </c>
      <c r="F10" s="165">
        <v>-1.1248871681323158E-2</v>
      </c>
      <c r="G10" s="165">
        <v>-3.1984816363260227E-2</v>
      </c>
      <c r="H10" s="165">
        <v>-1.2162025977978774E-2</v>
      </c>
      <c r="I10" s="165">
        <v>5.6972753454860303E-3</v>
      </c>
      <c r="J10" s="165">
        <v>6.7047920864680144E-3</v>
      </c>
      <c r="K10" s="165">
        <v>1.9564783389898199E-2</v>
      </c>
      <c r="L10" s="165">
        <v>-1.6588835136363111E-2</v>
      </c>
      <c r="M10" s="165">
        <v>-1.0090698580811353E-3</v>
      </c>
      <c r="N10" s="165">
        <v>1.7566339231776418E-2</v>
      </c>
      <c r="O10" s="165">
        <v>1.1940902651285334E-2</v>
      </c>
      <c r="P10" s="165">
        <v>2.8667868905492E-3</v>
      </c>
      <c r="Q10" s="165">
        <v>3.6399931119650564E-3</v>
      </c>
      <c r="R10" s="165">
        <v>-3.1131081964174023E-2</v>
      </c>
      <c r="S10" s="165">
        <v>8.2063702231263136E-3</v>
      </c>
      <c r="T10" s="165">
        <v>5.9405760094866089E-4</v>
      </c>
      <c r="U10" s="165">
        <v>1.6406187305268771E-2</v>
      </c>
      <c r="V10" s="165">
        <v>-8.3853119415278066E-5</v>
      </c>
      <c r="W10" s="165">
        <v>0</v>
      </c>
      <c r="X10" s="165">
        <v>2.0434617338771499E-2</v>
      </c>
      <c r="Y10" s="165">
        <v>-2.0181696838910468E-2</v>
      </c>
      <c r="Z10" s="165">
        <v>-4.3425996357447927E-3</v>
      </c>
      <c r="AA10" s="165">
        <v>4.6418766578248949E-3</v>
      </c>
      <c r="AB10" s="165">
        <v>2.0002098155957881E-3</v>
      </c>
      <c r="AC10" s="165">
        <v>4.5570776258310186E-3</v>
      </c>
      <c r="AD10" s="165">
        <v>2.9124670813640563E-4</v>
      </c>
      <c r="AE10" s="165">
        <v>-7.6152380952376753E-5</v>
      </c>
      <c r="AF10" s="166">
        <v>8.1090745545298049E-5</v>
      </c>
      <c r="AG10" s="14"/>
      <c r="AH10" s="14"/>
      <c r="AI10" s="14"/>
    </row>
    <row r="11" spans="1:35" x14ac:dyDescent="0.2">
      <c r="A11" s="127">
        <v>44090</v>
      </c>
      <c r="B11" s="164">
        <v>1.7650164354018338E-2</v>
      </c>
      <c r="C11" s="165">
        <v>-6.5616516685415016E-3</v>
      </c>
      <c r="D11" s="165">
        <v>-2.3757237195315417E-3</v>
      </c>
      <c r="E11" s="165">
        <v>-2.9513622732269207E-2</v>
      </c>
      <c r="F11" s="165">
        <v>2.4282842244698566E-2</v>
      </c>
      <c r="G11" s="165">
        <v>1.6890948173986065E-2</v>
      </c>
      <c r="H11" s="165">
        <v>2.8945645813900356E-2</v>
      </c>
      <c r="I11" s="165">
        <v>-4.4334977553447397E-3</v>
      </c>
      <c r="J11" s="165">
        <v>-5.0930069557886259E-3</v>
      </c>
      <c r="K11" s="165">
        <v>-2.6825905619737633E-2</v>
      </c>
      <c r="L11" s="165">
        <v>1.3535318181818079E-2</v>
      </c>
      <c r="M11" s="165">
        <v>1.0100992095644745E-2</v>
      </c>
      <c r="N11" s="165">
        <v>-1.3831438405381147E-2</v>
      </c>
      <c r="O11" s="165">
        <v>7.3999799999999727E-3</v>
      </c>
      <c r="P11" s="165">
        <v>1.4537724362337023E-2</v>
      </c>
      <c r="Q11" s="165">
        <v>-3.2910538202098882E-3</v>
      </c>
      <c r="R11" s="165">
        <v>4.2304392045773298E-3</v>
      </c>
      <c r="S11" s="165">
        <v>1.0972716890154333E-2</v>
      </c>
      <c r="T11" s="165">
        <v>1.6150152358871184E-2</v>
      </c>
      <c r="U11" s="165">
        <v>-1.7865676874536218E-2</v>
      </c>
      <c r="V11" s="165">
        <v>-5.7013584061715861E-3</v>
      </c>
      <c r="W11" s="165">
        <v>-6.7085621182803035E-3</v>
      </c>
      <c r="X11" s="165">
        <v>-4.2911118485289279E-3</v>
      </c>
      <c r="Y11" s="165">
        <v>9.0949262756143678E-3</v>
      </c>
      <c r="Z11" s="165">
        <v>-2.3110437606305156E-3</v>
      </c>
      <c r="AA11" s="165">
        <v>-3.7953631615631478E-3</v>
      </c>
      <c r="AB11" s="165">
        <v>-1.2658552084611197E-3</v>
      </c>
      <c r="AC11" s="165">
        <v>2.8636206407711695E-2</v>
      </c>
      <c r="AD11" s="165">
        <v>-8.0081973790900873E-3</v>
      </c>
      <c r="AE11" s="165">
        <v>6.4766151144235451E-3</v>
      </c>
      <c r="AF11" s="166">
        <v>1.3137778793810284E-3</v>
      </c>
      <c r="AG11" s="14"/>
      <c r="AH11" s="14"/>
      <c r="AI11" s="14"/>
    </row>
    <row r="12" spans="1:35" x14ac:dyDescent="0.2">
      <c r="A12" s="127">
        <v>44091</v>
      </c>
      <c r="B12" s="164">
        <v>1.6931213997145145E-2</v>
      </c>
      <c r="C12" s="165">
        <v>-1.24551704343695E-2</v>
      </c>
      <c r="D12" s="165">
        <v>1.2916007687198139E-3</v>
      </c>
      <c r="E12" s="165">
        <v>-1.5963623008034222E-2</v>
      </c>
      <c r="F12" s="165">
        <v>4.1796248103587175E-4</v>
      </c>
      <c r="G12" s="165">
        <v>1.8264800355602961E-2</v>
      </c>
      <c r="H12" s="165">
        <v>2.92773683624592E-3</v>
      </c>
      <c r="I12" s="165">
        <v>-1.2369867014837554E-3</v>
      </c>
      <c r="J12" s="165">
        <v>-4.7253789185788264E-3</v>
      </c>
      <c r="K12" s="165">
        <v>2.5553319405365871E-2</v>
      </c>
      <c r="L12" s="165">
        <v>-2.9150843153557315E-2</v>
      </c>
      <c r="M12" s="165">
        <v>1.9999764705882495E-3</v>
      </c>
      <c r="N12" s="165">
        <v>-5.9298156103785304E-3</v>
      </c>
      <c r="O12" s="165">
        <v>-9.926345243723711E-4</v>
      </c>
      <c r="P12" s="165">
        <v>5.6351392236746456E-3</v>
      </c>
      <c r="Q12" s="165">
        <v>-8.288383084436024E-3</v>
      </c>
      <c r="R12" s="165">
        <v>-1.1434293222696956E-2</v>
      </c>
      <c r="S12" s="165">
        <v>-9.9194698627238509E-3</v>
      </c>
      <c r="T12" s="165">
        <v>8.180695039181618E-4</v>
      </c>
      <c r="U12" s="165">
        <v>-1.0436473878032704E-2</v>
      </c>
      <c r="V12" s="165">
        <v>-1.8804242138603322E-2</v>
      </c>
      <c r="W12" s="165">
        <v>-1.307138735812674E-3</v>
      </c>
      <c r="X12" s="165">
        <v>-2.422189487098414E-2</v>
      </c>
      <c r="Y12" s="165">
        <v>-5.0366705847252335E-3</v>
      </c>
      <c r="Z12" s="165">
        <v>-5.024070387788071E-3</v>
      </c>
      <c r="AA12" s="165">
        <v>3.6442107610437091E-3</v>
      </c>
      <c r="AB12" s="165">
        <v>6.8248913658441879E-4</v>
      </c>
      <c r="AC12" s="165">
        <v>2.5633958810197477E-2</v>
      </c>
      <c r="AD12" s="165">
        <v>3.1557831775936851E-3</v>
      </c>
      <c r="AE12" s="165">
        <v>-1.4156976732742299E-2</v>
      </c>
      <c r="AF12" s="166">
        <v>-4.6517634250107243E-3</v>
      </c>
      <c r="AG12" s="14"/>
      <c r="AH12" s="14"/>
      <c r="AI12" s="14"/>
    </row>
    <row r="13" spans="1:35" x14ac:dyDescent="0.2">
      <c r="A13" s="127">
        <v>44092</v>
      </c>
      <c r="B13" s="164">
        <v>-1.6417228900764913E-2</v>
      </c>
      <c r="C13" s="165">
        <v>-1.1656812090318658E-2</v>
      </c>
      <c r="D13" s="165">
        <v>-1.4511488112612936E-3</v>
      </c>
      <c r="E13" s="165">
        <v>-3.1720138905932171E-2</v>
      </c>
      <c r="F13" s="165">
        <v>-3.8142422480406113E-2</v>
      </c>
      <c r="G13" s="165">
        <v>-9.6184834476663594E-3</v>
      </c>
      <c r="H13" s="165">
        <v>-7.3613655621099783E-3</v>
      </c>
      <c r="I13" s="165">
        <v>-1.3871637698083639E-2</v>
      </c>
      <c r="J13" s="165">
        <v>-1.9781998413095359E-3</v>
      </c>
      <c r="K13" s="165">
        <v>-1.1771669378621397E-2</v>
      </c>
      <c r="L13" s="165">
        <v>1.5397525890281649E-4</v>
      </c>
      <c r="M13" s="165">
        <v>-9.62779757256782E-3</v>
      </c>
      <c r="N13" s="165">
        <v>-1.7038109563305426E-2</v>
      </c>
      <c r="O13" s="165">
        <v>-8.5453298887121498E-3</v>
      </c>
      <c r="P13" s="165">
        <v>-1.7291034538761463E-2</v>
      </c>
      <c r="Q13" s="165">
        <v>1.365764100914113E-2</v>
      </c>
      <c r="R13" s="165">
        <v>-2.1306818614179601E-3</v>
      </c>
      <c r="S13" s="165">
        <v>-1.0378281872780337E-2</v>
      </c>
      <c r="T13" s="165">
        <v>1.9849833989169507E-3</v>
      </c>
      <c r="U13" s="165">
        <v>-1.2419323593330533E-2</v>
      </c>
      <c r="V13" s="165">
        <v>-1.4609805649623553E-2</v>
      </c>
      <c r="W13" s="165">
        <v>-1.0908158495982478E-3</v>
      </c>
      <c r="X13" s="165">
        <v>-7.1565861332212322E-3</v>
      </c>
      <c r="Y13" s="165">
        <v>-8.7921582378713836E-3</v>
      </c>
      <c r="Z13" s="165">
        <v>9.9677942499649674E-3</v>
      </c>
      <c r="AA13" s="165">
        <v>-3.9610826869120874E-3</v>
      </c>
      <c r="AB13" s="165">
        <v>-1.2958556769940843E-2</v>
      </c>
      <c r="AC13" s="165">
        <v>-7.5248322366254783E-3</v>
      </c>
      <c r="AD13" s="165">
        <v>-1.0242219471179648E-2</v>
      </c>
      <c r="AE13" s="165">
        <v>-1.2210075163491818E-2</v>
      </c>
      <c r="AF13" s="166">
        <v>-8.764969367765385E-3</v>
      </c>
      <c r="AG13" s="14"/>
      <c r="AH13" s="14"/>
      <c r="AI13" s="14"/>
    </row>
    <row r="14" spans="1:35" x14ac:dyDescent="0.2">
      <c r="A14" s="127">
        <v>44095</v>
      </c>
      <c r="B14" s="164">
        <v>-4.8304345945661797E-2</v>
      </c>
      <c r="C14" s="165">
        <v>-5.094744681076091E-2</v>
      </c>
      <c r="D14" s="165">
        <v>-1.8286771280935032E-2</v>
      </c>
      <c r="E14" s="165">
        <v>3.0325777997969983E-2</v>
      </c>
      <c r="F14" s="165">
        <v>-2.9725661100444611E-2</v>
      </c>
      <c r="G14" s="165">
        <v>-4.6328479863038674E-2</v>
      </c>
      <c r="H14" s="165">
        <v>-2.4421378652619508E-2</v>
      </c>
      <c r="I14" s="165">
        <v>-1.9341873415175348E-2</v>
      </c>
      <c r="J14" s="165">
        <v>-2.6957402835333877E-2</v>
      </c>
      <c r="K14" s="165">
        <v>-4.8838575517938798E-2</v>
      </c>
      <c r="L14" s="165">
        <v>-4.4134301323338621E-3</v>
      </c>
      <c r="M14" s="165">
        <v>-4.344992371280243E-2</v>
      </c>
      <c r="N14" s="165">
        <v>-1.0320127836620951E-2</v>
      </c>
      <c r="O14" s="165">
        <v>-3.4074564723883816E-3</v>
      </c>
      <c r="P14" s="165">
        <v>-2.0446415437497256E-2</v>
      </c>
      <c r="Q14" s="165">
        <v>-2.7349424798538413E-2</v>
      </c>
      <c r="R14" s="165">
        <v>-3.0910015880224129E-2</v>
      </c>
      <c r="S14" s="165">
        <v>-1.7523947563918063E-2</v>
      </c>
      <c r="T14" s="165">
        <v>-3.1231781213644783E-2</v>
      </c>
      <c r="U14" s="165">
        <v>1.0729048409247266E-2</v>
      </c>
      <c r="V14" s="165">
        <v>-1.125066243674655E-2</v>
      </c>
      <c r="W14" s="165">
        <v>-4.8044552960783138E-3</v>
      </c>
      <c r="X14" s="165">
        <v>9.3500453470221068E-3</v>
      </c>
      <c r="Y14" s="165">
        <v>-1.9353140226206045E-2</v>
      </c>
      <c r="Z14" s="165">
        <v>-2.8666928495994504E-2</v>
      </c>
      <c r="AA14" s="165">
        <v>-1.2261756827233072E-2</v>
      </c>
      <c r="AB14" s="165">
        <v>-2.5467666820652268E-2</v>
      </c>
      <c r="AC14" s="165">
        <v>-3.0869184944489647E-2</v>
      </c>
      <c r="AD14" s="165">
        <v>1.3157026329360555E-2</v>
      </c>
      <c r="AE14" s="165">
        <v>-2.5033047304942602E-2</v>
      </c>
      <c r="AF14" s="166">
        <v>-1.8429773999165455E-2</v>
      </c>
      <c r="AG14" s="14"/>
      <c r="AH14" s="14"/>
      <c r="AI14" s="14"/>
    </row>
    <row r="15" spans="1:35" x14ac:dyDescent="0.2">
      <c r="A15" s="127">
        <v>44096</v>
      </c>
      <c r="B15" s="164">
        <v>6.0733452771855045E-3</v>
      </c>
      <c r="C15" s="165">
        <v>3.1578385078503413E-3</v>
      </c>
      <c r="D15" s="165">
        <v>1.77227598361549E-2</v>
      </c>
      <c r="E15" s="165">
        <v>1.5715806400512289E-2</v>
      </c>
      <c r="F15" s="165">
        <v>2.8781386807237297E-3</v>
      </c>
      <c r="G15" s="165">
        <v>1.2523167790226664E-2</v>
      </c>
      <c r="H15" s="165">
        <v>-1.009179514711156E-2</v>
      </c>
      <c r="I15" s="165">
        <v>7.1721053490751974E-3</v>
      </c>
      <c r="J15" s="165">
        <v>1.1611326135668953E-2</v>
      </c>
      <c r="K15" s="165">
        <v>-2.2959924859110581E-3</v>
      </c>
      <c r="L15" s="165">
        <v>-1.2268067010309358E-2</v>
      </c>
      <c r="M15" s="165">
        <v>8.1179775707374002E-3</v>
      </c>
      <c r="N15" s="165">
        <v>3.5248466269539591E-3</v>
      </c>
      <c r="O15" s="165">
        <v>4.6259049753436532E-3</v>
      </c>
      <c r="P15" s="165">
        <v>2.1621787941787929E-3</v>
      </c>
      <c r="Q15" s="165">
        <v>-6.1336937505021005E-3</v>
      </c>
      <c r="R15" s="165">
        <v>-1.091177234102958E-2</v>
      </c>
      <c r="S15" s="165">
        <v>0</v>
      </c>
      <c r="T15" s="165">
        <v>-2.2855679176191357E-3</v>
      </c>
      <c r="U15" s="165">
        <v>2.4094031641444635E-2</v>
      </c>
      <c r="V15" s="165">
        <v>3.0872364006200081E-2</v>
      </c>
      <c r="W15" s="165">
        <v>9.1434418549916074E-3</v>
      </c>
      <c r="X15" s="165">
        <v>1.1140567094789944E-2</v>
      </c>
      <c r="Y15" s="165">
        <v>-1.8272910505424678E-3</v>
      </c>
      <c r="Z15" s="165">
        <v>-1.6477796607655248E-2</v>
      </c>
      <c r="AA15" s="165">
        <v>3.5228820076684819E-3</v>
      </c>
      <c r="AB15" s="165">
        <v>1.5750828297049768E-2</v>
      </c>
      <c r="AC15" s="165">
        <v>-1.9558535357401263E-3</v>
      </c>
      <c r="AD15" s="165">
        <v>9.0464064833672975E-3</v>
      </c>
      <c r="AE15" s="165">
        <v>1.4352882087460772E-2</v>
      </c>
      <c r="AF15" s="166">
        <v>5.1746556798550891E-3</v>
      </c>
      <c r="AG15" s="14"/>
      <c r="AH15" s="14"/>
      <c r="AI15" s="14"/>
    </row>
    <row r="16" spans="1:35" x14ac:dyDescent="0.2">
      <c r="A16" s="127">
        <v>44097</v>
      </c>
      <c r="B16" s="164">
        <v>-1.7432555560738194E-2</v>
      </c>
      <c r="C16" s="165">
        <v>-2.965074036401083E-2</v>
      </c>
      <c r="D16" s="165">
        <v>-1.9838399999999923E-2</v>
      </c>
      <c r="E16" s="165">
        <v>-4.1946114693607206E-2</v>
      </c>
      <c r="F16" s="165">
        <v>-3.5841899824453516E-2</v>
      </c>
      <c r="G16" s="165">
        <v>-1.8824254929972861E-2</v>
      </c>
      <c r="H16" s="165">
        <v>-4.7398411854871147E-2</v>
      </c>
      <c r="I16" s="165">
        <v>-2.6449669379450702E-2</v>
      </c>
      <c r="J16" s="165">
        <v>-2.9198570277889524E-2</v>
      </c>
      <c r="K16" s="165">
        <v>-2.2175669919993202E-2</v>
      </c>
      <c r="L16" s="165">
        <v>-2.8702641391886052E-2</v>
      </c>
      <c r="M16" s="165">
        <v>-2.3911975457240109E-2</v>
      </c>
      <c r="N16" s="165">
        <v>-2.4733855510108427E-2</v>
      </c>
      <c r="O16" s="165">
        <v>-2.2622642189736863E-2</v>
      </c>
      <c r="P16" s="165">
        <v>-1.394075157346697E-2</v>
      </c>
      <c r="Q16" s="165">
        <v>1.5948615826639756E-3</v>
      </c>
      <c r="R16" s="165">
        <v>-1.6229967632225617E-2</v>
      </c>
      <c r="S16" s="165">
        <v>-6.6540500595341223E-3</v>
      </c>
      <c r="T16" s="165">
        <v>-3.7376098068743202E-3</v>
      </c>
      <c r="U16" s="165">
        <v>-3.2928367880902143E-2</v>
      </c>
      <c r="V16" s="165">
        <v>8.7618702294377515E-2</v>
      </c>
      <c r="W16" s="165">
        <v>-1.1960053031890516E-2</v>
      </c>
      <c r="X16" s="165">
        <v>-4.7582508869087548E-2</v>
      </c>
      <c r="Y16" s="165">
        <v>-1.6109858123569798E-2</v>
      </c>
      <c r="Z16" s="165">
        <v>-7.2044957790901032E-3</v>
      </c>
      <c r="AA16" s="165">
        <v>-1.5212303577398889E-2</v>
      </c>
      <c r="AB16" s="165">
        <v>-2.587755809610659E-2</v>
      </c>
      <c r="AC16" s="165">
        <v>-1.8477043155737949E-2</v>
      </c>
      <c r="AD16" s="165">
        <v>-1.6773863303793934E-2</v>
      </c>
      <c r="AE16" s="165">
        <v>-3.0893797900273468E-2</v>
      </c>
      <c r="AF16" s="166">
        <v>-1.924093142158978E-2</v>
      </c>
      <c r="AG16" s="14"/>
      <c r="AH16" s="14"/>
      <c r="AI16" s="14"/>
    </row>
    <row r="17" spans="1:35" x14ac:dyDescent="0.2">
      <c r="A17" s="127">
        <v>44098</v>
      </c>
      <c r="B17" s="164">
        <v>5.7049904615693592E-3</v>
      </c>
      <c r="C17" s="165">
        <v>-1.1511197394541428E-3</v>
      </c>
      <c r="D17" s="165">
        <v>-9.3573067209251626E-3</v>
      </c>
      <c r="E17" s="165">
        <v>1.0268838397997415E-2</v>
      </c>
      <c r="F17" s="165">
        <v>-3.3932995353426088E-2</v>
      </c>
      <c r="G17" s="165">
        <v>5.2638452256597024E-3</v>
      </c>
      <c r="H17" s="165">
        <v>-2.0846977936634925E-3</v>
      </c>
      <c r="I17" s="165">
        <v>-1.1233046270455627E-2</v>
      </c>
      <c r="J17" s="165">
        <v>1.0163908113750342E-2</v>
      </c>
      <c r="K17" s="165">
        <v>-7.0603762490211164E-3</v>
      </c>
      <c r="L17" s="165">
        <v>4.8302204177471664E-2</v>
      </c>
      <c r="M17" s="165">
        <v>-1.8891618692873369E-4</v>
      </c>
      <c r="N17" s="165">
        <v>-3.1888052457911265E-3</v>
      </c>
      <c r="O17" s="165">
        <v>6.9643588693157898E-3</v>
      </c>
      <c r="P17" s="165">
        <v>-6.2274340448129628E-3</v>
      </c>
      <c r="Q17" s="165">
        <v>1.5923289726900158E-3</v>
      </c>
      <c r="R17" s="165">
        <v>-8.6256201989565184E-4</v>
      </c>
      <c r="S17" s="165">
        <v>5.3495557270801797E-3</v>
      </c>
      <c r="T17" s="165">
        <v>6.2931365411822426E-3</v>
      </c>
      <c r="U17" s="165">
        <v>1.2961792969974351E-2</v>
      </c>
      <c r="V17" s="165">
        <v>-1.8566603582986341E-2</v>
      </c>
      <c r="W17" s="165">
        <v>4.4750936024515742E-3</v>
      </c>
      <c r="X17" s="165">
        <v>6.6104409803289244E-3</v>
      </c>
      <c r="Y17" s="165">
        <v>3.0700716916935988E-3</v>
      </c>
      <c r="Z17" s="165">
        <v>1.77993076367855E-3</v>
      </c>
      <c r="AA17" s="165">
        <v>4.7529960957393147E-3</v>
      </c>
      <c r="AB17" s="165">
        <v>7.678200534324553E-4</v>
      </c>
      <c r="AC17" s="165">
        <v>-8.5573300468544389E-4</v>
      </c>
      <c r="AD17" s="165">
        <v>5.2209131104892226E-3</v>
      </c>
      <c r="AE17" s="165">
        <v>-6.4081846723571534E-3</v>
      </c>
      <c r="AF17" s="166">
        <v>1.9545546428985094E-3</v>
      </c>
      <c r="AG17" s="14"/>
      <c r="AH17" s="14"/>
      <c r="AI17" s="14"/>
    </row>
    <row r="18" spans="1:35" x14ac:dyDescent="0.2">
      <c r="A18" s="127">
        <v>44099</v>
      </c>
      <c r="B18" s="164">
        <v>-9.3500811538471673E-4</v>
      </c>
      <c r="C18" s="165">
        <v>8.4861710367576393E-3</v>
      </c>
      <c r="D18" s="165">
        <v>1.4563914356077623E-2</v>
      </c>
      <c r="E18" s="165">
        <v>3.7516151935722108E-2</v>
      </c>
      <c r="F18" s="165">
        <v>6.8332733960984493E-2</v>
      </c>
      <c r="G18" s="165">
        <v>5.3052570298006696E-3</v>
      </c>
      <c r="H18" s="165">
        <v>4.1781335301593892E-4</v>
      </c>
      <c r="I18" s="165">
        <v>1.585212765400934E-2</v>
      </c>
      <c r="J18" s="165">
        <v>4.1067760963708899E-4</v>
      </c>
      <c r="K18" s="165">
        <v>-7.972398190045249E-3</v>
      </c>
      <c r="L18" s="165">
        <v>-8.2007072512912949E-4</v>
      </c>
      <c r="M18" s="165">
        <v>1.7195830725492245E-2</v>
      </c>
      <c r="N18" s="165">
        <v>1.0726292327002174E-2</v>
      </c>
      <c r="O18" s="165">
        <v>1.586653783563885E-2</v>
      </c>
      <c r="P18" s="165">
        <v>7.282589797022343E-3</v>
      </c>
      <c r="Q18" s="165">
        <v>6.8432018641486625E-3</v>
      </c>
      <c r="R18" s="165">
        <v>8.7416033351346289E-3</v>
      </c>
      <c r="S18" s="165">
        <v>9.531732591424591E-3</v>
      </c>
      <c r="T18" s="165">
        <v>-2.6459005631925825E-3</v>
      </c>
      <c r="U18" s="165">
        <v>2.2786578839641969E-2</v>
      </c>
      <c r="V18" s="165">
        <v>-4.1683126252505254E-3</v>
      </c>
      <c r="W18" s="165">
        <v>5.1124526017010119E-3</v>
      </c>
      <c r="X18" s="165">
        <v>2.1848040136627445E-2</v>
      </c>
      <c r="Y18" s="165">
        <v>2.689677239844146E-3</v>
      </c>
      <c r="Z18" s="165">
        <v>3.362261964569635E-2</v>
      </c>
      <c r="AA18" s="165">
        <v>3.3789492039018043E-3</v>
      </c>
      <c r="AB18" s="165">
        <v>8.8481790333843069E-3</v>
      </c>
      <c r="AC18" s="165">
        <v>1.1418812772446829E-2</v>
      </c>
      <c r="AD18" s="165">
        <v>4.1697660022625982E-3</v>
      </c>
      <c r="AE18" s="165">
        <v>1.232755347093728E-2</v>
      </c>
      <c r="AF18" s="166">
        <v>1.336990927614834E-2</v>
      </c>
      <c r="AG18" s="14"/>
      <c r="AH18" s="14"/>
      <c r="AI18" s="14"/>
    </row>
    <row r="19" spans="1:35" x14ac:dyDescent="0.2">
      <c r="A19" s="127">
        <v>44102</v>
      </c>
      <c r="B19" s="164">
        <v>8.672864324630547E-3</v>
      </c>
      <c r="C19" s="165">
        <v>2.6594618188351848E-2</v>
      </c>
      <c r="D19" s="165">
        <v>1.3165416733008195E-2</v>
      </c>
      <c r="E19" s="165">
        <v>2.3868899393203469E-2</v>
      </c>
      <c r="F19" s="165">
        <v>6.4410709891756124E-2</v>
      </c>
      <c r="G19" s="165">
        <v>1.2130689818910634E-2</v>
      </c>
      <c r="H19" s="165">
        <v>2.9235666734354515E-2</v>
      </c>
      <c r="I19" s="165">
        <v>1.7685305131721618E-2</v>
      </c>
      <c r="J19" s="165">
        <v>1.1494211586736025E-2</v>
      </c>
      <c r="K19" s="165">
        <v>3.1277127904493218E-2</v>
      </c>
      <c r="L19" s="165">
        <v>2.1133675626576309E-2</v>
      </c>
      <c r="M19" s="165">
        <v>1.9505813997590771E-2</v>
      </c>
      <c r="N19" s="165">
        <v>1.4075588042848919E-2</v>
      </c>
      <c r="O19" s="165">
        <v>2.9835823585018462E-2</v>
      </c>
      <c r="P19" s="165">
        <v>2.3371215385570743E-2</v>
      </c>
      <c r="Q19" s="165">
        <v>9.9546681325095587E-3</v>
      </c>
      <c r="R19" s="165">
        <v>2.8779319259876868E-2</v>
      </c>
      <c r="S19" s="165">
        <v>9.5334222510494726E-3</v>
      </c>
      <c r="T19" s="165">
        <v>-2.0498618024974435E-3</v>
      </c>
      <c r="U19" s="165">
        <v>7.7951830691642687E-3</v>
      </c>
      <c r="V19" s="165">
        <v>7.2443852392090058E-4</v>
      </c>
      <c r="W19" s="165">
        <v>2.8338905258644687E-3</v>
      </c>
      <c r="X19" s="165">
        <v>1.6190133142660157E-2</v>
      </c>
      <c r="Y19" s="165">
        <v>1.9517158269196644E-2</v>
      </c>
      <c r="Z19" s="165">
        <v>2.4132595041321814E-3</v>
      </c>
      <c r="AA19" s="165">
        <v>-5.0510187750640867E-4</v>
      </c>
      <c r="AB19" s="165">
        <v>1.5564040557668024E-2</v>
      </c>
      <c r="AC19" s="165">
        <v>1.8063787750493887E-2</v>
      </c>
      <c r="AD19" s="165">
        <v>-1.457273943111792E-4</v>
      </c>
      <c r="AE19" s="165">
        <v>1.6048370967741921E-2</v>
      </c>
      <c r="AF19" s="166">
        <v>1.509165392162215E-2</v>
      </c>
      <c r="AG19" s="14"/>
      <c r="AH19" s="14"/>
      <c r="AI19" s="14"/>
    </row>
    <row r="20" spans="1:35" x14ac:dyDescent="0.2">
      <c r="A20" s="127">
        <v>44103</v>
      </c>
      <c r="B20" s="164">
        <v>-1.1443807708924614E-2</v>
      </c>
      <c r="C20" s="165">
        <v>-1.0827767658368681E-2</v>
      </c>
      <c r="D20" s="165">
        <v>5.1410921958510158E-3</v>
      </c>
      <c r="E20" s="165">
        <v>-7.5678758487114361E-3</v>
      </c>
      <c r="F20" s="165">
        <v>-1.4932538355821978E-2</v>
      </c>
      <c r="G20" s="165">
        <v>-1.8282029577291192E-3</v>
      </c>
      <c r="H20" s="165">
        <v>-2.745837954822139E-2</v>
      </c>
      <c r="I20" s="165">
        <v>-1.7889087199358666E-3</v>
      </c>
      <c r="J20" s="165">
        <v>-7.3052152456414277E-3</v>
      </c>
      <c r="K20" s="165">
        <v>-1.9165964616680631E-2</v>
      </c>
      <c r="L20" s="165">
        <v>-1.1453327572344962E-2</v>
      </c>
      <c r="M20" s="165">
        <v>-7.8962585513608907E-4</v>
      </c>
      <c r="N20" s="165">
        <v>-8.0785080785106267E-4</v>
      </c>
      <c r="O20" s="165">
        <v>-4.6665564845420615E-3</v>
      </c>
      <c r="P20" s="165">
        <v>-6.4897805021822963E-3</v>
      </c>
      <c r="Q20" s="165">
        <v>-3.3990211175383145E-4</v>
      </c>
      <c r="R20" s="165">
        <v>-8.4235229441130821E-3</v>
      </c>
      <c r="S20" s="165">
        <v>-7.1733498404918938E-3</v>
      </c>
      <c r="T20" s="165">
        <v>-1.03914845974582E-2</v>
      </c>
      <c r="U20" s="165">
        <v>-1.04087422611846E-2</v>
      </c>
      <c r="V20" s="165">
        <v>1.6328812741312815E-2</v>
      </c>
      <c r="W20" s="165">
        <v>-5.4343890092888314E-3</v>
      </c>
      <c r="X20" s="165">
        <v>3.1621154024576992E-3</v>
      </c>
      <c r="Y20" s="165">
        <v>-2.5222273405713258E-2</v>
      </c>
      <c r="Z20" s="165">
        <v>3.0339444204947608E-3</v>
      </c>
      <c r="AA20" s="165">
        <v>-2.0215464619012247E-3</v>
      </c>
      <c r="AB20" s="165">
        <v>-4.392996052561049E-3</v>
      </c>
      <c r="AC20" s="165">
        <v>-1.9129442750207892E-2</v>
      </c>
      <c r="AD20" s="165">
        <v>-8.0146448087436983E-4</v>
      </c>
      <c r="AE20" s="165">
        <v>-4.6828796679558859E-3</v>
      </c>
      <c r="AF20" s="166">
        <v>-4.7636207287832244E-3</v>
      </c>
      <c r="AG20" s="14"/>
      <c r="AH20" s="14"/>
      <c r="AI20" s="14"/>
    </row>
    <row r="21" spans="1:35" x14ac:dyDescent="0.2">
      <c r="A21" s="127">
        <v>44104</v>
      </c>
      <c r="B21" s="164">
        <v>2.3152181004344463E-3</v>
      </c>
      <c r="C21" s="165">
        <v>2.5575447570332477E-2</v>
      </c>
      <c r="D21" s="165">
        <v>2.3600487028588413E-2</v>
      </c>
      <c r="E21" s="165">
        <v>1.5075835395769399E-2</v>
      </c>
      <c r="F21" s="165">
        <v>1.0146631657214078E-2</v>
      </c>
      <c r="G21" s="165">
        <v>1.1803744337460342E-2</v>
      </c>
      <c r="H21" s="165">
        <v>1.3907927290461863E-3</v>
      </c>
      <c r="I21" s="165">
        <v>8.448489287033123E-3</v>
      </c>
      <c r="J21" s="165">
        <v>9.198712559227884E-3</v>
      </c>
      <c r="K21" s="165">
        <v>1.0307043160833196E-2</v>
      </c>
      <c r="L21" s="165">
        <v>2.1240958121280018E-2</v>
      </c>
      <c r="M21" s="165">
        <v>6.0790227365825622E-4</v>
      </c>
      <c r="N21" s="165">
        <v>2.0579935719742259E-2</v>
      </c>
      <c r="O21" s="165">
        <v>1.1525688836211856E-2</v>
      </c>
      <c r="P21" s="165">
        <v>6.0360177602776233E-3</v>
      </c>
      <c r="Q21" s="165">
        <v>1.2375948760722899E-2</v>
      </c>
      <c r="R21" s="165">
        <v>9.6486525358920883E-3</v>
      </c>
      <c r="S21" s="165">
        <v>3.7040974297086748E-3</v>
      </c>
      <c r="T21" s="165">
        <v>1.2820494610688682E-2</v>
      </c>
      <c r="U21" s="165">
        <v>1.4812347168106532E-2</v>
      </c>
      <c r="V21" s="165">
        <v>-6.410740109390356E-3</v>
      </c>
      <c r="W21" s="165">
        <v>1.2603890886051738E-2</v>
      </c>
      <c r="X21" s="165">
        <v>1.5639563737800399E-2</v>
      </c>
      <c r="Y21" s="165">
        <v>6.980640227463919E-3</v>
      </c>
      <c r="Z21" s="165">
        <v>2.5053411640047596E-2</v>
      </c>
      <c r="AA21" s="165">
        <v>4.2201213970249896E-3</v>
      </c>
      <c r="AB21" s="165">
        <v>2.6574357936479664E-3</v>
      </c>
      <c r="AC21" s="165">
        <v>1.5262775148027874E-2</v>
      </c>
      <c r="AD21" s="165">
        <v>2.0198374071739522E-2</v>
      </c>
      <c r="AE21" s="165">
        <v>-1.0526315621589899E-2</v>
      </c>
      <c r="AF21" s="166">
        <v>1.1985723787786062E-2</v>
      </c>
      <c r="AG21" s="14"/>
      <c r="AH21" s="14"/>
      <c r="AI21" s="14"/>
    </row>
    <row r="22" spans="1:35" x14ac:dyDescent="0.2">
      <c r="A22" s="127">
        <v>44105</v>
      </c>
      <c r="B22" s="164">
        <v>-8.6777379244858954E-3</v>
      </c>
      <c r="C22" s="165">
        <v>1.077308728179549E-2</v>
      </c>
      <c r="D22" s="165">
        <v>4.8394514504335184E-3</v>
      </c>
      <c r="E22" s="165">
        <v>8.4621623083009911E-3</v>
      </c>
      <c r="F22" s="165">
        <v>1.5732821485320736E-2</v>
      </c>
      <c r="G22" s="165">
        <v>-1.6359283259508528E-2</v>
      </c>
      <c r="H22" s="165">
        <v>-2.1944472222222178E-2</v>
      </c>
      <c r="I22" s="165">
        <v>-1.4978421299274514E-2</v>
      </c>
      <c r="J22" s="165">
        <v>-3.84847080916495E-3</v>
      </c>
      <c r="K22" s="165">
        <v>-1.9978703931534669E-2</v>
      </c>
      <c r="L22" s="165">
        <v>-1.2041588236843315E-2</v>
      </c>
      <c r="M22" s="165">
        <v>-5.6497660795228333E-3</v>
      </c>
      <c r="N22" s="165">
        <v>-3.2406468228207697E-4</v>
      </c>
      <c r="O22" s="165">
        <v>8.8837970043220693E-3</v>
      </c>
      <c r="P22" s="165">
        <v>-4.7670092013973875E-3</v>
      </c>
      <c r="Q22" s="165">
        <v>-1.0478223721177349E-2</v>
      </c>
      <c r="R22" s="165">
        <v>7.2712581470215643E-3</v>
      </c>
      <c r="S22" s="165">
        <v>4.5556060741813731E-4</v>
      </c>
      <c r="T22" s="165">
        <v>-1.579264604445263E-2</v>
      </c>
      <c r="U22" s="165">
        <v>1.012696705056837E-2</v>
      </c>
      <c r="V22" s="165">
        <v>8.7621315217289997E-3</v>
      </c>
      <c r="W22" s="165">
        <v>1.7986904885713972E-3</v>
      </c>
      <c r="X22" s="165">
        <v>8.4752106504597524E-3</v>
      </c>
      <c r="Y22" s="165">
        <v>-3.5123763099663696E-3</v>
      </c>
      <c r="Z22" s="165">
        <v>4.1697983958295382E-3</v>
      </c>
      <c r="AA22" s="165">
        <v>-6.7239869986890355E-4</v>
      </c>
      <c r="AB22" s="165">
        <v>1.6902560299532077E-2</v>
      </c>
      <c r="AC22" s="165">
        <v>-1.3919544204874512E-3</v>
      </c>
      <c r="AD22" s="165">
        <v>2.2657407686158093E-2</v>
      </c>
      <c r="AE22" s="165">
        <v>-6.2057058961040301E-3</v>
      </c>
      <c r="AF22" s="166">
        <v>1.2670210966212458E-3</v>
      </c>
      <c r="AG22" s="14"/>
      <c r="AH22" s="14"/>
      <c r="AI22" s="14"/>
    </row>
    <row r="23" spans="1:35" x14ac:dyDescent="0.2">
      <c r="A23" s="127">
        <v>44106</v>
      </c>
      <c r="B23" s="164">
        <v>9.8873233151410833E-3</v>
      </c>
      <c r="C23" s="165">
        <v>2.7632388677936159E-3</v>
      </c>
      <c r="D23" s="165">
        <v>-3.9077469905154705E-2</v>
      </c>
      <c r="E23" s="165">
        <v>-3.2280194945798479E-2</v>
      </c>
      <c r="F23" s="165">
        <v>1.3106219390526253E-3</v>
      </c>
      <c r="G23" s="165">
        <v>2.2016187348419924E-2</v>
      </c>
      <c r="H23" s="165">
        <v>1.0934450750765379E-2</v>
      </c>
      <c r="I23" s="165">
        <v>-1.3659768393292859E-2</v>
      </c>
      <c r="J23" s="165">
        <v>3.6600447336314623E-3</v>
      </c>
      <c r="K23" s="165">
        <v>2.6024722922907806E-2</v>
      </c>
      <c r="L23" s="165">
        <v>6.799249456571399E-3</v>
      </c>
      <c r="M23" s="165">
        <v>1.1791349477880297E-2</v>
      </c>
      <c r="N23" s="165">
        <v>6.0874685917344795E-3</v>
      </c>
      <c r="O23" s="165">
        <v>-2.354525177851241E-2</v>
      </c>
      <c r="P23" s="165">
        <v>-4.2942936425566236E-3</v>
      </c>
      <c r="Q23" s="165">
        <v>-7.3309934067543603E-3</v>
      </c>
      <c r="R23" s="165">
        <v>9.4874496288805954E-3</v>
      </c>
      <c r="S23" s="165">
        <v>1.4026148987224207E-2</v>
      </c>
      <c r="T23" s="165">
        <v>-1.0289090361167541E-2</v>
      </c>
      <c r="U23" s="165">
        <v>-2.9511460008565304E-2</v>
      </c>
      <c r="V23" s="165">
        <v>0</v>
      </c>
      <c r="W23" s="165">
        <v>-8.0437371429281646E-3</v>
      </c>
      <c r="X23" s="165">
        <v>-2.2095052540087368E-2</v>
      </c>
      <c r="Y23" s="165">
        <v>7.1422318364202653E-3</v>
      </c>
      <c r="Z23" s="165">
        <v>-3.4816366168222146E-3</v>
      </c>
      <c r="AA23" s="165">
        <v>-3.5323632711125041E-3</v>
      </c>
      <c r="AB23" s="165">
        <v>-9.2943149458279972E-3</v>
      </c>
      <c r="AC23" s="165">
        <v>-2.7878171950882491E-3</v>
      </c>
      <c r="AD23" s="165">
        <v>-1.8031884008500421E-2</v>
      </c>
      <c r="AE23" s="165">
        <v>-6.1632877489786742E-3</v>
      </c>
      <c r="AF23" s="166">
        <v>-4.8204508769849053E-3</v>
      </c>
      <c r="AG23" s="14"/>
      <c r="AH23" s="14"/>
      <c r="AI23" s="14"/>
    </row>
    <row r="24" spans="1:35" x14ac:dyDescent="0.2">
      <c r="A24" s="127">
        <v>44109</v>
      </c>
      <c r="B24" s="164">
        <v>1.4903959747418538E-2</v>
      </c>
      <c r="C24" s="165">
        <v>2.2438716440914108E-2</v>
      </c>
      <c r="D24" s="165">
        <v>4.3193047664022766E-2</v>
      </c>
      <c r="E24" s="165">
        <v>3.079103780192094E-2</v>
      </c>
      <c r="F24" s="165">
        <v>1.8562559274600599E-2</v>
      </c>
      <c r="G24" s="165">
        <v>2.3676156813710048E-2</v>
      </c>
      <c r="H24" s="165">
        <v>2.1210773389218174E-2</v>
      </c>
      <c r="I24" s="165">
        <v>7.8390384112880795E-3</v>
      </c>
      <c r="J24" s="165">
        <v>4.0518637752873232E-4</v>
      </c>
      <c r="K24" s="165">
        <v>2.6844239550956717E-2</v>
      </c>
      <c r="L24" s="165">
        <v>9.5047976839859327E-3</v>
      </c>
      <c r="M24" s="165">
        <v>1.8779059122160158E-2</v>
      </c>
      <c r="N24" s="165">
        <v>9.9889299344020355E-3</v>
      </c>
      <c r="O24" s="165">
        <v>1.3330739593442109E-2</v>
      </c>
      <c r="P24" s="165">
        <v>1.1943286057891633E-2</v>
      </c>
      <c r="Q24" s="165">
        <v>1.360770604459427E-2</v>
      </c>
      <c r="R24" s="165">
        <v>1.1747900824883972E-2</v>
      </c>
      <c r="S24" s="165">
        <v>1.5269273052223253E-2</v>
      </c>
      <c r="T24" s="165">
        <v>5.4455144017249157E-3</v>
      </c>
      <c r="U24" s="165">
        <v>2.0321077449720448E-2</v>
      </c>
      <c r="V24" s="165">
        <v>1.0028466598456021E-2</v>
      </c>
      <c r="W24" s="165">
        <v>9.1949322760980223E-3</v>
      </c>
      <c r="X24" s="165">
        <v>1.4847661532838563E-2</v>
      </c>
      <c r="Y24" s="165">
        <v>3.0668649278529303E-2</v>
      </c>
      <c r="Z24" s="165">
        <v>1.9776853588225674E-2</v>
      </c>
      <c r="AA24" s="165">
        <v>7.0897701860306306E-3</v>
      </c>
      <c r="AB24" s="165">
        <v>1.0324560348099254E-2</v>
      </c>
      <c r="AC24" s="165">
        <v>2.3762901873077835E-2</v>
      </c>
      <c r="AD24" s="165">
        <v>9.2526903914591507E-3</v>
      </c>
      <c r="AE24" s="165">
        <v>6.6911463070302712E-3</v>
      </c>
      <c r="AF24" s="166">
        <v>1.6827410223167361E-2</v>
      </c>
      <c r="AG24" s="14"/>
      <c r="AH24" s="14"/>
      <c r="AI24" s="14"/>
    </row>
    <row r="25" spans="1:35" x14ac:dyDescent="0.2">
      <c r="A25" s="127">
        <v>44110</v>
      </c>
      <c r="B25" s="164">
        <v>-3.1951090629800394E-3</v>
      </c>
      <c r="C25" s="165">
        <v>-2.0502425839853955E-2</v>
      </c>
      <c r="D25" s="165">
        <v>-1.2968274170217176E-2</v>
      </c>
      <c r="E25" s="165">
        <v>-2.8669493562231807E-2</v>
      </c>
      <c r="F25" s="165">
        <v>-6.8107501193472531E-2</v>
      </c>
      <c r="G25" s="165">
        <v>-1.2769600209472931E-2</v>
      </c>
      <c r="H25" s="165">
        <v>-5.5019809698202415E-3</v>
      </c>
      <c r="I25" s="165">
        <v>0</v>
      </c>
      <c r="J25" s="165">
        <v>-8.9105303987336848E-3</v>
      </c>
      <c r="K25" s="165">
        <v>-1.440924189340298E-2</v>
      </c>
      <c r="L25" s="165">
        <v>-3.5183696206386728E-3</v>
      </c>
      <c r="M25" s="165">
        <v>-1.0846384478150894E-2</v>
      </c>
      <c r="N25" s="165">
        <v>-1.9957479192680316E-2</v>
      </c>
      <c r="O25" s="165">
        <v>-6.1907526831254112E-3</v>
      </c>
      <c r="P25" s="165">
        <v>-3.2785017084091539E-4</v>
      </c>
      <c r="Q25" s="165">
        <v>-1.3290164293062512E-2</v>
      </c>
      <c r="R25" s="165">
        <v>-1.0298909427515102E-2</v>
      </c>
      <c r="S25" s="165">
        <v>-8.7583975701827077E-3</v>
      </c>
      <c r="T25" s="165">
        <v>-1.9817765899469264E-2</v>
      </c>
      <c r="U25" s="165">
        <v>-2.1247271098791098E-2</v>
      </c>
      <c r="V25" s="165">
        <v>-2.0326948000095602E-3</v>
      </c>
      <c r="W25" s="165">
        <v>1.5783198334051729E-3</v>
      </c>
      <c r="X25" s="165">
        <v>-5.5261798017182118E-3</v>
      </c>
      <c r="Y25" s="165">
        <v>-3.395630295929597E-3</v>
      </c>
      <c r="Z25" s="165">
        <v>-1.1629678044249747E-2</v>
      </c>
      <c r="AA25" s="165">
        <v>-3.3523466309083316E-3</v>
      </c>
      <c r="AB25" s="165">
        <v>-1.5181272016649872E-2</v>
      </c>
      <c r="AC25" s="165">
        <v>-1.8295958992243566E-2</v>
      </c>
      <c r="AD25" s="165">
        <v>-8.2510435489905332E-3</v>
      </c>
      <c r="AE25" s="165">
        <v>-1.9777927702571141E-2</v>
      </c>
      <c r="AF25" s="166">
        <v>-1.335339824588333E-2</v>
      </c>
      <c r="AG25" s="14"/>
      <c r="AH25" s="14"/>
      <c r="AI25" s="14"/>
    </row>
    <row r="26" spans="1:35" x14ac:dyDescent="0.2">
      <c r="A26" s="127">
        <v>44111</v>
      </c>
      <c r="B26" s="164">
        <v>2.6259071102979092E-2</v>
      </c>
      <c r="C26" s="165">
        <v>1.5919761872646321E-2</v>
      </c>
      <c r="D26" s="165">
        <v>1.9707985913902437E-2</v>
      </c>
      <c r="E26" s="165">
        <v>1.69671079191549E-2</v>
      </c>
      <c r="F26" s="165">
        <v>3.1778915773175376E-2</v>
      </c>
      <c r="G26" s="165">
        <v>2.1381937711224985E-2</v>
      </c>
      <c r="H26" s="165">
        <v>2.0470206619493503E-2</v>
      </c>
      <c r="I26" s="165">
        <v>2.1519367383977084E-2</v>
      </c>
      <c r="J26" s="165">
        <v>1.2668614889019603E-2</v>
      </c>
      <c r="K26" s="165">
        <v>8.7718878702613967E-3</v>
      </c>
      <c r="L26" s="165">
        <v>1.2482023223074679E-2</v>
      </c>
      <c r="M26" s="165">
        <v>2.7922607872985949E-2</v>
      </c>
      <c r="N26" s="165">
        <v>2.2859651959128646E-2</v>
      </c>
      <c r="O26" s="165">
        <v>2.5306580208420915E-2</v>
      </c>
      <c r="P26" s="165">
        <v>1.7217340188428798E-2</v>
      </c>
      <c r="Q26" s="165">
        <v>1.1076234482299885E-2</v>
      </c>
      <c r="R26" s="165">
        <v>1.7445481048117051E-2</v>
      </c>
      <c r="S26" s="165">
        <v>1.0665357859169999E-2</v>
      </c>
      <c r="T26" s="165">
        <v>5.1487950711388564E-3</v>
      </c>
      <c r="U26" s="165">
        <v>1.9037433460493913E-2</v>
      </c>
      <c r="V26" s="165">
        <v>1.8879717683043973E-2</v>
      </c>
      <c r="W26" s="165">
        <v>7.8074349415697686E-3</v>
      </c>
      <c r="X26" s="165">
        <v>3.9338018866786673E-2</v>
      </c>
      <c r="Y26" s="165">
        <v>2.0353304226246705E-2</v>
      </c>
      <c r="Z26" s="165">
        <v>2.7730960938872506E-2</v>
      </c>
      <c r="AA26" s="165">
        <v>2.5227380175367742E-3</v>
      </c>
      <c r="AB26" s="165">
        <v>1.0077346122384867E-2</v>
      </c>
      <c r="AC26" s="165">
        <v>1.5020889707346496E-2</v>
      </c>
      <c r="AD26" s="165">
        <v>1.8487804220725934E-3</v>
      </c>
      <c r="AE26" s="165">
        <v>1.6373141486810461E-2</v>
      </c>
      <c r="AF26" s="166">
        <v>1.9108651786858832E-2</v>
      </c>
      <c r="AG26" s="14"/>
      <c r="AH26" s="14"/>
      <c r="AI26" s="14"/>
    </row>
    <row r="27" spans="1:35" x14ac:dyDescent="0.2">
      <c r="A27" s="127">
        <v>44112</v>
      </c>
      <c r="B27" s="164">
        <v>7.3277792261463581E-3</v>
      </c>
      <c r="C27" s="165">
        <v>2.592378678440066E-2</v>
      </c>
      <c r="D27" s="165">
        <v>-6.8226864256804243E-2</v>
      </c>
      <c r="E27" s="165">
        <v>-9.5586546826786911E-4</v>
      </c>
      <c r="F27" s="165">
        <v>2.059412538366967E-2</v>
      </c>
      <c r="G27" s="165">
        <v>1.2211668612478688E-2</v>
      </c>
      <c r="H27" s="165">
        <v>1.9517511785273944E-2</v>
      </c>
      <c r="I27" s="165">
        <v>9.8984512741902009E-3</v>
      </c>
      <c r="J27" s="165">
        <v>1.8159765573854791E-2</v>
      </c>
      <c r="K27" s="165">
        <v>2.236029031801845E-2</v>
      </c>
      <c r="L27" s="165">
        <v>2.1512720387640849E-2</v>
      </c>
      <c r="M27" s="165">
        <v>1.2999102075212488E-2</v>
      </c>
      <c r="N27" s="165">
        <v>6.1175428584536728E-3</v>
      </c>
      <c r="O27" s="165">
        <v>1.3290317573203536E-2</v>
      </c>
      <c r="P27" s="165">
        <v>5.9804989119045748E-2</v>
      </c>
      <c r="Q27" s="165">
        <v>6.829821245948553E-3</v>
      </c>
      <c r="R27" s="165">
        <v>2.0555459122968411E-2</v>
      </c>
      <c r="S27" s="165">
        <v>-3.0024417697357419E-3</v>
      </c>
      <c r="T27" s="165">
        <v>5.4972339687227034E-3</v>
      </c>
      <c r="U27" s="165">
        <v>3.5743220361785788E-3</v>
      </c>
      <c r="V27" s="165">
        <v>-2.6909965045518458E-3</v>
      </c>
      <c r="W27" s="165">
        <v>6.7519333351513389E-3</v>
      </c>
      <c r="X27" s="165">
        <v>9.2310943090168074E-4</v>
      </c>
      <c r="Y27" s="165">
        <v>1.5992969701415394E-2</v>
      </c>
      <c r="Z27" s="165">
        <v>-2.3517311923367812E-3</v>
      </c>
      <c r="AA27" s="165">
        <v>-7.0458311181709199E-3</v>
      </c>
      <c r="AB27" s="165">
        <v>2.5188669802003183E-3</v>
      </c>
      <c r="AC27" s="165">
        <v>1.5894710008511392E-2</v>
      </c>
      <c r="AD27" s="165">
        <v>3.3359500556175981E-3</v>
      </c>
      <c r="AE27" s="165">
        <v>1.4644210734873209E-3</v>
      </c>
      <c r="AF27" s="166">
        <v>4.3121936328631705E-3</v>
      </c>
      <c r="AG27" s="14"/>
      <c r="AH27" s="14"/>
      <c r="AI27" s="14"/>
    </row>
    <row r="28" spans="1:35" x14ac:dyDescent="0.2">
      <c r="A28" s="127">
        <v>44113</v>
      </c>
      <c r="B28" s="164">
        <v>9.4806268775602387E-3</v>
      </c>
      <c r="C28" s="165">
        <v>2.6399962783330011E-3</v>
      </c>
      <c r="D28" s="165">
        <v>-1.4119701180719035E-2</v>
      </c>
      <c r="E28" s="165">
        <v>1.7395842242360349E-2</v>
      </c>
      <c r="F28" s="165">
        <v>-3.9880833333333365E-3</v>
      </c>
      <c r="G28" s="165">
        <v>1.4553797662356871E-2</v>
      </c>
      <c r="H28" s="165">
        <v>-1.6219103746090036E-2</v>
      </c>
      <c r="I28" s="165">
        <v>1.5078411282272164E-3</v>
      </c>
      <c r="J28" s="165">
        <v>6.9362268516888204E-3</v>
      </c>
      <c r="K28" s="165">
        <v>-4.0502226802308083E-4</v>
      </c>
      <c r="L28" s="165">
        <v>-2.115602502463676E-3</v>
      </c>
      <c r="M28" s="165">
        <v>3.4526758168527127E-3</v>
      </c>
      <c r="N28" s="165">
        <v>4.9206525169660509E-3</v>
      </c>
      <c r="O28" s="165">
        <v>-1.0305396483143991E-2</v>
      </c>
      <c r="P28" s="165">
        <v>-2.8139051329414633E-2</v>
      </c>
      <c r="Q28" s="165">
        <v>1.3970058526227902E-2</v>
      </c>
      <c r="R28" s="165">
        <v>-5.6985852397188896E-3</v>
      </c>
      <c r="S28" s="165">
        <v>-4.2958413955379582E-3</v>
      </c>
      <c r="T28" s="165">
        <v>-1.491030041816388E-3</v>
      </c>
      <c r="U28" s="165">
        <v>2.4836147546432263E-2</v>
      </c>
      <c r="V28" s="165">
        <v>9.7909870593100301E-3</v>
      </c>
      <c r="W28" s="165">
        <v>8.9657892961152452E-3</v>
      </c>
      <c r="X28" s="165">
        <v>2.2135154783893718E-2</v>
      </c>
      <c r="Y28" s="165">
        <v>1.8162860625423605E-3</v>
      </c>
      <c r="Z28" s="165">
        <v>1.6841884347980729E-2</v>
      </c>
      <c r="AA28" s="165">
        <v>2.3653151269693584E-3</v>
      </c>
      <c r="AB28" s="165">
        <v>1.8031348271383196E-2</v>
      </c>
      <c r="AC28" s="165">
        <v>-1.9692473698408319E-2</v>
      </c>
      <c r="AD28" s="165">
        <v>1.0045260257178334E-2</v>
      </c>
      <c r="AE28" s="165">
        <v>1.5354675939708295E-2</v>
      </c>
      <c r="AF28" s="166">
        <v>5.6776465927965702E-3</v>
      </c>
      <c r="AG28" s="14"/>
      <c r="AH28" s="14"/>
      <c r="AI28" s="14"/>
    </row>
    <row r="29" spans="1:35" x14ac:dyDescent="0.2">
      <c r="A29" s="127">
        <v>44116</v>
      </c>
      <c r="B29" s="164">
        <v>-3.8393915444880911E-3</v>
      </c>
      <c r="C29" s="165">
        <v>2.5390728809129293E-3</v>
      </c>
      <c r="D29" s="165">
        <v>1.1871559085824712E-2</v>
      </c>
      <c r="E29" s="165">
        <v>6.3520568833713265E-2</v>
      </c>
      <c r="F29" s="165">
        <v>1.1954819674242501E-4</v>
      </c>
      <c r="G29" s="165">
        <v>2.3090467810614523E-2</v>
      </c>
      <c r="H29" s="165">
        <v>6.8919189189189378E-3</v>
      </c>
      <c r="I29" s="165">
        <v>1.279806839638975E-2</v>
      </c>
      <c r="J29" s="165">
        <v>5.5107064453709942E-3</v>
      </c>
      <c r="K29" s="165">
        <v>-1.5802248464298008E-2</v>
      </c>
      <c r="L29" s="165">
        <v>3.1704742324049295E-2</v>
      </c>
      <c r="M29" s="165">
        <v>5.6198874406501176E-3</v>
      </c>
      <c r="N29" s="165">
        <v>3.4624753601981695E-3</v>
      </c>
      <c r="O29" s="165">
        <v>2.0068174933737248E-2</v>
      </c>
      <c r="P29" s="165">
        <v>-4.5387119137748622E-3</v>
      </c>
      <c r="Q29" s="165">
        <v>5.7627011607426226E-3</v>
      </c>
      <c r="R29" s="165">
        <v>1.225301419722391E-2</v>
      </c>
      <c r="S29" s="165">
        <v>5.6931859120830097E-3</v>
      </c>
      <c r="T29" s="165">
        <v>0</v>
      </c>
      <c r="U29" s="165">
        <v>2.5902395865829986E-2</v>
      </c>
      <c r="V29" s="165">
        <v>-1.1604741536257235E-2</v>
      </c>
      <c r="W29" s="165">
        <v>1.0985215658903202E-2</v>
      </c>
      <c r="X29" s="165">
        <v>4.0980372769441331E-3</v>
      </c>
      <c r="Y29" s="165">
        <v>6.1296640571586458E-3</v>
      </c>
      <c r="Z29" s="165">
        <v>6.4970870729270658E-3</v>
      </c>
      <c r="AA29" s="165">
        <v>3.7080227976395985E-3</v>
      </c>
      <c r="AB29" s="165">
        <v>-1.1614643881217024E-3</v>
      </c>
      <c r="AC29" s="165">
        <v>1.6235553109521073E-2</v>
      </c>
      <c r="AD29" s="165">
        <v>1.0295566678075074E-2</v>
      </c>
      <c r="AE29" s="165">
        <v>-8.0028802687759359E-5</v>
      </c>
      <c r="AF29" s="166">
        <v>8.7669526951155152E-3</v>
      </c>
      <c r="AG29" s="14"/>
      <c r="AH29" s="14"/>
      <c r="AI29" s="14"/>
    </row>
    <row r="30" spans="1:35" x14ac:dyDescent="0.2">
      <c r="A30" s="127">
        <v>44117</v>
      </c>
      <c r="B30" s="164">
        <v>-1.197740333154107E-2</v>
      </c>
      <c r="C30" s="165">
        <v>-1.5007963464891083E-2</v>
      </c>
      <c r="D30" s="165">
        <v>-7.0977831217433618E-4</v>
      </c>
      <c r="E30" s="165">
        <v>-2.6527362917566522E-2</v>
      </c>
      <c r="F30" s="165">
        <v>-3.1132398047240106E-2</v>
      </c>
      <c r="G30" s="165">
        <v>-3.0133816923106904E-3</v>
      </c>
      <c r="H30" s="165">
        <v>-1.4897328817680022E-2</v>
      </c>
      <c r="I30" s="165">
        <v>-1.3627353478013915E-2</v>
      </c>
      <c r="J30" s="165">
        <v>-1.7028753180661549E-2</v>
      </c>
      <c r="K30" s="165">
        <v>-1.440924189340298E-2</v>
      </c>
      <c r="L30" s="165">
        <v>-1.5458607683976333E-2</v>
      </c>
      <c r="M30" s="165">
        <v>-2.1726722047635039E-2</v>
      </c>
      <c r="N30" s="165">
        <v>1.2024610337393327E-2</v>
      </c>
      <c r="O30" s="165">
        <v>-9.2796954476670468E-4</v>
      </c>
      <c r="P30" s="165">
        <v>-1.6586754316380459E-2</v>
      </c>
      <c r="Q30" s="165">
        <v>-2.2918829634321125E-2</v>
      </c>
      <c r="R30" s="165">
        <v>-1.6204636544228102E-2</v>
      </c>
      <c r="S30" s="165">
        <v>5.4840785215863885E-3</v>
      </c>
      <c r="T30" s="165">
        <v>4.3553945851682041E-3</v>
      </c>
      <c r="U30" s="165">
        <v>6.5944310730199351E-3</v>
      </c>
      <c r="V30" s="165">
        <v>-2.0084194804654842E-3</v>
      </c>
      <c r="W30" s="165">
        <v>-1.9378364614217602E-3</v>
      </c>
      <c r="X30" s="165">
        <v>-8.9871566895927124E-4</v>
      </c>
      <c r="Y30" s="165">
        <v>-3.1319735444313213E-2</v>
      </c>
      <c r="Z30" s="165">
        <v>4.3943752329169694E-3</v>
      </c>
      <c r="AA30" s="165">
        <v>-3.1905626060548808E-3</v>
      </c>
      <c r="AB30" s="165">
        <v>-1.007745668829807E-2</v>
      </c>
      <c r="AC30" s="165">
        <v>-2.0308692120227456E-2</v>
      </c>
      <c r="AD30" s="165">
        <v>1.3726142114384832E-2</v>
      </c>
      <c r="AE30" s="165">
        <v>3.1927710395073028E-2</v>
      </c>
      <c r="AF30" s="166">
        <v>-5.4689168832825485E-3</v>
      </c>
      <c r="AG30" s="14"/>
      <c r="AH30" s="14"/>
      <c r="AI30" s="14"/>
    </row>
    <row r="31" spans="1:35" x14ac:dyDescent="0.2">
      <c r="A31" s="127">
        <v>44118</v>
      </c>
      <c r="B31" s="164">
        <v>1.0622270580859627E-2</v>
      </c>
      <c r="C31" s="165">
        <v>-1.9046185714767239E-3</v>
      </c>
      <c r="D31" s="165">
        <v>-7.0610931237753416E-3</v>
      </c>
      <c r="E31" s="165">
        <v>7.4322049121766653E-4</v>
      </c>
      <c r="F31" s="165">
        <v>6.7842975625034274E-3</v>
      </c>
      <c r="G31" s="165">
        <v>9.190760214371041E-3</v>
      </c>
      <c r="H31" s="165">
        <v>-6.1308581435733922E-3</v>
      </c>
      <c r="I31" s="165">
        <v>2.0094950512561383E-3</v>
      </c>
      <c r="J31" s="165">
        <v>-1.991278335498281E-3</v>
      </c>
      <c r="K31" s="165">
        <v>1.9841290312420767E-2</v>
      </c>
      <c r="L31" s="165">
        <v>1.9923058867443721E-3</v>
      </c>
      <c r="M31" s="165">
        <v>1.119206042800247E-2</v>
      </c>
      <c r="N31" s="165">
        <v>-1.1261844499682039E-2</v>
      </c>
      <c r="O31" s="165">
        <v>-5.2016160058846461E-3</v>
      </c>
      <c r="P31" s="165">
        <v>6.7146603791312653E-3</v>
      </c>
      <c r="Q31" s="165">
        <v>-1.7524602200562622E-3</v>
      </c>
      <c r="R31" s="165">
        <v>-5.5566382770058098E-3</v>
      </c>
      <c r="S31" s="165">
        <v>1.1875478023959385E-3</v>
      </c>
      <c r="T31" s="165">
        <v>-2.4780376090334233E-3</v>
      </c>
      <c r="U31" s="165">
        <v>-8.9742438796812651E-3</v>
      </c>
      <c r="V31" s="165">
        <v>-1.1919450741163629E-2</v>
      </c>
      <c r="W31" s="165">
        <v>-1.1789334425313935E-3</v>
      </c>
      <c r="X31" s="165">
        <v>-1.8738523567817689E-2</v>
      </c>
      <c r="Y31" s="165">
        <v>-7.6180353230403952E-3</v>
      </c>
      <c r="Z31" s="165">
        <v>-2.8875766775134259E-2</v>
      </c>
      <c r="AA31" s="165">
        <v>-1.5667132485391977E-2</v>
      </c>
      <c r="AB31" s="165">
        <v>-1.0375929558381514E-2</v>
      </c>
      <c r="AC31" s="165">
        <v>-7.4626865671643117E-3</v>
      </c>
      <c r="AD31" s="165">
        <v>-1.5660220629425514E-2</v>
      </c>
      <c r="AE31" s="165">
        <v>-1.8377875863483717E-2</v>
      </c>
      <c r="AF31" s="166">
        <v>-5.7814190540314003E-3</v>
      </c>
      <c r="AG31" s="14"/>
      <c r="AH31" s="14"/>
      <c r="AI31" s="14"/>
    </row>
    <row r="32" spans="1:35" x14ac:dyDescent="0.2">
      <c r="A32" s="127">
        <v>44119</v>
      </c>
      <c r="B32" s="164">
        <v>4.0380524004057783E-3</v>
      </c>
      <c r="C32" s="165">
        <v>-3.6255892305234738E-3</v>
      </c>
      <c r="D32" s="165">
        <v>-1.1108769478866409E-2</v>
      </c>
      <c r="E32" s="165">
        <v>-3.9607475210703402E-3</v>
      </c>
      <c r="F32" s="165">
        <v>6.1259493345395821E-3</v>
      </c>
      <c r="G32" s="165">
        <v>8.7402480976697117E-3</v>
      </c>
      <c r="H32" s="165">
        <v>7.6765596028742777E-3</v>
      </c>
      <c r="I32" s="165">
        <v>2.0055653548649577E-3</v>
      </c>
      <c r="J32" s="165">
        <v>-2.5937151355490684E-3</v>
      </c>
      <c r="K32" s="165">
        <v>3.686176379841255E-3</v>
      </c>
      <c r="L32" s="165">
        <v>-1.2450835817844674E-2</v>
      </c>
      <c r="M32" s="165">
        <v>-4.9576295327281583E-3</v>
      </c>
      <c r="N32" s="165">
        <v>1.567498018983704E-3</v>
      </c>
      <c r="O32" s="165">
        <v>5.6022223268388238E-3</v>
      </c>
      <c r="P32" s="165">
        <v>-8.3373271663120807E-3</v>
      </c>
      <c r="Q32" s="165">
        <v>-6.1445237213563209E-3</v>
      </c>
      <c r="R32" s="165">
        <v>1.4967072291288464E-2</v>
      </c>
      <c r="S32" s="165">
        <v>8.8744576239885298E-3</v>
      </c>
      <c r="T32" s="165">
        <v>-1.8010123255919885E-2</v>
      </c>
      <c r="U32" s="165">
        <v>-5.4332925589365422E-3</v>
      </c>
      <c r="V32" s="165">
        <v>1.0496600015773128E-2</v>
      </c>
      <c r="W32" s="165">
        <v>-1.4578659414403727E-3</v>
      </c>
      <c r="X32" s="165">
        <v>-1.5697155421697362E-2</v>
      </c>
      <c r="Y32" s="165">
        <v>5.4449701458980648E-3</v>
      </c>
      <c r="Z32" s="165">
        <v>8.4511447857482658E-3</v>
      </c>
      <c r="AA32" s="165">
        <v>-4.6209139140852562E-3</v>
      </c>
      <c r="AB32" s="165">
        <v>-1.310580632699021E-2</v>
      </c>
      <c r="AC32" s="165">
        <v>4.8175967697020594E-2</v>
      </c>
      <c r="AD32" s="165">
        <v>4.0989092107974745E-3</v>
      </c>
      <c r="AE32" s="165">
        <v>6.0826686494246385E-3</v>
      </c>
      <c r="AF32" s="166">
        <v>-6.9439573542817712E-4</v>
      </c>
      <c r="AG32" s="14"/>
      <c r="AH32" s="14"/>
      <c r="AI32" s="14"/>
    </row>
    <row r="33" spans="1:35" x14ac:dyDescent="0.2">
      <c r="A33" s="127">
        <v>44120</v>
      </c>
      <c r="B33" s="164">
        <v>1.1178134478611934E-2</v>
      </c>
      <c r="C33" s="165">
        <v>4.5964186536435747E-3</v>
      </c>
      <c r="D33" s="165">
        <v>3.0211736313596749E-3</v>
      </c>
      <c r="E33" s="165">
        <v>-1.4000513743687382E-2</v>
      </c>
      <c r="F33" s="165">
        <v>1.8935709360213604E-2</v>
      </c>
      <c r="G33" s="165">
        <v>2.247944230099419E-2</v>
      </c>
      <c r="H33" s="165">
        <v>-8.4342672171332511E-3</v>
      </c>
      <c r="I33" s="165">
        <v>4.7535400361884417E-3</v>
      </c>
      <c r="J33" s="165">
        <v>8.000999879935744E-4</v>
      </c>
      <c r="K33" s="165">
        <v>5.9171804087809754E-3</v>
      </c>
      <c r="L33" s="165">
        <v>-1.145732948828404E-2</v>
      </c>
      <c r="M33" s="165">
        <v>1.3035165905595392E-2</v>
      </c>
      <c r="N33" s="165">
        <v>4.1731583864557109E-4</v>
      </c>
      <c r="O33" s="165">
        <v>5.7567690160358342E-3</v>
      </c>
      <c r="P33" s="165">
        <v>8.3273361224063258E-3</v>
      </c>
      <c r="Q33" s="165">
        <v>6.182512314933053E-3</v>
      </c>
      <c r="R33" s="165">
        <v>-2.0644809077420279E-3</v>
      </c>
      <c r="S33" s="165">
        <v>-1.1757707767626746E-3</v>
      </c>
      <c r="T33" s="165">
        <v>9.7393475894025361E-3</v>
      </c>
      <c r="U33" s="165">
        <v>0</v>
      </c>
      <c r="V33" s="165">
        <v>-7.7519379844961378E-3</v>
      </c>
      <c r="W33" s="165">
        <v>3.8934644525694395E-3</v>
      </c>
      <c r="X33" s="165">
        <v>3.2204989786568383E-3</v>
      </c>
      <c r="Y33" s="165">
        <v>6.0369407496176919E-3</v>
      </c>
      <c r="Z33" s="165">
        <v>1.6421686801146862E-2</v>
      </c>
      <c r="AA33" s="165">
        <v>-1.8913514442915336E-3</v>
      </c>
      <c r="AB33" s="165">
        <v>3.5579653687101143E-3</v>
      </c>
      <c r="AC33" s="165">
        <v>-6.1104943174946635E-3</v>
      </c>
      <c r="AD33" s="165">
        <v>1.2454715370198155E-3</v>
      </c>
      <c r="AE33" s="165">
        <v>-4.3184908580520265E-3</v>
      </c>
      <c r="AF33" s="166">
        <v>3.9344849127191939E-3</v>
      </c>
      <c r="AG33" s="14"/>
      <c r="AH33" s="14"/>
      <c r="AI33" s="14"/>
    </row>
    <row r="34" spans="1:35" x14ac:dyDescent="0.2">
      <c r="A34" s="127">
        <v>44123</v>
      </c>
      <c r="B34" s="164">
        <v>-8.3055389348684061E-3</v>
      </c>
      <c r="C34" s="165">
        <v>-2.3258058402133019E-2</v>
      </c>
      <c r="D34" s="165">
        <v>-2.1254004661233727E-2</v>
      </c>
      <c r="E34" s="165">
        <v>-2.5541875958877802E-2</v>
      </c>
      <c r="F34" s="165">
        <v>-1.4341499336426589E-3</v>
      </c>
      <c r="G34" s="165">
        <v>-7.229635555555558E-3</v>
      </c>
      <c r="H34" s="165">
        <v>-2.2088078228674424E-2</v>
      </c>
      <c r="I34" s="165">
        <v>-2.1414367529880352E-2</v>
      </c>
      <c r="J34" s="165">
        <v>-8.1950831140331637E-3</v>
      </c>
      <c r="K34" s="165">
        <v>-9.3306087085315292E-3</v>
      </c>
      <c r="L34" s="165">
        <v>-2.5217253399346662E-3</v>
      </c>
      <c r="M34" s="165">
        <v>-1.8700703312932054E-2</v>
      </c>
      <c r="N34" s="165">
        <v>-1.3661937514260813E-2</v>
      </c>
      <c r="O34" s="165">
        <v>7.7548375184639529E-3</v>
      </c>
      <c r="P34" s="165">
        <v>-3.2558008417374884E-3</v>
      </c>
      <c r="Q34" s="165">
        <v>-2.5523287284674456E-2</v>
      </c>
      <c r="R34" s="165">
        <v>-1.6845620789171067E-2</v>
      </c>
      <c r="S34" s="165">
        <v>-1.4692396884779968E-2</v>
      </c>
      <c r="T34" s="165">
        <v>-1.4530810256458748E-2</v>
      </c>
      <c r="U34" s="165">
        <v>-2.4765559960565176E-2</v>
      </c>
      <c r="V34" s="165">
        <v>-4.4531249999999467E-3</v>
      </c>
      <c r="W34" s="165">
        <v>-1.7175670179206848E-2</v>
      </c>
      <c r="X34" s="165">
        <v>-1.3691715970994278E-2</v>
      </c>
      <c r="Y34" s="165">
        <v>-1.3060395340628306E-2</v>
      </c>
      <c r="Z34" s="165">
        <v>-1.7217317682036604E-2</v>
      </c>
      <c r="AA34" s="165">
        <v>-1.29198968633919E-2</v>
      </c>
      <c r="AB34" s="165">
        <v>-1.6428613213537724E-2</v>
      </c>
      <c r="AC34" s="165">
        <v>-1.1761534349104319E-2</v>
      </c>
      <c r="AD34" s="165">
        <v>-1.2162324060975283E-2</v>
      </c>
      <c r="AE34" s="165">
        <v>-2.034535951968075E-2</v>
      </c>
      <c r="AF34" s="166">
        <v>-1.4363614181626461E-2</v>
      </c>
      <c r="AG34" s="14"/>
      <c r="AH34" s="14"/>
      <c r="AI34" s="14"/>
    </row>
    <row r="35" spans="1:35" x14ac:dyDescent="0.2">
      <c r="A35" s="127">
        <v>44124</v>
      </c>
      <c r="B35" s="164">
        <v>8.2571157489155222E-3</v>
      </c>
      <c r="C35" s="165">
        <v>6.5384794911831357E-3</v>
      </c>
      <c r="D35" s="165">
        <v>1.6904294922934771E-3</v>
      </c>
      <c r="E35" s="165">
        <v>1.3191920679636482E-2</v>
      </c>
      <c r="F35" s="165">
        <v>7.7795463600049963E-4</v>
      </c>
      <c r="G35" s="165">
        <v>8.7148929070308689E-3</v>
      </c>
      <c r="H35" s="165">
        <v>5.6116863862469835E-3</v>
      </c>
      <c r="I35" s="165">
        <v>-2.544478436246278E-3</v>
      </c>
      <c r="J35" s="165">
        <v>1.2696513758494898E-2</v>
      </c>
      <c r="K35" s="165">
        <v>1.0237510237510294E-2</v>
      </c>
      <c r="L35" s="165">
        <v>1.1376328344826492E-2</v>
      </c>
      <c r="M35" s="165">
        <v>9.7324962930822601E-3</v>
      </c>
      <c r="N35" s="165">
        <v>8.1415356516516546E-3</v>
      </c>
      <c r="O35" s="165">
        <v>-2.1070024878342863E-2</v>
      </c>
      <c r="P35" s="165">
        <v>-6.4929845401446307E-2</v>
      </c>
      <c r="Q35" s="165">
        <v>1.5936529160507362E-3</v>
      </c>
      <c r="R35" s="165">
        <v>5.711422674005151E-3</v>
      </c>
      <c r="S35" s="165">
        <v>6.4159159292034307E-3</v>
      </c>
      <c r="T35" s="165">
        <v>-5.0845783411959111E-3</v>
      </c>
      <c r="U35" s="165">
        <v>2.0072495471605833E-3</v>
      </c>
      <c r="V35" s="165">
        <v>8.3183316330532886E-3</v>
      </c>
      <c r="W35" s="165">
        <v>4.0165737716419958E-3</v>
      </c>
      <c r="X35" s="165">
        <v>3.7645818549190135E-3</v>
      </c>
      <c r="Y35" s="165">
        <v>5.6062278471469273E-2</v>
      </c>
      <c r="Z35" s="165">
        <v>-2.4982943603162333E-3</v>
      </c>
      <c r="AA35" s="165">
        <v>-8.7258291226144369E-4</v>
      </c>
      <c r="AB35" s="165">
        <v>3.7061278179106871E-3</v>
      </c>
      <c r="AC35" s="165">
        <v>1.4065485148350154E-2</v>
      </c>
      <c r="AD35" s="165">
        <v>6.6456594609092257E-3</v>
      </c>
      <c r="AE35" s="165">
        <v>5.7956530839011755E-3</v>
      </c>
      <c r="AF35" s="166">
        <v>4.020865800190343E-3</v>
      </c>
      <c r="AG35" s="14"/>
      <c r="AH35" s="14"/>
      <c r="AI35" s="14"/>
    </row>
    <row r="36" spans="1:35" x14ac:dyDescent="0.2">
      <c r="A36" s="127">
        <v>44125</v>
      </c>
      <c r="B36" s="164">
        <v>-1.0412395619989412E-2</v>
      </c>
      <c r="C36" s="165">
        <v>-1.6579397096949666E-2</v>
      </c>
      <c r="D36" s="165">
        <v>-9.2168106650764026E-3</v>
      </c>
      <c r="E36" s="165">
        <v>-5.4463363893058059E-3</v>
      </c>
      <c r="F36" s="165">
        <v>-2.0210499276174909E-2</v>
      </c>
      <c r="G36" s="165">
        <v>-9.4089055740308458E-3</v>
      </c>
      <c r="H36" s="165">
        <v>-1.1300181361607264E-2</v>
      </c>
      <c r="I36" s="165">
        <v>-3.5714284803207708E-3</v>
      </c>
      <c r="J36" s="165">
        <v>-5.1740895522388586E-3</v>
      </c>
      <c r="K36" s="165">
        <v>-1.6011370085123655E-2</v>
      </c>
      <c r="L36" s="165">
        <v>-2.461181091482878E-2</v>
      </c>
      <c r="M36" s="165">
        <v>-2.2509523909429729E-3</v>
      </c>
      <c r="N36" s="165">
        <v>-5.3488985871202877E-3</v>
      </c>
      <c r="O36" s="165">
        <v>1.3101253977165772E-3</v>
      </c>
      <c r="P36" s="165">
        <v>-1.968139167552041E-2</v>
      </c>
      <c r="Q36" s="165">
        <v>-4.2892423876325081E-3</v>
      </c>
      <c r="R36" s="165">
        <v>-9.9631360975449557E-3</v>
      </c>
      <c r="S36" s="165">
        <v>3.2534843251723622E-3</v>
      </c>
      <c r="T36" s="165">
        <v>-2.5551812789676998E-3</v>
      </c>
      <c r="U36" s="165">
        <v>6.9885396782276565E-4</v>
      </c>
      <c r="V36" s="165">
        <v>7.3156507387481806E-3</v>
      </c>
      <c r="W36" s="165">
        <v>5.4042954914175212E-3</v>
      </c>
      <c r="X36" s="165">
        <v>-6.7976911091233161E-3</v>
      </c>
      <c r="Y36" s="165">
        <v>5.8335441043642078E-2</v>
      </c>
      <c r="Z36" s="165">
        <v>-1.9170557259571286E-3</v>
      </c>
      <c r="AA36" s="165">
        <v>-8.733624454148492E-3</v>
      </c>
      <c r="AB36" s="165">
        <v>3.6924431516303091E-3</v>
      </c>
      <c r="AC36" s="165">
        <v>-2.6674578464944698E-3</v>
      </c>
      <c r="AD36" s="165">
        <v>3.4746353081849257E-3</v>
      </c>
      <c r="AE36" s="165">
        <v>1.3445378474078673E-2</v>
      </c>
      <c r="AF36" s="166">
        <v>-3.4607625405396192E-3</v>
      </c>
      <c r="AG36" s="14"/>
      <c r="AH36" s="14"/>
      <c r="AI36" s="14"/>
    </row>
    <row r="37" spans="1:35" x14ac:dyDescent="0.2">
      <c r="A37" s="127">
        <v>44126</v>
      </c>
      <c r="B37" s="164">
        <v>9.1033222096508215E-3</v>
      </c>
      <c r="C37" s="165">
        <v>3.312630385487525E-2</v>
      </c>
      <c r="D37" s="165">
        <v>-4.323732347802145E-3</v>
      </c>
      <c r="E37" s="165">
        <v>-9.5833231047319778E-3</v>
      </c>
      <c r="F37" s="165">
        <v>3.1795471550131404E-2</v>
      </c>
      <c r="G37" s="165">
        <v>1.3500657592616205E-2</v>
      </c>
      <c r="H37" s="165">
        <v>3.569915186824546E-2</v>
      </c>
      <c r="I37" s="165">
        <v>-6.1444186854987537E-3</v>
      </c>
      <c r="J37" s="165">
        <v>1.3802719991889534E-2</v>
      </c>
      <c r="K37" s="165">
        <v>5.5612977458556756E-3</v>
      </c>
      <c r="L37" s="165">
        <v>1.2271400871886051E-2</v>
      </c>
      <c r="M37" s="165">
        <v>2.3023145225404829E-2</v>
      </c>
      <c r="N37" s="165">
        <v>-1.1774650740759562E-2</v>
      </c>
      <c r="O37" s="165">
        <v>7.4766728971962237E-3</v>
      </c>
      <c r="P37" s="165">
        <v>6.0838172446344707E-3</v>
      </c>
      <c r="Q37" s="165">
        <v>7.9900580555158918E-3</v>
      </c>
      <c r="R37" s="165">
        <v>3.5322470504504322E-2</v>
      </c>
      <c r="S37" s="165">
        <v>4.2069853700250626E-3</v>
      </c>
      <c r="T37" s="165">
        <v>1.4602249047906746E-2</v>
      </c>
      <c r="U37" s="165">
        <v>4.1897578558214299E-4</v>
      </c>
      <c r="V37" s="165">
        <v>4.5585338168101508E-3</v>
      </c>
      <c r="W37" s="165">
        <v>-1.2565465968586431E-2</v>
      </c>
      <c r="X37" s="165">
        <v>-1.7936506595390145E-2</v>
      </c>
      <c r="Y37" s="165">
        <v>9.1199920000000212E-3</v>
      </c>
      <c r="Z37" s="165">
        <v>9.1080947923638522E-3</v>
      </c>
      <c r="AA37" s="165">
        <v>1.0220299559471346E-2</v>
      </c>
      <c r="AB37" s="165">
        <v>-2.2173462456352988E-3</v>
      </c>
      <c r="AC37" s="165">
        <v>3.2093876226100271E-3</v>
      </c>
      <c r="AD37" s="165">
        <v>-5.8863645105137197E-3</v>
      </c>
      <c r="AE37" s="165">
        <v>7.3442392958438241E-3</v>
      </c>
      <c r="AF37" s="166">
        <v>5.4177794193859263E-3</v>
      </c>
      <c r="AG37" s="14"/>
      <c r="AH37" s="14"/>
      <c r="AI37" s="14"/>
    </row>
    <row r="38" spans="1:35" x14ac:dyDescent="0.2">
      <c r="A38" s="127">
        <v>44127</v>
      </c>
      <c r="B38" s="164">
        <v>-5.3307009705645392E-3</v>
      </c>
      <c r="C38" s="165">
        <v>-3.6358411715255223E-2</v>
      </c>
      <c r="D38" s="165">
        <v>-3.5967717097424856E-3</v>
      </c>
      <c r="E38" s="165">
        <v>-6.133900647948165E-3</v>
      </c>
      <c r="F38" s="165">
        <v>-1.0114188970252957E-2</v>
      </c>
      <c r="G38" s="165">
        <v>-6.3067781137148282E-3</v>
      </c>
      <c r="H38" s="165">
        <v>-1.1307928847195448E-2</v>
      </c>
      <c r="I38" s="165">
        <v>0</v>
      </c>
      <c r="J38" s="165">
        <v>-3.1570639305444903E-3</v>
      </c>
      <c r="K38" s="165">
        <v>-5.9402089307661887E-3</v>
      </c>
      <c r="L38" s="165">
        <v>-1.7526826217919567E-3</v>
      </c>
      <c r="M38" s="165">
        <v>-7.4074806647165259E-3</v>
      </c>
      <c r="N38" s="165">
        <v>6.5443020835922461E-3</v>
      </c>
      <c r="O38" s="165">
        <v>-0.10575140609456746</v>
      </c>
      <c r="P38" s="165">
        <v>2.073237697421515E-3</v>
      </c>
      <c r="Q38" s="165">
        <v>1.1028604755600746E-3</v>
      </c>
      <c r="R38" s="165">
        <v>9.0396678374706774E-3</v>
      </c>
      <c r="S38" s="165">
        <v>-1.9200829653960305E-3</v>
      </c>
      <c r="T38" s="165">
        <v>7.8272275768289656E-3</v>
      </c>
      <c r="U38" s="165">
        <v>6.2357345908872208E-3</v>
      </c>
      <c r="V38" s="165">
        <v>-2.3072603504925571E-4</v>
      </c>
      <c r="W38" s="165">
        <v>6.5748180963201008E-3</v>
      </c>
      <c r="X38" s="165">
        <v>3.4045179909842904E-3</v>
      </c>
      <c r="Y38" s="165">
        <v>-1.3476930501641338E-3</v>
      </c>
      <c r="Z38" s="165">
        <v>1.4951017209157369E-2</v>
      </c>
      <c r="AA38" s="165">
        <v>1.0988958277029282E-2</v>
      </c>
      <c r="AB38" s="165">
        <v>1.0096469263687347E-4</v>
      </c>
      <c r="AC38" s="165">
        <v>1.4129646181265887E-2</v>
      </c>
      <c r="AD38" s="165">
        <v>2.0898850137955893E-3</v>
      </c>
      <c r="AE38" s="165">
        <v>6.1932268139421875E-3</v>
      </c>
      <c r="AF38" s="166">
        <v>-9.9035173880945848E-4</v>
      </c>
      <c r="AG38" s="14"/>
      <c r="AH38" s="14"/>
      <c r="AI38" s="14"/>
    </row>
    <row r="39" spans="1:35" x14ac:dyDescent="0.2">
      <c r="A39" s="127">
        <v>44130</v>
      </c>
      <c r="B39" s="164">
        <v>-2.143697841984149E-2</v>
      </c>
      <c r="C39" s="165">
        <v>-4.060215763709174E-2</v>
      </c>
      <c r="D39" s="165">
        <v>-9.9929783413809092E-3</v>
      </c>
      <c r="E39" s="165">
        <v>8.6943671010475398E-5</v>
      </c>
      <c r="F39" s="165">
        <v>-3.9017680216194561E-2</v>
      </c>
      <c r="G39" s="165">
        <v>-3.1971048863421392E-2</v>
      </c>
      <c r="H39" s="165">
        <v>-2.2461044508749972E-2</v>
      </c>
      <c r="I39" s="165">
        <v>-2.9623956723338507E-2</v>
      </c>
      <c r="J39" s="165">
        <v>-1.4251801266825126E-2</v>
      </c>
      <c r="K39" s="165">
        <v>-2.8435957725859384E-2</v>
      </c>
      <c r="L39" s="165">
        <v>-1.9020650278699591E-2</v>
      </c>
      <c r="M39" s="165">
        <v>-3.0591290954420924E-2</v>
      </c>
      <c r="N39" s="165">
        <v>-2.4593607773851556E-2</v>
      </c>
      <c r="O39" s="165">
        <v>-3.0705393553829952E-2</v>
      </c>
      <c r="P39" s="165">
        <v>-3.2586198275862066E-2</v>
      </c>
      <c r="Q39" s="165">
        <v>-8.7441748573335865E-3</v>
      </c>
      <c r="R39" s="165">
        <v>-2.4756767647755806E-2</v>
      </c>
      <c r="S39" s="165">
        <v>-1.941324325174798E-2</v>
      </c>
      <c r="T39" s="165">
        <v>-1.2401242109149058E-2</v>
      </c>
      <c r="U39" s="165">
        <v>-2.8441909604438043E-2</v>
      </c>
      <c r="V39" s="165">
        <v>-1.2462573564790635E-2</v>
      </c>
      <c r="W39" s="165">
        <v>-7.5853487995032332E-3</v>
      </c>
      <c r="X39" s="165">
        <v>-3.408912607234349E-2</v>
      </c>
      <c r="Y39" s="165">
        <v>-3.5167102999387856E-2</v>
      </c>
      <c r="Z39" s="165">
        <v>-2.2807041328365862E-2</v>
      </c>
      <c r="AA39" s="165">
        <v>-2.5879572565210562E-3</v>
      </c>
      <c r="AB39" s="165">
        <v>-2.494817496460211E-2</v>
      </c>
      <c r="AC39" s="165">
        <v>-2.1819189752387058E-2</v>
      </c>
      <c r="AD39" s="165">
        <v>-1.17483623879725E-2</v>
      </c>
      <c r="AE39" s="165">
        <v>-3.3424291386476512E-2</v>
      </c>
      <c r="AF39" s="166">
        <v>-2.2946070963103971E-2</v>
      </c>
      <c r="AG39" s="14"/>
      <c r="AH39" s="14"/>
      <c r="AI39" s="14"/>
    </row>
    <row r="40" spans="1:35" x14ac:dyDescent="0.2">
      <c r="A40" s="127">
        <v>44131</v>
      </c>
      <c r="B40" s="164">
        <v>-3.0873885872077733E-2</v>
      </c>
      <c r="C40" s="165">
        <v>-2.0127963051031039E-2</v>
      </c>
      <c r="D40" s="165">
        <v>-6.3586286911762047E-3</v>
      </c>
      <c r="E40" s="165">
        <v>1.3472359492246122E-2</v>
      </c>
      <c r="F40" s="165">
        <v>-3.4757177954894303E-2</v>
      </c>
      <c r="G40" s="165">
        <v>-3.2414173389966439E-2</v>
      </c>
      <c r="H40" s="165">
        <v>-2.0157879330198081E-2</v>
      </c>
      <c r="I40" s="165">
        <v>-2.1237033248581505E-2</v>
      </c>
      <c r="J40" s="165">
        <v>2.0080924098011543E-3</v>
      </c>
      <c r="K40" s="165">
        <v>-1.2301208385950835E-2</v>
      </c>
      <c r="L40" s="165">
        <v>-2.7145301914812014E-2</v>
      </c>
      <c r="M40" s="165">
        <v>-2.0097537992566639E-2</v>
      </c>
      <c r="N40" s="165">
        <v>2.8980835165817176E-3</v>
      </c>
      <c r="O40" s="165">
        <v>-2.3116480669595929E-2</v>
      </c>
      <c r="P40" s="165">
        <v>-1.4792398727567324E-2</v>
      </c>
      <c r="Q40" s="165">
        <v>-5.6956796159222112E-3</v>
      </c>
      <c r="R40" s="165">
        <v>-1.8866021708139558E-2</v>
      </c>
      <c r="S40" s="165">
        <v>-5.796597747418808E-3</v>
      </c>
      <c r="T40" s="165">
        <v>-1.0781399069816233E-2</v>
      </c>
      <c r="U40" s="165">
        <v>1.5089480054365056E-2</v>
      </c>
      <c r="V40" s="165">
        <v>-2.9601699369077306E-3</v>
      </c>
      <c r="W40" s="165">
        <v>7.5017549716542842E-3</v>
      </c>
      <c r="X40" s="165">
        <v>3.4383036356443242E-2</v>
      </c>
      <c r="Y40" s="165">
        <v>-2.0158013656754847E-2</v>
      </c>
      <c r="Z40" s="165">
        <v>-7.8932335039511026E-3</v>
      </c>
      <c r="AA40" s="165">
        <v>-7.4381593593122464E-3</v>
      </c>
      <c r="AB40" s="165">
        <v>-1.559024649540719E-2</v>
      </c>
      <c r="AC40" s="165">
        <v>-3.251811428428153E-2</v>
      </c>
      <c r="AD40" s="165">
        <v>4.994309088511395E-3</v>
      </c>
      <c r="AE40" s="165">
        <v>-6.0454619707474011E-3</v>
      </c>
      <c r="AF40" s="166">
        <v>-8.0255354992418981E-3</v>
      </c>
      <c r="AG40" s="14"/>
      <c r="AH40" s="14"/>
      <c r="AI40" s="14"/>
    </row>
    <row r="41" spans="1:35" x14ac:dyDescent="0.2">
      <c r="A41" s="127">
        <v>44132</v>
      </c>
      <c r="B41" s="164">
        <v>-1.5525057539123477E-2</v>
      </c>
      <c r="C41" s="165">
        <v>-3.50784999473297E-2</v>
      </c>
      <c r="D41" s="165">
        <v>-3.168353073577046E-2</v>
      </c>
      <c r="E41" s="165">
        <v>-4.6312187758356549E-2</v>
      </c>
      <c r="F41" s="165">
        <v>-4.5735672322350207E-2</v>
      </c>
      <c r="G41" s="165">
        <v>-4.2745866816645717E-2</v>
      </c>
      <c r="H41" s="165">
        <v>-3.7836353392710298E-2</v>
      </c>
      <c r="I41" s="165">
        <v>-3.1461893991372114E-2</v>
      </c>
      <c r="J41" s="165">
        <v>-3.8877814073033479E-2</v>
      </c>
      <c r="K41" s="165">
        <v>-2.9847541335623839E-2</v>
      </c>
      <c r="L41" s="165">
        <v>-3.0202316084506409E-2</v>
      </c>
      <c r="M41" s="165">
        <v>-3.3523214392803702E-2</v>
      </c>
      <c r="N41" s="165">
        <v>-2.5718809069770199E-2</v>
      </c>
      <c r="O41" s="165">
        <v>-3.0455719335138576E-2</v>
      </c>
      <c r="P41" s="165">
        <v>-3.5365376906030588E-2</v>
      </c>
      <c r="Q41" s="165">
        <v>-3.3461356624297056E-2</v>
      </c>
      <c r="R41" s="165">
        <v>-2.8088200380787187E-2</v>
      </c>
      <c r="S41" s="165">
        <v>-3.7135035936964433E-2</v>
      </c>
      <c r="T41" s="165">
        <v>-2.320806040070611E-2</v>
      </c>
      <c r="U41" s="165">
        <v>-4.9566269636576843E-2</v>
      </c>
      <c r="V41" s="165">
        <v>-4.617545192867345E-2</v>
      </c>
      <c r="W41" s="165">
        <v>-3.3014870518299766E-2</v>
      </c>
      <c r="X41" s="165">
        <v>-4.7423131672914898E-2</v>
      </c>
      <c r="Y41" s="165">
        <v>2.0236829968488745E-2</v>
      </c>
      <c r="Z41" s="165">
        <v>-3.9031573460061475E-2</v>
      </c>
      <c r="AA41" s="165">
        <v>-1.8647612083520171E-2</v>
      </c>
      <c r="AB41" s="165">
        <v>-4.8353167929634622E-2</v>
      </c>
      <c r="AC41" s="165">
        <v>-3.9166666666666572E-2</v>
      </c>
      <c r="AD41" s="165">
        <v>-1.9808231952412214E-2</v>
      </c>
      <c r="AE41" s="165">
        <v>-3.9250645353185343E-2</v>
      </c>
      <c r="AF41" s="166">
        <v>-3.4345609523147136E-2</v>
      </c>
      <c r="AG41" s="14"/>
      <c r="AH41" s="14"/>
      <c r="AI41" s="14"/>
    </row>
    <row r="42" spans="1:35" x14ac:dyDescent="0.2">
      <c r="A42" s="127">
        <v>44133</v>
      </c>
      <c r="B42" s="164">
        <v>-3.1541664237322298E-4</v>
      </c>
      <c r="C42" s="165">
        <v>-5.7860044931442589E-3</v>
      </c>
      <c r="D42" s="165">
        <v>6.6549679578757903E-3</v>
      </c>
      <c r="E42" s="165">
        <v>3.7050387690208186E-2</v>
      </c>
      <c r="F42" s="165">
        <v>1.012515195170316E-3</v>
      </c>
      <c r="G42" s="165">
        <v>2.3220388377338308E-2</v>
      </c>
      <c r="H42" s="165">
        <v>2.8708224971959906E-2</v>
      </c>
      <c r="I42" s="165">
        <v>-5.600672237487947E-4</v>
      </c>
      <c r="J42" s="165">
        <v>1.2510634122406827E-3</v>
      </c>
      <c r="K42" s="165">
        <v>2.3683045595396246E-2</v>
      </c>
      <c r="L42" s="165">
        <v>8.9581069935573687E-4</v>
      </c>
      <c r="M42" s="165">
        <v>2.1345258839780223E-2</v>
      </c>
      <c r="N42" s="165">
        <v>-3.3366453976857446E-4</v>
      </c>
      <c r="O42" s="165">
        <v>-3.1638192090396311E-3</v>
      </c>
      <c r="P42" s="165">
        <v>2.1190829419768686E-2</v>
      </c>
      <c r="Q42" s="165">
        <v>-8.4561939255841656E-3</v>
      </c>
      <c r="R42" s="165">
        <v>6.5257612748523819E-3</v>
      </c>
      <c r="S42" s="165">
        <v>1.2110251878427736E-3</v>
      </c>
      <c r="T42" s="165">
        <v>-3.8067794014547962E-3</v>
      </c>
      <c r="U42" s="165">
        <v>1.0065167112967011E-2</v>
      </c>
      <c r="V42" s="165">
        <v>6.3892446528630575E-3</v>
      </c>
      <c r="W42" s="165">
        <v>-6.537628750903357E-4</v>
      </c>
      <c r="X42" s="165">
        <v>-5.4103679816825956E-3</v>
      </c>
      <c r="Y42" s="165">
        <v>7.901226337448497E-3</v>
      </c>
      <c r="Z42" s="165">
        <v>-1.4025996753246672E-2</v>
      </c>
      <c r="AA42" s="165">
        <v>7.991422340766885E-3</v>
      </c>
      <c r="AB42" s="165">
        <v>2.2115332064890136E-2</v>
      </c>
      <c r="AC42" s="165">
        <v>-3.0933795894767302E-2</v>
      </c>
      <c r="AD42" s="165">
        <v>-8.5686236788096171E-4</v>
      </c>
      <c r="AE42" s="165">
        <v>2.5913733215888302E-2</v>
      </c>
      <c r="AF42" s="166">
        <v>5.2473703758868506E-3</v>
      </c>
      <c r="AG42" s="14"/>
      <c r="AH42" s="14"/>
      <c r="AI42" s="14"/>
    </row>
    <row r="43" spans="1:35" x14ac:dyDescent="0.2">
      <c r="A43" s="127">
        <v>44134</v>
      </c>
      <c r="B43" s="164">
        <v>9.3387874643813262E-3</v>
      </c>
      <c r="C43" s="165">
        <v>1.8666739870429883E-3</v>
      </c>
      <c r="D43" s="165">
        <v>-4.040055879715454E-3</v>
      </c>
      <c r="E43" s="165">
        <v>-5.601802809573353E-2</v>
      </c>
      <c r="F43" s="165">
        <v>-2.6299778704555021E-2</v>
      </c>
      <c r="G43" s="165">
        <v>1.5387631931048418E-2</v>
      </c>
      <c r="H43" s="165">
        <v>1.0174374556349841E-2</v>
      </c>
      <c r="I43" s="165">
        <v>5.8840853427875039E-3</v>
      </c>
      <c r="J43" s="165">
        <v>8.3300708038303029E-4</v>
      </c>
      <c r="K43" s="165">
        <v>-1.6432389189189212E-2</v>
      </c>
      <c r="L43" s="165">
        <v>-4.7383857561503762E-3</v>
      </c>
      <c r="M43" s="165">
        <v>2.1263121946666352E-3</v>
      </c>
      <c r="N43" s="165">
        <v>-1.0829707175950221E-2</v>
      </c>
      <c r="O43" s="165">
        <v>3.8539559316717042E-3</v>
      </c>
      <c r="P43" s="165">
        <v>2.5250205665220626E-2</v>
      </c>
      <c r="Q43" s="165">
        <v>-5.8314016206506558E-4</v>
      </c>
      <c r="R43" s="165">
        <v>8.9534117310570149E-3</v>
      </c>
      <c r="S43" s="165">
        <v>-9.0718633506191582E-3</v>
      </c>
      <c r="T43" s="165">
        <v>-8.9603790553346441E-3</v>
      </c>
      <c r="U43" s="165">
        <v>-1.0990621282773394E-2</v>
      </c>
      <c r="V43" s="165">
        <v>-2.2627372435069404E-2</v>
      </c>
      <c r="W43" s="165">
        <v>-3.416449633530938E-3</v>
      </c>
      <c r="X43" s="165">
        <v>-2.0536371006731668E-2</v>
      </c>
      <c r="Y43" s="165">
        <v>-1.4290380649113033E-2</v>
      </c>
      <c r="Z43" s="165">
        <v>4.8077648631925651E-3</v>
      </c>
      <c r="AA43" s="165">
        <v>4.0522200159343047E-3</v>
      </c>
      <c r="AB43" s="165">
        <v>-1.7093027995159549E-2</v>
      </c>
      <c r="AC43" s="165">
        <v>1.5513156324582056E-2</v>
      </c>
      <c r="AD43" s="165">
        <v>-8.361906923411988E-3</v>
      </c>
      <c r="AE43" s="165">
        <v>-2.3860539543685277E-3</v>
      </c>
      <c r="AF43" s="166">
        <v>-5.9082992643041399E-3</v>
      </c>
      <c r="AG43" s="14"/>
      <c r="AH43" s="14"/>
      <c r="AI43" s="14"/>
    </row>
    <row r="44" spans="1:35" x14ac:dyDescent="0.2">
      <c r="A44" s="127">
        <v>44137</v>
      </c>
      <c r="B44" s="164">
        <v>1.8629625341289202E-2</v>
      </c>
      <c r="C44" s="165">
        <v>2.3673871628098864E-2</v>
      </c>
      <c r="D44" s="165">
        <v>1.5073315063397041E-2</v>
      </c>
      <c r="E44" s="165">
        <v>-8.2678669091684753E-4</v>
      </c>
      <c r="F44" s="165">
        <v>2.9157192528272091E-2</v>
      </c>
      <c r="G44" s="165">
        <v>3.9605226877964528E-2</v>
      </c>
      <c r="H44" s="165">
        <v>3.8129525179856127E-2</v>
      </c>
      <c r="I44" s="165">
        <v>0</v>
      </c>
      <c r="J44" s="165">
        <v>1.1652059682645488E-2</v>
      </c>
      <c r="K44" s="165">
        <v>5.122000214464717E-2</v>
      </c>
      <c r="L44" s="165">
        <v>6.1362888433877938E-3</v>
      </c>
      <c r="M44" s="165">
        <v>5.250078301001726E-2</v>
      </c>
      <c r="N44" s="165">
        <v>1.5110041378239902E-2</v>
      </c>
      <c r="O44" s="165">
        <v>4.0650407422098134E-3</v>
      </c>
      <c r="P44" s="165">
        <v>1.119469778990867E-2</v>
      </c>
      <c r="Q44" s="165">
        <v>1.1523601403810035E-2</v>
      </c>
      <c r="R44" s="165">
        <v>2.2541809235599564E-2</v>
      </c>
      <c r="S44" s="165">
        <v>-2.06573708920188E-3</v>
      </c>
      <c r="T44" s="165">
        <v>1.9944160730902771E-2</v>
      </c>
      <c r="U44" s="165">
        <v>-6.9145552086002926E-4</v>
      </c>
      <c r="V44" s="165">
        <v>1.9237149912772367E-2</v>
      </c>
      <c r="W44" s="165">
        <v>1.0211480224151082E-2</v>
      </c>
      <c r="X44" s="165">
        <v>7.7493002497219798E-4</v>
      </c>
      <c r="Y44" s="165">
        <v>2.6592652030425601E-2</v>
      </c>
      <c r="Z44" s="165">
        <v>2.2809171717449228E-2</v>
      </c>
      <c r="AA44" s="165">
        <v>1.2458308037960775E-2</v>
      </c>
      <c r="AB44" s="165">
        <v>1.6674909929424109E-2</v>
      </c>
      <c r="AC44" s="165">
        <v>5.1410104247646693E-2</v>
      </c>
      <c r="AD44" s="165">
        <v>1.1891848648648562E-2</v>
      </c>
      <c r="AE44" s="165">
        <v>-9.237138144329915E-3</v>
      </c>
      <c r="AF44" s="166">
        <v>1.5978280556645741E-2</v>
      </c>
      <c r="AG44" s="14"/>
      <c r="AH44" s="14"/>
      <c r="AI44" s="14"/>
    </row>
    <row r="45" spans="1:35" x14ac:dyDescent="0.2">
      <c r="A45" s="127">
        <v>44138</v>
      </c>
      <c r="B45" s="164">
        <v>1.5772633904840738E-2</v>
      </c>
      <c r="C45" s="165">
        <v>3.0942172784964139E-2</v>
      </c>
      <c r="D45" s="165">
        <v>-6.8120882444722142E-4</v>
      </c>
      <c r="E45" s="165">
        <v>1.5353544599251867E-2</v>
      </c>
      <c r="F45" s="165">
        <v>3.3983767133898946E-2</v>
      </c>
      <c r="G45" s="165">
        <v>2.7071708775115777E-2</v>
      </c>
      <c r="H45" s="165">
        <v>-5.682660965137587E-3</v>
      </c>
      <c r="I45" s="165">
        <v>2.1726962577885089E-2</v>
      </c>
      <c r="J45" s="165">
        <v>1.5014377108481636E-2</v>
      </c>
      <c r="K45" s="165">
        <v>1.9029694688414756E-2</v>
      </c>
      <c r="L45" s="165">
        <v>4.0641409684144314E-2</v>
      </c>
      <c r="M45" s="165">
        <v>3.2256240814145132E-2</v>
      </c>
      <c r="N45" s="165">
        <v>2.4488458465260488E-2</v>
      </c>
      <c r="O45" s="165">
        <v>8.7719075297323368E-3</v>
      </c>
      <c r="P45" s="165">
        <v>1.1070763933371142E-2</v>
      </c>
      <c r="Q45" s="165">
        <v>-1.3699761861708515E-3</v>
      </c>
      <c r="R45" s="165">
        <v>3.1521236907730676E-2</v>
      </c>
      <c r="S45" s="165">
        <v>1.9947332705563925E-2</v>
      </c>
      <c r="T45" s="165">
        <v>2.7376421658262817E-3</v>
      </c>
      <c r="U45" s="165">
        <v>2.0263880588505145E-2</v>
      </c>
      <c r="V45" s="165">
        <v>1.7975300416498863E-2</v>
      </c>
      <c r="W45" s="165">
        <v>1.963899638989175E-2</v>
      </c>
      <c r="X45" s="165">
        <v>2.013339668918146E-2</v>
      </c>
      <c r="Y45" s="165">
        <v>1.9528712387487213E-2</v>
      </c>
      <c r="Z45" s="165">
        <v>2.9637935989017539E-2</v>
      </c>
      <c r="AA45" s="165">
        <v>8.6653378047607532E-4</v>
      </c>
      <c r="AB45" s="165">
        <v>1.9486797134167011E-2</v>
      </c>
      <c r="AC45" s="165">
        <v>4.4146352496609476E-2</v>
      </c>
      <c r="AD45" s="165">
        <v>1.6951603288530182E-2</v>
      </c>
      <c r="AE45" s="165">
        <v>3.2381587423164548E-2</v>
      </c>
      <c r="AF45" s="166">
        <v>2.0612032289633708E-2</v>
      </c>
      <c r="AG45" s="14"/>
      <c r="AH45" s="14"/>
      <c r="AI45" s="14"/>
    </row>
    <row r="46" spans="1:35" x14ac:dyDescent="0.2">
      <c r="A46" s="127">
        <v>44139</v>
      </c>
      <c r="B46" s="164">
        <v>-3.2324277455268002E-2</v>
      </c>
      <c r="C46" s="165">
        <v>1.1423927599709671E-3</v>
      </c>
      <c r="D46" s="165">
        <v>4.6669108849124008E-2</v>
      </c>
      <c r="E46" s="165">
        <v>4.0836607373476719E-2</v>
      </c>
      <c r="F46" s="165">
        <v>-1.3146691043801728E-2</v>
      </c>
      <c r="G46" s="165">
        <v>-7.4303809716693703E-2</v>
      </c>
      <c r="H46" s="165">
        <v>4.1816282180562325E-4</v>
      </c>
      <c r="I46" s="165">
        <v>-2.9989094874590672E-3</v>
      </c>
      <c r="J46" s="165">
        <v>-3.6474165611921627E-3</v>
      </c>
      <c r="K46" s="165">
        <v>-4.6788405499692098E-2</v>
      </c>
      <c r="L46" s="165">
        <v>-3.0312737898197106E-4</v>
      </c>
      <c r="M46" s="165">
        <v>-1.6740304016616969E-3</v>
      </c>
      <c r="N46" s="165">
        <v>1.9288337226238239E-2</v>
      </c>
      <c r="O46" s="165">
        <v>1.8952130165089454E-2</v>
      </c>
      <c r="P46" s="165">
        <v>-1.9796793279719949E-2</v>
      </c>
      <c r="Q46" s="165">
        <v>6.4981516245485871E-3</v>
      </c>
      <c r="R46" s="165">
        <v>-3.055801061568475E-2</v>
      </c>
      <c r="S46" s="165">
        <v>-8.9022507993231637E-3</v>
      </c>
      <c r="T46" s="165">
        <v>4.8101903416967406E-2</v>
      </c>
      <c r="U46" s="165">
        <v>4.8248831748010534E-2</v>
      </c>
      <c r="V46" s="165">
        <v>2.2072398172321872E-2</v>
      </c>
      <c r="W46" s="165">
        <v>-4.1070811208959723E-3</v>
      </c>
      <c r="X46" s="165">
        <v>5.7394676814517709E-2</v>
      </c>
      <c r="Y46" s="165">
        <v>-2.3270493059062591E-2</v>
      </c>
      <c r="Z46" s="165">
        <v>0.10334523535064122</v>
      </c>
      <c r="AA46" s="165">
        <v>-9.1774718614717754E-3</v>
      </c>
      <c r="AB46" s="165">
        <v>2.9892774341993666E-2</v>
      </c>
      <c r="AC46" s="165">
        <v>-2.8632593755220648E-2</v>
      </c>
      <c r="AD46" s="165">
        <v>-5.7430452846550795E-3</v>
      </c>
      <c r="AE46" s="165">
        <v>8.4664007853507695E-3</v>
      </c>
      <c r="AF46" s="166">
        <v>1.33780785537716E-2</v>
      </c>
      <c r="AG46" s="14"/>
      <c r="AH46" s="14"/>
      <c r="AI46" s="14"/>
    </row>
    <row r="47" spans="1:35" x14ac:dyDescent="0.2">
      <c r="A47" s="127">
        <v>44140</v>
      </c>
      <c r="B47" s="164">
        <v>1.8980974800675066E-2</v>
      </c>
      <c r="C47" s="165">
        <v>1.7738578470154032E-2</v>
      </c>
      <c r="D47" s="165">
        <v>7.1202144130575462E-3</v>
      </c>
      <c r="E47" s="165">
        <v>3.5493711235155656E-2</v>
      </c>
      <c r="F47" s="165">
        <v>3.6008644858911643E-2</v>
      </c>
      <c r="G47" s="165">
        <v>5.0634543596844495E-2</v>
      </c>
      <c r="H47" s="165">
        <v>5.1553854739605498E-3</v>
      </c>
      <c r="I47" s="165">
        <v>1.8047579983593076E-2</v>
      </c>
      <c r="J47" s="165">
        <v>5.4911737031186902E-3</v>
      </c>
      <c r="K47" s="165">
        <v>5.425188257800051E-2</v>
      </c>
      <c r="L47" s="165">
        <v>2.5724021471774883E-2</v>
      </c>
      <c r="M47" s="165">
        <v>2.4425660400745564E-2</v>
      </c>
      <c r="N47" s="165">
        <v>1.1071041981214336E-2</v>
      </c>
      <c r="O47" s="165">
        <v>-4.376586337492272E-4</v>
      </c>
      <c r="P47" s="165">
        <v>2.5647854769475398E-2</v>
      </c>
      <c r="Q47" s="165">
        <v>2.5825036979558735E-3</v>
      </c>
      <c r="R47" s="165">
        <v>4.0897735660847978E-2</v>
      </c>
      <c r="S47" s="165">
        <v>6.7017407432807818E-3</v>
      </c>
      <c r="T47" s="165">
        <v>-1.9846223228179305E-3</v>
      </c>
      <c r="U47" s="165">
        <v>3.1886843347136429E-2</v>
      </c>
      <c r="V47" s="165">
        <v>1.8533069531429858E-2</v>
      </c>
      <c r="W47" s="165">
        <v>1.2372056401962928E-2</v>
      </c>
      <c r="X47" s="165">
        <v>3.7808071352634975E-2</v>
      </c>
      <c r="Y47" s="165">
        <v>3.3306320367806785E-2</v>
      </c>
      <c r="Z47" s="165">
        <v>-4.5127482204021518E-4</v>
      </c>
      <c r="AA47" s="165">
        <v>1.6253075563560371E-2</v>
      </c>
      <c r="AB47" s="165">
        <v>1.8920441207813221E-2</v>
      </c>
      <c r="AC47" s="165">
        <v>3.3884298454112782E-2</v>
      </c>
      <c r="AD47" s="165">
        <v>1.0636756308415762E-2</v>
      </c>
      <c r="AE47" s="165">
        <v>1.5111529543455626E-2</v>
      </c>
      <c r="AF47" s="166">
        <v>1.9481708696529543E-2</v>
      </c>
      <c r="AG47" s="14"/>
      <c r="AH47" s="14"/>
      <c r="AI47" s="14"/>
    </row>
    <row r="48" spans="1:35" x14ac:dyDescent="0.2">
      <c r="A48" s="127">
        <v>44141</v>
      </c>
      <c r="B48" s="164">
        <v>-1.1028983045875407E-3</v>
      </c>
      <c r="C48" s="165">
        <v>-1.4473539756665432E-2</v>
      </c>
      <c r="D48" s="165">
        <v>-1.2932836086853028E-3</v>
      </c>
      <c r="E48" s="165">
        <v>-2.8563975708342237E-3</v>
      </c>
      <c r="F48" s="165">
        <v>4.1378128241851275E-3</v>
      </c>
      <c r="G48" s="165">
        <v>-1.1036869484011835E-2</v>
      </c>
      <c r="H48" s="165">
        <v>-1.3723274379307981E-2</v>
      </c>
      <c r="I48" s="165">
        <v>8.0579908675799672E-3</v>
      </c>
      <c r="J48" s="165">
        <v>2.0230582933455921E-4</v>
      </c>
      <c r="K48" s="165">
        <v>-1.5111312740222482E-2</v>
      </c>
      <c r="L48" s="165">
        <v>-8.3760935227007449E-3</v>
      </c>
      <c r="M48" s="165">
        <v>5.4015986763509272E-3</v>
      </c>
      <c r="N48" s="165">
        <v>-5.6323805009821371E-3</v>
      </c>
      <c r="O48" s="165">
        <v>-6.348533274956103E-3</v>
      </c>
      <c r="P48" s="165">
        <v>-6.360512495264814E-3</v>
      </c>
      <c r="Q48" s="165">
        <v>1.7816292852614879E-2</v>
      </c>
      <c r="R48" s="165">
        <v>-1.3320546493925223E-2</v>
      </c>
      <c r="S48" s="165">
        <v>1.1557487046900405E-3</v>
      </c>
      <c r="T48" s="165">
        <v>-1.2428685757364111E-3</v>
      </c>
      <c r="U48" s="165">
        <v>1.9257826749090601E-3</v>
      </c>
      <c r="V48" s="165">
        <v>-6.1681034580132188E-3</v>
      </c>
      <c r="W48" s="165">
        <v>5.9698761774871212E-3</v>
      </c>
      <c r="X48" s="165">
        <v>-2.6903005046119421E-4</v>
      </c>
      <c r="Y48" s="165">
        <v>-3.999701921422627E-3</v>
      </c>
      <c r="Z48" s="165">
        <v>-1.9582401573065455E-2</v>
      </c>
      <c r="AA48" s="165">
        <v>6.5347719162589524E-3</v>
      </c>
      <c r="AB48" s="165">
        <v>4.1995648866604007E-3</v>
      </c>
      <c r="AC48" s="165">
        <v>-5.8619239504907883E-3</v>
      </c>
      <c r="AD48" s="165">
        <v>1.6031246838842605E-2</v>
      </c>
      <c r="AE48" s="165">
        <v>3.9382482981904499E-3</v>
      </c>
      <c r="AF48" s="166">
        <v>-2.3522217893651165E-3</v>
      </c>
      <c r="AG48" s="14"/>
      <c r="AH48" s="14"/>
      <c r="AI48" s="14"/>
    </row>
    <row r="49" spans="1:35" x14ac:dyDescent="0.2">
      <c r="A49" s="127">
        <v>44144</v>
      </c>
      <c r="B49" s="164">
        <v>2.5149612927257703E-3</v>
      </c>
      <c r="C49" s="165">
        <v>0.21387941433696511</v>
      </c>
      <c r="D49" s="165">
        <v>1.4373902657865978E-2</v>
      </c>
      <c r="E49" s="165">
        <v>-1.996800033755175E-2</v>
      </c>
      <c r="F49" s="165">
        <v>0.13706095673066576</v>
      </c>
      <c r="G49" s="165">
        <v>5.9086207536756419E-2</v>
      </c>
      <c r="H49" s="165">
        <v>0.11595221037379599</v>
      </c>
      <c r="I49" s="165">
        <v>1.7852438525244985E-2</v>
      </c>
      <c r="J49" s="165">
        <v>6.3094012879797434E-2</v>
      </c>
      <c r="K49" s="165">
        <v>8.065517312875814E-2</v>
      </c>
      <c r="L49" s="165">
        <v>6.7922082577811738E-2</v>
      </c>
      <c r="M49" s="165">
        <v>6.9029145948246606E-2</v>
      </c>
      <c r="N49" s="165">
        <v>-5.0204015979595118E-2</v>
      </c>
      <c r="O49" s="165">
        <v>4.6265477996594306E-3</v>
      </c>
      <c r="P49" s="165">
        <v>1.3065573368418404E-2</v>
      </c>
      <c r="Q49" s="165">
        <v>2.6924442882249711E-2</v>
      </c>
      <c r="R49" s="165">
        <v>0.13539241584491468</v>
      </c>
      <c r="S49" s="165">
        <v>-1.5422963755291508E-2</v>
      </c>
      <c r="T49" s="165">
        <v>1.7422021745348015E-3</v>
      </c>
      <c r="U49" s="165">
        <v>-2.3824432219629821E-2</v>
      </c>
      <c r="V49" s="165">
        <v>3.8792088694750149E-4</v>
      </c>
      <c r="W49" s="165">
        <v>-3.6584452603070639E-2</v>
      </c>
      <c r="X49" s="165">
        <v>-3.3442053433221375E-3</v>
      </c>
      <c r="Y49" s="165">
        <v>5.7322826771653679E-2</v>
      </c>
      <c r="Z49" s="165">
        <v>7.3102200707764187E-3</v>
      </c>
      <c r="AA49" s="165">
        <v>2.2381702073837495E-2</v>
      </c>
      <c r="AB49" s="165">
        <v>7.1597681908612376E-2</v>
      </c>
      <c r="AC49" s="165">
        <v>6.6202035213025034E-2</v>
      </c>
      <c r="AD49" s="165">
        <v>-1.5298147347241553E-2</v>
      </c>
      <c r="AE49" s="165">
        <v>0.11870388450261959</v>
      </c>
      <c r="AF49" s="166">
        <v>2.9465742107232851E-2</v>
      </c>
      <c r="AG49" s="14"/>
      <c r="AH49" s="14"/>
      <c r="AI49" s="14"/>
    </row>
    <row r="50" spans="1:35" x14ac:dyDescent="0.2">
      <c r="A50" s="127">
        <v>44145</v>
      </c>
      <c r="B50" s="164">
        <v>3.4938543991738458E-2</v>
      </c>
      <c r="C50" s="165">
        <v>-1.2098542759686248E-2</v>
      </c>
      <c r="D50" s="165">
        <v>2.8085131914893591E-2</v>
      </c>
      <c r="E50" s="165">
        <v>-3.0089322558458642E-3</v>
      </c>
      <c r="F50" s="165">
        <v>5.2018292528889898E-2</v>
      </c>
      <c r="G50" s="165">
        <v>8.6640670843667333E-3</v>
      </c>
      <c r="H50" s="165">
        <v>4.6221636115324038E-2</v>
      </c>
      <c r="I50" s="165">
        <v>1.3612565088676476E-2</v>
      </c>
      <c r="J50" s="165">
        <v>2.6821381015788459E-2</v>
      </c>
      <c r="K50" s="165">
        <v>2.5709900723520862E-2</v>
      </c>
      <c r="L50" s="165">
        <v>1.1817838750871834E-2</v>
      </c>
      <c r="M50" s="165">
        <v>2.5331188757520939E-2</v>
      </c>
      <c r="N50" s="165">
        <v>2.0743067671433524E-2</v>
      </c>
      <c r="O50" s="165">
        <v>-3.5087501538925148E-3</v>
      </c>
      <c r="P50" s="165">
        <v>2.0600753229470747E-2</v>
      </c>
      <c r="Q50" s="165">
        <v>1.5060220220971754E-2</v>
      </c>
      <c r="R50" s="165">
        <v>-3.2506842899797661E-3</v>
      </c>
      <c r="S50" s="165">
        <v>4.6902729355124961E-4</v>
      </c>
      <c r="T50" s="165">
        <v>7.5775473419004147E-3</v>
      </c>
      <c r="U50" s="165">
        <v>-3.3792774549167848E-2</v>
      </c>
      <c r="V50" s="165">
        <v>-9.6161149968851944E-3</v>
      </c>
      <c r="W50" s="165">
        <v>1.645039436008422E-2</v>
      </c>
      <c r="X50" s="165">
        <v>-4.4816395575502876E-2</v>
      </c>
      <c r="Y50" s="165">
        <v>1.5490035861558171E-2</v>
      </c>
      <c r="Z50" s="165">
        <v>1.0542862857142898E-2</v>
      </c>
      <c r="AA50" s="165">
        <v>2.1056116310160355E-2</v>
      </c>
      <c r="AB50" s="165">
        <v>2.9622203344721321E-3</v>
      </c>
      <c r="AC50" s="165">
        <v>6.4605305797016399E-2</v>
      </c>
      <c r="AD50" s="165">
        <v>1.4072767859198532E-2</v>
      </c>
      <c r="AE50" s="165">
        <v>-3.3662600004561449E-3</v>
      </c>
      <c r="AF50" s="166">
        <v>9.0181175164114613E-3</v>
      </c>
      <c r="AG50" s="14"/>
      <c r="AH50" s="14"/>
      <c r="AI50" s="14"/>
    </row>
    <row r="51" spans="1:35" x14ac:dyDescent="0.2">
      <c r="A51" s="127">
        <v>44146</v>
      </c>
      <c r="B51" s="164">
        <v>4.1390564274501607E-4</v>
      </c>
      <c r="C51" s="165">
        <v>-4.1655835489154858E-2</v>
      </c>
      <c r="D51" s="165">
        <v>-3.7665727541414951E-3</v>
      </c>
      <c r="E51" s="165">
        <v>3.0352651286085663E-2</v>
      </c>
      <c r="F51" s="165">
        <v>-3.4660066408818024E-2</v>
      </c>
      <c r="G51" s="165">
        <v>-1.6482855197628821E-2</v>
      </c>
      <c r="H51" s="165">
        <v>-7.3432165643433356E-3</v>
      </c>
      <c r="I51" s="165">
        <v>1.5754157650977207E-2</v>
      </c>
      <c r="J51" s="165">
        <v>-7.4101148573545439E-3</v>
      </c>
      <c r="K51" s="165">
        <v>-2.3381968263785358E-2</v>
      </c>
      <c r="L51" s="165">
        <v>2.6670437179057149E-3</v>
      </c>
      <c r="M51" s="165">
        <v>-1.3318165428619966E-2</v>
      </c>
      <c r="N51" s="165">
        <v>7.910850036738637E-3</v>
      </c>
      <c r="O51" s="165">
        <v>2.0026386884383518E-2</v>
      </c>
      <c r="P51" s="165">
        <v>-6.0216010169926726E-3</v>
      </c>
      <c r="Q51" s="165">
        <v>-3.2370920099614731E-3</v>
      </c>
      <c r="R51" s="165">
        <v>-1.4933041922409296E-2</v>
      </c>
      <c r="S51" s="165">
        <v>2.2032612252820716E-2</v>
      </c>
      <c r="T51" s="165">
        <v>-6.1640905001192348E-4</v>
      </c>
      <c r="U51" s="165">
        <v>2.6254718408007083E-2</v>
      </c>
      <c r="V51" s="165">
        <v>-3.9147287128238339E-4</v>
      </c>
      <c r="W51" s="165">
        <v>1.290469174763631E-2</v>
      </c>
      <c r="X51" s="165">
        <v>2.6326370405776123E-2</v>
      </c>
      <c r="Y51" s="165">
        <v>-1.0266896375279555E-2</v>
      </c>
      <c r="Z51" s="165">
        <v>-5.6263676913320682E-3</v>
      </c>
      <c r="AA51" s="165">
        <v>-1.6366285314771689E-3</v>
      </c>
      <c r="AB51" s="165">
        <v>-2.8596924931760803E-3</v>
      </c>
      <c r="AC51" s="165">
        <v>-2.1487580707795995E-2</v>
      </c>
      <c r="AD51" s="165">
        <v>1.6625433039645809E-2</v>
      </c>
      <c r="AE51" s="165">
        <v>-3.0187840192894E-2</v>
      </c>
      <c r="AF51" s="166">
        <v>-7.916135865226881E-4</v>
      </c>
      <c r="AG51" s="14"/>
      <c r="AH51" s="14"/>
      <c r="AI51" s="14"/>
    </row>
    <row r="52" spans="1:35" x14ac:dyDescent="0.2">
      <c r="A52" s="127">
        <v>44147</v>
      </c>
      <c r="B52" s="164">
        <v>-1.2765226113370387E-2</v>
      </c>
      <c r="C52" s="165">
        <v>-1.8003059269178223E-4</v>
      </c>
      <c r="D52" s="165">
        <v>-1.4749274878480434E-2</v>
      </c>
      <c r="E52" s="165">
        <v>-2.3432839960378926E-3</v>
      </c>
      <c r="F52" s="165">
        <v>-2.9810558215006E-2</v>
      </c>
      <c r="G52" s="165">
        <v>-1.9473739311245408E-3</v>
      </c>
      <c r="H52" s="165">
        <v>-2.1707506933149379E-2</v>
      </c>
      <c r="I52" s="165">
        <v>-1.6781183992820581E-2</v>
      </c>
      <c r="J52" s="165">
        <v>-1.0638372129959883E-2</v>
      </c>
      <c r="K52" s="165">
        <v>-2.2409462218147214E-2</v>
      </c>
      <c r="L52" s="165">
        <v>-1.6234844995622444E-2</v>
      </c>
      <c r="M52" s="165">
        <v>-1.0286457283382067E-2</v>
      </c>
      <c r="N52" s="165">
        <v>-5.4365796579658454E-3</v>
      </c>
      <c r="O52" s="165">
        <v>-3.0204898822217885E-2</v>
      </c>
      <c r="P52" s="165">
        <v>-2.3037517654543982E-2</v>
      </c>
      <c r="Q52" s="165">
        <v>3.3829498636748223E-3</v>
      </c>
      <c r="R52" s="165">
        <v>-1.2284335357068632E-2</v>
      </c>
      <c r="S52" s="165">
        <v>-2.2704324874702753E-2</v>
      </c>
      <c r="T52" s="165">
        <v>-1.480380809017745E-2</v>
      </c>
      <c r="U52" s="165">
        <v>-5.1258415360078136E-3</v>
      </c>
      <c r="V52" s="165">
        <v>-7.9900122829386078E-3</v>
      </c>
      <c r="W52" s="165">
        <v>5.6301116392565298E-4</v>
      </c>
      <c r="X52" s="165">
        <v>-1.8726867303045402E-2</v>
      </c>
      <c r="Y52" s="165">
        <v>-1.8968678624920354E-2</v>
      </c>
      <c r="Z52" s="165">
        <v>7.70540775528894E-3</v>
      </c>
      <c r="AA52" s="165">
        <v>-3.4426065573771591E-3</v>
      </c>
      <c r="AB52" s="165">
        <v>-2.0874480783372951E-2</v>
      </c>
      <c r="AC52" s="165">
        <v>-1.6167929926832247E-2</v>
      </c>
      <c r="AD52" s="165">
        <v>1.6894175345159024E-3</v>
      </c>
      <c r="AE52" s="165">
        <v>-1.6688455109424072E-2</v>
      </c>
      <c r="AF52" s="166">
        <v>-1.0798829701578083E-2</v>
      </c>
      <c r="AG52" s="14"/>
      <c r="AH52" s="14"/>
      <c r="AI52" s="14"/>
    </row>
    <row r="53" spans="1:35" x14ac:dyDescent="0.2">
      <c r="A53" s="127">
        <v>44148</v>
      </c>
      <c r="B53" s="164">
        <v>1.6402214611154431E-2</v>
      </c>
      <c r="C53" s="165">
        <v>3.5013501980441175E-2</v>
      </c>
      <c r="D53" s="165">
        <v>9.2773045849603442E-4</v>
      </c>
      <c r="E53" s="165">
        <v>4.1945306953650174E-4</v>
      </c>
      <c r="F53" s="165">
        <v>5.8793571419230695E-2</v>
      </c>
      <c r="G53" s="165">
        <v>1.5254549303655329E-2</v>
      </c>
      <c r="H53" s="165">
        <v>2.9255002584728018E-2</v>
      </c>
      <c r="I53" s="165">
        <v>7.0597469386990852E-2</v>
      </c>
      <c r="J53" s="165">
        <v>8.3003776004668683E-3</v>
      </c>
      <c r="K53" s="165">
        <v>1.8221002777801809E-2</v>
      </c>
      <c r="L53" s="165">
        <v>2.1304401223821712E-2</v>
      </c>
      <c r="M53" s="165">
        <v>2.1800790361975464E-2</v>
      </c>
      <c r="N53" s="165">
        <v>3.3667210891514809E-3</v>
      </c>
      <c r="O53" s="165">
        <v>1.1345895186965604E-2</v>
      </c>
      <c r="P53" s="165">
        <v>2.0523999999999987E-2</v>
      </c>
      <c r="Q53" s="165">
        <v>1.0788880429085212E-2</v>
      </c>
      <c r="R53" s="165">
        <v>6.262670734868081E-3</v>
      </c>
      <c r="S53" s="165">
        <v>9.8555401089361894E-4</v>
      </c>
      <c r="T53" s="165">
        <v>1.5401911855854378E-2</v>
      </c>
      <c r="U53" s="165">
        <v>4.9665474845288493E-3</v>
      </c>
      <c r="V53" s="165">
        <v>1.2950094859049965E-2</v>
      </c>
      <c r="W53" s="165">
        <v>1.498420745624518E-2</v>
      </c>
      <c r="X53" s="165">
        <v>3.6082511715851417E-4</v>
      </c>
      <c r="Y53" s="165">
        <v>1.684298414696328E-2</v>
      </c>
      <c r="Z53" s="165">
        <v>3.5552297784460229E-3</v>
      </c>
      <c r="AA53" s="165">
        <v>4.4415199137766148E-3</v>
      </c>
      <c r="AB53" s="165">
        <v>1.0659757290400362E-2</v>
      </c>
      <c r="AC53" s="165">
        <v>4.758398332106939E-2</v>
      </c>
      <c r="AD53" s="165">
        <v>1.5583870082543916E-2</v>
      </c>
      <c r="AE53" s="165">
        <v>2.0956293655363334E-2</v>
      </c>
      <c r="AF53" s="166">
        <v>1.3742698202933612E-2</v>
      </c>
      <c r="AG53" s="14"/>
      <c r="AH53" s="14"/>
      <c r="AI53" s="14"/>
    </row>
    <row r="54" spans="1:35" x14ac:dyDescent="0.2">
      <c r="A54" s="127">
        <v>44151</v>
      </c>
      <c r="B54" s="164">
        <v>2.397083554859436E-2</v>
      </c>
      <c r="C54" s="165">
        <v>3.2002783407301338E-2</v>
      </c>
      <c r="D54" s="165">
        <v>-2.9490941904740664E-3</v>
      </c>
      <c r="E54" s="165">
        <v>8.7204509689677856E-3</v>
      </c>
      <c r="F54" s="165">
        <v>8.1716599424313863E-2</v>
      </c>
      <c r="G54" s="165">
        <v>8.6191540368407704E-3</v>
      </c>
      <c r="H54" s="165">
        <v>7.1419969546187678E-2</v>
      </c>
      <c r="I54" s="165">
        <v>2.7536206399217056E-2</v>
      </c>
      <c r="J54" s="165">
        <v>7.4835732931042287E-3</v>
      </c>
      <c r="K54" s="165">
        <v>3.7714045839637222E-2</v>
      </c>
      <c r="L54" s="165">
        <v>1.5063004244449507E-2</v>
      </c>
      <c r="M54" s="165">
        <v>3.4980665103029995E-2</v>
      </c>
      <c r="N54" s="165">
        <v>8.6589237198613223E-3</v>
      </c>
      <c r="O54" s="165">
        <v>1.6058073384471516E-2</v>
      </c>
      <c r="P54" s="165">
        <v>1.2922576173257649E-2</v>
      </c>
      <c r="Q54" s="165">
        <v>6.3376386792919348E-3</v>
      </c>
      <c r="R54" s="165">
        <v>2.8225814722548925E-2</v>
      </c>
      <c r="S54" s="165">
        <v>1.6175904989571999E-2</v>
      </c>
      <c r="T54" s="165">
        <v>-1.1222052267038762E-2</v>
      </c>
      <c r="U54" s="165">
        <v>3.3254861975309247E-3</v>
      </c>
      <c r="V54" s="165">
        <v>1.4265684551494351E-2</v>
      </c>
      <c r="W54" s="165">
        <v>-1.2822331666359488E-2</v>
      </c>
      <c r="X54" s="165">
        <v>1.5230011126408094E-3</v>
      </c>
      <c r="Y54" s="165">
        <v>1.2330000284854759E-2</v>
      </c>
      <c r="Z54" s="165">
        <v>3.2333172827814227E-3</v>
      </c>
      <c r="AA54" s="165">
        <v>-2.7841794499806616E-3</v>
      </c>
      <c r="AB54" s="165">
        <v>1.0547325361978777E-2</v>
      </c>
      <c r="AC54" s="165">
        <v>3.2545048760127537E-2</v>
      </c>
      <c r="AD54" s="165">
        <v>1.262129060946604E-2</v>
      </c>
      <c r="AE54" s="165">
        <v>4.5605644365382503E-2</v>
      </c>
      <c r="AF54" s="166">
        <v>1.5964485524160299E-2</v>
      </c>
      <c r="AG54" s="14"/>
      <c r="AH54" s="14"/>
      <c r="AI54" s="14"/>
    </row>
    <row r="55" spans="1:35" x14ac:dyDescent="0.2">
      <c r="A55" s="127">
        <v>44152</v>
      </c>
      <c r="B55" s="164">
        <v>-1.265397438942939E-3</v>
      </c>
      <c r="C55" s="165">
        <v>-1.8454495971256479E-2</v>
      </c>
      <c r="D55" s="165">
        <v>-1.7831496360491861E-2</v>
      </c>
      <c r="E55" s="165">
        <v>-7.5644553392072433E-3</v>
      </c>
      <c r="F55" s="165">
        <v>3.7796488274599582E-2</v>
      </c>
      <c r="G55" s="165">
        <v>-7.3907153139244341E-3</v>
      </c>
      <c r="H55" s="165">
        <v>-2.1582711573546631E-2</v>
      </c>
      <c r="I55" s="165">
        <v>-1.5514809226262027E-2</v>
      </c>
      <c r="J55" s="165">
        <v>-3.1568803400884304E-3</v>
      </c>
      <c r="K55" s="165">
        <v>1.0198405340255734E-2</v>
      </c>
      <c r="L55" s="165">
        <v>1.0207702801337648E-2</v>
      </c>
      <c r="M55" s="165">
        <v>-1.5628716920824903E-2</v>
      </c>
      <c r="N55" s="165">
        <v>-2.5396164904055496E-2</v>
      </c>
      <c r="O55" s="165">
        <v>-1.4288807410452686E-2</v>
      </c>
      <c r="P55" s="165">
        <v>-5.5762419265271701E-3</v>
      </c>
      <c r="Q55" s="165">
        <v>-9.9436522395630611E-3</v>
      </c>
      <c r="R55" s="165">
        <v>-1.0144944327068806E-2</v>
      </c>
      <c r="S55" s="165">
        <v>-3.3221105213326885E-3</v>
      </c>
      <c r="T55" s="165">
        <v>1.6462892456082345E-2</v>
      </c>
      <c r="U55" s="165">
        <v>-1.2751411181722849E-2</v>
      </c>
      <c r="V55" s="165">
        <v>1.614023506156137E-2</v>
      </c>
      <c r="W55" s="165">
        <v>-3.8614619604733225E-3</v>
      </c>
      <c r="X55" s="165">
        <v>2.5131113790592297E-2</v>
      </c>
      <c r="Y55" s="165">
        <v>-9.1716198121750692E-3</v>
      </c>
      <c r="Z55" s="165">
        <v>-1.3227960617129719E-2</v>
      </c>
      <c r="AA55" s="165">
        <v>-2.2992117309774684E-3</v>
      </c>
      <c r="AB55" s="165">
        <v>-9.3558534464859289E-3</v>
      </c>
      <c r="AC55" s="165">
        <v>-9.6371886456774858E-2</v>
      </c>
      <c r="AD55" s="165">
        <v>-2.0139116765427567E-2</v>
      </c>
      <c r="AE55" s="165">
        <v>-1.1750743232884497E-3</v>
      </c>
      <c r="AF55" s="166">
        <v>-5.5788829813518959E-3</v>
      </c>
      <c r="AG55" s="14"/>
      <c r="AH55" s="14"/>
      <c r="AI55" s="14"/>
    </row>
    <row r="56" spans="1:35" x14ac:dyDescent="0.2">
      <c r="A56" s="127">
        <v>44153</v>
      </c>
      <c r="B56" s="164">
        <v>-1.2900282267336305E-2</v>
      </c>
      <c r="C56" s="165">
        <v>-1.9230811661294367E-2</v>
      </c>
      <c r="D56" s="165">
        <v>-2.013425812997538E-2</v>
      </c>
      <c r="E56" s="165">
        <v>-1.1391238892631161E-2</v>
      </c>
      <c r="F56" s="165">
        <v>-3.2135205444391302E-2</v>
      </c>
      <c r="G56" s="165">
        <v>4.8281134354462019E-3</v>
      </c>
      <c r="H56" s="165">
        <v>-3.1709581437160184E-2</v>
      </c>
      <c r="I56" s="165">
        <v>-1.3371561285301814E-2</v>
      </c>
      <c r="J56" s="165">
        <v>-1.9932917287630469E-2</v>
      </c>
      <c r="K56" s="165">
        <v>1.5051376651982418E-2</v>
      </c>
      <c r="L56" s="165">
        <v>-1.5579390578571717E-3</v>
      </c>
      <c r="M56" s="165">
        <v>-2.0552286362905736E-2</v>
      </c>
      <c r="N56" s="165">
        <v>-9.689191435060085E-3</v>
      </c>
      <c r="O56" s="165">
        <v>-1.032282034532872E-2</v>
      </c>
      <c r="P56" s="165">
        <v>-7.9014445514385967E-3</v>
      </c>
      <c r="Q56" s="165">
        <v>-1.3257522065315608E-2</v>
      </c>
      <c r="R56" s="165">
        <v>-7.4067779915013565E-3</v>
      </c>
      <c r="S56" s="165">
        <v>-2.2683718871434611E-3</v>
      </c>
      <c r="T56" s="165">
        <v>-1.5337435304001001E-2</v>
      </c>
      <c r="U56" s="165">
        <v>-1.5760537581256284E-2</v>
      </c>
      <c r="V56" s="165">
        <v>-4.3869750343480396E-3</v>
      </c>
      <c r="W56" s="165">
        <v>-1.5365153109488605E-2</v>
      </c>
      <c r="X56" s="165">
        <v>3.8645858209798156E-3</v>
      </c>
      <c r="Y56" s="165">
        <v>-4.9614783377545102E-3</v>
      </c>
      <c r="Z56" s="165">
        <v>-2.1556364301794417E-2</v>
      </c>
      <c r="AA56" s="165">
        <v>-7.078189300411486E-3</v>
      </c>
      <c r="AB56" s="165">
        <v>-1.3668097880135233E-2</v>
      </c>
      <c r="AC56" s="165">
        <v>-4.0652398527096567E-2</v>
      </c>
      <c r="AD56" s="165">
        <v>-1.8745331015106448E-3</v>
      </c>
      <c r="AE56" s="165">
        <v>-4.1522906574394947E-3</v>
      </c>
      <c r="AF56" s="166">
        <v>-1.1581302976327423E-2</v>
      </c>
      <c r="AG56" s="14"/>
      <c r="AH56" s="14"/>
      <c r="AI56" s="14"/>
    </row>
    <row r="57" spans="1:35" x14ac:dyDescent="0.2">
      <c r="A57" s="127">
        <v>44154</v>
      </c>
      <c r="B57" s="164">
        <v>1.225245083730897E-3</v>
      </c>
      <c r="C57" s="165">
        <v>-8.7534140187917053E-4</v>
      </c>
      <c r="D57" s="165">
        <v>-1.3566899665588772E-2</v>
      </c>
      <c r="E57" s="165">
        <v>5.1681776257577194E-3</v>
      </c>
      <c r="F57" s="165">
        <v>1.165762402866255E-2</v>
      </c>
      <c r="G57" s="165">
        <v>9.2618383332809806E-4</v>
      </c>
      <c r="H57" s="165">
        <v>1.7204603906082028E-2</v>
      </c>
      <c r="I57" s="165">
        <v>-3.6302516940949214E-3</v>
      </c>
      <c r="J57" s="165">
        <v>9.8840522736352021E-3</v>
      </c>
      <c r="K57" s="165">
        <v>7.2334540186891338E-4</v>
      </c>
      <c r="L57" s="165">
        <v>1.2037628015546531E-3</v>
      </c>
      <c r="M57" s="165">
        <v>8.0055690517348843E-3</v>
      </c>
      <c r="N57" s="165">
        <v>4.0766632805715464E-3</v>
      </c>
      <c r="O57" s="165">
        <v>1.2427829284779701E-2</v>
      </c>
      <c r="P57" s="165">
        <v>3.5112015974445576E-3</v>
      </c>
      <c r="Q57" s="165">
        <v>-1.5606704743390543E-3</v>
      </c>
      <c r="R57" s="165">
        <v>2.6897874186551096E-3</v>
      </c>
      <c r="S57" s="165">
        <v>-1.9023895341055974E-3</v>
      </c>
      <c r="T57" s="165">
        <v>1.7445772527837633E-3</v>
      </c>
      <c r="U57" s="165">
        <v>6.3482849502720651E-3</v>
      </c>
      <c r="V57" s="165">
        <v>2.1271669783797797E-3</v>
      </c>
      <c r="W57" s="165">
        <v>-1.2168790526172479E-3</v>
      </c>
      <c r="X57" s="165">
        <v>2.9125796716039876E-2</v>
      </c>
      <c r="Y57" s="165">
        <v>-3.721068829391605E-3</v>
      </c>
      <c r="Z57" s="165">
        <v>-2.1799105343847658E-2</v>
      </c>
      <c r="AA57" s="165">
        <v>-1.8236240053050023E-3</v>
      </c>
      <c r="AB57" s="165">
        <v>-1.2509984001251029E-3</v>
      </c>
      <c r="AC57" s="165">
        <v>-9.9398901386344996E-3</v>
      </c>
      <c r="AD57" s="165">
        <v>2.0323288492139824E-2</v>
      </c>
      <c r="AE57" s="165">
        <v>-1.5149361298791963E-2</v>
      </c>
      <c r="AF57" s="166">
        <v>1.5221604963853164E-3</v>
      </c>
      <c r="AG57" s="14"/>
      <c r="AH57" s="14"/>
      <c r="AI57" s="14"/>
    </row>
    <row r="58" spans="1:35" x14ac:dyDescent="0.2">
      <c r="A58" s="127">
        <v>44155</v>
      </c>
      <c r="B58" s="164">
        <v>7.458761100991973E-3</v>
      </c>
      <c r="C58" s="165">
        <v>-1.3667399804340397E-2</v>
      </c>
      <c r="D58" s="165">
        <v>-6.6764588656826884E-3</v>
      </c>
      <c r="E58" s="165">
        <v>-1.0957543922433866E-2</v>
      </c>
      <c r="F58" s="165">
        <v>-2.9416069717664972E-2</v>
      </c>
      <c r="G58" s="165">
        <v>-3.8750608632177608E-3</v>
      </c>
      <c r="H58" s="165">
        <v>6.998483366436048E-4</v>
      </c>
      <c r="I58" s="165">
        <v>-4.8578336098047403E-3</v>
      </c>
      <c r="J58" s="165">
        <v>-8.6580649603225091E-3</v>
      </c>
      <c r="K58" s="165">
        <v>-1.102276834116378E-2</v>
      </c>
      <c r="L58" s="165">
        <v>-5.4326088167241382E-3</v>
      </c>
      <c r="M58" s="165">
        <v>-3.5517018372548392E-3</v>
      </c>
      <c r="N58" s="165">
        <v>-4.1338907796746316E-3</v>
      </c>
      <c r="O58" s="165">
        <v>-5.0416485103386144E-3</v>
      </c>
      <c r="P58" s="165">
        <v>-2.0481140126301645E-3</v>
      </c>
      <c r="Q58" s="165">
        <v>-5.3010602507885807E-3</v>
      </c>
      <c r="R58" s="165">
        <v>-8.5669610343883651E-3</v>
      </c>
      <c r="S58" s="165">
        <v>-4.7417832516304381E-3</v>
      </c>
      <c r="T58" s="165">
        <v>7.4634964807773763E-4</v>
      </c>
      <c r="U58" s="165">
        <v>-9.5565343146269965E-3</v>
      </c>
      <c r="V58" s="165">
        <v>8.111530343066331E-3</v>
      </c>
      <c r="W58" s="165">
        <v>-1.648362371162948E-3</v>
      </c>
      <c r="X58" s="165">
        <v>-2.4976327790885877E-2</v>
      </c>
      <c r="Y58" s="165">
        <v>5.0796147411524828E-3</v>
      </c>
      <c r="Z58" s="165">
        <v>-6.8248902077150397E-3</v>
      </c>
      <c r="AA58" s="165">
        <v>-2.8234180837639622E-3</v>
      </c>
      <c r="AB58" s="165">
        <v>-1.7777144459989347E-2</v>
      </c>
      <c r="AC58" s="165">
        <v>-8.4543993899287573E-3</v>
      </c>
      <c r="AD58" s="165">
        <v>-1.2358598881100358E-2</v>
      </c>
      <c r="AE58" s="165">
        <v>-4.586466239158371E-3</v>
      </c>
      <c r="AF58" s="166">
        <v>-7.4533896048702974E-3</v>
      </c>
      <c r="AG58" s="14"/>
      <c r="AH58" s="14"/>
      <c r="AI58" s="14"/>
    </row>
    <row r="59" spans="1:35" x14ac:dyDescent="0.2">
      <c r="A59" s="127">
        <v>44158</v>
      </c>
      <c r="B59" s="164">
        <v>7.2300306971486705E-3</v>
      </c>
      <c r="C59" s="165">
        <v>3.1177775249995099E-2</v>
      </c>
      <c r="D59" s="165">
        <v>-4.2568311534419978E-3</v>
      </c>
      <c r="E59" s="165">
        <v>-2.9742612229166965E-2</v>
      </c>
      <c r="F59" s="165">
        <v>5.966338191722742E-2</v>
      </c>
      <c r="G59" s="165">
        <v>1.4805800727069718E-2</v>
      </c>
      <c r="H59" s="165">
        <v>6.1079355856401119E-2</v>
      </c>
      <c r="I59" s="165">
        <v>1.6353380123178329E-2</v>
      </c>
      <c r="J59" s="165">
        <v>1.8989938066837908E-4</v>
      </c>
      <c r="K59" s="165">
        <v>2.2108514525854162E-2</v>
      </c>
      <c r="L59" s="165">
        <v>2.4535463858460727E-2</v>
      </c>
      <c r="M59" s="165">
        <v>1.2772287128712811E-2</v>
      </c>
      <c r="N59" s="165">
        <v>5.8930210584708931E-3</v>
      </c>
      <c r="O59" s="165">
        <v>1.476100495177346E-2</v>
      </c>
      <c r="P59" s="165">
        <v>2.6936838944127794E-2</v>
      </c>
      <c r="Q59" s="165">
        <v>-1.701288591819583E-2</v>
      </c>
      <c r="R59" s="165">
        <v>2.8803377847604228E-2</v>
      </c>
      <c r="S59" s="165">
        <v>1.3592433342845212E-2</v>
      </c>
      <c r="T59" s="165">
        <v>-2.1131432020310426E-3</v>
      </c>
      <c r="U59" s="165">
        <v>-1.3308522331424433E-3</v>
      </c>
      <c r="V59" s="165">
        <v>8.6479849194762703E-3</v>
      </c>
      <c r="W59" s="165">
        <v>-3.8765828310858286E-3</v>
      </c>
      <c r="X59" s="165">
        <v>-1.5501239577153658E-3</v>
      </c>
      <c r="Y59" s="165">
        <v>5.9458935872336305E-4</v>
      </c>
      <c r="Z59" s="165">
        <v>1.0755482136044492E-3</v>
      </c>
      <c r="AA59" s="165">
        <v>3.1645402537552325E-3</v>
      </c>
      <c r="AB59" s="165">
        <v>2.0992735408261298E-2</v>
      </c>
      <c r="AC59" s="165">
        <v>1.1990434638700531E-2</v>
      </c>
      <c r="AD59" s="165">
        <v>4.5925717321428916E-3</v>
      </c>
      <c r="AE59" s="165">
        <v>3.480533604850522E-2</v>
      </c>
      <c r="AF59" s="166">
        <v>1.1201333539278435E-2</v>
      </c>
      <c r="AG59" s="14"/>
      <c r="AH59" s="14"/>
      <c r="AI59" s="14"/>
    </row>
    <row r="60" spans="1:35" x14ac:dyDescent="0.2">
      <c r="A60" s="127">
        <v>44159</v>
      </c>
      <c r="B60" s="164">
        <v>1.6882985051585031E-2</v>
      </c>
      <c r="C60" s="165">
        <v>3.7040254528047489E-2</v>
      </c>
      <c r="D60" s="165">
        <v>-7.9200521648814526E-3</v>
      </c>
      <c r="E60" s="165">
        <v>1.1594203102225809E-2</v>
      </c>
      <c r="F60" s="165">
        <v>3.2903162827509824E-2</v>
      </c>
      <c r="G60" s="165">
        <v>1.2129505733662338E-2</v>
      </c>
      <c r="H60" s="165">
        <v>5.0422981988607951E-2</v>
      </c>
      <c r="I60" s="165">
        <v>2.3294957331771116E-2</v>
      </c>
      <c r="J60" s="165">
        <v>1.0250588458618148E-2</v>
      </c>
      <c r="K60" s="165">
        <v>3.1998588344629653E-2</v>
      </c>
      <c r="L60" s="165">
        <v>3.7888379688953533E-2</v>
      </c>
      <c r="M60" s="165">
        <v>1.617947486382354E-2</v>
      </c>
      <c r="N60" s="165">
        <v>7.0375977974415083E-3</v>
      </c>
      <c r="O60" s="165">
        <v>2.0625205804923885E-2</v>
      </c>
      <c r="P60" s="165">
        <v>3.6056308970149331E-2</v>
      </c>
      <c r="Q60" s="165">
        <v>0</v>
      </c>
      <c r="R60" s="165">
        <v>4.6237353535996784E-2</v>
      </c>
      <c r="S60" s="165">
        <v>1.2488511520737378E-2</v>
      </c>
      <c r="T60" s="165">
        <v>-1.7438339596138608E-3</v>
      </c>
      <c r="U60" s="165">
        <v>1.7847793927715072E-2</v>
      </c>
      <c r="V60" s="165">
        <v>4.2495487866416326E-3</v>
      </c>
      <c r="W60" s="165">
        <v>-3.2429880096204178E-3</v>
      </c>
      <c r="X60" s="165">
        <v>1.2420357140562999E-2</v>
      </c>
      <c r="Y60" s="165">
        <v>1.3072821322408501E-2</v>
      </c>
      <c r="Z60" s="165">
        <v>2.8353489096601958E-3</v>
      </c>
      <c r="AA60" s="165">
        <v>6.807222314461292E-3</v>
      </c>
      <c r="AB60" s="165">
        <v>7.3020223423900799E-3</v>
      </c>
      <c r="AC60" s="165">
        <v>1.4218009478673244E-2</v>
      </c>
      <c r="AD60" s="165">
        <v>2.8490559858438402E-3</v>
      </c>
      <c r="AE60" s="165">
        <v>3.7744959247703935E-2</v>
      </c>
      <c r="AF60" s="166">
        <v>1.537514273635443E-2</v>
      </c>
      <c r="AG60" s="14"/>
      <c r="AH60" s="14"/>
      <c r="AI60" s="14"/>
    </row>
    <row r="61" spans="1:35" x14ac:dyDescent="0.2">
      <c r="A61" s="127">
        <v>44160</v>
      </c>
      <c r="B61" s="164">
        <v>2.2584707221762201E-4</v>
      </c>
      <c r="C61" s="165">
        <v>1.5782291019039718E-3</v>
      </c>
      <c r="D61" s="165">
        <v>-6.8043633873227094E-4</v>
      </c>
      <c r="E61" s="165">
        <v>7.4672311794257151E-3</v>
      </c>
      <c r="F61" s="165">
        <v>-4.0276625010832179E-3</v>
      </c>
      <c r="G61" s="165">
        <v>-1.2832046789102658E-2</v>
      </c>
      <c r="H61" s="165">
        <v>-3.6394100510538485E-2</v>
      </c>
      <c r="I61" s="165">
        <v>-2.5815770339925326E-3</v>
      </c>
      <c r="J61" s="165">
        <v>-5.4490979810392082E-3</v>
      </c>
      <c r="K61" s="165">
        <v>-2.2518621167503805E-2</v>
      </c>
      <c r="L61" s="165">
        <v>-4.0421347368421179E-3</v>
      </c>
      <c r="M61" s="165">
        <v>-1.0101784646215917E-3</v>
      </c>
      <c r="N61" s="165">
        <v>2.3782262074436566E-3</v>
      </c>
      <c r="O61" s="165">
        <v>8.5090409916621645E-4</v>
      </c>
      <c r="P61" s="165">
        <v>-1.7682125344513633E-3</v>
      </c>
      <c r="Q61" s="165">
        <v>-1.3206506332330559E-3</v>
      </c>
      <c r="R61" s="165">
        <v>-1.0460598443074898E-2</v>
      </c>
      <c r="S61" s="165">
        <v>-1.6840880624976462E-3</v>
      </c>
      <c r="T61" s="165">
        <v>-9.9830694517577534E-4</v>
      </c>
      <c r="U61" s="165">
        <v>4.673150637457546E-5</v>
      </c>
      <c r="V61" s="165">
        <v>6.2360506214413913E-3</v>
      </c>
      <c r="W61" s="165">
        <v>2.6751139133123214E-3</v>
      </c>
      <c r="X61" s="165">
        <v>-5.3749383587630373E-2</v>
      </c>
      <c r="Y61" s="165">
        <v>-2.7127722172649582E-3</v>
      </c>
      <c r="Z61" s="165">
        <v>-8.3926309219181094E-3</v>
      </c>
      <c r="AA61" s="165">
        <v>-3.7928595612279903E-3</v>
      </c>
      <c r="AB61" s="165">
        <v>5.7707270144748968E-3</v>
      </c>
      <c r="AC61" s="165">
        <v>1.4278296988577299E-2</v>
      </c>
      <c r="AD61" s="165">
        <v>3.1051862902669036E-3</v>
      </c>
      <c r="AE61" s="165">
        <v>-1.5842688763525903E-2</v>
      </c>
      <c r="AF61" s="166">
        <v>-5.7834191566066284E-3</v>
      </c>
      <c r="AG61" s="14"/>
      <c r="AH61" s="14"/>
      <c r="AI61" s="14"/>
    </row>
    <row r="62" spans="1:35" x14ac:dyDescent="0.2">
      <c r="A62" s="127">
        <v>44162</v>
      </c>
      <c r="B62" s="164">
        <v>-1.2985321053108345E-3</v>
      </c>
      <c r="C62" s="165">
        <v>8.288273208023611E-5</v>
      </c>
      <c r="D62" s="165">
        <v>2.0425763882036874E-2</v>
      </c>
      <c r="E62" s="165">
        <v>4.826312202243388E-3</v>
      </c>
      <c r="F62" s="165">
        <v>-5.1008730981992878E-3</v>
      </c>
      <c r="G62" s="165">
        <v>2.5768595723283383E-3</v>
      </c>
      <c r="H62" s="165">
        <v>-9.0080422075976552E-3</v>
      </c>
      <c r="I62" s="165">
        <v>4.7059058823528677E-3</v>
      </c>
      <c r="J62" s="165">
        <v>-4.3453429057245252E-3</v>
      </c>
      <c r="K62" s="165">
        <v>-1.8252667021088076E-2</v>
      </c>
      <c r="L62" s="165">
        <v>-4.8194767639145875E-3</v>
      </c>
      <c r="M62" s="165">
        <v>8.3301765134400352E-3</v>
      </c>
      <c r="N62" s="165">
        <v>7.4098374459354854E-3</v>
      </c>
      <c r="O62" s="165">
        <v>8.5016367375481128E-3</v>
      </c>
      <c r="P62" s="165">
        <v>1.2077375493011466E-3</v>
      </c>
      <c r="Q62" s="165">
        <v>2.2272203200901508E-3</v>
      </c>
      <c r="R62" s="165">
        <v>-6.6376957030049866E-3</v>
      </c>
      <c r="S62" s="165">
        <v>-4.6046959898732309E-3</v>
      </c>
      <c r="T62" s="165">
        <v>-2.4980519517155964E-3</v>
      </c>
      <c r="U62" s="165">
        <v>6.3590079571471669E-3</v>
      </c>
      <c r="V62" s="165">
        <v>-9.5174344593629279E-3</v>
      </c>
      <c r="W62" s="165">
        <v>-5.0470149648751406E-4</v>
      </c>
      <c r="X62" s="165">
        <v>3.2817355847494234E-3</v>
      </c>
      <c r="Y62" s="165">
        <v>-1.1615953194649253E-2</v>
      </c>
      <c r="Z62" s="165">
        <v>1.4256130050384952E-2</v>
      </c>
      <c r="AA62" s="165">
        <v>2.8141367323291089E-3</v>
      </c>
      <c r="AB62" s="165">
        <v>5.2160368211673358E-4</v>
      </c>
      <c r="AC62" s="165">
        <v>-1.7916560020475591E-3</v>
      </c>
      <c r="AD62" s="165">
        <v>-1.5148257720499769E-3</v>
      </c>
      <c r="AE62" s="165">
        <v>-1.3146361611009794E-2</v>
      </c>
      <c r="AF62" s="166">
        <v>1.2687266904944927E-3</v>
      </c>
      <c r="AG62" s="14"/>
      <c r="AH62" s="14"/>
      <c r="AI62" s="14"/>
    </row>
    <row r="63" spans="1:35" x14ac:dyDescent="0.2">
      <c r="A63" s="127">
        <v>44165</v>
      </c>
      <c r="B63" s="164">
        <v>-2.3517457309726097E-2</v>
      </c>
      <c r="C63" s="165">
        <v>-1.6585123694672022E-2</v>
      </c>
      <c r="D63" s="165">
        <v>-1.2321538297420331E-2</v>
      </c>
      <c r="E63" s="165">
        <v>2.1099640487165061E-2</v>
      </c>
      <c r="F63" s="165">
        <v>-2.6743616628175593E-2</v>
      </c>
      <c r="G63" s="165">
        <v>-8.5104294207170028E-3</v>
      </c>
      <c r="H63" s="165">
        <v>-4.5230512435231796E-2</v>
      </c>
      <c r="I63" s="165">
        <v>7.4941216043531433E-3</v>
      </c>
      <c r="J63" s="165">
        <v>-2.0872921805067945E-2</v>
      </c>
      <c r="K63" s="165">
        <v>-4.3140864868560835E-2</v>
      </c>
      <c r="L63" s="165">
        <v>-2.0475752433536498E-2</v>
      </c>
      <c r="M63" s="165">
        <v>-2.6216541211660505E-2</v>
      </c>
      <c r="N63" s="165">
        <v>5.1451648663056737E-3</v>
      </c>
      <c r="O63" s="165">
        <v>1.8967270411648585E-2</v>
      </c>
      <c r="P63" s="165">
        <v>-6.6747166332885577E-3</v>
      </c>
      <c r="Q63" s="165">
        <v>4.7221736111111579E-3</v>
      </c>
      <c r="R63" s="165">
        <v>-2.7553241811967943E-2</v>
      </c>
      <c r="S63" s="165">
        <v>-4.0763980756067797E-3</v>
      </c>
      <c r="T63" s="165">
        <v>6.6365719467260664E-3</v>
      </c>
      <c r="U63" s="165">
        <v>-5.3895322285839597E-3</v>
      </c>
      <c r="V63" s="165">
        <v>3.3519329608937554E-3</v>
      </c>
      <c r="W63" s="165">
        <v>1.8757232387580647E-3</v>
      </c>
      <c r="X63" s="165">
        <v>-7.3900656747958315E-3</v>
      </c>
      <c r="Y63" s="165">
        <v>-3.5629335976951282E-2</v>
      </c>
      <c r="Z63" s="165">
        <v>-4.7345859931668954E-3</v>
      </c>
      <c r="AA63" s="165">
        <v>-2.8062395904180359E-3</v>
      </c>
      <c r="AB63" s="165">
        <v>-3.0805402843601115E-3</v>
      </c>
      <c r="AC63" s="165">
        <v>-2.5384666666666611E-2</v>
      </c>
      <c r="AD63" s="165">
        <v>7.8495181589901541E-3</v>
      </c>
      <c r="AE63" s="165">
        <v>5.9810369747488323E-3</v>
      </c>
      <c r="AF63" s="166">
        <v>-9.0848090478319321E-3</v>
      </c>
      <c r="AG63" s="14"/>
      <c r="AH63" s="14"/>
      <c r="AI63" s="14"/>
    </row>
    <row r="64" spans="1:35" x14ac:dyDescent="0.2">
      <c r="A64" s="127">
        <v>44166</v>
      </c>
      <c r="B64" s="164">
        <v>-1.2794488804364956E-2</v>
      </c>
      <c r="C64" s="165">
        <v>1.1299469139032681E-2</v>
      </c>
      <c r="D64" s="165">
        <v>1.3691267770846949E-2</v>
      </c>
      <c r="E64" s="165">
        <v>3.0827365875832902E-2</v>
      </c>
      <c r="F64" s="165">
        <v>1.0915418934042354E-2</v>
      </c>
      <c r="G64" s="165">
        <v>-1.9010369698955198E-3</v>
      </c>
      <c r="H64" s="165">
        <v>3.0970061940811533E-3</v>
      </c>
      <c r="I64" s="165">
        <v>1.2087424453742335E-2</v>
      </c>
      <c r="J64" s="165">
        <v>8.5271902529917565E-3</v>
      </c>
      <c r="K64" s="165">
        <v>9.8094891458020417E-3</v>
      </c>
      <c r="L64" s="165">
        <v>6.5053343177610135E-3</v>
      </c>
      <c r="M64" s="165">
        <v>1.1180850443123225E-2</v>
      </c>
      <c r="N64" s="165">
        <v>-2.9198586508076829E-3</v>
      </c>
      <c r="O64" s="165">
        <v>2.5025916236852908E-2</v>
      </c>
      <c r="P64" s="165">
        <v>-2.9144511718212085E-3</v>
      </c>
      <c r="Q64" s="165">
        <v>1.9145729430606107E-2</v>
      </c>
      <c r="R64" s="165">
        <v>1.5778766943809863E-2</v>
      </c>
      <c r="S64" s="165">
        <v>-5.97867452190326E-3</v>
      </c>
      <c r="T64" s="165">
        <v>1.4429691603934591E-2</v>
      </c>
      <c r="U64" s="165">
        <v>9.9967297146861256E-3</v>
      </c>
      <c r="V64" s="165">
        <v>5.4937269226515983E-3</v>
      </c>
      <c r="W64" s="165">
        <v>3.6004897962298443E-3</v>
      </c>
      <c r="X64" s="165">
        <v>-1.810413728920901E-2</v>
      </c>
      <c r="Y64" s="165">
        <v>2.9001235433917527E-2</v>
      </c>
      <c r="Z64" s="165">
        <v>1.4419950222036571E-2</v>
      </c>
      <c r="AA64" s="165">
        <v>2.8141367323291089E-3</v>
      </c>
      <c r="AB64" s="165">
        <v>4.0408413394577014E-3</v>
      </c>
      <c r="AC64" s="165">
        <v>1.1839016671350455E-2</v>
      </c>
      <c r="AD64" s="165">
        <v>-9.8170041803735675E-4</v>
      </c>
      <c r="AE64" s="165">
        <v>9.6615569779594512E-3</v>
      </c>
      <c r="AF64" s="166">
        <v>6.2512989799801133E-3</v>
      </c>
      <c r="AG64" s="14"/>
      <c r="AH64" s="14"/>
      <c r="AI64" s="14"/>
    </row>
    <row r="65" spans="1:35" x14ac:dyDescent="0.2">
      <c r="A65" s="127">
        <v>44167</v>
      </c>
      <c r="B65" s="164">
        <v>7.7996831386422105E-3</v>
      </c>
      <c r="C65" s="165">
        <v>2.0011690152588857E-2</v>
      </c>
      <c r="D65" s="165">
        <v>6.57542201372463E-3</v>
      </c>
      <c r="E65" s="165">
        <v>2.9335152955221044E-3</v>
      </c>
      <c r="F65" s="165">
        <v>5.0889682430160121E-2</v>
      </c>
      <c r="G65" s="165">
        <v>3.5207204063465447E-3</v>
      </c>
      <c r="H65" s="165">
        <v>2.7673025534809437E-2</v>
      </c>
      <c r="I65" s="165">
        <v>8.0385390896065001E-3</v>
      </c>
      <c r="J65" s="165">
        <v>1.3451191132760609E-3</v>
      </c>
      <c r="K65" s="165">
        <v>-6.1647301730753945E-3</v>
      </c>
      <c r="L65" s="165">
        <v>2.4000310031021099E-2</v>
      </c>
      <c r="M65" s="165">
        <v>8.7294036187595125E-3</v>
      </c>
      <c r="N65" s="165">
        <v>-1.9884309040832049E-2</v>
      </c>
      <c r="O65" s="165">
        <v>6.8603913062874611E-3</v>
      </c>
      <c r="P65" s="165">
        <v>1.1854489709175464E-2</v>
      </c>
      <c r="Q65" s="165">
        <v>4.6795660497707114E-3</v>
      </c>
      <c r="R65" s="165">
        <v>1.9208309991787464E-2</v>
      </c>
      <c r="S65" s="165">
        <v>-2.4428601945167827E-2</v>
      </c>
      <c r="T65" s="165">
        <v>3.4334560759117227E-3</v>
      </c>
      <c r="U65" s="165">
        <v>-3.8851670727710896E-3</v>
      </c>
      <c r="V65" s="165">
        <v>1.0336680296270107E-3</v>
      </c>
      <c r="W65" s="165">
        <v>-7.246853958773336E-3</v>
      </c>
      <c r="X65" s="165">
        <v>-8.5228947539367383E-2</v>
      </c>
      <c r="Y65" s="165">
        <v>4.7222020921311447E-3</v>
      </c>
      <c r="Z65" s="165">
        <v>1.8669937462000963E-2</v>
      </c>
      <c r="AA65" s="165">
        <v>1.2875519548513736E-2</v>
      </c>
      <c r="AB65" s="165">
        <v>-4.8295644625411249E-3</v>
      </c>
      <c r="AC65" s="165">
        <v>3.5881462191405644E-2</v>
      </c>
      <c r="AD65" s="165">
        <v>-1.3888856223066348E-2</v>
      </c>
      <c r="AE65" s="165">
        <v>2.7904168523766648E-2</v>
      </c>
      <c r="AF65" s="166">
        <v>2.0074490543162682E-3</v>
      </c>
      <c r="AG65" s="14"/>
      <c r="AH65" s="14"/>
      <c r="AI65" s="14"/>
    </row>
    <row r="66" spans="1:35" x14ac:dyDescent="0.2">
      <c r="A66" s="127">
        <v>44168</v>
      </c>
      <c r="B66" s="164">
        <v>-1.1640383649447195E-4</v>
      </c>
      <c r="C66" s="165">
        <v>6.4579497023142807E-3</v>
      </c>
      <c r="D66" s="165">
        <v>1.5448711294567818E-3</v>
      </c>
      <c r="E66" s="165">
        <v>-1.1374715447273198E-3</v>
      </c>
      <c r="F66" s="165">
        <v>5.9638108743226947E-2</v>
      </c>
      <c r="G66" s="165">
        <v>4.3711394826924099E-3</v>
      </c>
      <c r="H66" s="165">
        <v>-7.7890283368520219E-4</v>
      </c>
      <c r="I66" s="165">
        <v>5.0125770109950007E-3</v>
      </c>
      <c r="J66" s="165">
        <v>1.2857378375410011E-2</v>
      </c>
      <c r="K66" s="165">
        <v>7.5187404601739782E-3</v>
      </c>
      <c r="L66" s="165">
        <v>-9.1731245741163425E-3</v>
      </c>
      <c r="M66" s="165">
        <v>1.0576971153846149E-3</v>
      </c>
      <c r="N66" s="165">
        <v>-1.0918446825855077E-2</v>
      </c>
      <c r="O66" s="165">
        <v>2.1843686499251058E-2</v>
      </c>
      <c r="P66" s="165">
        <v>-8.1046539535070128E-3</v>
      </c>
      <c r="Q66" s="165">
        <v>5.8053260821204766E-3</v>
      </c>
      <c r="R66" s="165">
        <v>-6.5552523225561599E-3</v>
      </c>
      <c r="S66" s="165">
        <v>3.0825855872018693E-3</v>
      </c>
      <c r="T66" s="165">
        <v>-4.6437682447474371E-3</v>
      </c>
      <c r="U66" s="165">
        <v>-5.2467382933263362E-3</v>
      </c>
      <c r="V66" s="165">
        <v>1.0178529131456893E-2</v>
      </c>
      <c r="W66" s="165">
        <v>-7.3721089377557503E-3</v>
      </c>
      <c r="X66" s="165">
        <v>8.605942606241257E-4</v>
      </c>
      <c r="Y66" s="165">
        <v>7.8335053329940951E-3</v>
      </c>
      <c r="Z66" s="165">
        <v>3.2224508184053313E-3</v>
      </c>
      <c r="AA66" s="165">
        <v>6.1929757791236995E-3</v>
      </c>
      <c r="AB66" s="165">
        <v>-1.0134123470067813E-2</v>
      </c>
      <c r="AC66" s="165">
        <v>7.4799196787148414E-2</v>
      </c>
      <c r="AD66" s="165">
        <v>-8.1052416129353544E-3</v>
      </c>
      <c r="AE66" s="165">
        <v>-2.4086712947811728E-3</v>
      </c>
      <c r="AF66" s="166">
        <v>2.8687793616539725E-3</v>
      </c>
      <c r="AG66" s="14"/>
      <c r="AH66" s="14"/>
      <c r="AI66" s="14"/>
    </row>
    <row r="67" spans="1:35" x14ac:dyDescent="0.2">
      <c r="A67" s="127">
        <v>44169</v>
      </c>
      <c r="B67" s="164">
        <v>3.6664435352795621E-3</v>
      </c>
      <c r="C67" s="165">
        <v>1.5594525286033445E-2</v>
      </c>
      <c r="D67" s="165">
        <v>1.0136190381451859E-2</v>
      </c>
      <c r="E67" s="165">
        <v>-5.6125100762566271E-3</v>
      </c>
      <c r="F67" s="165">
        <v>-1.8929131773977259E-2</v>
      </c>
      <c r="G67" s="165">
        <v>4.3406068733720549E-2</v>
      </c>
      <c r="H67" s="165">
        <v>3.8752738126300423E-2</v>
      </c>
      <c r="I67" s="165">
        <v>6.1210608451358617E-3</v>
      </c>
      <c r="J67" s="165">
        <v>2.0272812055187828E-2</v>
      </c>
      <c r="K67" s="165">
        <v>2.7052258472099133E-2</v>
      </c>
      <c r="L67" s="165">
        <v>1.7454456969234089E-2</v>
      </c>
      <c r="M67" s="165">
        <v>2.1419613767075241E-2</v>
      </c>
      <c r="N67" s="165">
        <v>-1.5477082001356779E-2</v>
      </c>
      <c r="O67" s="165">
        <v>1.9611687797148836E-2</v>
      </c>
      <c r="P67" s="165">
        <v>2.9042925094709737E-2</v>
      </c>
      <c r="Q67" s="165">
        <v>8.5235167785235877E-3</v>
      </c>
      <c r="R67" s="165">
        <v>9.0728968834195012E-3</v>
      </c>
      <c r="S67" s="165">
        <v>-3.6404426183264116E-3</v>
      </c>
      <c r="T67" s="165">
        <v>6.015893032308206E-3</v>
      </c>
      <c r="U67" s="165">
        <v>5.601008084368253E-4</v>
      </c>
      <c r="V67" s="165">
        <v>1.6792858370693331E-3</v>
      </c>
      <c r="W67" s="165">
        <v>9.4659242599637317E-4</v>
      </c>
      <c r="X67" s="165">
        <v>2.2129700764222715E-2</v>
      </c>
      <c r="Y67" s="165">
        <v>7.9207049499059323E-3</v>
      </c>
      <c r="Z67" s="165">
        <v>3.4702937486865704E-3</v>
      </c>
      <c r="AA67" s="165">
        <v>-3.0774699359419344E-3</v>
      </c>
      <c r="AB67" s="165">
        <v>2.2254217415224042E-2</v>
      </c>
      <c r="AC67" s="165">
        <v>1.3778608127043457E-2</v>
      </c>
      <c r="AD67" s="165">
        <v>-2.6121834706193114E-3</v>
      </c>
      <c r="AE67" s="165">
        <v>5.873100826380151E-3</v>
      </c>
      <c r="AF67" s="166">
        <v>8.2997658954830911E-3</v>
      </c>
      <c r="AG67" s="14"/>
      <c r="AH67" s="14"/>
      <c r="AI67" s="14"/>
    </row>
    <row r="68" spans="1:35" x14ac:dyDescent="0.2">
      <c r="A68" s="127">
        <v>44172</v>
      </c>
      <c r="B68" s="164">
        <v>-1.3394485134167966E-2</v>
      </c>
      <c r="C68" s="165">
        <v>-8.7971768330359357E-3</v>
      </c>
      <c r="D68" s="165">
        <v>-1.2041402712404281E-2</v>
      </c>
      <c r="E68" s="165">
        <v>1.2269938650306678E-2</v>
      </c>
      <c r="F68" s="165">
        <v>2.3462639490187565E-2</v>
      </c>
      <c r="G68" s="165">
        <v>-1.9208604717302902E-2</v>
      </c>
      <c r="H68" s="165">
        <v>-2.7015405521177205E-2</v>
      </c>
      <c r="I68" s="165">
        <v>-6.76047754032294E-4</v>
      </c>
      <c r="J68" s="165">
        <v>-1.5970214149311657E-2</v>
      </c>
      <c r="K68" s="165">
        <v>-3.3424160461837493E-2</v>
      </c>
      <c r="L68" s="165">
        <v>-4.7166081916971692E-3</v>
      </c>
      <c r="M68" s="165">
        <v>-7.4289404363483413E-3</v>
      </c>
      <c r="N68" s="165">
        <v>-5.1137355624732983E-3</v>
      </c>
      <c r="O68" s="165">
        <v>-3.4429715928843363E-2</v>
      </c>
      <c r="P68" s="165">
        <v>-1.9654088513854306E-2</v>
      </c>
      <c r="Q68" s="165">
        <v>-8.6511144299963316E-3</v>
      </c>
      <c r="R68" s="165">
        <v>-3.7600050273011165E-3</v>
      </c>
      <c r="S68" s="165">
        <v>-8.7786179942437315E-3</v>
      </c>
      <c r="T68" s="165">
        <v>6.9563977109805553E-3</v>
      </c>
      <c r="U68" s="165">
        <v>-3.2659078033869804E-4</v>
      </c>
      <c r="V68" s="165">
        <v>1.1371076443311035E-2</v>
      </c>
      <c r="W68" s="165">
        <v>1.5275478175051926E-3</v>
      </c>
      <c r="X68" s="165">
        <v>8.1466217650463246E-3</v>
      </c>
      <c r="Y68" s="165">
        <v>-1.6598192814389123E-2</v>
      </c>
      <c r="Z68" s="165">
        <v>-5.8019089227224763E-3</v>
      </c>
      <c r="AA68" s="165">
        <v>-3.249407038983021E-3</v>
      </c>
      <c r="AB68" s="165">
        <v>-1.4105228976568629E-4</v>
      </c>
      <c r="AC68" s="165">
        <v>-2.257544344621043E-2</v>
      </c>
      <c r="AD68" s="165">
        <v>-5.3723925761225422E-3</v>
      </c>
      <c r="AE68" s="165">
        <v>-2.9843389320379776E-3</v>
      </c>
      <c r="AF68" s="166">
        <v>-4.9132544362249231E-3</v>
      </c>
      <c r="AG68" s="14"/>
      <c r="AH68" s="14"/>
      <c r="AI68" s="14"/>
    </row>
    <row r="69" spans="1:35" x14ac:dyDescent="0.2">
      <c r="A69" s="127">
        <v>44173</v>
      </c>
      <c r="B69" s="164">
        <v>1.3576333126406048E-2</v>
      </c>
      <c r="C69" s="165">
        <v>-3.388776772813018E-3</v>
      </c>
      <c r="D69" s="165">
        <v>1.099582703902624E-2</v>
      </c>
      <c r="E69" s="165">
        <v>5.0908848484849667E-3</v>
      </c>
      <c r="F69" s="165">
        <v>-6.7178528506348645E-3</v>
      </c>
      <c r="G69" s="165">
        <v>7.2737392931787603E-4</v>
      </c>
      <c r="H69" s="165">
        <v>8.5940831072259805E-3</v>
      </c>
      <c r="I69" s="165">
        <v>4.5098085461026116E-4</v>
      </c>
      <c r="J69" s="165">
        <v>3.5855443070185178E-3</v>
      </c>
      <c r="K69" s="165">
        <v>2.5183236707070789E-2</v>
      </c>
      <c r="L69" s="165">
        <v>1.6355588379395325E-3</v>
      </c>
      <c r="M69" s="165">
        <v>4.5949832895788578E-3</v>
      </c>
      <c r="N69" s="165">
        <v>-3.5029467996335883E-3</v>
      </c>
      <c r="O69" s="165">
        <v>9.7609161402207878E-3</v>
      </c>
      <c r="P69" s="165">
        <v>8.0994548861135218E-3</v>
      </c>
      <c r="Q69" s="165">
        <v>1.7318936582406241E-2</v>
      </c>
      <c r="R69" s="165">
        <v>9.8459963040520293E-4</v>
      </c>
      <c r="S69" s="165">
        <v>-2.3936043007976027E-3</v>
      </c>
      <c r="T69" s="165">
        <v>8.1202278357757063E-3</v>
      </c>
      <c r="U69" s="165">
        <v>8.0265157318848424E-3</v>
      </c>
      <c r="V69" s="165">
        <v>2.6666306306304399E-3</v>
      </c>
      <c r="W69" s="165">
        <v>2.6874638205423018E-3</v>
      </c>
      <c r="X69" s="165">
        <v>7.0269653978094482E-4</v>
      </c>
      <c r="Y69" s="165">
        <v>1.0156841381187887E-2</v>
      </c>
      <c r="Z69" s="165">
        <v>0</v>
      </c>
      <c r="AA69" s="165">
        <v>1.6300408029352731E-3</v>
      </c>
      <c r="AB69" s="165">
        <v>5.6435458916603842E-4</v>
      </c>
      <c r="AC69" s="165">
        <v>-1.0369974074946997E-2</v>
      </c>
      <c r="AD69" s="165">
        <v>9.0473026193551576E-3</v>
      </c>
      <c r="AE69" s="165">
        <v>2.6033317167062364E-4</v>
      </c>
      <c r="AF69" s="166">
        <v>3.4616137990985951E-3</v>
      </c>
      <c r="AG69" s="14"/>
      <c r="AH69" s="14"/>
      <c r="AI69" s="14"/>
    </row>
    <row r="70" spans="1:35" x14ac:dyDescent="0.2">
      <c r="A70" s="127">
        <v>44174</v>
      </c>
      <c r="B70" s="164">
        <v>1.6409520382311138E-2</v>
      </c>
      <c r="C70" s="165">
        <v>-1.4815374388326696E-2</v>
      </c>
      <c r="D70" s="165">
        <v>3.9748580066842898E-3</v>
      </c>
      <c r="E70" s="165">
        <v>-2.0903666688462774E-2</v>
      </c>
      <c r="F70" s="165">
        <v>-1.9064162262970252E-2</v>
      </c>
      <c r="G70" s="165">
        <v>6.8777176666900974E-3</v>
      </c>
      <c r="H70" s="165">
        <v>-1.2016593707487422E-2</v>
      </c>
      <c r="I70" s="165">
        <v>7.2120803969366598E-3</v>
      </c>
      <c r="J70" s="165">
        <v>2.8206468597216094E-3</v>
      </c>
      <c r="K70" s="165">
        <v>2.0165169938866079E-3</v>
      </c>
      <c r="L70" s="165">
        <v>1.6663921732773757E-2</v>
      </c>
      <c r="M70" s="165">
        <v>8.0161264860056924E-4</v>
      </c>
      <c r="N70" s="165">
        <v>1.4748532726774677E-2</v>
      </c>
      <c r="O70" s="165">
        <v>-1.2231189825038236E-2</v>
      </c>
      <c r="P70" s="165">
        <v>8.5912179507694475E-3</v>
      </c>
      <c r="Q70" s="165">
        <v>1.0227667234028459E-2</v>
      </c>
      <c r="R70" s="165">
        <v>-7.7868606557376374E-3</v>
      </c>
      <c r="S70" s="165">
        <v>1.4396228295006086E-3</v>
      </c>
      <c r="T70" s="165">
        <v>3.4864204504279073E-3</v>
      </c>
      <c r="U70" s="165">
        <v>-1.9489801849215338E-2</v>
      </c>
      <c r="V70" s="165">
        <v>-2.3720673652983804E-3</v>
      </c>
      <c r="W70" s="165">
        <v>-1.1879746210509134E-2</v>
      </c>
      <c r="X70" s="165">
        <v>-3.199330276488499E-2</v>
      </c>
      <c r="Y70" s="165">
        <v>-2.5875426063709517E-3</v>
      </c>
      <c r="Z70" s="165">
        <v>-9.9177288241416584E-3</v>
      </c>
      <c r="AA70" s="165">
        <v>1.6270138059071293E-4</v>
      </c>
      <c r="AB70" s="165">
        <v>-1.4992724256375878E-2</v>
      </c>
      <c r="AC70" s="165">
        <v>-5.2393900814768912E-3</v>
      </c>
      <c r="AD70" s="165">
        <v>-7.8955705833837486E-3</v>
      </c>
      <c r="AE70" s="165">
        <v>4.6187353329512071E-3</v>
      </c>
      <c r="AF70" s="166">
        <v>-3.4821507873696866E-3</v>
      </c>
      <c r="AG70" s="14"/>
      <c r="AH70" s="14"/>
      <c r="AI70" s="14"/>
    </row>
    <row r="71" spans="1:35" x14ac:dyDescent="0.2">
      <c r="A71" s="127">
        <v>44175</v>
      </c>
      <c r="B71" s="164">
        <v>-1.0268629538937923E-2</v>
      </c>
      <c r="C71" s="165">
        <v>1.2325909896853116E-3</v>
      </c>
      <c r="D71" s="165">
        <v>-7.3526297841385313E-3</v>
      </c>
      <c r="E71" s="165">
        <v>1.1988824207495696E-2</v>
      </c>
      <c r="F71" s="165">
        <v>1.0212854522217096E-2</v>
      </c>
      <c r="G71" s="165">
        <v>-6.7751482899647275E-3</v>
      </c>
      <c r="H71" s="165">
        <v>3.2175983366298455E-2</v>
      </c>
      <c r="I71" s="165">
        <v>-8.2792349133863352E-3</v>
      </c>
      <c r="J71" s="165">
        <v>-5.2503842021232039E-3</v>
      </c>
      <c r="K71" s="165">
        <v>-4.2078302231979281E-3</v>
      </c>
      <c r="L71" s="165">
        <v>6.5068237972663034E-3</v>
      </c>
      <c r="M71" s="165">
        <v>-1.2721635584205249E-3</v>
      </c>
      <c r="N71" s="165">
        <v>-2.8992734305691714E-3</v>
      </c>
      <c r="O71" s="165">
        <v>3.7946474935091068E-3</v>
      </c>
      <c r="P71" s="165">
        <v>-1.44333305904778E-2</v>
      </c>
      <c r="Q71" s="165">
        <v>-5.5519658176891307E-3</v>
      </c>
      <c r="R71" s="165">
        <v>-6.4436677461296998E-3</v>
      </c>
      <c r="S71" s="165">
        <v>-3.114710785234398E-3</v>
      </c>
      <c r="T71" s="165">
        <v>-5.7505780196228651E-3</v>
      </c>
      <c r="U71" s="165">
        <v>-6.0434323978739712E-3</v>
      </c>
      <c r="V71" s="165">
        <v>-8.7181429571799862E-3</v>
      </c>
      <c r="W71" s="165">
        <v>-6.5978225467978602E-3</v>
      </c>
      <c r="X71" s="165">
        <v>1.0654172940203877E-2</v>
      </c>
      <c r="Y71" s="165">
        <v>1.3342249993558708E-2</v>
      </c>
      <c r="Z71" s="165">
        <v>-1.3820765787047273E-2</v>
      </c>
      <c r="AA71" s="165">
        <v>-1.5457224462369412E-2</v>
      </c>
      <c r="AB71" s="165">
        <v>-9.3997565664685201E-3</v>
      </c>
      <c r="AC71" s="165">
        <v>-2.8728273880775923E-3</v>
      </c>
      <c r="AD71" s="165">
        <v>-8.2957507710055278E-3</v>
      </c>
      <c r="AE71" s="165">
        <v>1.6836690525525722E-3</v>
      </c>
      <c r="AF71" s="166">
        <v>-2.3130280180693186E-3</v>
      </c>
      <c r="AG71" s="14"/>
      <c r="AH71" s="14"/>
      <c r="AI71" s="14"/>
    </row>
    <row r="72" spans="1:35" x14ac:dyDescent="0.2">
      <c r="A72" s="127">
        <v>44176</v>
      </c>
      <c r="B72" s="164">
        <v>3.0549252678850891E-3</v>
      </c>
      <c r="C72" s="165">
        <v>-1.32139941961259E-2</v>
      </c>
      <c r="D72" s="165">
        <v>-3.331039562920024E-3</v>
      </c>
      <c r="E72" s="165">
        <v>-6.7347777788830943E-3</v>
      </c>
      <c r="F72" s="165">
        <v>-1.748919132544613E-2</v>
      </c>
      <c r="G72" s="165">
        <v>2.460089377911423E-3</v>
      </c>
      <c r="H72" s="165">
        <v>-9.6411464304477779E-3</v>
      </c>
      <c r="I72" s="165">
        <v>0</v>
      </c>
      <c r="J72" s="165">
        <v>5.655023669274728E-3</v>
      </c>
      <c r="K72" s="165">
        <v>-7.9000551166635846E-3</v>
      </c>
      <c r="L72" s="165">
        <v>-1.8044145287499425E-2</v>
      </c>
      <c r="M72" s="165">
        <v>1.2548964416903674E-2</v>
      </c>
      <c r="N72" s="165">
        <v>-9.8187380372261046E-4</v>
      </c>
      <c r="O72" s="165">
        <v>-1.0545125767812524E-2</v>
      </c>
      <c r="P72" s="165">
        <v>-5.5217830147389346E-3</v>
      </c>
      <c r="Q72" s="165">
        <v>4.5976814449917303E-3</v>
      </c>
      <c r="R72" s="165">
        <v>-5.9033758851761986E-3</v>
      </c>
      <c r="S72" s="165">
        <v>-1.3458854519381447E-3</v>
      </c>
      <c r="T72" s="165">
        <v>-3.6157829830107957E-4</v>
      </c>
      <c r="U72" s="165">
        <v>1.3015347463132265E-2</v>
      </c>
      <c r="V72" s="165">
        <v>-1.2356301608428266E-3</v>
      </c>
      <c r="W72" s="165">
        <v>7.3795294583252069E-3</v>
      </c>
      <c r="X72" s="165">
        <v>-2.2429571347833965E-3</v>
      </c>
      <c r="Y72" s="165">
        <v>-1.2874039279363036E-2</v>
      </c>
      <c r="Z72" s="165">
        <v>-7.5960166217462488E-3</v>
      </c>
      <c r="AA72" s="165">
        <v>-2.6441911301997578E-3</v>
      </c>
      <c r="AB72" s="165">
        <v>-6.5988921217722263E-3</v>
      </c>
      <c r="AC72" s="165">
        <v>-2.8812243514418912E-3</v>
      </c>
      <c r="AD72" s="165">
        <v>-2.7198722731169855E-4</v>
      </c>
      <c r="AE72" s="165">
        <v>0.13594930976857844</v>
      </c>
      <c r="AF72" s="166">
        <v>1.5703720691777612E-3</v>
      </c>
      <c r="AG72" s="14"/>
      <c r="AH72" s="14"/>
      <c r="AI72" s="14"/>
    </row>
    <row r="73" spans="1:35" x14ac:dyDescent="0.2">
      <c r="A73" s="127">
        <v>44179</v>
      </c>
      <c r="B73" s="164">
        <v>-5.4016893368189489E-3</v>
      </c>
      <c r="C73" s="165">
        <v>-2.3870930120495792E-2</v>
      </c>
      <c r="D73" s="165">
        <v>9.0589844078887705E-3</v>
      </c>
      <c r="E73" s="165">
        <v>-5.1466790246980088E-3</v>
      </c>
      <c r="F73" s="165">
        <v>-7.4241609219454219E-3</v>
      </c>
      <c r="G73" s="165">
        <v>-6.9161138290635416E-3</v>
      </c>
      <c r="H73" s="165">
        <v>-3.2558086508104322E-2</v>
      </c>
      <c r="I73" s="165">
        <v>-1.8050090252708095E-3</v>
      </c>
      <c r="J73" s="165">
        <v>-1.4994939643671046E-3</v>
      </c>
      <c r="K73" s="165">
        <v>-1.7407388888888931E-2</v>
      </c>
      <c r="L73" s="165">
        <v>-9.167098438120358E-3</v>
      </c>
      <c r="M73" s="165">
        <v>-1.2952517985544532E-2</v>
      </c>
      <c r="N73" s="165">
        <v>3.8934002900050668E-3</v>
      </c>
      <c r="O73" s="165">
        <v>1.4880374019706544E-2</v>
      </c>
      <c r="P73" s="165">
        <v>-5.9547599409695007E-3</v>
      </c>
      <c r="Q73" s="165">
        <v>-2.5367702360922562E-2</v>
      </c>
      <c r="R73" s="165">
        <v>-1.0538600042465651E-2</v>
      </c>
      <c r="S73" s="165">
        <v>2.0023118502674242E-2</v>
      </c>
      <c r="T73" s="165">
        <v>-3.1822529325652771E-2</v>
      </c>
      <c r="U73" s="165">
        <v>4.4077746508435212E-3</v>
      </c>
      <c r="V73" s="165">
        <v>-8.2236006630199698E-3</v>
      </c>
      <c r="W73" s="165">
        <v>-4.8347302334894593E-3</v>
      </c>
      <c r="X73" s="165">
        <v>-5.1703714159730962E-3</v>
      </c>
      <c r="Y73" s="165">
        <v>-7.113686708714817E-3</v>
      </c>
      <c r="Z73" s="165">
        <v>-2.7887441198527485E-3</v>
      </c>
      <c r="AA73" s="165">
        <v>-6.1308701286121314E-3</v>
      </c>
      <c r="AB73" s="165">
        <v>4.8971827749906272E-3</v>
      </c>
      <c r="AC73" s="165">
        <v>-1.2039249025745935E-3</v>
      </c>
      <c r="AD73" s="165">
        <v>-9.183714285714295E-3</v>
      </c>
      <c r="AE73" s="165">
        <v>-3.6535385633192585E-2</v>
      </c>
      <c r="AF73" s="166">
        <v>-6.1511590252000259E-3</v>
      </c>
      <c r="AG73" s="14"/>
      <c r="AH73" s="14"/>
      <c r="AI73" s="14"/>
    </row>
    <row r="74" spans="1:35" x14ac:dyDescent="0.2">
      <c r="A74" s="127">
        <v>44180</v>
      </c>
      <c r="B74" s="164">
        <v>9.2442279957911655E-3</v>
      </c>
      <c r="C74" s="165">
        <v>1.4826150180417885E-2</v>
      </c>
      <c r="D74" s="165">
        <v>4.66308710606822E-3</v>
      </c>
      <c r="E74" s="165">
        <v>5.0090310807113791E-2</v>
      </c>
      <c r="F74" s="165">
        <v>3.8492040033506481E-3</v>
      </c>
      <c r="G74" s="165">
        <v>2.0724526469117821E-2</v>
      </c>
      <c r="H74" s="165">
        <v>-7.8263638679265668E-4</v>
      </c>
      <c r="I74" s="165">
        <v>1.0849886489607385E-2</v>
      </c>
      <c r="J74" s="165">
        <v>1.0700206495213083E-2</v>
      </c>
      <c r="K74" s="165">
        <v>2.0165849601095909E-2</v>
      </c>
      <c r="L74" s="165">
        <v>1.9513016260528593E-2</v>
      </c>
      <c r="M74" s="165">
        <v>1.0951106605113781E-2</v>
      </c>
      <c r="N74" s="165">
        <v>9.0369158727310328E-3</v>
      </c>
      <c r="O74" s="165">
        <v>3.9626906288350305E-3</v>
      </c>
      <c r="P74" s="165">
        <v>1.9428487164482311E-2</v>
      </c>
      <c r="Q74" s="165">
        <v>1.0062386325641048E-2</v>
      </c>
      <c r="R74" s="165">
        <v>1.7075206667577003E-2</v>
      </c>
      <c r="S74" s="165">
        <v>1.3873173970113006E-2</v>
      </c>
      <c r="T74" s="165">
        <v>1.9920350954747423E-3</v>
      </c>
      <c r="U74" s="165">
        <v>-3.2676004192466745E-4</v>
      </c>
      <c r="V74" s="165">
        <v>2.2820663507636008E-2</v>
      </c>
      <c r="W74" s="165">
        <v>5.8887594013059541E-3</v>
      </c>
      <c r="X74" s="165">
        <v>-5.0617344409683573E-3</v>
      </c>
      <c r="Y74" s="165">
        <v>2.4404730785703155E-2</v>
      </c>
      <c r="Z74" s="165">
        <v>1.0531663187878681E-2</v>
      </c>
      <c r="AA74" s="165">
        <v>9.503151050350267E-3</v>
      </c>
      <c r="AB74" s="165">
        <v>5.3558552472858789E-3</v>
      </c>
      <c r="AC74" s="165">
        <v>-3.6161523625842795E-3</v>
      </c>
      <c r="AD74" s="165">
        <v>-4.8054928172525102E-4</v>
      </c>
      <c r="AE74" s="165">
        <v>2.740696348363314E-2</v>
      </c>
      <c r="AF74" s="166">
        <v>1.1310866314709012E-2</v>
      </c>
      <c r="AG74" s="14"/>
      <c r="AH74" s="14"/>
      <c r="AI74" s="14"/>
    </row>
    <row r="75" spans="1:35" x14ac:dyDescent="0.2">
      <c r="A75" s="127">
        <v>44181</v>
      </c>
      <c r="B75" s="164">
        <v>4.1791334397407454E-3</v>
      </c>
      <c r="C75" s="165">
        <v>-8.3961378404051601E-4</v>
      </c>
      <c r="D75" s="165">
        <v>-9.0660521800463023E-3</v>
      </c>
      <c r="E75" s="165">
        <v>-5.4738036942558743E-4</v>
      </c>
      <c r="F75" s="165">
        <v>-1.5817015250544686E-2</v>
      </c>
      <c r="G75" s="165">
        <v>-1.2325327051685764E-2</v>
      </c>
      <c r="H75" s="165">
        <v>-7.6088282105125638E-3</v>
      </c>
      <c r="I75" s="165">
        <v>0</v>
      </c>
      <c r="J75" s="165">
        <v>-1.4487351411589966E-2</v>
      </c>
      <c r="K75" s="165">
        <v>-5.5421946140367107E-3</v>
      </c>
      <c r="L75" s="165">
        <v>5.5274142585155506E-3</v>
      </c>
      <c r="M75" s="165">
        <v>-1.8023065957165407E-2</v>
      </c>
      <c r="N75" s="165">
        <v>6.0078548172013413E-3</v>
      </c>
      <c r="O75" s="165">
        <v>8.8810147574902576E-3</v>
      </c>
      <c r="P75" s="165">
        <v>-3.0175256094655545E-3</v>
      </c>
      <c r="Q75" s="165">
        <v>-5.9773458069907193E-3</v>
      </c>
      <c r="R75" s="165">
        <v>2.9088929521277063E-3</v>
      </c>
      <c r="S75" s="165">
        <v>-4.9334357026276088E-3</v>
      </c>
      <c r="T75" s="165">
        <v>-8.0765798404904832E-3</v>
      </c>
      <c r="U75" s="165">
        <v>2.4050781673497834E-2</v>
      </c>
      <c r="V75" s="165">
        <v>-7.5328431561290099E-3</v>
      </c>
      <c r="W75" s="165">
        <v>4.5372120543232253E-3</v>
      </c>
      <c r="X75" s="165">
        <v>1.5761985439799675E-2</v>
      </c>
      <c r="Y75" s="165">
        <v>1.3114309089110598E-3</v>
      </c>
      <c r="Z75" s="165">
        <v>-9.7158120343110443E-4</v>
      </c>
      <c r="AA75" s="165">
        <v>-1.0569760703051378E-2</v>
      </c>
      <c r="AB75" s="165">
        <v>-4.3193031084698408E-4</v>
      </c>
      <c r="AC75" s="165">
        <v>-2.1534066221434056E-2</v>
      </c>
      <c r="AD75" s="165">
        <v>-1.0304231208899672E-3</v>
      </c>
      <c r="AE75" s="165">
        <v>-4.7143094778163697E-3</v>
      </c>
      <c r="AF75" s="166">
        <v>-1.4824842024536711E-3</v>
      </c>
      <c r="AG75" s="14"/>
      <c r="AH75" s="14"/>
      <c r="AI75" s="14"/>
    </row>
    <row r="76" spans="1:35" x14ac:dyDescent="0.2">
      <c r="A76" s="127">
        <v>44182</v>
      </c>
      <c r="B76" s="164">
        <v>7.0690951013261394E-3</v>
      </c>
      <c r="C76" s="165">
        <v>-1.6804201680675757E-4</v>
      </c>
      <c r="D76" s="165">
        <v>1.2257060827726596E-2</v>
      </c>
      <c r="E76" s="165">
        <v>6.9634536728495622E-3</v>
      </c>
      <c r="F76" s="165">
        <v>-2.0498473026485886E-2</v>
      </c>
      <c r="G76" s="165">
        <v>-1.8384512534819208E-3</v>
      </c>
      <c r="H76" s="165">
        <v>-3.1570413088952698E-3</v>
      </c>
      <c r="I76" s="165">
        <v>2.2361135457040771E-3</v>
      </c>
      <c r="J76" s="165">
        <v>3.9577647199817712E-3</v>
      </c>
      <c r="K76" s="165">
        <v>0</v>
      </c>
      <c r="L76" s="165">
        <v>2.7074249873664247E-3</v>
      </c>
      <c r="M76" s="165">
        <v>7.7504826945982153E-3</v>
      </c>
      <c r="N76" s="165">
        <v>1.6246912218508491E-2</v>
      </c>
      <c r="O76" s="165">
        <v>-9.1939947025428959E-3</v>
      </c>
      <c r="P76" s="165">
        <v>0</v>
      </c>
      <c r="Q76" s="165">
        <v>2.6391374709579418E-2</v>
      </c>
      <c r="R76" s="165">
        <v>-8.2870640306135224E-3</v>
      </c>
      <c r="S76" s="165">
        <v>2.1047567525056543E-3</v>
      </c>
      <c r="T76" s="165">
        <v>-1.2518763047486559E-4</v>
      </c>
      <c r="U76" s="165">
        <v>6.3844856183159493E-4</v>
      </c>
      <c r="V76" s="165">
        <v>1.5613734729325701E-2</v>
      </c>
      <c r="W76" s="165">
        <v>7.1391853386992832E-3</v>
      </c>
      <c r="X76" s="165">
        <v>1.0285319074441412E-2</v>
      </c>
      <c r="Y76" s="165">
        <v>4.2927604148319531E-3</v>
      </c>
      <c r="Z76" s="165">
        <v>6.8663199960667942E-3</v>
      </c>
      <c r="AA76" s="165">
        <v>1.6691370388917104E-3</v>
      </c>
      <c r="AB76" s="165">
        <v>1.3972194478855338E-2</v>
      </c>
      <c r="AC76" s="165">
        <v>1.0880366243332551E-2</v>
      </c>
      <c r="AD76" s="165">
        <v>4.6071170477193224E-3</v>
      </c>
      <c r="AE76" s="165">
        <v>2.4838725301488118E-3</v>
      </c>
      <c r="AF76" s="166">
        <v>4.935575206917342E-3</v>
      </c>
      <c r="AG76" s="14"/>
      <c r="AH76" s="14"/>
      <c r="AI76" s="14"/>
    </row>
    <row r="77" spans="1:35" x14ac:dyDescent="0.2">
      <c r="A77" s="127">
        <v>44183</v>
      </c>
      <c r="B77" s="164">
        <v>-1.3019870241263165E-3</v>
      </c>
      <c r="C77" s="165">
        <v>-1.2355025743275516E-2</v>
      </c>
      <c r="D77" s="165">
        <v>-1.1892405900959968E-2</v>
      </c>
      <c r="E77" s="165">
        <v>-1.5850761830243032E-2</v>
      </c>
      <c r="F77" s="165">
        <v>-6.7347901208011374E-3</v>
      </c>
      <c r="G77" s="165">
        <v>9.9905621475755435E-3</v>
      </c>
      <c r="H77" s="165">
        <v>-1.3799365963155008E-2</v>
      </c>
      <c r="I77" s="165">
        <v>1.3833087907184183E-2</v>
      </c>
      <c r="J77" s="165">
        <v>8.8230148301107203E-3</v>
      </c>
      <c r="K77" s="165">
        <v>3.3995874642545942E-2</v>
      </c>
      <c r="L77" s="165">
        <v>-9.409598109344941E-3</v>
      </c>
      <c r="M77" s="165">
        <v>-8.9648437391256497E-3</v>
      </c>
      <c r="N77" s="165">
        <v>-1.2848081859882177E-2</v>
      </c>
      <c r="O77" s="165">
        <v>-6.2981300573295096E-2</v>
      </c>
      <c r="P77" s="165">
        <v>2.3894463785874009E-3</v>
      </c>
      <c r="Q77" s="165">
        <v>5.7935166577762764E-3</v>
      </c>
      <c r="R77" s="165">
        <v>-4.9301914419687121E-3</v>
      </c>
      <c r="S77" s="165">
        <v>3.8739883313885226E-3</v>
      </c>
      <c r="T77" s="165">
        <v>-3.633193496717646E-3</v>
      </c>
      <c r="U77" s="165">
        <v>-3.7827089944645342E-3</v>
      </c>
      <c r="V77" s="165">
        <v>-2.2918156583629834E-2</v>
      </c>
      <c r="W77" s="165">
        <v>5.7142350813743636E-3</v>
      </c>
      <c r="X77" s="165">
        <v>6.6837597971296514E-3</v>
      </c>
      <c r="Y77" s="165">
        <v>6.0132000725436896E-3</v>
      </c>
      <c r="Z77" s="165">
        <v>-9.6291973975486389E-3</v>
      </c>
      <c r="AA77" s="165">
        <v>7.4987671221051766E-3</v>
      </c>
      <c r="AB77" s="165">
        <v>6.1561229429529796E-4</v>
      </c>
      <c r="AC77" s="165">
        <v>-4.6477983207485751E-3</v>
      </c>
      <c r="AD77" s="165">
        <v>-1.0267556046508197E-3</v>
      </c>
      <c r="AE77" s="165">
        <v>-3.8029616167739588E-3</v>
      </c>
      <c r="AF77" s="166">
        <v>-4.1025140108179592E-3</v>
      </c>
      <c r="AG77" s="14"/>
      <c r="AH77" s="14"/>
      <c r="AI77" s="14"/>
    </row>
    <row r="78" spans="1:35" x14ac:dyDescent="0.2">
      <c r="A78" s="127">
        <v>44186</v>
      </c>
      <c r="B78" s="164">
        <v>-4.3078676375453151E-3</v>
      </c>
      <c r="C78" s="165">
        <v>-9.3608882757061362E-3</v>
      </c>
      <c r="D78" s="165">
        <v>-5.1643703189554468E-3</v>
      </c>
      <c r="E78" s="165">
        <v>1.2395325678341118E-2</v>
      </c>
      <c r="F78" s="165">
        <v>-2.0022844141068807E-3</v>
      </c>
      <c r="G78" s="165">
        <v>-4.4208828970702108E-3</v>
      </c>
      <c r="H78" s="165">
        <v>-1.2616194228324606E-2</v>
      </c>
      <c r="I78" s="165">
        <v>-1.2323899919099879E-2</v>
      </c>
      <c r="J78" s="165">
        <v>-1.7305563181780226E-2</v>
      </c>
      <c r="K78" s="165">
        <v>-1.0420373697448748E-2</v>
      </c>
      <c r="L78" s="165">
        <v>6.1330713638732881E-2</v>
      </c>
      <c r="M78" s="165">
        <v>2.9518711705536216E-3</v>
      </c>
      <c r="N78" s="165">
        <v>1.9965907784835757E-3</v>
      </c>
      <c r="O78" s="165">
        <v>-2.3177370905549499E-2</v>
      </c>
      <c r="P78" s="165">
        <v>-1.9547072221645978E-2</v>
      </c>
      <c r="Q78" s="165">
        <v>-9.6433308408301333E-3</v>
      </c>
      <c r="R78" s="165">
        <v>3.7537797488448321E-2</v>
      </c>
      <c r="S78" s="165">
        <v>-1.5854584193280896E-2</v>
      </c>
      <c r="T78" s="165">
        <v>-3.0177735027308028E-3</v>
      </c>
      <c r="U78" s="165">
        <v>1.8299099104242655E-2</v>
      </c>
      <c r="V78" s="165">
        <v>4.9096773376287706E-2</v>
      </c>
      <c r="W78" s="165">
        <v>-1.0932027305266101E-2</v>
      </c>
      <c r="X78" s="165">
        <v>-4.221043967582605E-3</v>
      </c>
      <c r="Y78" s="165">
        <v>-5.1131138908749874E-3</v>
      </c>
      <c r="Z78" s="165">
        <v>-6.7971451209121181E-3</v>
      </c>
      <c r="AA78" s="165">
        <v>-1.6043615878988171E-2</v>
      </c>
      <c r="AB78" s="165">
        <v>-1.0884496814012601E-2</v>
      </c>
      <c r="AC78" s="165">
        <v>-4.9154584643762433E-4</v>
      </c>
      <c r="AD78" s="165">
        <v>1.3706064002172447E-4</v>
      </c>
      <c r="AE78" s="165">
        <v>-1.272483667490798E-2</v>
      </c>
      <c r="AF78" s="166">
        <v>1.2392702884949092E-3</v>
      </c>
      <c r="AG78" s="14"/>
      <c r="AH78" s="14"/>
      <c r="AI78" s="14"/>
    </row>
    <row r="79" spans="1:35" x14ac:dyDescent="0.2">
      <c r="A79" s="127">
        <v>44187</v>
      </c>
      <c r="B79" s="164">
        <v>-5.0097061366342066E-3</v>
      </c>
      <c r="C79" s="165">
        <v>-1.597801680343558E-2</v>
      </c>
      <c r="D79" s="165">
        <v>-2.7803409685481673E-2</v>
      </c>
      <c r="E79" s="165">
        <v>2.8464548965594583E-2</v>
      </c>
      <c r="F79" s="165">
        <v>-2.4166659287462311E-3</v>
      </c>
      <c r="G79" s="165">
        <v>-1.9871236237317014E-2</v>
      </c>
      <c r="H79" s="165">
        <v>-2.0095192012786312E-2</v>
      </c>
      <c r="I79" s="165">
        <v>-4.233556055402099E-3</v>
      </c>
      <c r="J79" s="165">
        <v>-9.468471701031822E-4</v>
      </c>
      <c r="K79" s="165">
        <v>-7.4437905793830472E-3</v>
      </c>
      <c r="L79" s="165">
        <v>-2.6811482236258399E-2</v>
      </c>
      <c r="M79" s="165">
        <v>-1.2911810255163525E-2</v>
      </c>
      <c r="N79" s="165">
        <v>-3.5055944317352594E-3</v>
      </c>
      <c r="O79" s="165">
        <v>-4.0984252782910735E-3</v>
      </c>
      <c r="P79" s="165">
        <v>1.7829808070586317E-3</v>
      </c>
      <c r="Q79" s="165">
        <v>-1.9605475895818625E-3</v>
      </c>
      <c r="R79" s="165">
        <v>-1.5216551633754238E-2</v>
      </c>
      <c r="S79" s="165">
        <v>1.1810837736201396E-3</v>
      </c>
      <c r="T79" s="165">
        <v>1.6395537023954354E-3</v>
      </c>
      <c r="U79" s="165">
        <v>6.0649895514619523E-3</v>
      </c>
      <c r="V79" s="165">
        <v>-1.0901312014961473E-2</v>
      </c>
      <c r="W79" s="165">
        <v>-7.0535265545803583E-3</v>
      </c>
      <c r="X79" s="165">
        <v>2.0753287319497993E-2</v>
      </c>
      <c r="Y79" s="165">
        <v>-1.2088295856169107E-2</v>
      </c>
      <c r="Z79" s="165">
        <v>-3.1836974571175514E-3</v>
      </c>
      <c r="AA79" s="165">
        <v>-8.404773629020923E-3</v>
      </c>
      <c r="AB79" s="165">
        <v>-1.5166734011930805E-2</v>
      </c>
      <c r="AC79" s="165">
        <v>-3.4423360433900152E-2</v>
      </c>
      <c r="AD79" s="165">
        <v>-1.2125806589533439E-2</v>
      </c>
      <c r="AE79" s="165">
        <v>-1.4060870419346783E-3</v>
      </c>
      <c r="AF79" s="166">
        <v>-6.6500201049428664E-3</v>
      </c>
      <c r="AG79" s="14"/>
      <c r="AH79" s="14"/>
      <c r="AI79" s="14"/>
    </row>
    <row r="80" spans="1:35" x14ac:dyDescent="0.2">
      <c r="A80" s="127">
        <v>44188</v>
      </c>
      <c r="B80" s="164">
        <v>-4.5199336567109949E-3</v>
      </c>
      <c r="C80" s="165">
        <v>2.0951496614103116E-2</v>
      </c>
      <c r="D80" s="165">
        <v>8.8239149096358549E-3</v>
      </c>
      <c r="E80" s="165">
        <v>-6.9760233933872096E-3</v>
      </c>
      <c r="F80" s="165">
        <v>4.1594432953626637E-3</v>
      </c>
      <c r="G80" s="165">
        <v>1.0420183368216263E-2</v>
      </c>
      <c r="H80" s="165">
        <v>1.5765777432838135E-2</v>
      </c>
      <c r="I80" s="165">
        <v>-6.9366302738114172E-3</v>
      </c>
      <c r="J80" s="165">
        <v>6.0652769547109298E-3</v>
      </c>
      <c r="K80" s="165">
        <v>1.463362043656824E-3</v>
      </c>
      <c r="L80" s="165">
        <v>2.5430909279553937E-2</v>
      </c>
      <c r="M80" s="165">
        <v>9.8586273938767732E-3</v>
      </c>
      <c r="N80" s="165">
        <v>-8.5176637658901377E-4</v>
      </c>
      <c r="O80" s="165">
        <v>8.6636780880953168E-3</v>
      </c>
      <c r="P80" s="165">
        <v>2.3460965751469498E-3</v>
      </c>
      <c r="Q80" s="165">
        <v>-5.1073794846295817E-3</v>
      </c>
      <c r="R80" s="165">
        <v>2.7944456775613524E-2</v>
      </c>
      <c r="S80" s="165">
        <v>4.7190449671496992E-4</v>
      </c>
      <c r="T80" s="165">
        <v>4.2811105052833476E-3</v>
      </c>
      <c r="U80" s="165">
        <v>-1.3039197883011555E-2</v>
      </c>
      <c r="V80" s="165">
        <v>-4.8438189858297509E-3</v>
      </c>
      <c r="W80" s="165">
        <v>-1.5379494352701917E-3</v>
      </c>
      <c r="X80" s="165">
        <v>-1.617859165271085E-2</v>
      </c>
      <c r="Y80" s="165">
        <v>1.0770816552485796E-2</v>
      </c>
      <c r="Z80" s="165">
        <v>7.7012206291984242E-3</v>
      </c>
      <c r="AA80" s="165">
        <v>-5.0861161184556636E-4</v>
      </c>
      <c r="AB80" s="165">
        <v>-2.6233628570416778E-3</v>
      </c>
      <c r="AC80" s="165">
        <v>1.5278813343519104E-2</v>
      </c>
      <c r="AD80" s="165">
        <v>-6.796088906992126E-3</v>
      </c>
      <c r="AE80" s="165">
        <v>1.8187187178419384E-2</v>
      </c>
      <c r="AF80" s="166">
        <v>3.8086975700231118E-3</v>
      </c>
      <c r="AG80" s="14"/>
      <c r="AH80" s="14"/>
      <c r="AI80" s="14"/>
    </row>
    <row r="81" spans="1:35" x14ac:dyDescent="0.2">
      <c r="A81" s="127">
        <v>44189</v>
      </c>
      <c r="B81" s="164">
        <v>3.0461462427109343E-3</v>
      </c>
      <c r="C81" s="165">
        <v>3.4202737089426005E-3</v>
      </c>
      <c r="D81" s="165">
        <v>-4.4895487172347259E-5</v>
      </c>
      <c r="E81" s="165">
        <v>7.7122323305924834E-3</v>
      </c>
      <c r="F81" s="165">
        <v>-1.1561782406465659E-2</v>
      </c>
      <c r="G81" s="165">
        <v>6.3894182982784375E-3</v>
      </c>
      <c r="H81" s="165">
        <v>-4.2011902392068423E-3</v>
      </c>
      <c r="I81" s="165">
        <v>3.60522749875547E-3</v>
      </c>
      <c r="J81" s="165">
        <v>6.782158749730316E-3</v>
      </c>
      <c r="K81" s="165">
        <v>7.3061187214595869E-4</v>
      </c>
      <c r="L81" s="165">
        <v>-1.1308558644169686E-3</v>
      </c>
      <c r="M81" s="165">
        <v>-2.1906090244627752E-3</v>
      </c>
      <c r="N81" s="165">
        <v>4.1140617776513899E-3</v>
      </c>
      <c r="O81" s="165">
        <v>1.0736525660296259E-2</v>
      </c>
      <c r="P81" s="165">
        <v>6.3761096630168268E-3</v>
      </c>
      <c r="Q81" s="165">
        <v>3.4882124063682074E-3</v>
      </c>
      <c r="R81" s="165">
        <v>-4.3975613656351831E-3</v>
      </c>
      <c r="S81" s="165">
        <v>-2.9714413173957954E-3</v>
      </c>
      <c r="T81" s="165">
        <v>4.7642740492044311E-3</v>
      </c>
      <c r="U81" s="165">
        <v>7.8273277019758059E-3</v>
      </c>
      <c r="V81" s="165">
        <v>-1.1285906154271386E-3</v>
      </c>
      <c r="W81" s="165">
        <v>1.0121791407416314E-2</v>
      </c>
      <c r="X81" s="165">
        <v>-7.2549533957027013E-3</v>
      </c>
      <c r="Y81" s="165">
        <v>3.9145198386629776E-3</v>
      </c>
      <c r="Z81" s="165">
        <v>9.4789923810421062E-3</v>
      </c>
      <c r="AA81" s="165">
        <v>-2.0352612285492455E-3</v>
      </c>
      <c r="AB81" s="165">
        <v>1.656110058605309E-2</v>
      </c>
      <c r="AC81" s="165">
        <v>-6.2703788881459666E-3</v>
      </c>
      <c r="AD81" s="165">
        <v>1.9550272171831029E-3</v>
      </c>
      <c r="AE81" s="165">
        <v>1.0371247299834074E-3</v>
      </c>
      <c r="AF81" s="166">
        <v>2.3246065444111341E-3</v>
      </c>
      <c r="AG81" s="14"/>
      <c r="AH81" s="14"/>
      <c r="AI81" s="14"/>
    </row>
    <row r="82" spans="1:35" x14ac:dyDescent="0.2">
      <c r="A82" s="127">
        <v>44193</v>
      </c>
      <c r="B82" s="164">
        <v>1.0887176005336396E-3</v>
      </c>
      <c r="C82" s="165">
        <v>8.606757709531454E-3</v>
      </c>
      <c r="D82" s="165">
        <v>3.229717950065103E-3</v>
      </c>
      <c r="E82" s="165">
        <v>3.5765711633206632E-2</v>
      </c>
      <c r="F82" s="165">
        <v>-4.881409299048789E-3</v>
      </c>
      <c r="G82" s="165">
        <v>-6.6273279864929036E-3</v>
      </c>
      <c r="H82" s="165">
        <v>-5.0392592279558945E-3</v>
      </c>
      <c r="I82" s="165">
        <v>8.5315893908490814E-3</v>
      </c>
      <c r="J82" s="165">
        <v>1.3473072856906132E-2</v>
      </c>
      <c r="K82" s="165">
        <v>-9.1257527080533807E-3</v>
      </c>
      <c r="L82" s="165">
        <v>1.3390037267488442E-2</v>
      </c>
      <c r="M82" s="165">
        <v>1.9567746955413412E-3</v>
      </c>
      <c r="N82" s="165">
        <v>-6.1642289969917607E-3</v>
      </c>
      <c r="O82" s="165">
        <v>0</v>
      </c>
      <c r="P82" s="165">
        <v>1.0425695558171633E-3</v>
      </c>
      <c r="Q82" s="165">
        <v>4.7222469684380375E-3</v>
      </c>
      <c r="R82" s="165">
        <v>6.5852796318328632E-3</v>
      </c>
      <c r="S82" s="165">
        <v>1.2441482626621481E-2</v>
      </c>
      <c r="T82" s="165">
        <v>3.8681974859324786E-3</v>
      </c>
      <c r="U82" s="165">
        <v>9.9214680134680489E-3</v>
      </c>
      <c r="V82" s="165">
        <v>5.8614898646260905E-3</v>
      </c>
      <c r="W82" s="165">
        <v>6.9706069781396707E-3</v>
      </c>
      <c r="X82" s="165">
        <v>-5.049162924303241E-3</v>
      </c>
      <c r="Y82" s="165">
        <v>5.0544947268937879E-3</v>
      </c>
      <c r="Z82" s="165">
        <v>1.5141297760287387E-2</v>
      </c>
      <c r="AA82" s="165">
        <v>2.3793337865396502E-3</v>
      </c>
      <c r="AB82" s="165">
        <v>1.883089629368806E-2</v>
      </c>
      <c r="AC82" s="165">
        <v>1.0096163808583913E-3</v>
      </c>
      <c r="AD82" s="165">
        <v>1.1986069686411138E-2</v>
      </c>
      <c r="AE82" s="165">
        <v>2.9528608289382641E-2</v>
      </c>
      <c r="AF82" s="166">
        <v>6.7583072377463971E-3</v>
      </c>
      <c r="AG82" s="14"/>
      <c r="AH82" s="14"/>
      <c r="AI82" s="14"/>
    </row>
    <row r="83" spans="1:35" x14ac:dyDescent="0.2">
      <c r="A83" s="127">
        <v>44194</v>
      </c>
      <c r="B83" s="164">
        <v>-4.9224484319320139E-3</v>
      </c>
      <c r="C83" s="165">
        <v>-1.8587529413758297E-3</v>
      </c>
      <c r="D83" s="165">
        <v>1.4397500945159791E-2</v>
      </c>
      <c r="E83" s="165">
        <v>-1.3314850928160871E-2</v>
      </c>
      <c r="F83" s="165">
        <v>7.404507518247172E-4</v>
      </c>
      <c r="G83" s="165">
        <v>-9.6428830420721701E-3</v>
      </c>
      <c r="H83" s="165">
        <v>-3.4157949725373005E-3</v>
      </c>
      <c r="I83" s="165">
        <v>-6.2332816666642588E-3</v>
      </c>
      <c r="J83" s="165">
        <v>-5.5389586410625746E-4</v>
      </c>
      <c r="K83" s="165">
        <v>7.3680234413697754E-4</v>
      </c>
      <c r="L83" s="165">
        <v>-6.0864672150153787E-3</v>
      </c>
      <c r="M83" s="165">
        <v>-3.858230886365277E-3</v>
      </c>
      <c r="N83" s="165">
        <v>-1.136489507892291E-2</v>
      </c>
      <c r="O83" s="165">
        <v>4.9288272785213527E-2</v>
      </c>
      <c r="P83" s="165">
        <v>-8.1717433103668524E-3</v>
      </c>
      <c r="Q83" s="165">
        <v>6.2014295162682309E-3</v>
      </c>
      <c r="R83" s="165">
        <v>-2.6327908930202648E-3</v>
      </c>
      <c r="S83" s="165">
        <v>-6.120909146417941E-3</v>
      </c>
      <c r="T83" s="165">
        <v>1.2057223901236869E-2</v>
      </c>
      <c r="U83" s="165">
        <v>-3.6006977898075387E-3</v>
      </c>
      <c r="V83" s="165">
        <v>-6.0379557836528486E-3</v>
      </c>
      <c r="W83" s="165">
        <v>-1.8747837692780767E-3</v>
      </c>
      <c r="X83" s="165">
        <v>-9.7043803850800359E-3</v>
      </c>
      <c r="Y83" s="165">
        <v>-6.0348874770472793E-3</v>
      </c>
      <c r="Z83" s="165">
        <v>4.0468100923205519E-3</v>
      </c>
      <c r="AA83" s="165">
        <v>-2.8823160393353087E-3</v>
      </c>
      <c r="AB83" s="165">
        <v>8.1831818609041651E-3</v>
      </c>
      <c r="AC83" s="165">
        <v>-6.3035804336862844E-3</v>
      </c>
      <c r="AD83" s="165">
        <v>-6.3352017192176424E-3</v>
      </c>
      <c r="AE83" s="165">
        <v>-8.7218941701784347E-3</v>
      </c>
      <c r="AF83" s="166">
        <v>-2.2464171619693829E-3</v>
      </c>
      <c r="AG83" s="14"/>
      <c r="AH83" s="14"/>
      <c r="AI83" s="14"/>
    </row>
    <row r="84" spans="1:35" x14ac:dyDescent="0.2">
      <c r="A84" s="127">
        <v>44195</v>
      </c>
      <c r="B84" s="164">
        <v>1.4955133219840544E-3</v>
      </c>
      <c r="C84" s="165">
        <v>1.0919256906376074E-2</v>
      </c>
      <c r="D84" s="165">
        <v>1.3223564447117919E-3</v>
      </c>
      <c r="E84" s="165">
        <v>-8.5266852719909636E-3</v>
      </c>
      <c r="F84" s="165">
        <v>1.942187283237029E-3</v>
      </c>
      <c r="G84" s="165">
        <v>1.9190484659739271E-2</v>
      </c>
      <c r="H84" s="165">
        <v>8.5096441495136066E-3</v>
      </c>
      <c r="I84" s="165">
        <v>-3.5842070695388806E-3</v>
      </c>
      <c r="J84" s="165">
        <v>5.726916576262342E-3</v>
      </c>
      <c r="K84" s="165">
        <v>2.0982863206962632E-2</v>
      </c>
      <c r="L84" s="165">
        <v>5.5811865593897725E-3</v>
      </c>
      <c r="M84" s="165">
        <v>8.70268233389071E-3</v>
      </c>
      <c r="N84" s="165">
        <v>-3.4937149893404795E-3</v>
      </c>
      <c r="O84" s="165">
        <v>-1.2958068697268121E-2</v>
      </c>
      <c r="P84" s="165">
        <v>4.3618173417976358E-3</v>
      </c>
      <c r="Q84" s="165">
        <v>1.239135858564544E-2</v>
      </c>
      <c r="R84" s="165">
        <v>2.7997679737656878E-3</v>
      </c>
      <c r="S84" s="165">
        <v>-5.4064640221650473E-3</v>
      </c>
      <c r="T84" s="165">
        <v>-1.0194058651082694E-2</v>
      </c>
      <c r="U84" s="165">
        <v>-1.1019411403597856E-2</v>
      </c>
      <c r="V84" s="165">
        <v>7.0601112564849799E-5</v>
      </c>
      <c r="W84" s="165">
        <v>-4.6958099219159832E-3</v>
      </c>
      <c r="X84" s="165">
        <v>-2.6976983777582397E-4</v>
      </c>
      <c r="Y84" s="165">
        <v>5.2764435731214032E-3</v>
      </c>
      <c r="Z84" s="165">
        <v>-6.7943456433969818E-3</v>
      </c>
      <c r="AA84" s="165">
        <v>-1.1392654116771705E-2</v>
      </c>
      <c r="AB84" s="165">
        <v>1.8612707436038489E-2</v>
      </c>
      <c r="AC84" s="165">
        <v>-1.7761989342804929E-3</v>
      </c>
      <c r="AD84" s="165">
        <v>-8.3167011437978999E-4</v>
      </c>
      <c r="AE84" s="165">
        <v>2.1827382597393363E-2</v>
      </c>
      <c r="AF84" s="166">
        <v>2.4357464331594691E-3</v>
      </c>
      <c r="AG84" s="14"/>
      <c r="AH84" s="14"/>
      <c r="AI84" s="14"/>
    </row>
    <row r="85" spans="1:35" x14ac:dyDescent="0.2">
      <c r="A85" s="127">
        <v>44196</v>
      </c>
      <c r="B85" s="164">
        <v>3.905530963726811E-3</v>
      </c>
      <c r="C85" s="165">
        <v>1.2392229758017237E-2</v>
      </c>
      <c r="D85" s="165">
        <v>1.2105471779772614E-2</v>
      </c>
      <c r="E85" s="165">
        <v>-7.7026547434740911E-3</v>
      </c>
      <c r="F85" s="165">
        <v>-1.2045968634752935E-2</v>
      </c>
      <c r="G85" s="165">
        <v>1.0997617623768718E-2</v>
      </c>
      <c r="H85" s="165">
        <v>-1.0312961202086912E-2</v>
      </c>
      <c r="I85" s="165">
        <v>6.0701438848922429E-3</v>
      </c>
      <c r="J85" s="165">
        <v>7.3475570783900768E-3</v>
      </c>
      <c r="K85" s="165">
        <v>5.4081484512669142E-4</v>
      </c>
      <c r="L85" s="165">
        <v>1.6419266922215403E-2</v>
      </c>
      <c r="M85" s="165">
        <v>8.2958048110330918E-3</v>
      </c>
      <c r="N85" s="165">
        <v>1.3571024143443911E-3</v>
      </c>
      <c r="O85" s="165">
        <v>2.1948717948717889E-2</v>
      </c>
      <c r="P85" s="165">
        <v>1.2385403325893662E-2</v>
      </c>
      <c r="Q85" s="165">
        <v>8.5229219764899611E-3</v>
      </c>
      <c r="R85" s="165">
        <v>1.3640706655705825E-2</v>
      </c>
      <c r="S85" s="165">
        <v>1.4274929233077494E-2</v>
      </c>
      <c r="T85" s="165">
        <v>1.5014254373117542E-2</v>
      </c>
      <c r="U85" s="165">
        <v>3.3381677344241911E-3</v>
      </c>
      <c r="V85" s="165">
        <v>-7.769529484821236E-4</v>
      </c>
      <c r="W85" s="165">
        <v>9.944073167044376E-3</v>
      </c>
      <c r="X85" s="165">
        <v>5.8455487188546762E-4</v>
      </c>
      <c r="Y85" s="165">
        <v>9.2751868093874368E-3</v>
      </c>
      <c r="Z85" s="165">
        <v>1.6493240861858105E-2</v>
      </c>
      <c r="AA85" s="165">
        <v>1.0491933444993551E-2</v>
      </c>
      <c r="AB85" s="165">
        <v>1.6944266271550212E-3</v>
      </c>
      <c r="AC85" s="165">
        <v>1.3726512455515927E-2</v>
      </c>
      <c r="AD85" s="165">
        <v>-2.0806631610814641E-4</v>
      </c>
      <c r="AE85" s="165">
        <v>5.5169178728942114E-5</v>
      </c>
      <c r="AF85" s="166">
        <v>6.4755951746753304E-3</v>
      </c>
      <c r="AG85" s="14"/>
      <c r="AH85" s="14"/>
      <c r="AI85" s="14"/>
    </row>
    <row r="86" spans="1:35" x14ac:dyDescent="0.2">
      <c r="A86" s="127">
        <v>44200</v>
      </c>
      <c r="B86" s="164">
        <v>-1.6705750425884069E-2</v>
      </c>
      <c r="C86" s="165">
        <v>-2.3736687660683486E-2</v>
      </c>
      <c r="D86" s="165">
        <v>-1.4178818842891627E-2</v>
      </c>
      <c r="E86" s="165">
        <v>-2.4719255034753917E-2</v>
      </c>
      <c r="F86" s="165">
        <v>-5.2975787657439932E-2</v>
      </c>
      <c r="G86" s="165">
        <v>7.1415227526316905E-4</v>
      </c>
      <c r="H86" s="165">
        <v>3.0787686114424062E-3</v>
      </c>
      <c r="I86" s="165">
        <v>-1.7653653631284794E-2</v>
      </c>
      <c r="J86" s="165">
        <v>-3.7928555798687147E-2</v>
      </c>
      <c r="K86" s="165">
        <v>-2.6306288288288404E-2</v>
      </c>
      <c r="L86" s="165">
        <v>4.8917714308367444E-3</v>
      </c>
      <c r="M86" s="165">
        <v>-2.2331923211075577E-2</v>
      </c>
      <c r="N86" s="165">
        <v>-6.4000528273484569E-3</v>
      </c>
      <c r="O86" s="165">
        <v>-3.0108791649939848E-3</v>
      </c>
      <c r="P86" s="165">
        <v>-1.5411463665668812E-2</v>
      </c>
      <c r="Q86" s="165">
        <v>-5.5915934174739501E-3</v>
      </c>
      <c r="R86" s="165">
        <v>-9.4435901471630057E-3</v>
      </c>
      <c r="S86" s="165">
        <v>-2.0318766704084612E-2</v>
      </c>
      <c r="T86" s="165">
        <v>-1.0268977780811595E-2</v>
      </c>
      <c r="U86" s="165">
        <v>-2.1266055402086592E-2</v>
      </c>
      <c r="V86" s="165">
        <v>-9.6839965386017468E-3</v>
      </c>
      <c r="W86" s="165">
        <v>-9.4867903513495833E-3</v>
      </c>
      <c r="X86" s="165">
        <v>-9.9761875251704879E-3</v>
      </c>
      <c r="Y86" s="165">
        <v>-3.3625426858496343E-2</v>
      </c>
      <c r="Z86" s="165">
        <v>-3.3648711747295001E-3</v>
      </c>
      <c r="AA86" s="165">
        <v>1.7020936170213385E-3</v>
      </c>
      <c r="AB86" s="165">
        <v>-4.434695824709789E-3</v>
      </c>
      <c r="AC86" s="165">
        <v>3.8114367148586625E-2</v>
      </c>
      <c r="AD86" s="165">
        <v>1.6510614631034981E-2</v>
      </c>
      <c r="AE86" s="165">
        <v>-1.9317806243650759E-2</v>
      </c>
      <c r="AF86" s="166">
        <v>-1.250029405537656E-2</v>
      </c>
      <c r="AG86" s="14"/>
      <c r="AH86" s="14"/>
      <c r="AI86" s="14"/>
    </row>
    <row r="87" spans="1:35" x14ac:dyDescent="0.2">
      <c r="A87" s="127">
        <v>44201</v>
      </c>
      <c r="B87" s="164">
        <v>-1.6872811336264837E-3</v>
      </c>
      <c r="C87" s="165">
        <v>5.3371483790483065E-3</v>
      </c>
      <c r="D87" s="165">
        <v>4.853044121538197E-3</v>
      </c>
      <c r="E87" s="165">
        <v>1.2363735032417056E-2</v>
      </c>
      <c r="F87" s="165">
        <v>4.3952268922887505E-2</v>
      </c>
      <c r="G87" s="165">
        <v>8.1800990891056635E-3</v>
      </c>
      <c r="H87" s="165">
        <v>2.7033420222328131E-2</v>
      </c>
      <c r="I87" s="165">
        <v>4.5498181198766474E-4</v>
      </c>
      <c r="J87" s="165">
        <v>-1.0993139158193332E-2</v>
      </c>
      <c r="K87" s="165">
        <v>3.2568430189333419E-2</v>
      </c>
      <c r="L87" s="165">
        <v>2.2377332075471879E-2</v>
      </c>
      <c r="M87" s="165">
        <v>2.4525607470915478E-3</v>
      </c>
      <c r="N87" s="165">
        <v>8.0705323396601525E-3</v>
      </c>
      <c r="O87" s="165">
        <v>1.8924965529493187E-2</v>
      </c>
      <c r="P87" s="165">
        <v>1.7750499955615506E-2</v>
      </c>
      <c r="Q87" s="165">
        <v>1.1757162939297183E-2</v>
      </c>
      <c r="R87" s="165">
        <v>-1.7478429709737453E-3</v>
      </c>
      <c r="S87" s="165">
        <v>5.9936970507388221E-3</v>
      </c>
      <c r="T87" s="165">
        <v>1.7292906439190237E-3</v>
      </c>
      <c r="U87" s="165">
        <v>9.6463777881727886E-4</v>
      </c>
      <c r="V87" s="165">
        <v>8.0655956574333665E-3</v>
      </c>
      <c r="W87" s="165">
        <v>6.3850671550176319E-3</v>
      </c>
      <c r="X87" s="165">
        <v>5.4922881892995878E-3</v>
      </c>
      <c r="Y87" s="165">
        <v>-8.2565060784299815E-3</v>
      </c>
      <c r="Z87" s="165">
        <v>-1.3447816881258956E-2</v>
      </c>
      <c r="AA87" s="165">
        <v>-4.5878676155605147E-3</v>
      </c>
      <c r="AB87" s="165">
        <v>-1.4924688072297188E-2</v>
      </c>
      <c r="AC87" s="165">
        <v>-5.797149478398711E-3</v>
      </c>
      <c r="AD87" s="165">
        <v>-5.3231352304862201E-3</v>
      </c>
      <c r="AE87" s="165">
        <v>4.2774033652737131E-3</v>
      </c>
      <c r="AF87" s="166">
        <v>5.5489217304589555E-3</v>
      </c>
      <c r="AG87" s="14"/>
      <c r="AH87" s="14"/>
      <c r="AI87" s="14"/>
    </row>
    <row r="88" spans="1:35" x14ac:dyDescent="0.2">
      <c r="A88" s="127">
        <v>44202</v>
      </c>
      <c r="B88" s="164">
        <v>1.5211562941932932E-2</v>
      </c>
      <c r="C88" s="165">
        <v>3.6993343507092602E-2</v>
      </c>
      <c r="D88" s="165">
        <v>2.4104342819290858E-2</v>
      </c>
      <c r="E88" s="165">
        <v>-3.3661530938918105E-2</v>
      </c>
      <c r="F88" s="165">
        <v>-2.8351650797343586E-3</v>
      </c>
      <c r="G88" s="165">
        <v>5.5652374513463387E-2</v>
      </c>
      <c r="H88" s="165">
        <v>3.2183942528735576E-2</v>
      </c>
      <c r="I88" s="165">
        <v>9.5498408367440391E-3</v>
      </c>
      <c r="J88" s="165">
        <v>-3.1812955155231859E-2</v>
      </c>
      <c r="K88" s="165">
        <v>4.7132635253273047E-2</v>
      </c>
      <c r="L88" s="165">
        <v>5.3962261018476232E-2</v>
      </c>
      <c r="M88" s="165">
        <v>1.8228858641456513E-2</v>
      </c>
      <c r="N88" s="165">
        <v>5.7132834751338901E-3</v>
      </c>
      <c r="O88" s="165">
        <v>9.6818215830503096E-3</v>
      </c>
      <c r="P88" s="165">
        <v>2.4972205683940096E-2</v>
      </c>
      <c r="Q88" s="165">
        <v>9.4101682306471091E-3</v>
      </c>
      <c r="R88" s="165">
        <v>4.6955836896843017E-2</v>
      </c>
      <c r="S88" s="165">
        <v>-2.2696993052714332E-3</v>
      </c>
      <c r="T88" s="165">
        <v>1.5782995930322619E-2</v>
      </c>
      <c r="U88" s="165">
        <v>-2.5929298557025193E-2</v>
      </c>
      <c r="V88" s="165">
        <v>7.9303974489952633E-3</v>
      </c>
      <c r="W88" s="165">
        <v>1.0526366485790195E-2</v>
      </c>
      <c r="X88" s="165">
        <v>-2.4241648171873464E-2</v>
      </c>
      <c r="Y88" s="165">
        <v>3.3970170474765249E-2</v>
      </c>
      <c r="Z88" s="165">
        <v>4.1966361669363073E-2</v>
      </c>
      <c r="AA88" s="165">
        <v>1.2120160050523632E-2</v>
      </c>
      <c r="AB88" s="165">
        <v>-8.8107782576751781E-3</v>
      </c>
      <c r="AC88" s="165">
        <v>4.5432434402332467E-2</v>
      </c>
      <c r="AD88" s="165">
        <v>6.2435951972554804E-3</v>
      </c>
      <c r="AE88" s="165">
        <v>3.8107654807131297E-3</v>
      </c>
      <c r="AF88" s="166">
        <v>1.4405296200265871E-2</v>
      </c>
      <c r="AG88" s="14"/>
      <c r="AH88" s="14"/>
      <c r="AI88" s="14"/>
    </row>
    <row r="89" spans="1:35" x14ac:dyDescent="0.2">
      <c r="A89" s="127">
        <v>44203</v>
      </c>
      <c r="B89" s="164">
        <v>-2.5661639294314975E-2</v>
      </c>
      <c r="C89" s="165">
        <v>-1.1376515705777912E-2</v>
      </c>
      <c r="D89" s="165">
        <v>3.3011961414790569E-3</v>
      </c>
      <c r="E89" s="165">
        <v>3.4123223287886528E-2</v>
      </c>
      <c r="F89" s="165">
        <v>7.9609913659715037E-3</v>
      </c>
      <c r="G89" s="165">
        <v>1.9085680289456786E-3</v>
      </c>
      <c r="H89" s="165">
        <v>4.6770377056668533E-3</v>
      </c>
      <c r="I89" s="165">
        <v>1.2612544476912513E-2</v>
      </c>
      <c r="J89" s="165">
        <v>-1.1084738717339615E-2</v>
      </c>
      <c r="K89" s="165">
        <v>1.3691254492556038E-3</v>
      </c>
      <c r="L89" s="165">
        <v>2.1362305222719868E-2</v>
      </c>
      <c r="M89" s="165">
        <v>1.6489494405198535E-3</v>
      </c>
      <c r="N89" s="165">
        <v>-4.8959037475375666E-3</v>
      </c>
      <c r="O89" s="165">
        <v>2.1330744474784558E-2</v>
      </c>
      <c r="P89" s="165">
        <v>-2.3202723817922211E-3</v>
      </c>
      <c r="Q89" s="165">
        <v>3.3785459128004014E-3</v>
      </c>
      <c r="R89" s="165">
        <v>3.283916306714163E-2</v>
      </c>
      <c r="S89" s="165">
        <v>4.6445308056872747E-3</v>
      </c>
      <c r="T89" s="165">
        <v>1.9907673976549134E-2</v>
      </c>
      <c r="U89" s="165">
        <v>2.845697526501767E-2</v>
      </c>
      <c r="V89" s="165">
        <v>1.8264776188347875E-2</v>
      </c>
      <c r="W89" s="165">
        <v>-9.3464466510715383E-3</v>
      </c>
      <c r="X89" s="165">
        <v>8.4663523053347678E-3</v>
      </c>
      <c r="Y89" s="165">
        <v>-2.1566497991387656E-4</v>
      </c>
      <c r="Z89" s="165">
        <v>1.6032538693344645E-2</v>
      </c>
      <c r="AA89" s="165">
        <v>-1.2818383996991312E-2</v>
      </c>
      <c r="AB89" s="165">
        <v>5.5968536731458851E-3</v>
      </c>
      <c r="AC89" s="165">
        <v>5.1824286586667379E-2</v>
      </c>
      <c r="AD89" s="165">
        <v>-6.8253100552140289E-5</v>
      </c>
      <c r="AE89" s="165">
        <v>-3.0146997268506448E-3</v>
      </c>
      <c r="AF89" s="166">
        <v>6.8677950268249965E-3</v>
      </c>
      <c r="AG89" s="14"/>
      <c r="AH89" s="14"/>
      <c r="AI89" s="14"/>
    </row>
    <row r="90" spans="1:35" x14ac:dyDescent="0.2">
      <c r="A90" s="127">
        <v>44204</v>
      </c>
      <c r="B90" s="164">
        <v>-1.8265413514816142E-2</v>
      </c>
      <c r="C90" s="165">
        <v>9.8631428616435812E-4</v>
      </c>
      <c r="D90" s="165">
        <v>1.9100935490967696E-2</v>
      </c>
      <c r="E90" s="165">
        <v>8.6312634987972814E-3</v>
      </c>
      <c r="F90" s="165">
        <v>-1.3210535036087934E-2</v>
      </c>
      <c r="G90" s="165">
        <v>1.544509118973636E-4</v>
      </c>
      <c r="H90" s="165">
        <v>9.5322654673879459E-3</v>
      </c>
      <c r="I90" s="165">
        <v>2.2242438217134897E-3</v>
      </c>
      <c r="J90" s="165">
        <v>2.2417994844235123E-2</v>
      </c>
      <c r="K90" s="165">
        <v>-5.1273117459343931E-3</v>
      </c>
      <c r="L90" s="165">
        <v>-5.3831888643891546E-3</v>
      </c>
      <c r="M90" s="165">
        <v>-1.2134904227764975E-2</v>
      </c>
      <c r="N90" s="165">
        <v>1.0628655801522502E-2</v>
      </c>
      <c r="O90" s="165">
        <v>-1.0346752449640784E-2</v>
      </c>
      <c r="P90" s="165">
        <v>-3.5662142969914434E-3</v>
      </c>
      <c r="Q90" s="165">
        <v>-2.0577540081607726E-3</v>
      </c>
      <c r="R90" s="165">
        <v>1.1040627476288645E-3</v>
      </c>
      <c r="S90" s="165">
        <v>1.8350783439018414E-2</v>
      </c>
      <c r="T90" s="165">
        <v>-1.1782903137966705E-2</v>
      </c>
      <c r="U90" s="165">
        <v>6.092821671399129E-3</v>
      </c>
      <c r="V90" s="165">
        <v>9.6585652223228902E-3</v>
      </c>
      <c r="W90" s="165">
        <v>-4.3221460141673607E-4</v>
      </c>
      <c r="X90" s="165">
        <v>1.8625548557217098E-2</v>
      </c>
      <c r="Y90" s="165">
        <v>4.1704678996672406E-3</v>
      </c>
      <c r="Z90" s="165">
        <v>-4.4927375955201576E-3</v>
      </c>
      <c r="AA90" s="165">
        <v>-1.2472236673026327E-2</v>
      </c>
      <c r="AB90" s="165">
        <v>7.6703569306426633E-3</v>
      </c>
      <c r="AC90" s="165">
        <v>-1.1047061911050315E-3</v>
      </c>
      <c r="AD90" s="165">
        <v>-1.3630413104537276E-4</v>
      </c>
      <c r="AE90" s="165">
        <v>6.1597042652050682E-4</v>
      </c>
      <c r="AF90" s="166">
        <v>1.8311189057873545E-3</v>
      </c>
      <c r="AG90" s="14"/>
      <c r="AH90" s="14"/>
      <c r="AI90" s="14"/>
    </row>
    <row r="91" spans="1:35" x14ac:dyDescent="0.2">
      <c r="A91" s="127">
        <v>44207</v>
      </c>
      <c r="B91" s="164">
        <v>-8.5223745205369461E-3</v>
      </c>
      <c r="C91" s="165">
        <v>-5.9123091305002262E-3</v>
      </c>
      <c r="D91" s="165">
        <v>-3.8575956254435217E-3</v>
      </c>
      <c r="E91" s="165">
        <v>-2.3248821887569382E-2</v>
      </c>
      <c r="F91" s="165">
        <v>-1.4816584511193387E-2</v>
      </c>
      <c r="G91" s="165">
        <v>-2.0590652233878348E-3</v>
      </c>
      <c r="H91" s="165">
        <v>5.7092225360293458E-3</v>
      </c>
      <c r="I91" s="165">
        <v>6.6577894660941883E-3</v>
      </c>
      <c r="J91" s="165">
        <v>-1.7227896741272675E-2</v>
      </c>
      <c r="K91" s="165">
        <v>1.1166500793102552E-2</v>
      </c>
      <c r="L91" s="165">
        <v>1.2927468863958458E-2</v>
      </c>
      <c r="M91" s="165">
        <v>-7.9512355756379272E-3</v>
      </c>
      <c r="N91" s="165">
        <v>7.9527854316814306E-3</v>
      </c>
      <c r="O91" s="165">
        <v>-2.1297385428949989E-3</v>
      </c>
      <c r="P91" s="165">
        <v>3.8903758180230952E-4</v>
      </c>
      <c r="Q91" s="165">
        <v>-4.1864410728886803E-3</v>
      </c>
      <c r="R91" s="165">
        <v>1.4924268051043521E-2</v>
      </c>
      <c r="S91" s="165">
        <v>-7.5971605039412138E-3</v>
      </c>
      <c r="T91" s="165">
        <v>2.372642784071699E-2</v>
      </c>
      <c r="U91" s="165">
        <v>-9.6985249453265254E-3</v>
      </c>
      <c r="V91" s="165">
        <v>4.7830336269341078E-3</v>
      </c>
      <c r="W91" s="165">
        <v>-6.772728924339666E-3</v>
      </c>
      <c r="X91" s="165">
        <v>-1.7068965589455809E-2</v>
      </c>
      <c r="Y91" s="165">
        <v>-1.5896892913579319E-2</v>
      </c>
      <c r="Z91" s="165">
        <v>-7.2649629627274948E-3</v>
      </c>
      <c r="AA91" s="165">
        <v>-5.8823530429472637E-3</v>
      </c>
      <c r="AB91" s="165">
        <v>-1.1882098100006067E-2</v>
      </c>
      <c r="AC91" s="165">
        <v>5.507635600699734E-2</v>
      </c>
      <c r="AD91" s="165">
        <v>4.5010432891958718E-3</v>
      </c>
      <c r="AE91" s="165">
        <v>2.2384800241930236E-3</v>
      </c>
      <c r="AF91" s="166">
        <v>-2.8709269447492192E-3</v>
      </c>
      <c r="AG91" s="14"/>
      <c r="AH91" s="14"/>
      <c r="AI91" s="14"/>
    </row>
    <row r="92" spans="1:35" x14ac:dyDescent="0.2">
      <c r="A92" s="127">
        <v>44208</v>
      </c>
      <c r="B92" s="164">
        <v>7.9297701197900139E-3</v>
      </c>
      <c r="C92" s="165">
        <v>4.625846764015451E-3</v>
      </c>
      <c r="D92" s="165">
        <v>-4.1251461511300214E-3</v>
      </c>
      <c r="E92" s="165">
        <v>-1.3955109752057382E-3</v>
      </c>
      <c r="F92" s="165">
        <v>7.8340879870331115E-3</v>
      </c>
      <c r="G92" s="165">
        <v>1.8982729707094137E-2</v>
      </c>
      <c r="H92" s="165">
        <v>1.8995611768463094E-2</v>
      </c>
      <c r="I92" s="165">
        <v>9.4797176040626319E-3</v>
      </c>
      <c r="J92" s="165">
        <v>-1.7928286495453305E-3</v>
      </c>
      <c r="K92" s="165">
        <v>3.7037036407797652E-2</v>
      </c>
      <c r="L92" s="165">
        <v>2.8519907329948468E-2</v>
      </c>
      <c r="M92" s="165">
        <v>2.4956997384542046E-3</v>
      </c>
      <c r="N92" s="165">
        <v>1.8803140482857694E-2</v>
      </c>
      <c r="O92" s="165">
        <v>3.2984108789598121E-2</v>
      </c>
      <c r="P92" s="165">
        <v>4.8997121651932485E-3</v>
      </c>
      <c r="Q92" s="165">
        <v>-7.7805737522924634E-3</v>
      </c>
      <c r="R92" s="165">
        <v>1.5718927583072917E-2</v>
      </c>
      <c r="S92" s="165">
        <v>-1.2276478780310462E-2</v>
      </c>
      <c r="T92" s="165">
        <v>-2.2470660408767107E-2</v>
      </c>
      <c r="U92" s="165">
        <v>-1.1770711026467651E-2</v>
      </c>
      <c r="V92" s="165">
        <v>-1.3600815771489638E-2</v>
      </c>
      <c r="W92" s="165">
        <v>-5.8034310132710765E-3</v>
      </c>
      <c r="X92" s="165">
        <v>-1.250857273768613E-2</v>
      </c>
      <c r="Y92" s="165">
        <v>2.1756568087724526E-2</v>
      </c>
      <c r="Z92" s="165">
        <v>-9.369383229383188E-3</v>
      </c>
      <c r="AA92" s="165">
        <v>-3.4806996777010379E-3</v>
      </c>
      <c r="AB92" s="165">
        <v>-1.8929954525482295E-2</v>
      </c>
      <c r="AC92" s="165">
        <v>5.4506917096290852E-3</v>
      </c>
      <c r="AD92" s="165">
        <v>1.1406124515193516E-2</v>
      </c>
      <c r="AE92" s="165">
        <v>-1.7309682669265469E-2</v>
      </c>
      <c r="AF92" s="166">
        <v>1.9349414631832929E-3</v>
      </c>
      <c r="AG92" s="14"/>
      <c r="AH92" s="14"/>
      <c r="AI92" s="14"/>
    </row>
    <row r="93" spans="1:35" x14ac:dyDescent="0.2">
      <c r="A93" s="127">
        <v>44209</v>
      </c>
      <c r="B93" s="164">
        <v>-1.381274439411273E-3</v>
      </c>
      <c r="C93" s="165">
        <v>6.4134104650532819E-3</v>
      </c>
      <c r="D93" s="165">
        <v>4.8607676547742784E-3</v>
      </c>
      <c r="E93" s="165">
        <v>1.6226676640682891E-2</v>
      </c>
      <c r="F93" s="165">
        <v>-5.7578665945421381E-3</v>
      </c>
      <c r="G93" s="165">
        <v>-8.3527086082261226E-3</v>
      </c>
      <c r="H93" s="165">
        <v>-9.6417402889115156E-4</v>
      </c>
      <c r="I93" s="165">
        <v>-9.390696453577263E-3</v>
      </c>
      <c r="J93" s="165">
        <v>9.9778485336687872E-4</v>
      </c>
      <c r="K93" s="165">
        <v>-1.6546559361950264E-2</v>
      </c>
      <c r="L93" s="165">
        <v>2.4155753341721375E-3</v>
      </c>
      <c r="M93" s="165">
        <v>-8.9046388140406885E-3</v>
      </c>
      <c r="N93" s="165">
        <v>-8.2510010033766124E-3</v>
      </c>
      <c r="O93" s="165">
        <v>6.9684426383004316E-2</v>
      </c>
      <c r="P93" s="165">
        <v>-1.7723155142310154E-2</v>
      </c>
      <c r="Q93" s="165">
        <v>-1.5177764650043946E-3</v>
      </c>
      <c r="R93" s="165">
        <v>9.2715018594247134E-4</v>
      </c>
      <c r="S93" s="165">
        <v>2.3156426564563404E-3</v>
      </c>
      <c r="T93" s="165">
        <v>-9.0263086984078145E-3</v>
      </c>
      <c r="U93" s="165">
        <v>6.5602896102081587E-3</v>
      </c>
      <c r="V93" s="165">
        <v>-1.3857359244590972E-2</v>
      </c>
      <c r="W93" s="165">
        <v>1.5322290799220095E-3</v>
      </c>
      <c r="X93" s="165">
        <v>1.2342190750887383E-2</v>
      </c>
      <c r="Y93" s="165">
        <v>1.3032346005303452E-2</v>
      </c>
      <c r="Z93" s="165">
        <v>-6.519814289389414E-3</v>
      </c>
      <c r="AA93" s="165">
        <v>-3.4927874080611376E-3</v>
      </c>
      <c r="AB93" s="165">
        <v>2.3460930654692902E-3</v>
      </c>
      <c r="AC93" s="165">
        <v>2.0433695171678368E-2</v>
      </c>
      <c r="AD93" s="165">
        <v>-1.0203423439595682E-2</v>
      </c>
      <c r="AE93" s="165">
        <v>7.3862149160119905E-4</v>
      </c>
      <c r="AF93" s="166">
        <v>-2.6457504323473824E-4</v>
      </c>
      <c r="AG93" s="14"/>
      <c r="AH93" s="14"/>
      <c r="AI93" s="14"/>
    </row>
    <row r="94" spans="1:35" x14ac:dyDescent="0.2">
      <c r="A94" s="127">
        <v>44210</v>
      </c>
      <c r="B94" s="164">
        <v>7.8184388249846748E-4</v>
      </c>
      <c r="C94" s="165">
        <v>1.1274485109894039E-2</v>
      </c>
      <c r="D94" s="165">
        <v>1.6488596439627301E-2</v>
      </c>
      <c r="E94" s="165">
        <v>-1.5127167966438759E-2</v>
      </c>
      <c r="F94" s="165">
        <v>1.3030244239121025E-2</v>
      </c>
      <c r="G94" s="165">
        <v>7.7083822946979463E-3</v>
      </c>
      <c r="H94" s="165">
        <v>2.4021426273458379E-2</v>
      </c>
      <c r="I94" s="165">
        <v>-4.6296074817104849E-3</v>
      </c>
      <c r="J94" s="165">
        <v>-1.8540669856459302E-2</v>
      </c>
      <c r="K94" s="165">
        <v>-6.3301183796453664E-3</v>
      </c>
      <c r="L94" s="165">
        <v>1.6273826392857904E-2</v>
      </c>
      <c r="M94" s="165">
        <v>7.6804027112278295E-3</v>
      </c>
      <c r="N94" s="165">
        <v>-2.0835585659649825E-2</v>
      </c>
      <c r="O94" s="165">
        <v>4.0386285506825548E-2</v>
      </c>
      <c r="P94" s="165">
        <v>1.6151930604348053E-2</v>
      </c>
      <c r="Q94" s="165">
        <v>1.74804928588288E-2</v>
      </c>
      <c r="R94" s="165">
        <v>5.8424792657292279E-3</v>
      </c>
      <c r="S94" s="165">
        <v>-1.6926757827842143E-2</v>
      </c>
      <c r="T94" s="165">
        <v>-2.0646388931735427E-3</v>
      </c>
      <c r="U94" s="165">
        <v>-1.5346177597229893E-2</v>
      </c>
      <c r="V94" s="165">
        <v>-1.2164360214978465E-2</v>
      </c>
      <c r="W94" s="165">
        <v>-1.0636689881855177E-2</v>
      </c>
      <c r="X94" s="165">
        <v>-1.1825039338047794E-2</v>
      </c>
      <c r="Y94" s="165">
        <v>4.9214059753954764E-4</v>
      </c>
      <c r="Z94" s="165">
        <v>-1.2702821895207883E-2</v>
      </c>
      <c r="AA94" s="165">
        <v>-3.5050823080085003E-4</v>
      </c>
      <c r="AB94" s="165">
        <v>-3.5777429115526282E-2</v>
      </c>
      <c r="AC94" s="165">
        <v>7.7646303180349818E-3</v>
      </c>
      <c r="AD94" s="165">
        <v>-3.2553137318815928E-3</v>
      </c>
      <c r="AE94" s="165">
        <v>-1.5273688827892595E-2</v>
      </c>
      <c r="AF94" s="166">
        <v>-2.2198633826210346E-3</v>
      </c>
      <c r="AG94" s="14"/>
      <c r="AH94" s="14"/>
      <c r="AI94" s="14"/>
    </row>
    <row r="95" spans="1:35" x14ac:dyDescent="0.2">
      <c r="A95" s="127">
        <v>44211</v>
      </c>
      <c r="B95" s="164">
        <v>-5.1679645413624797E-3</v>
      </c>
      <c r="C95" s="165">
        <v>-1.3168500671905781E-2</v>
      </c>
      <c r="D95" s="165">
        <v>1.584871694366119E-2</v>
      </c>
      <c r="E95" s="165">
        <v>-1.3730548018600519E-2</v>
      </c>
      <c r="F95" s="165">
        <v>-2.6630445874318509E-2</v>
      </c>
      <c r="G95" s="165">
        <v>-1.4083075402727796E-2</v>
      </c>
      <c r="H95" s="165">
        <v>-3.5605844289576805E-2</v>
      </c>
      <c r="I95" s="165">
        <v>6.2015058161015713E-3</v>
      </c>
      <c r="J95" s="165">
        <v>-1.0765772902701531E-2</v>
      </c>
      <c r="K95" s="165">
        <v>-3.9228850319233843E-2</v>
      </c>
      <c r="L95" s="165">
        <v>-2.2282083708742073E-2</v>
      </c>
      <c r="M95" s="165">
        <v>-1.2655193841833223E-2</v>
      </c>
      <c r="N95" s="165">
        <v>2.7017962689393604E-2</v>
      </c>
      <c r="O95" s="165">
        <v>-2.8185620253164512E-2</v>
      </c>
      <c r="P95" s="165">
        <v>-4.4971853570816567E-3</v>
      </c>
      <c r="Q95" s="165">
        <v>-2.1785932964304422E-3</v>
      </c>
      <c r="R95" s="165">
        <v>-1.7921647912752747E-2</v>
      </c>
      <c r="S95" s="165">
        <v>6.762609112709761E-3</v>
      </c>
      <c r="T95" s="165">
        <v>1.472555453224178E-2</v>
      </c>
      <c r="U95" s="165">
        <v>-1.7369730215571755E-3</v>
      </c>
      <c r="V95" s="165">
        <v>-4.1047557514913846E-3</v>
      </c>
      <c r="W95" s="165">
        <v>-7.5110749445270741E-3</v>
      </c>
      <c r="X95" s="165">
        <v>-1.1410050702874375E-2</v>
      </c>
      <c r="Y95" s="165">
        <v>6.4642914189849687E-3</v>
      </c>
      <c r="Z95" s="165">
        <v>2.1966422337507119E-3</v>
      </c>
      <c r="AA95" s="165">
        <v>5.9607292082621832E-3</v>
      </c>
      <c r="AB95" s="165">
        <v>-1.337585448639711E-3</v>
      </c>
      <c r="AC95" s="165">
        <v>-8.1103406326034078E-3</v>
      </c>
      <c r="AD95" s="165">
        <v>-1.5853589059987905E-2</v>
      </c>
      <c r="AE95" s="165">
        <v>-1.1474318631841229E-2</v>
      </c>
      <c r="AF95" s="166">
        <v>-5.7196291114472997E-3</v>
      </c>
      <c r="AG95" s="14"/>
      <c r="AH95" s="14"/>
      <c r="AI95" s="14"/>
    </row>
    <row r="96" spans="1:35" x14ac:dyDescent="0.2">
      <c r="A96" s="127">
        <v>44215</v>
      </c>
      <c r="B96" s="164">
        <v>2.1564433315050868E-2</v>
      </c>
      <c r="C96" s="165">
        <v>3.7658599465270504E-2</v>
      </c>
      <c r="D96" s="165">
        <v>1.1324285890987662E-2</v>
      </c>
      <c r="E96" s="165">
        <v>5.42711188789613E-3</v>
      </c>
      <c r="F96" s="165">
        <v>3.1274470345921568E-2</v>
      </c>
      <c r="G96" s="165">
        <v>-2.8773867762147409E-3</v>
      </c>
      <c r="H96" s="165">
        <v>2.6278706755509029E-2</v>
      </c>
      <c r="I96" s="165">
        <v>-5.2828747523662178E-3</v>
      </c>
      <c r="J96" s="165">
        <v>-3.9014988931930228E-3</v>
      </c>
      <c r="K96" s="165">
        <v>4.1877158578307316E-3</v>
      </c>
      <c r="L96" s="165">
        <v>-2.2623825699351396E-2</v>
      </c>
      <c r="M96" s="165">
        <v>3.835480876654529E-3</v>
      </c>
      <c r="N96" s="165">
        <v>-8.7085672006758097E-3</v>
      </c>
      <c r="O96" s="165">
        <v>7.1205277137711409E-3</v>
      </c>
      <c r="P96" s="165">
        <v>4.9069631973437389E-3</v>
      </c>
      <c r="Q96" s="165">
        <v>1.5470966647455286E-2</v>
      </c>
      <c r="R96" s="165">
        <v>-4.3277986463342577E-3</v>
      </c>
      <c r="S96" s="165">
        <v>-3.9064741287888616E-3</v>
      </c>
      <c r="T96" s="165">
        <v>-2.2787276379629962E-3</v>
      </c>
      <c r="U96" s="165">
        <v>1.7822751502170275E-2</v>
      </c>
      <c r="V96" s="165">
        <v>-1.030412869312014E-2</v>
      </c>
      <c r="W96" s="165">
        <v>-8.7549562899165156E-3</v>
      </c>
      <c r="X96" s="165">
        <v>1.6984123191255307E-2</v>
      </c>
      <c r="Y96" s="165">
        <v>1.8848784597571555E-3</v>
      </c>
      <c r="Z96" s="165">
        <v>2.5334871346480714E-3</v>
      </c>
      <c r="AA96" s="165">
        <v>-5.7511675540053986E-3</v>
      </c>
      <c r="AB96" s="165">
        <v>3.4727913779986075E-4</v>
      </c>
      <c r="AC96" s="165">
        <v>-1.5739902524117055E-2</v>
      </c>
      <c r="AD96" s="165">
        <v>-8.6421460774485093E-3</v>
      </c>
      <c r="AE96" s="165">
        <v>4.7829735792934702E-3</v>
      </c>
      <c r="AF96" s="166">
        <v>3.7729285077754415E-3</v>
      </c>
      <c r="AG96" s="14"/>
      <c r="AH96" s="14"/>
      <c r="AI96" s="14"/>
    </row>
    <row r="97" spans="1:35" x14ac:dyDescent="0.2">
      <c r="A97" s="127">
        <v>44216</v>
      </c>
      <c r="B97" s="164">
        <v>6.5042930021372847E-3</v>
      </c>
      <c r="C97" s="165">
        <v>1.7278122287968323E-2</v>
      </c>
      <c r="D97" s="165">
        <v>1.6473987731518314E-2</v>
      </c>
      <c r="E97" s="165">
        <v>3.2856113074300142E-2</v>
      </c>
      <c r="F97" s="165">
        <v>3.5118882607223512E-3</v>
      </c>
      <c r="G97" s="165">
        <v>-8.8632485711970244E-3</v>
      </c>
      <c r="H97" s="165">
        <v>9.2053219933272423E-3</v>
      </c>
      <c r="I97" s="165">
        <v>3.3193406355243038E-3</v>
      </c>
      <c r="J97" s="165">
        <v>3.5044734489577678E-3</v>
      </c>
      <c r="K97" s="165">
        <v>1.7723736189813044E-2</v>
      </c>
      <c r="L97" s="165">
        <v>-1.2678486906383957E-2</v>
      </c>
      <c r="M97" s="165">
        <v>6.3842475910294016E-3</v>
      </c>
      <c r="N97" s="165">
        <v>4.063054986909842E-3</v>
      </c>
      <c r="O97" s="165">
        <v>1.1726090300876457E-2</v>
      </c>
      <c r="P97" s="165">
        <v>8.2157647429619285E-3</v>
      </c>
      <c r="Q97" s="165">
        <v>-2.4572674926727212E-3</v>
      </c>
      <c r="R97" s="165">
        <v>-1.4995596239997022E-2</v>
      </c>
      <c r="S97" s="165">
        <v>2.171318134225797E-2</v>
      </c>
      <c r="T97" s="165">
        <v>-8.7750697381731024E-3</v>
      </c>
      <c r="U97" s="165">
        <v>3.6499694728334031E-2</v>
      </c>
      <c r="V97" s="165">
        <v>2.5346441434725531E-2</v>
      </c>
      <c r="W97" s="165">
        <v>-1.250009674400776E-2</v>
      </c>
      <c r="X97" s="165">
        <v>3.0817527007232171E-2</v>
      </c>
      <c r="Y97" s="165">
        <v>1.0521977929133008E-2</v>
      </c>
      <c r="Z97" s="165">
        <v>-3.8331752529420227E-3</v>
      </c>
      <c r="AA97" s="165">
        <v>3.680964131129949E-3</v>
      </c>
      <c r="AB97" s="165">
        <v>2.1570915966063531E-2</v>
      </c>
      <c r="AC97" s="165">
        <v>-1.2461474041060017E-3</v>
      </c>
      <c r="AD97" s="165">
        <v>1.4784824707335442E-2</v>
      </c>
      <c r="AE97" s="165">
        <v>8.0111693954245666E-3</v>
      </c>
      <c r="AF97" s="166">
        <v>8.3367495923121204E-3</v>
      </c>
      <c r="AG97" s="14"/>
      <c r="AH97" s="14"/>
      <c r="AI97" s="14"/>
    </row>
    <row r="98" spans="1:35" x14ac:dyDescent="0.2">
      <c r="A98" s="127">
        <v>44217</v>
      </c>
      <c r="B98" s="164">
        <v>2.6436200056185744E-3</v>
      </c>
      <c r="C98" s="165">
        <v>-1.1710888603832847E-2</v>
      </c>
      <c r="D98" s="165">
        <v>-1.3076636499141925E-3</v>
      </c>
      <c r="E98" s="165">
        <v>3.6658305208348896E-2</v>
      </c>
      <c r="F98" s="165">
        <v>-1.9106138838110298E-2</v>
      </c>
      <c r="G98" s="165">
        <v>-7.7983780346979614E-4</v>
      </c>
      <c r="H98" s="165">
        <v>-3.5332303480781202E-2</v>
      </c>
      <c r="I98" s="165">
        <v>-5.0727613586238895E-3</v>
      </c>
      <c r="J98" s="165">
        <v>5.5464461791290276E-3</v>
      </c>
      <c r="K98" s="165">
        <v>-1.7244305958681982E-2</v>
      </c>
      <c r="L98" s="165">
        <v>-3.7869865948738646E-3</v>
      </c>
      <c r="M98" s="165">
        <v>-1.3696683836056489E-2</v>
      </c>
      <c r="N98" s="165">
        <v>1.7316807173903381E-2</v>
      </c>
      <c r="O98" s="165">
        <v>6.459862159872598E-2</v>
      </c>
      <c r="P98" s="165">
        <v>1.2069434008772362E-2</v>
      </c>
      <c r="Q98" s="165">
        <v>-4.0030113313520577E-3</v>
      </c>
      <c r="R98" s="165">
        <v>-8.3841949813620031E-3</v>
      </c>
      <c r="S98" s="165">
        <v>-4.6812712474542106E-4</v>
      </c>
      <c r="T98" s="165">
        <v>-1.5522690007352846E-2</v>
      </c>
      <c r="U98" s="165">
        <v>2.8082598343275311E-3</v>
      </c>
      <c r="V98" s="165">
        <v>-8.3333471638652457E-3</v>
      </c>
      <c r="W98" s="165">
        <v>-6.97338019262983E-3</v>
      </c>
      <c r="X98" s="165">
        <v>-5.6838703393853329E-3</v>
      </c>
      <c r="Y98" s="165">
        <v>2.5513700854676635E-2</v>
      </c>
      <c r="Z98" s="165">
        <v>1.1857268405623955E-2</v>
      </c>
      <c r="AA98" s="165">
        <v>1.7467691843098265E-4</v>
      </c>
      <c r="AB98" s="165">
        <v>-4.2230766521790253E-3</v>
      </c>
      <c r="AC98" s="165">
        <v>-2.1210230817217735E-2</v>
      </c>
      <c r="AD98" s="165">
        <v>-4.5356952970825315E-3</v>
      </c>
      <c r="AE98" s="165">
        <v>-1.3591338479563064E-2</v>
      </c>
      <c r="AF98" s="166">
        <v>-3.9662207527302318E-4</v>
      </c>
      <c r="AG98" s="14"/>
      <c r="AH98" s="14"/>
      <c r="AI98" s="14"/>
    </row>
    <row r="99" spans="1:35" x14ac:dyDescent="0.2">
      <c r="A99" s="127">
        <v>44218</v>
      </c>
      <c r="B99" s="164">
        <v>-9.5506241231688715E-3</v>
      </c>
      <c r="C99" s="165">
        <v>-1.0123212744251764E-2</v>
      </c>
      <c r="D99" s="165">
        <v>5.8326429624753207E-3</v>
      </c>
      <c r="E99" s="165">
        <v>1.607373478752594E-2</v>
      </c>
      <c r="F99" s="165">
        <v>-7.5695866627530917E-3</v>
      </c>
      <c r="G99" s="165">
        <v>-1.3007960736688418E-3</v>
      </c>
      <c r="H99" s="165">
        <v>-3.0431365494373308E-3</v>
      </c>
      <c r="I99" s="165">
        <v>-7.5371534573894783E-3</v>
      </c>
      <c r="J99" s="165">
        <v>-9.3973236078177536E-3</v>
      </c>
      <c r="K99" s="165">
        <v>-1.0424079040581846E-3</v>
      </c>
      <c r="L99" s="165">
        <v>6.9184781925857308E-5</v>
      </c>
      <c r="M99" s="165">
        <v>-1.4520275096628676E-2</v>
      </c>
      <c r="N99" s="165">
        <v>1.7738800261120291E-2</v>
      </c>
      <c r="O99" s="165">
        <v>-9.2859415511678201E-2</v>
      </c>
      <c r="P99" s="165">
        <v>-9.9050464066105404E-2</v>
      </c>
      <c r="Q99" s="165">
        <v>1.1253367000639836E-2</v>
      </c>
      <c r="R99" s="165">
        <v>-7.7134835316549077E-3</v>
      </c>
      <c r="S99" s="165">
        <v>-7.0244930783702753E-4</v>
      </c>
      <c r="T99" s="165">
        <v>-2.463690826824072E-3</v>
      </c>
      <c r="U99" s="165">
        <v>4.3561185742271302E-3</v>
      </c>
      <c r="V99" s="165">
        <v>-1.59592894854933E-2</v>
      </c>
      <c r="W99" s="165">
        <v>-7.7092972944545757E-3</v>
      </c>
      <c r="X99" s="165">
        <v>1.6203835047070569E-2</v>
      </c>
      <c r="Y99" s="165">
        <v>-1.9365283624493634E-2</v>
      </c>
      <c r="Z99" s="165">
        <v>-2.0985949295774686E-2</v>
      </c>
      <c r="AA99" s="165">
        <v>3.4922472498690738E-3</v>
      </c>
      <c r="AB99" s="165">
        <v>-1.5209101175826745E-2</v>
      </c>
      <c r="AC99" s="165">
        <v>8.0731038878265604E-3</v>
      </c>
      <c r="AD99" s="165">
        <v>1.0217438306492133E-2</v>
      </c>
      <c r="AE99" s="165">
        <v>8.7575899623866249E-3</v>
      </c>
      <c r="AF99" s="166">
        <v>-5.7425565362597686E-3</v>
      </c>
      <c r="AG99" s="14"/>
      <c r="AH99" s="14"/>
      <c r="AI99" s="14"/>
    </row>
    <row r="100" spans="1:35" x14ac:dyDescent="0.2">
      <c r="A100" s="127">
        <v>44221</v>
      </c>
      <c r="B100" s="164">
        <v>7.9863112630391697E-3</v>
      </c>
      <c r="C100" s="165">
        <v>-3.9559196444896139E-2</v>
      </c>
      <c r="D100" s="165">
        <v>1.4201207100591695E-2</v>
      </c>
      <c r="E100" s="165">
        <v>2.7683834085087788E-2</v>
      </c>
      <c r="F100" s="165">
        <v>-1.2048168714499985E-2</v>
      </c>
      <c r="G100" s="165">
        <v>-2.3965853662958558E-2</v>
      </c>
      <c r="H100" s="165">
        <v>-9.0483045116656058E-3</v>
      </c>
      <c r="I100" s="165">
        <v>5.8074380165287209E-3</v>
      </c>
      <c r="J100" s="165">
        <v>5.9805524446050473E-3</v>
      </c>
      <c r="K100" s="165">
        <v>-4.6956521739131007E-3</v>
      </c>
      <c r="L100" s="165">
        <v>-2.1942726669404999E-2</v>
      </c>
      <c r="M100" s="165">
        <v>-1.8788875154511775E-3</v>
      </c>
      <c r="N100" s="165">
        <v>3.8027711267605291E-3</v>
      </c>
      <c r="O100" s="165">
        <v>-2.1531962583833275E-2</v>
      </c>
      <c r="P100" s="165">
        <v>-2.5292133670928862E-4</v>
      </c>
      <c r="Q100" s="165">
        <v>1.4857798565738989E-2</v>
      </c>
      <c r="R100" s="165">
        <v>-1.2482234003854287E-2</v>
      </c>
      <c r="S100" s="165">
        <v>-1.8750116722510146E-4</v>
      </c>
      <c r="T100" s="165">
        <v>2.0993260756545506E-3</v>
      </c>
      <c r="U100" s="165">
        <v>1.5844222383415207E-2</v>
      </c>
      <c r="V100" s="165">
        <v>-1.2917136149961816E-2</v>
      </c>
      <c r="W100" s="165">
        <v>1.7230807692307559E-2</v>
      </c>
      <c r="X100" s="165">
        <v>6.6436637880373794E-4</v>
      </c>
      <c r="Y100" s="165">
        <v>3.5655856710252731E-3</v>
      </c>
      <c r="Z100" s="165">
        <v>7.4812259812251369E-4</v>
      </c>
      <c r="AA100" s="165">
        <v>1.6530311179218549E-2</v>
      </c>
      <c r="AB100" s="165">
        <v>-5.1480446461134033E-3</v>
      </c>
      <c r="AC100" s="165">
        <v>7.7976605311347313E-3</v>
      </c>
      <c r="AD100" s="165">
        <v>-8.8843708209618288E-4</v>
      </c>
      <c r="AE100" s="165">
        <v>-5.1510591801775529E-3</v>
      </c>
      <c r="AF100" s="166">
        <v>-1.193019448991417E-3</v>
      </c>
      <c r="AG100" s="14"/>
      <c r="AH100" s="14"/>
      <c r="AI100" s="14"/>
    </row>
    <row r="101" spans="1:35" x14ac:dyDescent="0.2">
      <c r="A101" s="127">
        <v>44222</v>
      </c>
      <c r="B101" s="164">
        <v>3.263101140108593E-2</v>
      </c>
      <c r="C101" s="165">
        <v>-4.1271150783802724E-2</v>
      </c>
      <c r="D101" s="165">
        <v>5.8343055814631395E-3</v>
      </c>
      <c r="E101" s="165">
        <v>1.6793031301329808E-3</v>
      </c>
      <c r="F101" s="165">
        <v>-6.3926189693518376E-3</v>
      </c>
      <c r="G101" s="165">
        <v>-6.9386678112248745E-4</v>
      </c>
      <c r="H101" s="165">
        <v>-1.6941704797762358E-2</v>
      </c>
      <c r="I101" s="165">
        <v>5.1076838798065349E-3</v>
      </c>
      <c r="J101" s="165">
        <v>1.045514576578821E-2</v>
      </c>
      <c r="K101" s="165">
        <v>-2.6035261226629358E-2</v>
      </c>
      <c r="L101" s="165">
        <v>-4.5223253225659121E-3</v>
      </c>
      <c r="M101" s="165">
        <v>-4.0124685196528675E-3</v>
      </c>
      <c r="N101" s="165">
        <v>-8.6992462224295686E-3</v>
      </c>
      <c r="O101" s="165">
        <v>-4.148629223460043E-3</v>
      </c>
      <c r="P101" s="165">
        <v>3.2973485697866733E-2</v>
      </c>
      <c r="Q101" s="165">
        <v>2.7111700858216681E-2</v>
      </c>
      <c r="R101" s="165">
        <v>-4.0871406330281745E-3</v>
      </c>
      <c r="S101" s="165">
        <v>9.5622435466811151E-3</v>
      </c>
      <c r="T101" s="165">
        <v>-1.1090590916390419E-2</v>
      </c>
      <c r="U101" s="165">
        <v>1.2198854233428591E-2</v>
      </c>
      <c r="V101" s="165">
        <v>-1.7811682635877513E-2</v>
      </c>
      <c r="W101" s="165">
        <v>6.4276388979267463E-3</v>
      </c>
      <c r="X101" s="165">
        <v>1.5049442413681557E-3</v>
      </c>
      <c r="Y101" s="165">
        <v>-1.81059987830966E-2</v>
      </c>
      <c r="Z101" s="165">
        <v>-1.3513162436463388E-2</v>
      </c>
      <c r="AA101" s="165">
        <v>-3.1667204096788915E-2</v>
      </c>
      <c r="AB101" s="165">
        <v>5.12488317494042E-3</v>
      </c>
      <c r="AC101" s="165">
        <v>2.8649079882894224E-2</v>
      </c>
      <c r="AD101" s="165">
        <v>8.9603148213470707E-3</v>
      </c>
      <c r="AE101" s="165">
        <v>-1.355518653531429E-2</v>
      </c>
      <c r="AF101" s="166">
        <v>-7.4160206718343336E-4</v>
      </c>
      <c r="AG101" s="14"/>
      <c r="AH101" s="14"/>
      <c r="AI101" s="14"/>
    </row>
    <row r="102" spans="1:35" x14ac:dyDescent="0.2">
      <c r="A102" s="127">
        <v>44223</v>
      </c>
      <c r="B102" s="164">
        <v>6.0812714876033791E-2</v>
      </c>
      <c r="C102" s="165">
        <v>-1.7735737964085452E-2</v>
      </c>
      <c r="D102" s="165">
        <v>-2.9157029485915809E-2</v>
      </c>
      <c r="E102" s="165">
        <v>-7.6837522301269612E-3</v>
      </c>
      <c r="F102" s="165">
        <v>-3.9740666532125823E-2</v>
      </c>
      <c r="G102" s="165">
        <v>-3.5147704470733676E-2</v>
      </c>
      <c r="H102" s="165">
        <v>-1.2981244259386293E-2</v>
      </c>
      <c r="I102" s="165">
        <v>9.7216751975994775E-3</v>
      </c>
      <c r="J102" s="165">
        <v>-1.5418989340251765E-2</v>
      </c>
      <c r="K102" s="165">
        <v>-2.4219643910310507E-2</v>
      </c>
      <c r="L102" s="165">
        <v>-2.9919160636032061E-2</v>
      </c>
      <c r="M102" s="165">
        <v>-8.3556799796645764E-3</v>
      </c>
      <c r="N102" s="165">
        <v>-3.0254840121977988E-2</v>
      </c>
      <c r="O102" s="165">
        <v>-2.9342492833589806E-2</v>
      </c>
      <c r="P102" s="165">
        <v>-1.6325414586093601E-4</v>
      </c>
      <c r="Q102" s="165">
        <v>-1.5251003408047858E-2</v>
      </c>
      <c r="R102" s="165">
        <v>-2.8271780996021012E-2</v>
      </c>
      <c r="S102" s="165">
        <v>-3.890799891104102E-2</v>
      </c>
      <c r="T102" s="165">
        <v>-3.9626128436485275E-2</v>
      </c>
      <c r="U102" s="165">
        <v>2.453372337163584E-3</v>
      </c>
      <c r="V102" s="165">
        <v>-3.019986542413633E-2</v>
      </c>
      <c r="W102" s="165">
        <v>-3.5389519434653849E-2</v>
      </c>
      <c r="X102" s="165">
        <v>-6.5411298183755129E-3</v>
      </c>
      <c r="Y102" s="165">
        <v>-2.9295155486284252E-2</v>
      </c>
      <c r="Z102" s="165">
        <v>-2.9494900884333153E-2</v>
      </c>
      <c r="AA102" s="165">
        <v>-2.5455170585115816E-2</v>
      </c>
      <c r="AB102" s="165">
        <v>-3.4849731073950063E-2</v>
      </c>
      <c r="AC102" s="165">
        <v>4.0455398260935027E-2</v>
      </c>
      <c r="AD102" s="165">
        <v>-2.4879663239090966E-2</v>
      </c>
      <c r="AE102" s="165">
        <v>-3.8511435934317495E-2</v>
      </c>
      <c r="AF102" s="166">
        <v>-2.0489031917727218E-2</v>
      </c>
      <c r="AG102" s="14"/>
      <c r="AH102" s="14"/>
      <c r="AI102" s="14"/>
    </row>
    <row r="103" spans="1:35" x14ac:dyDescent="0.2">
      <c r="A103" s="127">
        <v>44224</v>
      </c>
      <c r="B103" s="164">
        <v>-1.7305095654061464E-2</v>
      </c>
      <c r="C103" s="165">
        <v>4.2773294513920312E-2</v>
      </c>
      <c r="D103" s="165">
        <v>-1.3184091557269961E-2</v>
      </c>
      <c r="E103" s="165">
        <v>-3.4985232084826512E-2</v>
      </c>
      <c r="F103" s="165">
        <v>1.649227962939892E-2</v>
      </c>
      <c r="G103" s="165">
        <v>2.0539173433561153E-2</v>
      </c>
      <c r="H103" s="165">
        <v>9.2970524704214519E-3</v>
      </c>
      <c r="I103" s="165">
        <v>-7.8774834162476104E-3</v>
      </c>
      <c r="J103" s="165">
        <v>1.2775664800652509E-2</v>
      </c>
      <c r="K103" s="165">
        <v>-1.8382055862886659E-4</v>
      </c>
      <c r="L103" s="165">
        <v>6.1830098429704883E-3</v>
      </c>
      <c r="M103" s="165">
        <v>1.7353751194860267E-2</v>
      </c>
      <c r="N103" s="165">
        <v>1.4595877303960947E-2</v>
      </c>
      <c r="O103" s="165">
        <v>4.6277290539279647E-2</v>
      </c>
      <c r="P103" s="165">
        <v>-1.9514974936596929E-2</v>
      </c>
      <c r="Q103" s="165">
        <v>7.6244875022488667E-3</v>
      </c>
      <c r="R103" s="165">
        <v>1.7597371988132604E-2</v>
      </c>
      <c r="S103" s="165">
        <v>-8.6953140096612813E-4</v>
      </c>
      <c r="T103" s="165">
        <v>1.1028897889242106E-2</v>
      </c>
      <c r="U103" s="165">
        <v>2.5890936691050248E-2</v>
      </c>
      <c r="V103" s="165">
        <v>2.8239939604947528E-2</v>
      </c>
      <c r="W103" s="165">
        <v>1.5422931320185018E-2</v>
      </c>
      <c r="X103" s="165">
        <v>7.6519308108013995E-3</v>
      </c>
      <c r="Y103" s="165">
        <v>3.5842293906809264E-3</v>
      </c>
      <c r="Z103" s="165">
        <v>1.5495973317396272E-2</v>
      </c>
      <c r="AA103" s="165">
        <v>4.3533102783728239E-3</v>
      </c>
      <c r="AB103" s="165">
        <v>1.666923107827234E-2</v>
      </c>
      <c r="AC103" s="165">
        <v>-9.7694411879640786E-3</v>
      </c>
      <c r="AD103" s="165">
        <v>-6.2566742563041622E-4</v>
      </c>
      <c r="AE103" s="165">
        <v>5.4284524653649857E-2</v>
      </c>
      <c r="AF103" s="166">
        <v>9.906224332305813E-3</v>
      </c>
      <c r="AG103" s="14"/>
      <c r="AH103" s="14"/>
      <c r="AI103" s="14"/>
    </row>
    <row r="104" spans="1:35" x14ac:dyDescent="0.2">
      <c r="A104" s="127">
        <v>44225</v>
      </c>
      <c r="B104" s="164">
        <v>-4.2307240675032665E-2</v>
      </c>
      <c r="C104" s="165">
        <v>-2.2778843214433464E-2</v>
      </c>
      <c r="D104" s="165">
        <v>-2.5509614530777047E-2</v>
      </c>
      <c r="E104" s="165">
        <v>-3.7420593403475033E-2</v>
      </c>
      <c r="F104" s="165">
        <v>-1.541344654288801E-2</v>
      </c>
      <c r="G104" s="165">
        <v>-8.1371380739315713E-3</v>
      </c>
      <c r="H104" s="165">
        <v>-4.2911706680915818E-2</v>
      </c>
      <c r="I104" s="165">
        <v>-1.6762196735774171E-2</v>
      </c>
      <c r="J104" s="165">
        <v>-2.0345879131398625E-2</v>
      </c>
      <c r="K104" s="165">
        <v>-4.5604982611162526E-2</v>
      </c>
      <c r="L104" s="165">
        <v>-1.3998895185760585E-2</v>
      </c>
      <c r="M104" s="165">
        <v>-3.6827061463756028E-2</v>
      </c>
      <c r="N104" s="165">
        <v>-2.6002450321990334E-2</v>
      </c>
      <c r="O104" s="165">
        <v>-9.9875512751916862E-3</v>
      </c>
      <c r="P104" s="165">
        <v>-8.0779562278820993E-3</v>
      </c>
      <c r="Q104" s="165">
        <v>-3.5646718239613961E-2</v>
      </c>
      <c r="R104" s="165">
        <v>-1.1067581192317544E-2</v>
      </c>
      <c r="S104" s="165">
        <v>4.9317714219012654E-3</v>
      </c>
      <c r="T104" s="165">
        <v>-1.0908588184044388E-2</v>
      </c>
      <c r="U104" s="165">
        <v>-2.9171666195964008E-2</v>
      </c>
      <c r="V104" s="165">
        <v>-8.38780427265573E-3</v>
      </c>
      <c r="W104" s="165">
        <v>-1.6492743046235603E-2</v>
      </c>
      <c r="X104" s="165">
        <v>-4.150119205297953E-3</v>
      </c>
      <c r="Y104" s="165">
        <v>-2.6428549999999995E-2</v>
      </c>
      <c r="Z104" s="165">
        <v>-1.3514733346409513E-2</v>
      </c>
      <c r="AA104" s="165">
        <v>-1.1197381455614663E-2</v>
      </c>
      <c r="AB104" s="165">
        <v>-2.5073155962702209E-2</v>
      </c>
      <c r="AC104" s="165">
        <v>-8.4846093133386091E-3</v>
      </c>
      <c r="AD104" s="165">
        <v>-2.2678226086956577E-2</v>
      </c>
      <c r="AE104" s="165">
        <v>-2.1584866721408469E-2</v>
      </c>
      <c r="AF104" s="166">
        <v>-2.0283393718859677E-2</v>
      </c>
      <c r="AG104" s="14"/>
      <c r="AH104" s="14"/>
      <c r="AI104" s="14"/>
    </row>
    <row r="105" spans="1:35" x14ac:dyDescent="0.2">
      <c r="A105" s="127">
        <v>44228</v>
      </c>
      <c r="B105" s="164">
        <v>-5.4651427652250284E-3</v>
      </c>
      <c r="C105" s="165">
        <v>6.6230602679673289E-3</v>
      </c>
      <c r="D105" s="165">
        <v>-4.1419874456112282E-3</v>
      </c>
      <c r="E105" s="165">
        <v>1.6520096122759398E-2</v>
      </c>
      <c r="F105" s="165">
        <v>8.4968020135249844E-3</v>
      </c>
      <c r="G105" s="165">
        <v>1.0282241528817293E-2</v>
      </c>
      <c r="H105" s="165">
        <v>1.4201960593965834E-2</v>
      </c>
      <c r="I105" s="165">
        <v>1.839389778403322E-2</v>
      </c>
      <c r="J105" s="165">
        <v>6.8535407329783915E-3</v>
      </c>
      <c r="K105" s="165">
        <v>1.6377610158858857E-2</v>
      </c>
      <c r="L105" s="165">
        <v>1.3128287898116486E-2</v>
      </c>
      <c r="M105" s="165">
        <v>9.7252907233791319E-4</v>
      </c>
      <c r="N105" s="165">
        <v>-2.7693670357227251E-3</v>
      </c>
      <c r="O105" s="165">
        <v>2.1257449874164891E-2</v>
      </c>
      <c r="P105" s="165">
        <v>1.2005708907684376E-2</v>
      </c>
      <c r="Q105" s="165">
        <v>-2.5746213886281843E-3</v>
      </c>
      <c r="R105" s="165">
        <v>7.3832052130753389E-3</v>
      </c>
      <c r="S105" s="165">
        <v>4.3301097831038859E-4</v>
      </c>
      <c r="T105" s="165">
        <v>3.7628190136380635E-3</v>
      </c>
      <c r="U105" s="165">
        <v>3.3152210587750197E-2</v>
      </c>
      <c r="V105" s="165">
        <v>1.5869534122899376E-2</v>
      </c>
      <c r="W105" s="165">
        <v>5.9277276226965547E-3</v>
      </c>
      <c r="X105" s="165">
        <v>1.2856929534109884E-2</v>
      </c>
      <c r="Y105" s="165">
        <v>1.4013235201469465E-2</v>
      </c>
      <c r="Z105" s="165">
        <v>1.2591073096959171E-3</v>
      </c>
      <c r="AA105" s="165">
        <v>-8.5844931506849909E-3</v>
      </c>
      <c r="AB105" s="165">
        <v>2.6442437257438556E-2</v>
      </c>
      <c r="AC105" s="165">
        <v>-2.8258666666666654E-2</v>
      </c>
      <c r="AD105" s="165">
        <v>-8.6838989008506395E-3</v>
      </c>
      <c r="AE105" s="165">
        <v>1.6649836673007457E-2</v>
      </c>
      <c r="AF105" s="166">
        <v>7.64743041135163E-3</v>
      </c>
      <c r="AG105" s="14"/>
      <c r="AH105" s="14"/>
      <c r="AI105" s="14"/>
    </row>
    <row r="106" spans="1:35" x14ac:dyDescent="0.2">
      <c r="A106" s="127">
        <v>44229</v>
      </c>
      <c r="B106" s="164">
        <v>1.8317516055825767E-3</v>
      </c>
      <c r="C106" s="165">
        <v>3.1359463653417574E-2</v>
      </c>
      <c r="D106" s="165">
        <v>2.4960280225938547E-4</v>
      </c>
      <c r="E106" s="165">
        <v>6.3367079643410484E-3</v>
      </c>
      <c r="F106" s="165">
        <v>2.6041697835818889E-2</v>
      </c>
      <c r="G106" s="165">
        <v>4.2117794271774533E-2</v>
      </c>
      <c r="H106" s="165">
        <v>7.5222077295586942E-3</v>
      </c>
      <c r="I106" s="165">
        <v>9.471365221525696E-3</v>
      </c>
      <c r="J106" s="165">
        <v>9.9009694719474073E-3</v>
      </c>
      <c r="K106" s="165">
        <v>3.5260682464455018E-2</v>
      </c>
      <c r="L106" s="165">
        <v>4.455279550802338E-2</v>
      </c>
      <c r="M106" s="165">
        <v>2.3317636769458305E-2</v>
      </c>
      <c r="N106" s="165">
        <v>7.7387230933794182E-3</v>
      </c>
      <c r="O106" s="165">
        <v>2.3108149993087856E-2</v>
      </c>
      <c r="P106" s="165">
        <v>-9.1255930883888947E-3</v>
      </c>
      <c r="Q106" s="165">
        <v>-8.9730621178081282E-3</v>
      </c>
      <c r="R106" s="165">
        <v>3.0782334160713631E-2</v>
      </c>
      <c r="S106" s="165">
        <v>8.8010487260488102E-3</v>
      </c>
      <c r="T106" s="165">
        <v>5.2998778936419466E-3</v>
      </c>
      <c r="U106" s="165">
        <v>-5.8418111205960077E-4</v>
      </c>
      <c r="V106" s="165">
        <v>2.859029400831159E-2</v>
      </c>
      <c r="W106" s="165">
        <v>-1.3957354315287107E-3</v>
      </c>
      <c r="X106" s="165">
        <v>2.5124703773645729E-2</v>
      </c>
      <c r="Y106" s="165">
        <v>1.1721256913039824E-2</v>
      </c>
      <c r="Z106" s="165">
        <v>1.4131739520958142E-2</v>
      </c>
      <c r="AA106" s="165">
        <v>4.0530767143160951E-3</v>
      </c>
      <c r="AB106" s="165">
        <v>2.142569055542598E-2</v>
      </c>
      <c r="AC106" s="165">
        <v>-7.9869544138048143E-3</v>
      </c>
      <c r="AD106" s="165">
        <v>1.0770445587120037E-2</v>
      </c>
      <c r="AE106" s="165">
        <v>3.5035421214040907E-2</v>
      </c>
      <c r="AF106" s="166">
        <v>1.5741143145203251E-2</v>
      </c>
      <c r="AG106" s="14"/>
      <c r="AH106" s="14"/>
      <c r="AI106" s="14"/>
    </row>
    <row r="107" spans="1:35" x14ac:dyDescent="0.2">
      <c r="A107" s="127">
        <v>44230</v>
      </c>
      <c r="B107" s="164">
        <v>2.6282252856080213E-3</v>
      </c>
      <c r="C107" s="165">
        <v>-2.1540597055689226E-3</v>
      </c>
      <c r="D107" s="165">
        <v>-1.4179395937889305E-2</v>
      </c>
      <c r="E107" s="165">
        <v>-7.7783758879037546E-3</v>
      </c>
      <c r="F107" s="165">
        <v>3.2099118820552164E-2</v>
      </c>
      <c r="G107" s="165">
        <v>-5.4545610389610255E-3</v>
      </c>
      <c r="H107" s="165">
        <v>2.1824041392695781E-2</v>
      </c>
      <c r="I107" s="165">
        <v>-1.3092297050303348E-3</v>
      </c>
      <c r="J107" s="165">
        <v>-3.8806986086744599E-3</v>
      </c>
      <c r="K107" s="165">
        <v>1.3550576569299144E-2</v>
      </c>
      <c r="L107" s="165">
        <v>5.5057566801206548E-3</v>
      </c>
      <c r="M107" s="165">
        <v>-4.8970418972876795E-3</v>
      </c>
      <c r="N107" s="165">
        <v>7.3853945122663855E-3</v>
      </c>
      <c r="O107" s="165">
        <v>-5.5172413793103114E-3</v>
      </c>
      <c r="P107" s="165">
        <v>-2.6791610402017163E-3</v>
      </c>
      <c r="Q107" s="165">
        <v>-4.6511627906976605E-3</v>
      </c>
      <c r="R107" s="165">
        <v>1.1451223625093654E-2</v>
      </c>
      <c r="S107" s="165">
        <v>-5.0056637348795396E-3</v>
      </c>
      <c r="T107" s="165">
        <v>-5.786302193907189E-3</v>
      </c>
      <c r="U107" s="165">
        <v>1.4571437822459066E-2</v>
      </c>
      <c r="V107" s="165">
        <v>-6.8772191955647211E-3</v>
      </c>
      <c r="W107" s="165">
        <v>1.2423636050666875E-3</v>
      </c>
      <c r="X107" s="165">
        <v>2.6473527239199157E-3</v>
      </c>
      <c r="Y107" s="165">
        <v>-8.367288731069511E-3</v>
      </c>
      <c r="Z107" s="165">
        <v>-2.4503601722651869E-3</v>
      </c>
      <c r="AA107" s="165">
        <v>5.3211192660549411E-3</v>
      </c>
      <c r="AB107" s="165">
        <v>-6.1694881488105757E-3</v>
      </c>
      <c r="AC107" s="165">
        <v>9.4963461910888558E-3</v>
      </c>
      <c r="AD107" s="165">
        <v>3.0545783034856555E-3</v>
      </c>
      <c r="AE107" s="165">
        <v>-2.9951061202206919E-3</v>
      </c>
      <c r="AF107" s="166">
        <v>1.177027243683737E-3</v>
      </c>
      <c r="AG107" s="14"/>
      <c r="AH107" s="14"/>
      <c r="AI107" s="14"/>
    </row>
    <row r="108" spans="1:35" x14ac:dyDescent="0.2">
      <c r="A108" s="127">
        <v>44231</v>
      </c>
      <c r="B108" s="164">
        <v>9.2318784871638915E-3</v>
      </c>
      <c r="C108" s="165">
        <v>3.7030886133661678E-2</v>
      </c>
      <c r="D108" s="165">
        <v>5.9051374565100012E-4</v>
      </c>
      <c r="E108" s="165">
        <v>2.5757779218190446E-2</v>
      </c>
      <c r="F108" s="165">
        <v>1.5670958173831684E-2</v>
      </c>
      <c r="G108" s="165">
        <v>1.0446435264241938E-3</v>
      </c>
      <c r="H108" s="165">
        <v>4.4965153383147438E-4</v>
      </c>
      <c r="I108" s="165">
        <v>3.2335590998470609E-2</v>
      </c>
      <c r="J108" s="165">
        <v>4.9210170186591018E-3</v>
      </c>
      <c r="K108" s="165">
        <v>1.7886215641778502E-2</v>
      </c>
      <c r="L108" s="165">
        <v>1.8021182520375101E-2</v>
      </c>
      <c r="M108" s="165">
        <v>7.2812946032003723E-3</v>
      </c>
      <c r="N108" s="165">
        <v>1.6960257429757597E-2</v>
      </c>
      <c r="O108" s="165">
        <v>1.9244122746185699E-2</v>
      </c>
      <c r="P108" s="165">
        <v>1.5950251445175034E-2</v>
      </c>
      <c r="Q108" s="165">
        <v>9.2835202492211888E-3</v>
      </c>
      <c r="R108" s="165">
        <v>2.30131790958501E-2</v>
      </c>
      <c r="S108" s="165">
        <v>1.1115863744856291E-2</v>
      </c>
      <c r="T108" s="165">
        <v>-1.6683937929176662E-2</v>
      </c>
      <c r="U108" s="165">
        <v>-4.0740946502056952E-3</v>
      </c>
      <c r="V108" s="165">
        <v>1.442689120583962E-2</v>
      </c>
      <c r="W108" s="165">
        <v>6.2041102645404855E-4</v>
      </c>
      <c r="X108" s="165">
        <v>1.34570688433715E-2</v>
      </c>
      <c r="Y108" s="165">
        <v>3.8006554507239221E-2</v>
      </c>
      <c r="Z108" s="165">
        <v>-2.536330645935192E-2</v>
      </c>
      <c r="AA108" s="165">
        <v>6.387990392626719E-3</v>
      </c>
      <c r="AB108" s="165">
        <v>3.918354668661328E-2</v>
      </c>
      <c r="AC108" s="165">
        <v>7.5664209584287434E-3</v>
      </c>
      <c r="AD108" s="165">
        <v>9.4192778205228755E-3</v>
      </c>
      <c r="AE108" s="165">
        <v>2.1538304997835711E-2</v>
      </c>
      <c r="AF108" s="166">
        <v>1.0814487885534296E-2</v>
      </c>
      <c r="AG108" s="14"/>
      <c r="AH108" s="14"/>
      <c r="AI108" s="14"/>
    </row>
    <row r="109" spans="1:35" x14ac:dyDescent="0.2">
      <c r="A109" s="127">
        <v>44232</v>
      </c>
      <c r="B109" s="164">
        <v>1.078480482942501E-2</v>
      </c>
      <c r="C109" s="165">
        <v>1.1048814875119106E-2</v>
      </c>
      <c r="D109" s="165">
        <v>-3.7939212385383891E-3</v>
      </c>
      <c r="E109" s="165">
        <v>-4.5855157186512896E-3</v>
      </c>
      <c r="F109" s="165">
        <v>-1.2865581147291971E-2</v>
      </c>
      <c r="G109" s="165">
        <v>7.0441223181045842E-3</v>
      </c>
      <c r="H109" s="165">
        <v>2.9213707865167748E-3</v>
      </c>
      <c r="I109" s="165">
        <v>1.7566179894179967E-2</v>
      </c>
      <c r="J109" s="165">
        <v>1.3058641626551237E-2</v>
      </c>
      <c r="K109" s="165">
        <v>1.5974476393326054E-2</v>
      </c>
      <c r="L109" s="165">
        <v>-8.5106382978727968E-4</v>
      </c>
      <c r="M109" s="165">
        <v>1.1615743788139676E-2</v>
      </c>
      <c r="N109" s="165">
        <v>1.4338282403114633E-4</v>
      </c>
      <c r="O109" s="165">
        <v>-1.0375931104338543E-2</v>
      </c>
      <c r="P109" s="165">
        <v>6.3626179068572153E-3</v>
      </c>
      <c r="Q109" s="165">
        <v>1.5186072745660972E-2</v>
      </c>
      <c r="R109" s="165">
        <v>-1.9530126582278928E-3</v>
      </c>
      <c r="S109" s="165">
        <v>7.3449415123203465E-3</v>
      </c>
      <c r="T109" s="165">
        <v>-3.0250439204094759E-3</v>
      </c>
      <c r="U109" s="165">
        <v>7.8509980548524538E-4</v>
      </c>
      <c r="V109" s="165">
        <v>3.1856615520990728E-2</v>
      </c>
      <c r="W109" s="165">
        <v>4.1851352723021318E-3</v>
      </c>
      <c r="X109" s="165">
        <v>3.8238634141332106E-3</v>
      </c>
      <c r="Y109" s="165">
        <v>6.3225390416021821E-3</v>
      </c>
      <c r="Z109" s="165">
        <v>-1.460584506789453E-2</v>
      </c>
      <c r="AA109" s="165">
        <v>3.2644360403415451E-3</v>
      </c>
      <c r="AB109" s="165">
        <v>-2.2938876941457353E-3</v>
      </c>
      <c r="AC109" s="165">
        <v>1.0960036533387285E-2</v>
      </c>
      <c r="AD109" s="165">
        <v>1.2839416353324973E-2</v>
      </c>
      <c r="AE109" s="165">
        <v>5.1601177419988709E-3</v>
      </c>
      <c r="AF109" s="166">
        <v>2.9746398908290228E-3</v>
      </c>
      <c r="AG109" s="14"/>
      <c r="AH109" s="14"/>
      <c r="AI109" s="14"/>
    </row>
    <row r="110" spans="1:35" x14ac:dyDescent="0.2">
      <c r="A110" s="127">
        <v>44235</v>
      </c>
      <c r="B110" s="164">
        <v>9.7759904412040299E-3</v>
      </c>
      <c r="C110" s="165">
        <v>1.3541328900390504E-2</v>
      </c>
      <c r="D110" s="165">
        <v>5.2894378934238429E-3</v>
      </c>
      <c r="E110" s="165">
        <v>1.0968777821320774E-3</v>
      </c>
      <c r="F110" s="165">
        <v>1.9333449407657133E-2</v>
      </c>
      <c r="G110" s="165">
        <v>2.3056979274611367E-2</v>
      </c>
      <c r="H110" s="165">
        <v>2.4871173540865543E-2</v>
      </c>
      <c r="I110" s="165">
        <v>1.788679210121491E-2</v>
      </c>
      <c r="J110" s="165">
        <v>5.4379856822563966E-3</v>
      </c>
      <c r="K110" s="165">
        <v>1.921663105462601E-3</v>
      </c>
      <c r="L110" s="165">
        <v>2.2657560477001626E-2</v>
      </c>
      <c r="M110" s="165">
        <v>4.6323822652512003E-3</v>
      </c>
      <c r="N110" s="165">
        <v>4.195704163148406E-3</v>
      </c>
      <c r="O110" s="165">
        <v>1.6844276383636947E-2</v>
      </c>
      <c r="P110" s="165">
        <v>1.494375552226157E-2</v>
      </c>
      <c r="Q110" s="165">
        <v>2.858017686677039E-3</v>
      </c>
      <c r="R110" s="165">
        <v>1.5654464868950946E-2</v>
      </c>
      <c r="S110" s="165">
        <v>-4.7041113491004261E-3</v>
      </c>
      <c r="T110" s="165">
        <v>-1.0026470018000166E-2</v>
      </c>
      <c r="U110" s="165">
        <v>1.1147977016696675E-3</v>
      </c>
      <c r="V110" s="165">
        <v>-1.1715229744916233E-2</v>
      </c>
      <c r="W110" s="165">
        <v>-3.0872036612610287E-3</v>
      </c>
      <c r="X110" s="165">
        <v>1.6741596620795107E-4</v>
      </c>
      <c r="Y110" s="165">
        <v>9.3896785249840686E-3</v>
      </c>
      <c r="Z110" s="165">
        <v>-5.2390987877393158E-4</v>
      </c>
      <c r="AA110" s="165">
        <v>-4.8807122198120112E-3</v>
      </c>
      <c r="AB110" s="165">
        <v>-9.0051490347243801E-3</v>
      </c>
      <c r="AC110" s="165">
        <v>2.4091346635386479E-3</v>
      </c>
      <c r="AD110" s="165">
        <v>4.641160954272916E-3</v>
      </c>
      <c r="AE110" s="165">
        <v>4.8796620693384529E-2</v>
      </c>
      <c r="AF110" s="166">
        <v>7.6254709736407467E-3</v>
      </c>
      <c r="AG110" s="14"/>
      <c r="AH110" s="14"/>
      <c r="AI110" s="14"/>
    </row>
    <row r="111" spans="1:35" x14ac:dyDescent="0.2">
      <c r="A111" s="127">
        <v>44236</v>
      </c>
      <c r="B111" s="164">
        <v>9.9583428291194487E-4</v>
      </c>
      <c r="C111" s="165">
        <v>-1.0235159156733453E-2</v>
      </c>
      <c r="D111" s="165">
        <v>-3.8725974360896975E-3</v>
      </c>
      <c r="E111" s="165">
        <v>-6.573727074027258E-3</v>
      </c>
      <c r="F111" s="165">
        <v>1.4956348407025422E-2</v>
      </c>
      <c r="G111" s="165">
        <v>-8.6096734658336338E-4</v>
      </c>
      <c r="H111" s="165">
        <v>-5.6843461187905397E-3</v>
      </c>
      <c r="I111" s="165">
        <v>-8.9905804861173388E-3</v>
      </c>
      <c r="J111" s="165">
        <v>-4.4069913624595891E-3</v>
      </c>
      <c r="K111" s="165">
        <v>-1.3077594178817598E-2</v>
      </c>
      <c r="L111" s="165">
        <v>1.0328069505143311E-3</v>
      </c>
      <c r="M111" s="165">
        <v>-9.0257872607388823E-3</v>
      </c>
      <c r="N111" s="165">
        <v>-1.164164557955083E-2</v>
      </c>
      <c r="O111" s="165">
        <v>-6.4232758620689223E-3</v>
      </c>
      <c r="P111" s="165">
        <v>-1.2215864313438463E-2</v>
      </c>
      <c r="Q111" s="165">
        <v>8.1858235288119197E-3</v>
      </c>
      <c r="R111" s="165">
        <v>-3.9959826173537882E-3</v>
      </c>
      <c r="S111" s="165">
        <v>2.0795887883581665E-2</v>
      </c>
      <c r="T111" s="165">
        <v>0</v>
      </c>
      <c r="U111" s="165">
        <v>5.3615003696889652E-3</v>
      </c>
      <c r="V111" s="165">
        <v>-1.1296359771386544E-2</v>
      </c>
      <c r="W111" s="165">
        <v>-3.8708679085061037E-3</v>
      </c>
      <c r="X111" s="165">
        <v>-9.3332610611176481E-3</v>
      </c>
      <c r="Y111" s="165">
        <v>6.5663954835784022E-3</v>
      </c>
      <c r="Z111" s="165">
        <v>1.6310072964297539E-2</v>
      </c>
      <c r="AA111" s="165">
        <v>-9.0824706463665805E-4</v>
      </c>
      <c r="AB111" s="165">
        <v>-1.7883658068942321E-3</v>
      </c>
      <c r="AC111" s="165">
        <v>1.4019627478469854E-3</v>
      </c>
      <c r="AD111" s="165">
        <v>5.5161208406269147E-3</v>
      </c>
      <c r="AE111" s="165">
        <v>-9.4210157894737412E-3</v>
      </c>
      <c r="AF111" s="166">
        <v>-3.1638552005741616E-4</v>
      </c>
      <c r="AG111" s="14"/>
      <c r="AH111" s="14"/>
      <c r="AI111" s="14"/>
    </row>
    <row r="112" spans="1:35" x14ac:dyDescent="0.2">
      <c r="A112" s="127">
        <v>44237</v>
      </c>
      <c r="B112" s="164">
        <v>7.7373714188433418E-4</v>
      </c>
      <c r="C112" s="165">
        <v>1.2235522576570901E-2</v>
      </c>
      <c r="D112" s="165">
        <v>7.6484810728538744E-3</v>
      </c>
      <c r="E112" s="165">
        <v>-4.5584591044210976E-3</v>
      </c>
      <c r="F112" s="165">
        <v>-1.4875404771183653E-2</v>
      </c>
      <c r="G112" s="165">
        <v>2.2303426714838093E-3</v>
      </c>
      <c r="H112" s="165">
        <v>1.7150373979225808E-2</v>
      </c>
      <c r="I112" s="165">
        <v>-2.5979340206185642E-2</v>
      </c>
      <c r="J112" s="165">
        <v>-2.0121327562950819E-3</v>
      </c>
      <c r="K112" s="165">
        <v>1.8904594307582734E-2</v>
      </c>
      <c r="L112" s="165">
        <v>1.2713865787208789E-2</v>
      </c>
      <c r="M112" s="165">
        <v>6.9300067927913211E-4</v>
      </c>
      <c r="N112" s="165">
        <v>6.9372152917923646E-3</v>
      </c>
      <c r="O112" s="165">
        <v>1.3610411936209044E-3</v>
      </c>
      <c r="P112" s="165">
        <v>1.1466011653824548E-3</v>
      </c>
      <c r="Q112" s="165">
        <v>3.2476934324245921E-3</v>
      </c>
      <c r="R112" s="165">
        <v>5.7316233596260702E-4</v>
      </c>
      <c r="S112" s="165">
        <v>-7.3155015708029625E-3</v>
      </c>
      <c r="T112" s="165">
        <v>-1.9988952984543173E-3</v>
      </c>
      <c r="U112" s="165">
        <v>-3.897103763430998E-3</v>
      </c>
      <c r="V112" s="165">
        <v>4.7253969467364598E-3</v>
      </c>
      <c r="W112" s="165">
        <v>-3.4972954612154661E-3</v>
      </c>
      <c r="X112" s="165">
        <v>8.4512041628848067E-5</v>
      </c>
      <c r="Y112" s="165">
        <v>-8.3583240457100194E-3</v>
      </c>
      <c r="Z112" s="165">
        <v>1.1437032256817803E-2</v>
      </c>
      <c r="AA112" s="165">
        <v>-7.272909090908497E-4</v>
      </c>
      <c r="AB112" s="165">
        <v>-3.8738135991900347E-4</v>
      </c>
      <c r="AC112" s="165">
        <v>3.2200019999999885E-2</v>
      </c>
      <c r="AD112" s="165">
        <v>-1.1657388580437633E-2</v>
      </c>
      <c r="AE112" s="165">
        <v>7.5447529206034147E-3</v>
      </c>
      <c r="AF112" s="166">
        <v>1.9750871929125058E-3</v>
      </c>
      <c r="AG112" s="14"/>
      <c r="AH112" s="14"/>
      <c r="AI112" s="14"/>
    </row>
    <row r="113" spans="1:35" x14ac:dyDescent="0.2">
      <c r="A113" s="127">
        <v>44238</v>
      </c>
      <c r="B113" s="164">
        <v>-2.1371741535545219E-2</v>
      </c>
      <c r="C113" s="165">
        <v>6.2389458391631791E-4</v>
      </c>
      <c r="D113" s="165">
        <v>-1.4342086302127743E-2</v>
      </c>
      <c r="E113" s="165">
        <v>-1.9203338645418233E-3</v>
      </c>
      <c r="F113" s="165">
        <v>-5.9456116076407328E-3</v>
      </c>
      <c r="G113" s="165">
        <v>3.1863493668504717E-3</v>
      </c>
      <c r="H113" s="165">
        <v>-5.4042370969813458E-3</v>
      </c>
      <c r="I113" s="165">
        <v>7.1972901271257772E-3</v>
      </c>
      <c r="J113" s="165">
        <v>1.4112923956166368E-2</v>
      </c>
      <c r="K113" s="165">
        <v>0</v>
      </c>
      <c r="L113" s="165">
        <v>-6.4414092495116426E-3</v>
      </c>
      <c r="M113" s="165">
        <v>9.8877125071838989E-5</v>
      </c>
      <c r="N113" s="165">
        <v>-5.8488068761074485E-3</v>
      </c>
      <c r="O113" s="165">
        <v>3.0581022246329859E-2</v>
      </c>
      <c r="P113" s="165">
        <v>-1.0880186696338168E-2</v>
      </c>
      <c r="Q113" s="165">
        <v>-4.49613337924748E-3</v>
      </c>
      <c r="R113" s="165">
        <v>-2.7924959818845796E-3</v>
      </c>
      <c r="S113" s="165">
        <v>-6.0629665875822081E-4</v>
      </c>
      <c r="T113" s="165">
        <v>-2.0029128774740057E-3</v>
      </c>
      <c r="U113" s="165">
        <v>6.8775140097907528E-3</v>
      </c>
      <c r="V113" s="165">
        <v>7.5809767438803632E-3</v>
      </c>
      <c r="W113" s="165">
        <v>8.5790827594833807E-4</v>
      </c>
      <c r="X113" s="165">
        <v>1.909430542795576E-2</v>
      </c>
      <c r="Y113" s="165">
        <v>2.8095869229569637E-3</v>
      </c>
      <c r="Z113" s="165">
        <v>-9.8976306520270896E-4</v>
      </c>
      <c r="AA113" s="165">
        <v>-6.5502366548442215E-3</v>
      </c>
      <c r="AB113" s="165">
        <v>2.0441784339839231E-2</v>
      </c>
      <c r="AC113" s="165">
        <v>-2.8870412151319247E-2</v>
      </c>
      <c r="AD113" s="165">
        <v>-7.6320680069363878E-4</v>
      </c>
      <c r="AE113" s="165">
        <v>6.7499813650269136E-3</v>
      </c>
      <c r="AF113" s="166">
        <v>-2.2584277525772301E-4</v>
      </c>
      <c r="AG113" s="14"/>
      <c r="AH113" s="14"/>
      <c r="AI113" s="14"/>
    </row>
    <row r="114" spans="1:35" x14ac:dyDescent="0.2">
      <c r="A114" s="127">
        <v>44239</v>
      </c>
      <c r="B114" s="164">
        <v>8.4080466178189095E-3</v>
      </c>
      <c r="C114" s="165">
        <v>1.0209625285786172E-2</v>
      </c>
      <c r="D114" s="165">
        <v>9.2325309080483198E-3</v>
      </c>
      <c r="E114" s="165">
        <v>1.7759934220380469E-3</v>
      </c>
      <c r="F114" s="165">
        <v>1.5189974077851609E-3</v>
      </c>
      <c r="G114" s="165">
        <v>-1.814978518326904E-3</v>
      </c>
      <c r="H114" s="165">
        <v>5.7596828654535859E-3</v>
      </c>
      <c r="I114" s="165">
        <v>-6.0950186593099476E-3</v>
      </c>
      <c r="J114" s="165">
        <v>7.7534792793931828E-3</v>
      </c>
      <c r="K114" s="165">
        <v>8.3232879598851284E-3</v>
      </c>
      <c r="L114" s="165">
        <v>1.3231013189279217E-2</v>
      </c>
      <c r="M114" s="165">
        <v>6.8751313093575739E-3</v>
      </c>
      <c r="N114" s="165">
        <v>1.6242402484967222E-3</v>
      </c>
      <c r="O114" s="165">
        <v>1.895814375206073E-2</v>
      </c>
      <c r="P114" s="165">
        <v>-9.0977583624918257E-4</v>
      </c>
      <c r="Q114" s="165">
        <v>3.1314224151681724E-3</v>
      </c>
      <c r="R114" s="165">
        <v>1.4216959453810407E-2</v>
      </c>
      <c r="S114" s="165">
        <v>-1.7268399360276243E-3</v>
      </c>
      <c r="T114" s="165">
        <v>3.4787457849163594E-3</v>
      </c>
      <c r="U114" s="165">
        <v>2.045073376312434E-3</v>
      </c>
      <c r="V114" s="165">
        <v>-9.8926993816979003E-3</v>
      </c>
      <c r="W114" s="165">
        <v>-5.532603358020749E-3</v>
      </c>
      <c r="X114" s="165">
        <v>-3.6064084810477626E-3</v>
      </c>
      <c r="Y114" s="165">
        <v>-2.5966175371497924E-3</v>
      </c>
      <c r="Z114" s="165">
        <v>-1.4501506885908233E-2</v>
      </c>
      <c r="AA114" s="165">
        <v>-7.3259526493022475E-3</v>
      </c>
      <c r="AB114" s="165">
        <v>-3.3228756608206789E-3</v>
      </c>
      <c r="AC114" s="165">
        <v>5.1875898880204829E-3</v>
      </c>
      <c r="AD114" s="165">
        <v>3.1245451152743797E-3</v>
      </c>
      <c r="AE114" s="165">
        <v>-1.6971378828319561E-2</v>
      </c>
      <c r="AF114" s="166">
        <v>8.8130394805085999E-4</v>
      </c>
      <c r="AG114" s="14"/>
      <c r="AH114" s="14"/>
      <c r="AI114" s="14"/>
    </row>
    <row r="115" spans="1:35" x14ac:dyDescent="0.2">
      <c r="A115" s="127">
        <v>44243</v>
      </c>
      <c r="B115" s="164">
        <v>-1.1583615191666619E-2</v>
      </c>
      <c r="C115" s="165">
        <v>8.1777352329013286E-3</v>
      </c>
      <c r="D115" s="165">
        <v>-1.8422540664568055E-2</v>
      </c>
      <c r="E115" s="165">
        <v>-1.6103960113169835E-2</v>
      </c>
      <c r="F115" s="165">
        <v>2.9386658060226667E-2</v>
      </c>
      <c r="G115" s="165">
        <v>2.2172836452021949E-2</v>
      </c>
      <c r="H115" s="165">
        <v>6.2668177331122177E-3</v>
      </c>
      <c r="I115" s="165">
        <v>-1.6494036445463212E-2</v>
      </c>
      <c r="J115" s="165">
        <v>-8.2856383563945091E-3</v>
      </c>
      <c r="K115" s="165">
        <v>1.0318107985619607E-2</v>
      </c>
      <c r="L115" s="165">
        <v>1.8412065392777288E-2</v>
      </c>
      <c r="M115" s="165">
        <v>-6.3862551225446484E-4</v>
      </c>
      <c r="N115" s="165">
        <v>-7.639346054580165E-3</v>
      </c>
      <c r="O115" s="165">
        <v>1.067788366481337E-2</v>
      </c>
      <c r="P115" s="165">
        <v>-6.0430710419767664E-3</v>
      </c>
      <c r="Q115" s="165">
        <v>-9.0646835266576797E-3</v>
      </c>
      <c r="R115" s="165">
        <v>2.4070753982300852E-2</v>
      </c>
      <c r="S115" s="165">
        <v>5.282865973339046E-3</v>
      </c>
      <c r="T115" s="165">
        <v>-1.0000043596798402E-2</v>
      </c>
      <c r="U115" s="165">
        <v>-5.2655535886045879E-3</v>
      </c>
      <c r="V115" s="165">
        <v>-2.8848016776246155E-3</v>
      </c>
      <c r="W115" s="165">
        <v>2.35068949183459E-3</v>
      </c>
      <c r="X115" s="165">
        <v>3.4197284066174838E-2</v>
      </c>
      <c r="Y115" s="165">
        <v>1.0002678336402226E-2</v>
      </c>
      <c r="Z115" s="165">
        <v>-1.1028500823436982E-2</v>
      </c>
      <c r="AA115" s="165">
        <v>-9.2249075788763957E-4</v>
      </c>
      <c r="AB115" s="165">
        <v>-9.8114542356630974E-3</v>
      </c>
      <c r="AC115" s="165">
        <v>-2.4612980853255584E-2</v>
      </c>
      <c r="AD115" s="165">
        <v>8.2370249308711951E-3</v>
      </c>
      <c r="AE115" s="165">
        <v>-7.033580295556785E-3</v>
      </c>
      <c r="AF115" s="166">
        <v>2.0455585789487252E-3</v>
      </c>
      <c r="AG115" s="14"/>
      <c r="AH115" s="14"/>
      <c r="AI115" s="14"/>
    </row>
    <row r="116" spans="1:35" x14ac:dyDescent="0.2">
      <c r="A116" s="127">
        <v>44244</v>
      </c>
      <c r="B116" s="164">
        <v>1.1316876767342166E-4</v>
      </c>
      <c r="C116" s="165">
        <v>-1.6222797012240386E-2</v>
      </c>
      <c r="D116" s="165">
        <v>1.18966030217591E-2</v>
      </c>
      <c r="E116" s="165">
        <v>-1.764401204829158E-2</v>
      </c>
      <c r="F116" s="165">
        <v>-7.643379010515039E-3</v>
      </c>
      <c r="G116" s="165">
        <v>-3.9530585049651901E-4</v>
      </c>
      <c r="H116" s="165">
        <v>2.9958134756516763E-2</v>
      </c>
      <c r="I116" s="165">
        <v>-5.5901528957279512E-3</v>
      </c>
      <c r="J116" s="165">
        <v>-2.7849413168888892E-3</v>
      </c>
      <c r="K116" s="165">
        <v>-3.5744510638298088E-3</v>
      </c>
      <c r="L116" s="165">
        <v>2.5003174205115997E-3</v>
      </c>
      <c r="M116" s="165">
        <v>-7.569838698684217E-3</v>
      </c>
      <c r="N116" s="165">
        <v>2.0080604592726425E-2</v>
      </c>
      <c r="O116" s="165">
        <v>-9.9248117508434763E-3</v>
      </c>
      <c r="P116" s="165">
        <v>-8.3283917714660483E-4</v>
      </c>
      <c r="Q116" s="165">
        <v>3.574222905315505E-3</v>
      </c>
      <c r="R116" s="165">
        <v>3.1110405714915856E-3</v>
      </c>
      <c r="S116" s="165">
        <v>-7.3478212684175981E-3</v>
      </c>
      <c r="T116" s="165">
        <v>1.7373765328958291E-2</v>
      </c>
      <c r="U116" s="165">
        <v>2.0517029386750707E-3</v>
      </c>
      <c r="V116" s="165">
        <v>1.6089181337772374E-2</v>
      </c>
      <c r="W116" s="165">
        <v>4.2214587902040801E-3</v>
      </c>
      <c r="X116" s="165">
        <v>-3.7410676815813337E-3</v>
      </c>
      <c r="Y116" s="165">
        <v>6.9868336316216695E-3</v>
      </c>
      <c r="Z116" s="165">
        <v>6.9003451250746473E-3</v>
      </c>
      <c r="AA116" s="165">
        <v>5.2446904803438388E-2</v>
      </c>
      <c r="AB116" s="165">
        <v>-1.8758971200354413E-3</v>
      </c>
      <c r="AC116" s="165">
        <v>8.5470494209818337E-3</v>
      </c>
      <c r="AD116" s="165">
        <v>1.0572517902718293E-2</v>
      </c>
      <c r="AE116" s="165">
        <v>4.8294068742871232E-4</v>
      </c>
      <c r="AF116" s="166">
        <v>2.8636460968665123E-3</v>
      </c>
      <c r="AG116" s="14"/>
      <c r="AH116" s="14"/>
      <c r="AI116" s="14"/>
    </row>
    <row r="117" spans="1:35" x14ac:dyDescent="0.2">
      <c r="A117" s="127">
        <v>44245</v>
      </c>
      <c r="B117" s="164">
        <v>1.5397685210224221E-2</v>
      </c>
      <c r="C117" s="165">
        <v>-5.4443840299378543E-4</v>
      </c>
      <c r="D117" s="165">
        <v>-1.3072458668679343E-2</v>
      </c>
      <c r="E117" s="165">
        <v>-8.6364187904746093E-3</v>
      </c>
      <c r="F117" s="165">
        <v>-3.266521839893799E-2</v>
      </c>
      <c r="G117" s="165">
        <v>-1.1764730423656999E-2</v>
      </c>
      <c r="H117" s="165">
        <v>-9.5913054543642629E-3</v>
      </c>
      <c r="I117" s="165">
        <v>1.9459459459461037E-3</v>
      </c>
      <c r="J117" s="165">
        <v>1.2766786100802285E-2</v>
      </c>
      <c r="K117" s="165">
        <v>-1.6740689840439082E-2</v>
      </c>
      <c r="L117" s="165">
        <v>-9.0810132723991854E-3</v>
      </c>
      <c r="M117" s="165">
        <v>8.0238239135361766E-3</v>
      </c>
      <c r="N117" s="165">
        <v>7.5821404721350127E-3</v>
      </c>
      <c r="O117" s="165">
        <v>-3.8803073203009797E-3</v>
      </c>
      <c r="P117" s="165">
        <v>6.3349336806290957E-3</v>
      </c>
      <c r="Q117" s="165">
        <v>4.8292284237794192E-4</v>
      </c>
      <c r="R117" s="165">
        <v>3.3769123345177565E-3</v>
      </c>
      <c r="S117" s="165">
        <v>9.2761584812766085E-3</v>
      </c>
      <c r="T117" s="165">
        <v>-1.7209452687905191E-3</v>
      </c>
      <c r="U117" s="165">
        <v>-1.678968079594112E-3</v>
      </c>
      <c r="V117" s="165">
        <v>7.6393566345109853E-3</v>
      </c>
      <c r="W117" s="165">
        <v>8.3293783410740563E-3</v>
      </c>
      <c r="X117" s="165">
        <v>-2.6246022349252218E-3</v>
      </c>
      <c r="Y117" s="165">
        <v>-5.1195353004958033E-3</v>
      </c>
      <c r="Z117" s="165">
        <v>4.7421497617703423E-3</v>
      </c>
      <c r="AA117" s="165">
        <v>-1.755044683100504E-4</v>
      </c>
      <c r="AB117" s="165">
        <v>8.8670957753143043E-3</v>
      </c>
      <c r="AC117" s="165">
        <v>-1.2913700304404752E-2</v>
      </c>
      <c r="AD117" s="165">
        <v>-6.480973637519849E-2</v>
      </c>
      <c r="AE117" s="165">
        <v>-1.8450986714750206E-2</v>
      </c>
      <c r="AF117" s="166">
        <v>-3.7857819341524657E-3</v>
      </c>
      <c r="AG117" s="14"/>
      <c r="AH117" s="14"/>
      <c r="AI117" s="14"/>
    </row>
    <row r="118" spans="1:35" x14ac:dyDescent="0.2">
      <c r="A118" s="127">
        <v>44246</v>
      </c>
      <c r="B118" s="164">
        <v>-1.5777454863618479E-2</v>
      </c>
      <c r="C118" s="165">
        <v>2.5060330568124733E-2</v>
      </c>
      <c r="D118" s="165">
        <v>-3.6124242188639855E-3</v>
      </c>
      <c r="E118" s="165">
        <v>1.2334283506745258E-3</v>
      </c>
      <c r="F118" s="165">
        <v>4.3121667174245371E-2</v>
      </c>
      <c r="G118" s="165">
        <v>4.9970018507103031E-2</v>
      </c>
      <c r="H118" s="165">
        <v>8.4210842105263417E-3</v>
      </c>
      <c r="I118" s="165">
        <v>-1.4242555028053605E-2</v>
      </c>
      <c r="J118" s="165">
        <v>-1.2999783336616222E-2</v>
      </c>
      <c r="K118" s="165">
        <v>4.9166051960284118E-2</v>
      </c>
      <c r="L118" s="165">
        <v>1.8457570541289048E-2</v>
      </c>
      <c r="M118" s="165">
        <v>1.9651139550891372E-4</v>
      </c>
      <c r="N118" s="165">
        <v>-1.204724658034606E-2</v>
      </c>
      <c r="O118" s="165">
        <v>2.272353477157063E-2</v>
      </c>
      <c r="P118" s="165">
        <v>-1.4412366079374572E-2</v>
      </c>
      <c r="Q118" s="165">
        <v>-1.6652642191002709E-2</v>
      </c>
      <c r="R118" s="165">
        <v>1.6690762186709396E-2</v>
      </c>
      <c r="S118" s="165">
        <v>-1.4807538892692595E-2</v>
      </c>
      <c r="T118" s="165">
        <v>-1.458696181844632E-2</v>
      </c>
      <c r="U118" s="165">
        <v>-1.1567300057307994E-2</v>
      </c>
      <c r="V118" s="165">
        <v>-2.1159225891770106E-2</v>
      </c>
      <c r="W118" s="165">
        <v>-1.8605697665449727E-2</v>
      </c>
      <c r="X118" s="165">
        <v>-1.8217764831742755E-3</v>
      </c>
      <c r="Y118" s="165">
        <v>-1.2052257944989431E-2</v>
      </c>
      <c r="Z118" s="165">
        <v>-1.1662303076492186E-2</v>
      </c>
      <c r="AA118" s="165">
        <v>-9.3014917514916418E-3</v>
      </c>
      <c r="AB118" s="165">
        <v>-2.2068353797897733E-2</v>
      </c>
      <c r="AC118" s="165">
        <v>-1.2264309577445509E-3</v>
      </c>
      <c r="AD118" s="165">
        <v>4.9396482655923446E-3</v>
      </c>
      <c r="AE118" s="165">
        <v>3.5518797814206859E-3</v>
      </c>
      <c r="AF118" s="166">
        <v>3.1117690279858223E-5</v>
      </c>
      <c r="AG118" s="14"/>
      <c r="AH118" s="14"/>
      <c r="AI118" s="14"/>
    </row>
    <row r="119" spans="1:35" x14ac:dyDescent="0.2">
      <c r="A119" s="127">
        <v>44249</v>
      </c>
      <c r="B119" s="164">
        <v>-2.3790530001891463E-3</v>
      </c>
      <c r="C119" s="165">
        <v>3.2191859195634276E-2</v>
      </c>
      <c r="D119" s="165">
        <v>-9.4954895809440387E-4</v>
      </c>
      <c r="E119" s="165">
        <v>-2.9798992446253614E-2</v>
      </c>
      <c r="F119" s="165">
        <v>-2.1106341007466112E-2</v>
      </c>
      <c r="G119" s="165">
        <v>3.8826134270380175E-2</v>
      </c>
      <c r="H119" s="165">
        <v>2.7035448005152896E-2</v>
      </c>
      <c r="I119" s="165">
        <v>-5.4728546409806844E-3</v>
      </c>
      <c r="J119" s="165">
        <v>1.0377170018416093E-2</v>
      </c>
      <c r="K119" s="165">
        <v>3.4608396002788311E-2</v>
      </c>
      <c r="L119" s="165">
        <v>3.9604588422859077E-3</v>
      </c>
      <c r="M119" s="165">
        <v>2.9473865489015871E-4</v>
      </c>
      <c r="N119" s="165">
        <v>-1.3553171208347981E-2</v>
      </c>
      <c r="O119" s="165">
        <v>-3.6502127805177809E-2</v>
      </c>
      <c r="P119" s="165">
        <v>1.5715631829828158E-2</v>
      </c>
      <c r="Q119" s="165">
        <v>-6.8106579165704284E-3</v>
      </c>
      <c r="R119" s="165">
        <v>9.3906226350324307E-3</v>
      </c>
      <c r="S119" s="165">
        <v>-8.4812945608436774E-4</v>
      </c>
      <c r="T119" s="165">
        <v>8.3434679255791622E-3</v>
      </c>
      <c r="U119" s="165">
        <v>-2.6808341176045358E-2</v>
      </c>
      <c r="V119" s="165">
        <v>-3.7670791785078483E-2</v>
      </c>
      <c r="W119" s="165">
        <v>-4.2479624548152906E-3</v>
      </c>
      <c r="X119" s="165">
        <v>-2.2753086654389132E-2</v>
      </c>
      <c r="Y119" s="165">
        <v>1.3432876062425381E-2</v>
      </c>
      <c r="Z119" s="165">
        <v>9.4276545768670061E-3</v>
      </c>
      <c r="AA119" s="165">
        <v>0</v>
      </c>
      <c r="AB119" s="165">
        <v>1.7535344454361335E-2</v>
      </c>
      <c r="AC119" s="165">
        <v>0</v>
      </c>
      <c r="AD119" s="165">
        <v>-4.6985255081257726E-3</v>
      </c>
      <c r="AE119" s="165">
        <v>4.416009401013099E-2</v>
      </c>
      <c r="AF119" s="166">
        <v>8.690455929831753E-4</v>
      </c>
      <c r="AG119" s="14"/>
      <c r="AH119" s="14"/>
      <c r="AI119" s="14"/>
    </row>
    <row r="120" spans="1:35" x14ac:dyDescent="0.2">
      <c r="A120" s="127">
        <v>44250</v>
      </c>
      <c r="B120" s="164">
        <v>2.8391438462160856E-4</v>
      </c>
      <c r="C120" s="165">
        <v>7.2821259422315432E-3</v>
      </c>
      <c r="D120" s="165">
        <v>4.2770380426100374E-3</v>
      </c>
      <c r="E120" s="165">
        <v>-1.1111031746031674E-3</v>
      </c>
      <c r="F120" s="165">
        <v>-3.5701333246399569E-3</v>
      </c>
      <c r="G120" s="165">
        <v>9.7220719959834057E-3</v>
      </c>
      <c r="H120" s="165">
        <v>1.2602886600293628E-2</v>
      </c>
      <c r="I120" s="165">
        <v>1.760906889720415E-3</v>
      </c>
      <c r="J120" s="165">
        <v>-1.777602177017612E-3</v>
      </c>
      <c r="K120" s="165">
        <v>-5.7618597951344386E-3</v>
      </c>
      <c r="L120" s="165">
        <v>7.3847194020373319E-3</v>
      </c>
      <c r="M120" s="165">
        <v>6.9737650273491436E-3</v>
      </c>
      <c r="N120" s="165">
        <v>-3.121267287556273E-2</v>
      </c>
      <c r="O120" s="165">
        <v>6.7534179995620836E-3</v>
      </c>
      <c r="P120" s="165">
        <v>-1.2411219490227055E-3</v>
      </c>
      <c r="Q120" s="165">
        <v>-8.8342067348553543E-3</v>
      </c>
      <c r="R120" s="165">
        <v>8.0315706303042411E-3</v>
      </c>
      <c r="S120" s="165">
        <v>-3.4895360132937148E-3</v>
      </c>
      <c r="T120" s="165">
        <v>-5.2048800798085715E-3</v>
      </c>
      <c r="U120" s="165">
        <v>-5.2875827318149549E-3</v>
      </c>
      <c r="V120" s="165">
        <v>-3.9510719828940166E-3</v>
      </c>
      <c r="W120" s="165">
        <v>7.4260940523607211E-3</v>
      </c>
      <c r="X120" s="165">
        <v>-2.2037759145520974E-2</v>
      </c>
      <c r="Y120" s="165">
        <v>9.8735852395208656E-3</v>
      </c>
      <c r="Z120" s="165">
        <v>5.7074683017579453E-3</v>
      </c>
      <c r="AA120" s="165">
        <v>1.0274543662098345E-2</v>
      </c>
      <c r="AB120" s="165">
        <v>1.8193134949347378E-2</v>
      </c>
      <c r="AC120" s="165">
        <v>-9.2100079981578542E-3</v>
      </c>
      <c r="AD120" s="165">
        <v>-1.6123182277243298E-2</v>
      </c>
      <c r="AE120" s="165">
        <v>2.779516655702885E-2</v>
      </c>
      <c r="AF120" s="166">
        <v>4.9680077432401326E-4</v>
      </c>
      <c r="AG120" s="14"/>
      <c r="AH120" s="14"/>
      <c r="AI120" s="14"/>
    </row>
    <row r="121" spans="1:35" x14ac:dyDescent="0.2">
      <c r="A121" s="127">
        <v>44251</v>
      </c>
      <c r="B121" s="164">
        <v>8.2874894509563646E-3</v>
      </c>
      <c r="C121" s="165">
        <v>2.1542259069048386E-2</v>
      </c>
      <c r="D121" s="165">
        <v>-1.0625492237897105E-2</v>
      </c>
      <c r="E121" s="165">
        <v>-4.0521452085480192E-3</v>
      </c>
      <c r="F121" s="165">
        <v>8.1180470516228453E-2</v>
      </c>
      <c r="G121" s="165">
        <v>1.0400618007104789E-2</v>
      </c>
      <c r="H121" s="165">
        <v>3.6936676812305835E-2</v>
      </c>
      <c r="I121" s="165">
        <v>5.0539224369992031E-3</v>
      </c>
      <c r="J121" s="165">
        <v>3.3636326995720722E-3</v>
      </c>
      <c r="K121" s="165">
        <v>2.5273664283220532E-2</v>
      </c>
      <c r="L121" s="165">
        <v>3.5807225094029116E-2</v>
      </c>
      <c r="M121" s="165">
        <v>2.9213842199067974E-2</v>
      </c>
      <c r="N121" s="165">
        <v>-2.7203971231999913E-2</v>
      </c>
      <c r="O121" s="165">
        <v>3.3867801601240144E-2</v>
      </c>
      <c r="P121" s="165">
        <v>2.0710794637650576E-2</v>
      </c>
      <c r="Q121" s="165">
        <v>1.340061065319631E-2</v>
      </c>
      <c r="R121" s="165">
        <v>1.7595073251476689E-2</v>
      </c>
      <c r="S121" s="165">
        <v>9.2276970253932777E-3</v>
      </c>
      <c r="T121" s="165">
        <v>4.0245505881020271E-4</v>
      </c>
      <c r="U121" s="165">
        <v>5.487199288597866E-3</v>
      </c>
      <c r="V121" s="165">
        <v>-3.5261219596665061E-3</v>
      </c>
      <c r="W121" s="165">
        <v>1.0979219204341195E-3</v>
      </c>
      <c r="X121" s="165">
        <v>2.0497377442273645E-2</v>
      </c>
      <c r="Y121" s="165">
        <v>1.0915455555943643E-2</v>
      </c>
      <c r="Z121" s="165">
        <v>8.1939270979960455E-3</v>
      </c>
      <c r="AA121" s="165">
        <v>1.5781168083135455E-3</v>
      </c>
      <c r="AB121" s="165">
        <v>3.4510357670499481E-2</v>
      </c>
      <c r="AC121" s="165">
        <v>1.5699194381326276E-2</v>
      </c>
      <c r="AD121" s="165">
        <v>-1.6682615954214164E-2</v>
      </c>
      <c r="AE121" s="165">
        <v>2.1310011087523062E-3</v>
      </c>
      <c r="AF121" s="166">
        <v>1.3460547572957227E-2</v>
      </c>
      <c r="AG121" s="14"/>
      <c r="AH121" s="14"/>
      <c r="AI121" s="14"/>
    </row>
    <row r="122" spans="1:35" x14ac:dyDescent="0.2">
      <c r="A122" s="127">
        <v>44252</v>
      </c>
      <c r="B122" s="164">
        <v>6.3614815526238377E-3</v>
      </c>
      <c r="C122" s="165">
        <v>-2.0087190078541539E-2</v>
      </c>
      <c r="D122" s="165">
        <v>-1.0739601488334194E-2</v>
      </c>
      <c r="E122" s="165">
        <v>-3.4782609250620045E-2</v>
      </c>
      <c r="F122" s="165">
        <v>-5.6204758109440367E-2</v>
      </c>
      <c r="G122" s="165">
        <v>-2.9217152743213903E-3</v>
      </c>
      <c r="H122" s="165">
        <v>-9.2924210491224235E-3</v>
      </c>
      <c r="I122" s="165">
        <v>-4.809838005691236E-3</v>
      </c>
      <c r="J122" s="165">
        <v>-1.0648807151426021E-2</v>
      </c>
      <c r="K122" s="165">
        <v>-3.6740477888844048E-2</v>
      </c>
      <c r="L122" s="165">
        <v>-8.7103945963709073E-3</v>
      </c>
      <c r="M122" s="165">
        <v>-2.9569284128177387E-2</v>
      </c>
      <c r="N122" s="165">
        <v>-1.8155944846882655E-2</v>
      </c>
      <c r="O122" s="165">
        <v>-4.4152509007002849E-2</v>
      </c>
      <c r="P122" s="165">
        <v>-6.0059898223032704E-3</v>
      </c>
      <c r="Q122" s="165">
        <v>1.0455686338781689E-3</v>
      </c>
      <c r="R122" s="165">
        <v>-1.357172170076093E-2</v>
      </c>
      <c r="S122" s="165">
        <v>-1.0878262092591351E-2</v>
      </c>
      <c r="T122" s="165">
        <v>6.705682286447523E-4</v>
      </c>
      <c r="U122" s="165">
        <v>-2.3704958127841125E-2</v>
      </c>
      <c r="V122" s="165">
        <v>-8.109178390378613E-4</v>
      </c>
      <c r="W122" s="165">
        <v>-8.4599872016297706E-3</v>
      </c>
      <c r="X122" s="165">
        <v>-3.9048525641250276E-2</v>
      </c>
      <c r="Y122" s="165">
        <v>-1.9607888597938383E-2</v>
      </c>
      <c r="Z122" s="165">
        <v>-1.0053869812723271E-2</v>
      </c>
      <c r="AA122" s="165">
        <v>-1.0854324419718564E-2</v>
      </c>
      <c r="AB122" s="165">
        <v>-2.5885217067841748E-2</v>
      </c>
      <c r="AC122" s="165">
        <v>-1.8303803876501989E-2</v>
      </c>
      <c r="AD122" s="165">
        <v>-9.458823915533543E-3</v>
      </c>
      <c r="AE122" s="165">
        <v>-3.3061612907235416E-2</v>
      </c>
      <c r="AF122" s="166">
        <v>-1.7516189608489663E-2</v>
      </c>
      <c r="AG122" s="14"/>
      <c r="AH122" s="14"/>
      <c r="AI122" s="14"/>
    </row>
    <row r="123" spans="1:35" x14ac:dyDescent="0.2">
      <c r="A123" s="127">
        <v>44253</v>
      </c>
      <c r="B123" s="164">
        <v>-2.0698126557902374E-2</v>
      </c>
      <c r="C123" s="165">
        <v>-1.3276969459046328E-2</v>
      </c>
      <c r="D123" s="165">
        <v>-1.1427592977714673E-2</v>
      </c>
      <c r="E123" s="165">
        <v>2.2316224850256194E-3</v>
      </c>
      <c r="F123" s="165">
        <v>-2.0512830037137775E-2</v>
      </c>
      <c r="G123" s="165">
        <v>-2.6778477200210316E-2</v>
      </c>
      <c r="H123" s="165">
        <v>-2.2960410805283993E-2</v>
      </c>
      <c r="I123" s="165">
        <v>-1.4279459578207421E-2</v>
      </c>
      <c r="J123" s="165">
        <v>-2.351995310025734E-2</v>
      </c>
      <c r="K123" s="165">
        <v>-3.3251785925078603E-2</v>
      </c>
      <c r="L123" s="165">
        <v>-2.5262383290749924E-2</v>
      </c>
      <c r="M123" s="165">
        <v>-1.191458119733424E-2</v>
      </c>
      <c r="N123" s="165">
        <v>1.2105762977473011E-2</v>
      </c>
      <c r="O123" s="165">
        <v>6.2913408512801361E-3</v>
      </c>
      <c r="P123" s="165">
        <v>-2.8905045897729575E-2</v>
      </c>
      <c r="Q123" s="165">
        <v>-2.6419194716736261E-2</v>
      </c>
      <c r="R123" s="165">
        <v>-2.6524640730734794E-2</v>
      </c>
      <c r="S123" s="165">
        <v>-2.2801602599690995E-2</v>
      </c>
      <c r="T123" s="165">
        <v>-2.6802521654744949E-2</v>
      </c>
      <c r="U123" s="165">
        <v>1.4804139595525179E-2</v>
      </c>
      <c r="V123" s="165">
        <v>-5.6071568485325241E-3</v>
      </c>
      <c r="W123" s="165">
        <v>-2.4095457037518364E-2</v>
      </c>
      <c r="X123" s="165">
        <v>-6.3095040132464586E-2</v>
      </c>
      <c r="Y123" s="165">
        <v>-1.6891891891891886E-2</v>
      </c>
      <c r="Z123" s="165">
        <v>1.0186414239462538E-2</v>
      </c>
      <c r="AA123" s="165">
        <v>-2.1238955752212352E-2</v>
      </c>
      <c r="AB123" s="165">
        <v>-6.3625777777778225E-3</v>
      </c>
      <c r="AC123" s="165">
        <v>-7.0437124507977122E-3</v>
      </c>
      <c r="AD123" s="165">
        <v>-1.5384608155769808E-2</v>
      </c>
      <c r="AE123" s="165">
        <v>-1.0158147662753025E-2</v>
      </c>
      <c r="AF123" s="166">
        <v>-1.495573054081567E-2</v>
      </c>
      <c r="AG123" s="14"/>
      <c r="AH123" s="14"/>
      <c r="AI123" s="14"/>
    </row>
    <row r="124" spans="1:35" x14ac:dyDescent="0.2">
      <c r="A124" s="127">
        <v>44256</v>
      </c>
      <c r="B124" s="164">
        <v>7.7116760849043064E-3</v>
      </c>
      <c r="C124" s="165">
        <v>2.550652171767398E-2</v>
      </c>
      <c r="D124" s="165">
        <v>9.4255513909440314E-3</v>
      </c>
      <c r="E124" s="165">
        <v>5.3851219629701186E-2</v>
      </c>
      <c r="F124" s="165">
        <v>5.8393492250212065E-2</v>
      </c>
      <c r="G124" s="165">
        <v>1.7972901195735913E-2</v>
      </c>
      <c r="H124" s="165">
        <v>2.0500030000000002E-2</v>
      </c>
      <c r="I124" s="165">
        <v>2.3400914272362794E-2</v>
      </c>
      <c r="J124" s="165">
        <v>1.8575218674210303E-2</v>
      </c>
      <c r="K124" s="165">
        <v>3.7599055174522666E-2</v>
      </c>
      <c r="L124" s="165">
        <v>3.2678107050647442E-2</v>
      </c>
      <c r="M124" s="165">
        <v>1.912525270693588E-2</v>
      </c>
      <c r="N124" s="165">
        <v>1.2696442869032376E-2</v>
      </c>
      <c r="O124" s="165">
        <v>3.4550872565825452E-2</v>
      </c>
      <c r="P124" s="165">
        <v>1.5219019591356187E-2</v>
      </c>
      <c r="Q124" s="165">
        <v>5.4272369178931523E-3</v>
      </c>
      <c r="R124" s="165">
        <v>2.262690796530431E-2</v>
      </c>
      <c r="S124" s="165">
        <v>1.0235767004151519E-2</v>
      </c>
      <c r="T124" s="165">
        <v>-3.3048223067049243E-3</v>
      </c>
      <c r="U124" s="165">
        <v>1.9623017909824014E-2</v>
      </c>
      <c r="V124" s="165">
        <v>2.1293923588766139E-2</v>
      </c>
      <c r="W124" s="165">
        <v>6.152367895672084E-3</v>
      </c>
      <c r="X124" s="165">
        <v>4.8036628175520679E-3</v>
      </c>
      <c r="Y124" s="165">
        <v>3.3608240549828139E-2</v>
      </c>
      <c r="Z124" s="165">
        <v>7.31440910446568E-3</v>
      </c>
      <c r="AA124" s="165">
        <v>1.0850271443947346E-3</v>
      </c>
      <c r="AB124" s="165">
        <v>1.9963303451025594E-2</v>
      </c>
      <c r="AC124" s="165">
        <v>-1.6691424994783599E-3</v>
      </c>
      <c r="AD124" s="165">
        <v>1.1160691366389974E-2</v>
      </c>
      <c r="AE124" s="165">
        <v>3.1421938319686538E-2</v>
      </c>
      <c r="AF124" s="166">
        <v>1.9498667577039885E-2</v>
      </c>
      <c r="AG124" s="14"/>
      <c r="AH124" s="14"/>
      <c r="AI124" s="14"/>
    </row>
    <row r="125" spans="1:35" x14ac:dyDescent="0.2">
      <c r="A125" s="127">
        <v>44257</v>
      </c>
      <c r="B125" s="164">
        <v>3.9680119274869696E-3</v>
      </c>
      <c r="C125" s="165">
        <v>3.892963540835348E-3</v>
      </c>
      <c r="D125" s="165">
        <v>-5.9460493376601864E-3</v>
      </c>
      <c r="E125" s="165">
        <v>-2.0893637836343792E-2</v>
      </c>
      <c r="F125" s="165">
        <v>-5.5706582538020966E-3</v>
      </c>
      <c r="G125" s="165">
        <v>-1.7928595238637546E-2</v>
      </c>
      <c r="H125" s="165">
        <v>3.8216461394910972E-3</v>
      </c>
      <c r="I125" s="165">
        <v>-8.7107582191096045E-3</v>
      </c>
      <c r="J125" s="165">
        <v>4.0079357111046932E-3</v>
      </c>
      <c r="K125" s="165">
        <v>1.9337000010773542E-2</v>
      </c>
      <c r="L125" s="165">
        <v>3.0916251206623002E-3</v>
      </c>
      <c r="M125" s="165">
        <v>1.7457133074110232E-3</v>
      </c>
      <c r="N125" s="165">
        <v>-5.0836557809735838E-3</v>
      </c>
      <c r="O125" s="165">
        <v>-2.6081408618298219E-2</v>
      </c>
      <c r="P125" s="165">
        <v>-3.3956932813599128E-3</v>
      </c>
      <c r="Q125" s="165">
        <v>-1.8830215090311908E-3</v>
      </c>
      <c r="R125" s="165">
        <v>-3.2558471760797403E-3</v>
      </c>
      <c r="S125" s="165">
        <v>2.016797118847613E-3</v>
      </c>
      <c r="T125" s="165">
        <v>6.4934732102945869E-3</v>
      </c>
      <c r="U125" s="165">
        <v>-1.2956896151288144E-2</v>
      </c>
      <c r="V125" s="165">
        <v>-4.5767528329858642E-3</v>
      </c>
      <c r="W125" s="165">
        <v>-3.1378147627498798E-3</v>
      </c>
      <c r="X125" s="165">
        <v>-1.8709166732390314E-2</v>
      </c>
      <c r="Y125" s="165">
        <v>-8.4447370732411153E-3</v>
      </c>
      <c r="Z125" s="165">
        <v>-2.9819214638848734E-5</v>
      </c>
      <c r="AA125" s="165">
        <v>-6.8641797893030931E-3</v>
      </c>
      <c r="AB125" s="165">
        <v>-3.9699071234384764E-3</v>
      </c>
      <c r="AC125" s="165">
        <v>-8.5684225106968936E-3</v>
      </c>
      <c r="AD125" s="165">
        <v>-9.5911855671455548E-3</v>
      </c>
      <c r="AE125" s="165">
        <v>-5.3338497350261527E-3</v>
      </c>
      <c r="AF125" s="166">
        <v>-4.5659638927671997E-3</v>
      </c>
      <c r="AG125" s="14"/>
      <c r="AH125" s="14"/>
      <c r="AI125" s="14"/>
    </row>
    <row r="126" spans="1:35" x14ac:dyDescent="0.2">
      <c r="A126" s="127">
        <v>44258</v>
      </c>
      <c r="B126" s="164">
        <v>5.3638811734859626E-3</v>
      </c>
      <c r="C126" s="165">
        <v>2.3985608617594245E-2</v>
      </c>
      <c r="D126" s="165">
        <v>-7.7539987792636378E-3</v>
      </c>
      <c r="E126" s="165">
        <v>-2.4456561114372777E-2</v>
      </c>
      <c r="F126" s="165">
        <v>2.4289679234066996E-2</v>
      </c>
      <c r="G126" s="165">
        <v>-4.2164904572541406E-3</v>
      </c>
      <c r="H126" s="165">
        <v>1.1226024771065379E-2</v>
      </c>
      <c r="I126" s="165">
        <v>-8.5676405975395609E-3</v>
      </c>
      <c r="J126" s="165">
        <v>-2.3951697562942798E-3</v>
      </c>
      <c r="K126" s="165">
        <v>-7.65184122429452E-3</v>
      </c>
      <c r="L126" s="165">
        <v>1.0545690998092327E-2</v>
      </c>
      <c r="M126" s="165">
        <v>2.0814841506293646E-3</v>
      </c>
      <c r="N126" s="165">
        <v>-1.1256767062465367E-2</v>
      </c>
      <c r="O126" s="165">
        <v>-2.1881122734123903E-2</v>
      </c>
      <c r="P126" s="165">
        <v>1.687026482389653E-2</v>
      </c>
      <c r="Q126" s="165">
        <v>-1.7607866492067248E-2</v>
      </c>
      <c r="R126" s="165">
        <v>1.9332105170725367E-2</v>
      </c>
      <c r="S126" s="165">
        <v>-1.3657885787682789E-2</v>
      </c>
      <c r="T126" s="165">
        <v>6.1770860475900413E-3</v>
      </c>
      <c r="U126" s="165">
        <v>-2.6980789049061094E-2</v>
      </c>
      <c r="V126" s="165">
        <v>-2.014310990678414E-2</v>
      </c>
      <c r="W126" s="165">
        <v>-5.9725422764722591E-3</v>
      </c>
      <c r="X126" s="165">
        <v>-3.4993211997033757E-2</v>
      </c>
      <c r="Y126" s="165">
        <v>1.0662634477690336E-2</v>
      </c>
      <c r="Z126" s="165">
        <v>-5.2893256056063542E-3</v>
      </c>
      <c r="AA126" s="165">
        <v>7.275391051291491E-3</v>
      </c>
      <c r="AB126" s="165">
        <v>-4.2637900678724749E-3</v>
      </c>
      <c r="AC126" s="165">
        <v>4.0051012648629758E-3</v>
      </c>
      <c r="AD126" s="165">
        <v>-1.9368265165104481E-2</v>
      </c>
      <c r="AE126" s="165">
        <v>-8.6625089340773842E-3</v>
      </c>
      <c r="AF126" s="166">
        <v>-3.8682421239876197E-3</v>
      </c>
      <c r="AG126" s="14"/>
      <c r="AH126" s="14"/>
      <c r="AI126" s="14"/>
    </row>
    <row r="127" spans="1:35" x14ac:dyDescent="0.2">
      <c r="A127" s="127">
        <v>44259</v>
      </c>
      <c r="B127" s="164">
        <v>-2.4148770348745296E-3</v>
      </c>
      <c r="C127" s="165">
        <v>6.3115928553636458E-4</v>
      </c>
      <c r="D127" s="165">
        <v>-9.064919093820567E-3</v>
      </c>
      <c r="E127" s="165">
        <v>-1.5811904240732422E-2</v>
      </c>
      <c r="F127" s="165">
        <v>-1.6844553000039952E-2</v>
      </c>
      <c r="G127" s="165">
        <v>-9.9576565081632706E-3</v>
      </c>
      <c r="H127" s="165">
        <v>8.7846706741836478E-3</v>
      </c>
      <c r="I127" s="165">
        <v>-1.2630179201635783E-2</v>
      </c>
      <c r="J127" s="165">
        <v>-8.0034013605434495E-4</v>
      </c>
      <c r="K127" s="165">
        <v>-1.6867453815261002E-2</v>
      </c>
      <c r="L127" s="165">
        <v>-1.5369387039397608E-2</v>
      </c>
      <c r="M127" s="165">
        <v>-1.966085260762418E-2</v>
      </c>
      <c r="N127" s="165">
        <v>-2.4984427940497378E-2</v>
      </c>
      <c r="O127" s="165">
        <v>-2.6210349709170244E-2</v>
      </c>
      <c r="P127" s="165">
        <v>-1.8388362059591712E-2</v>
      </c>
      <c r="Q127" s="165">
        <v>-2.0163832926873404E-2</v>
      </c>
      <c r="R127" s="165">
        <v>-1.5368556265291655E-2</v>
      </c>
      <c r="S127" s="165">
        <v>-4.7614953195487253E-3</v>
      </c>
      <c r="T127" s="165">
        <v>-1.5416136989411244E-2</v>
      </c>
      <c r="U127" s="165">
        <v>-3.6473985203674397E-3</v>
      </c>
      <c r="V127" s="165">
        <v>-1.6535096698014895E-2</v>
      </c>
      <c r="W127" s="165">
        <v>-8.2007304903952694E-3</v>
      </c>
      <c r="X127" s="165">
        <v>-3.252417475728131E-3</v>
      </c>
      <c r="Y127" s="165">
        <v>-1.1213608396952623E-2</v>
      </c>
      <c r="Z127" s="165">
        <v>2.8239343110514348E-3</v>
      </c>
      <c r="AA127" s="165">
        <v>-1.0473130905143901E-2</v>
      </c>
      <c r="AB127" s="165">
        <v>-1.5592301170333722E-2</v>
      </c>
      <c r="AC127" s="165">
        <v>-1.616628141578258E-2</v>
      </c>
      <c r="AD127" s="165">
        <v>-4.7023279160529619E-4</v>
      </c>
      <c r="AE127" s="165">
        <v>-2.200143612819716E-2</v>
      </c>
      <c r="AF127" s="166">
        <v>-1.1063287633646057E-2</v>
      </c>
      <c r="AG127" s="14"/>
      <c r="AH127" s="14"/>
      <c r="AI127" s="14"/>
    </row>
    <row r="128" spans="1:35" x14ac:dyDescent="0.2">
      <c r="A128" s="127">
        <v>44260</v>
      </c>
      <c r="B128" s="164">
        <v>1.7846072796090962E-2</v>
      </c>
      <c r="C128" s="165">
        <v>3.2590476788150857E-2</v>
      </c>
      <c r="D128" s="165">
        <v>2.6226812199057203E-2</v>
      </c>
      <c r="E128" s="165">
        <v>1.0738375361817543E-2</v>
      </c>
      <c r="F128" s="165">
        <v>-6.630795040649895E-3</v>
      </c>
      <c r="G128" s="165">
        <v>3.4732339432582693E-2</v>
      </c>
      <c r="H128" s="165">
        <v>4.3062200956937691E-2</v>
      </c>
      <c r="I128" s="165">
        <v>3.7926368089623796E-2</v>
      </c>
      <c r="J128" s="165">
        <v>1.7020464898287235E-2</v>
      </c>
      <c r="K128" s="165">
        <v>2.7941159674164107E-2</v>
      </c>
      <c r="L128" s="165">
        <v>-5.8307690714053395E-3</v>
      </c>
      <c r="M128" s="165">
        <v>1.7936335686051796E-2</v>
      </c>
      <c r="N128" s="165">
        <v>1.0321647759341301E-2</v>
      </c>
      <c r="O128" s="165">
        <v>4.1316645248872019E-2</v>
      </c>
      <c r="P128" s="165">
        <v>2.2645916054900406E-2</v>
      </c>
      <c r="Q128" s="165">
        <v>1.9794857656209475E-2</v>
      </c>
      <c r="R128" s="165">
        <v>2.3246945048442935E-3</v>
      </c>
      <c r="S128" s="165">
        <v>1.2351098659462822E-2</v>
      </c>
      <c r="T128" s="165">
        <v>1.330193312078265E-2</v>
      </c>
      <c r="U128" s="165">
        <v>2.147933703487559E-2</v>
      </c>
      <c r="V128" s="165">
        <v>9.9213349700797426E-3</v>
      </c>
      <c r="W128" s="165">
        <v>3.1354899200083386E-2</v>
      </c>
      <c r="X128" s="165">
        <v>2.6445200151510306E-2</v>
      </c>
      <c r="Y128" s="165">
        <v>2.2413078179759127E-2</v>
      </c>
      <c r="Z128" s="165">
        <v>3.9813091518007715E-2</v>
      </c>
      <c r="AA128" s="165">
        <v>2.1897828866748625E-2</v>
      </c>
      <c r="AB128" s="165">
        <v>1.8487016548463187E-2</v>
      </c>
      <c r="AC128" s="165">
        <v>7.2556549881424015E-3</v>
      </c>
      <c r="AD128" s="165">
        <v>1.2467623402082628E-2</v>
      </c>
      <c r="AE128" s="165">
        <v>1.0423900496856264E-2</v>
      </c>
      <c r="AF128" s="166">
        <v>1.8502050501646883E-2</v>
      </c>
      <c r="AG128" s="14"/>
      <c r="AH128" s="14"/>
      <c r="AI128" s="14"/>
    </row>
    <row r="129" spans="1:35" x14ac:dyDescent="0.2">
      <c r="A129" s="127">
        <v>44263</v>
      </c>
      <c r="B129" s="164">
        <v>1.6426996408844152E-2</v>
      </c>
      <c r="C129" s="165">
        <v>1.9955215910470114E-2</v>
      </c>
      <c r="D129" s="165">
        <v>3.5130198658595013E-4</v>
      </c>
      <c r="E129" s="165">
        <v>-4.1673505875037264E-2</v>
      </c>
      <c r="F129" s="165">
        <v>3.628698129071406E-3</v>
      </c>
      <c r="G129" s="165">
        <v>6.4498454496759727E-3</v>
      </c>
      <c r="H129" s="165">
        <v>6.8807339449541427E-3</v>
      </c>
      <c r="I129" s="165">
        <v>2.7243200000000023E-2</v>
      </c>
      <c r="J129" s="165">
        <v>1.6735538162324648E-2</v>
      </c>
      <c r="K129" s="165">
        <v>8.4247178508982667E-3</v>
      </c>
      <c r="L129" s="165">
        <v>2.0832718649123505E-2</v>
      </c>
      <c r="M129" s="165">
        <v>5.4216041686356853E-3</v>
      </c>
      <c r="N129" s="165">
        <v>2.1733965419154844E-2</v>
      </c>
      <c r="O129" s="165">
        <v>-1.4652683086839535E-2</v>
      </c>
      <c r="P129" s="165">
        <v>1.6119807602054781E-2</v>
      </c>
      <c r="Q129" s="165">
        <v>8.3279176811819067E-3</v>
      </c>
      <c r="R129" s="165">
        <v>1.3252931859971229E-2</v>
      </c>
      <c r="S129" s="165">
        <v>8.3908281909348403E-3</v>
      </c>
      <c r="T129" s="165">
        <v>1.4221301519723228E-2</v>
      </c>
      <c r="U129" s="165">
        <v>-1.8177922672420022E-2</v>
      </c>
      <c r="V129" s="165">
        <v>9.073805366007992E-3</v>
      </c>
      <c r="W129" s="165">
        <v>1.0557191366315388E-2</v>
      </c>
      <c r="X129" s="165">
        <v>-1.4423961245586536E-2</v>
      </c>
      <c r="Y129" s="165">
        <v>2.2249927656537549E-2</v>
      </c>
      <c r="Z129" s="165">
        <v>8.844733353303269E-3</v>
      </c>
      <c r="AA129" s="165">
        <v>1.4107160714285749E-2</v>
      </c>
      <c r="AB129" s="165">
        <v>2.2561626246476507E-2</v>
      </c>
      <c r="AC129" s="165">
        <v>2.7118622306808726E-2</v>
      </c>
      <c r="AD129" s="165">
        <v>-9.6034545230581081E-3</v>
      </c>
      <c r="AE129" s="165">
        <v>6.2740137303538557E-2</v>
      </c>
      <c r="AF129" s="166">
        <v>9.7198718579643018E-3</v>
      </c>
      <c r="AG129" s="14"/>
      <c r="AH129" s="14"/>
      <c r="AI129" s="14"/>
    </row>
    <row r="130" spans="1:35" x14ac:dyDescent="0.2">
      <c r="A130" s="127">
        <v>44264</v>
      </c>
      <c r="B130" s="164">
        <v>-1.4093763637290868E-2</v>
      </c>
      <c r="C130" s="165">
        <v>-3.4404723912830892E-2</v>
      </c>
      <c r="D130" s="165">
        <v>5.1797858318756163E-3</v>
      </c>
      <c r="E130" s="165">
        <v>4.0649664483932035E-2</v>
      </c>
      <c r="F130" s="165">
        <v>2.9371075433518135E-2</v>
      </c>
      <c r="G130" s="165">
        <v>-2.1572339366618509E-2</v>
      </c>
      <c r="H130" s="165">
        <v>-2.277904328018221E-3</v>
      </c>
      <c r="I130" s="165">
        <v>7.9983375288712466E-3</v>
      </c>
      <c r="J130" s="165">
        <v>-1.5104531663527099E-2</v>
      </c>
      <c r="K130" s="165">
        <v>-1.860026826292982E-2</v>
      </c>
      <c r="L130" s="165">
        <v>-1.0772333039454574E-2</v>
      </c>
      <c r="M130" s="165">
        <v>-4.3329803225744534E-4</v>
      </c>
      <c r="N130" s="165">
        <v>2.2893070389117476E-2</v>
      </c>
      <c r="O130" s="165">
        <v>4.7117796060745176E-2</v>
      </c>
      <c r="P130" s="165">
        <v>-5.0476565186707845E-3</v>
      </c>
      <c r="Q130" s="165">
        <v>1.9059911781191818E-3</v>
      </c>
      <c r="R130" s="165">
        <v>-7.0629911173109017E-3</v>
      </c>
      <c r="S130" s="165">
        <v>-2.6780067778776617E-3</v>
      </c>
      <c r="T130" s="165">
        <v>-4.0446270799443518E-4</v>
      </c>
      <c r="U130" s="165">
        <v>2.8101499749775716E-2</v>
      </c>
      <c r="V130" s="165">
        <v>1.0329957050088545E-2</v>
      </c>
      <c r="W130" s="165">
        <v>-8.8759564665140678E-3</v>
      </c>
      <c r="X130" s="165">
        <v>1.8341989127951264E-2</v>
      </c>
      <c r="Y130" s="165">
        <v>-1.2391608346709493E-2</v>
      </c>
      <c r="Z130" s="165">
        <v>5.1689120507301123E-3</v>
      </c>
      <c r="AA130" s="165">
        <v>-1.038915283695796E-2</v>
      </c>
      <c r="AB130" s="165">
        <v>4.0857583132392072E-4</v>
      </c>
      <c r="AC130" s="165">
        <v>-4.1256188118798942E-4</v>
      </c>
      <c r="AD130" s="165">
        <v>7.8980452275110302E-3</v>
      </c>
      <c r="AE130" s="165">
        <v>-3.6650036419195842E-2</v>
      </c>
      <c r="AF130" s="166">
        <v>9.5275708404773951E-4</v>
      </c>
      <c r="AG130" s="14"/>
      <c r="AH130" s="14"/>
      <c r="AI130" s="14"/>
    </row>
    <row r="131" spans="1:35" x14ac:dyDescent="0.2">
      <c r="A131" s="127">
        <v>44265</v>
      </c>
      <c r="B131" s="164">
        <v>1.8379523836276945E-2</v>
      </c>
      <c r="C131" s="165">
        <v>1.1371426132125606E-2</v>
      </c>
      <c r="D131" s="165">
        <v>4.2360014796278822E-3</v>
      </c>
      <c r="E131" s="165">
        <v>-9.1666779805658072E-3</v>
      </c>
      <c r="F131" s="165">
        <v>6.3874051151840527E-2</v>
      </c>
      <c r="G131" s="165">
        <v>1.9649423159832757E-2</v>
      </c>
      <c r="H131" s="165">
        <v>1.7077652968036539E-2</v>
      </c>
      <c r="I131" s="165">
        <v>8.3525163573294758E-3</v>
      </c>
      <c r="J131" s="165">
        <v>1.140381416823022E-2</v>
      </c>
      <c r="K131" s="165">
        <v>2.9392837436326147E-2</v>
      </c>
      <c r="L131" s="165">
        <v>3.4574527778511666E-2</v>
      </c>
      <c r="M131" s="165">
        <v>2.5528649749392285E-2</v>
      </c>
      <c r="N131" s="165">
        <v>4.8309142643350178E-3</v>
      </c>
      <c r="O131" s="165">
        <v>-6.7017394830617416E-3</v>
      </c>
      <c r="P131" s="165">
        <v>2.971495409888858E-2</v>
      </c>
      <c r="Q131" s="165">
        <v>9.1946545820162928E-3</v>
      </c>
      <c r="R131" s="165">
        <v>2.1734854485479183E-2</v>
      </c>
      <c r="S131" s="165">
        <v>2.2824238463329038E-2</v>
      </c>
      <c r="T131" s="165">
        <v>8.3624855143762389E-3</v>
      </c>
      <c r="U131" s="165">
        <v>-5.817439497893151E-3</v>
      </c>
      <c r="V131" s="165">
        <v>1.2063251461491564E-2</v>
      </c>
      <c r="W131" s="165">
        <v>9.1931843398318502E-3</v>
      </c>
      <c r="X131" s="165">
        <v>2.0328464143755109E-3</v>
      </c>
      <c r="Y131" s="165">
        <v>1.0141710629359313E-2</v>
      </c>
      <c r="Z131" s="165">
        <v>-6.7617618206164964E-3</v>
      </c>
      <c r="AA131" s="165">
        <v>1.5658380504299352E-2</v>
      </c>
      <c r="AB131" s="165">
        <v>1.2751846919804466E-2</v>
      </c>
      <c r="AC131" s="165">
        <v>4.2509307521859441E-2</v>
      </c>
      <c r="AD131" s="165">
        <v>2.5525595667046375E-2</v>
      </c>
      <c r="AE131" s="165">
        <v>2.8276336133781221E-3</v>
      </c>
      <c r="AF131" s="166">
        <v>1.4584983887657721E-2</v>
      </c>
      <c r="AG131" s="14"/>
      <c r="AH131" s="14"/>
      <c r="AI131" s="14"/>
    </row>
    <row r="132" spans="1:35" x14ac:dyDescent="0.2">
      <c r="A132" s="127">
        <v>44266</v>
      </c>
      <c r="B132" s="164">
        <v>3.2525067273447839E-4</v>
      </c>
      <c r="C132" s="165">
        <v>6.8143100511073307E-3</v>
      </c>
      <c r="D132" s="165">
        <v>5.2617453607921583E-3</v>
      </c>
      <c r="E132" s="165">
        <v>1.6502716706883191E-2</v>
      </c>
      <c r="F132" s="165">
        <v>2.7146018213842327E-2</v>
      </c>
      <c r="G132" s="165">
        <v>-5.8807699799219293E-3</v>
      </c>
      <c r="H132" s="165">
        <v>-1.6162431099152608E-3</v>
      </c>
      <c r="I132" s="165">
        <v>1.0561151158394066E-2</v>
      </c>
      <c r="J132" s="165">
        <v>-1.0886431004790698E-2</v>
      </c>
      <c r="K132" s="165">
        <v>3.5887660220792483E-3</v>
      </c>
      <c r="L132" s="165">
        <v>2.3395416225224785E-4</v>
      </c>
      <c r="M132" s="165">
        <v>-1.9257150547045132E-3</v>
      </c>
      <c r="N132" s="165">
        <v>9.803245560518592E-3</v>
      </c>
      <c r="O132" s="165">
        <v>1.7028128514056329E-2</v>
      </c>
      <c r="P132" s="165">
        <v>-5.7089542728797626E-3</v>
      </c>
      <c r="Q132" s="165">
        <v>-6.2802390052296708E-5</v>
      </c>
      <c r="R132" s="165">
        <v>-5.2214141293942529E-3</v>
      </c>
      <c r="S132" s="165">
        <v>-8.1571000717931552E-3</v>
      </c>
      <c r="T132" s="165">
        <v>-1.7389006339529889E-3</v>
      </c>
      <c r="U132" s="165">
        <v>2.0265067724507979E-2</v>
      </c>
      <c r="V132" s="165">
        <v>2.6164736569946445E-2</v>
      </c>
      <c r="W132" s="165">
        <v>-3.3767238378112907E-3</v>
      </c>
      <c r="X132" s="165">
        <v>1.8824258672533567E-2</v>
      </c>
      <c r="Y132" s="165">
        <v>-1.866449933503378E-3</v>
      </c>
      <c r="Z132" s="165">
        <v>1.0011441475776151E-2</v>
      </c>
      <c r="AA132" s="165">
        <v>-2.7505324894697702E-2</v>
      </c>
      <c r="AB132" s="165">
        <v>1.335303144108102E-2</v>
      </c>
      <c r="AC132" s="165">
        <v>1.9794140934283444E-2</v>
      </c>
      <c r="AD132" s="165">
        <v>-3.781812879956048E-4</v>
      </c>
      <c r="AE132" s="165">
        <v>8.6640111623501603E-3</v>
      </c>
      <c r="AF132" s="166">
        <v>5.8386191667219034E-3</v>
      </c>
      <c r="AG132" s="14"/>
      <c r="AH132" s="14"/>
      <c r="AI132" s="14"/>
    </row>
    <row r="133" spans="1:35" x14ac:dyDescent="0.2">
      <c r="A133" s="127">
        <v>44267</v>
      </c>
      <c r="B133" s="164">
        <v>1.8962506730575424E-3</v>
      </c>
      <c r="C133" s="165">
        <v>5.3468223350254807E-3</v>
      </c>
      <c r="D133" s="165">
        <v>-3.5039019206981603E-3</v>
      </c>
      <c r="E133" s="165">
        <v>-7.6254510300545197E-3</v>
      </c>
      <c r="F133" s="165">
        <v>6.8214293650793678E-2</v>
      </c>
      <c r="G133" s="165">
        <v>4.2045891928601531E-2</v>
      </c>
      <c r="H133" s="165">
        <v>3.3276013431493556E-3</v>
      </c>
      <c r="I133" s="165">
        <v>4.0985656577574581E-4</v>
      </c>
      <c r="J133" s="165">
        <v>-1.022012558529628E-2</v>
      </c>
      <c r="K133" s="165">
        <v>3.1088308457727365E-4</v>
      </c>
      <c r="L133" s="165">
        <v>1.9614124180985737E-2</v>
      </c>
      <c r="M133" s="165">
        <v>8.8470823529411824E-3</v>
      </c>
      <c r="N133" s="165">
        <v>1.5808071062494156E-2</v>
      </c>
      <c r="O133" s="165">
        <v>-6.4760542335167148E-3</v>
      </c>
      <c r="P133" s="165">
        <v>3.6967280454358598E-3</v>
      </c>
      <c r="Q133" s="165">
        <v>2.8905806390009392E-3</v>
      </c>
      <c r="R133" s="165">
        <v>1.1858391115806555E-2</v>
      </c>
      <c r="S133" s="165">
        <v>3.6394052773274232E-3</v>
      </c>
      <c r="T133" s="165">
        <v>-4.0196972890604865E-4</v>
      </c>
      <c r="U133" s="165">
        <v>-5.8196135912872426E-3</v>
      </c>
      <c r="V133" s="165">
        <v>-5.2411997274424138E-3</v>
      </c>
      <c r="W133" s="165">
        <v>9.6918679476205583E-3</v>
      </c>
      <c r="X133" s="165">
        <v>-1.7318777735384816E-2</v>
      </c>
      <c r="Y133" s="165">
        <v>1.405640632036631E-2</v>
      </c>
      <c r="Z133" s="165">
        <v>8.2695637224090568E-3</v>
      </c>
      <c r="AA133" s="165">
        <v>2.1618267757819165E-3</v>
      </c>
      <c r="AB133" s="165">
        <v>-7.9150698540366715E-3</v>
      </c>
      <c r="AC133" s="165">
        <v>3.2802775621117997E-2</v>
      </c>
      <c r="AD133" s="165">
        <v>1.5060848593776877E-2</v>
      </c>
      <c r="AE133" s="165">
        <v>2.0838831003811009E-3</v>
      </c>
      <c r="AF133" s="166">
        <v>9.0209228153159682E-3</v>
      </c>
      <c r="AG133" s="14"/>
      <c r="AH133" s="14"/>
      <c r="AI133" s="14"/>
    </row>
    <row r="134" spans="1:35" x14ac:dyDescent="0.2">
      <c r="A134" s="127">
        <v>44270</v>
      </c>
      <c r="B134" s="164">
        <v>2.4659301586192006E-2</v>
      </c>
      <c r="C134" s="165">
        <v>-1.0434819395743533E-2</v>
      </c>
      <c r="D134" s="165">
        <v>2.4309801943437126E-2</v>
      </c>
      <c r="E134" s="165">
        <v>2.4456738200914874E-2</v>
      </c>
      <c r="F134" s="165">
        <v>-1.3224848521677268E-2</v>
      </c>
      <c r="G134" s="165">
        <v>7.5982751091703271E-3</v>
      </c>
      <c r="H134" s="165">
        <v>-1.1742542340310802E-2</v>
      </c>
      <c r="I134" s="165">
        <v>1.2085210979106753E-2</v>
      </c>
      <c r="J134" s="165">
        <v>1.3304169711990221E-2</v>
      </c>
      <c r="K134" s="165">
        <v>-2.2381008540939273E-2</v>
      </c>
      <c r="L134" s="165">
        <v>-7.9126458984126735E-3</v>
      </c>
      <c r="M134" s="165">
        <v>8.4895603953363263E-3</v>
      </c>
      <c r="N134" s="165">
        <v>1.9919453974673207E-2</v>
      </c>
      <c r="O134" s="165">
        <v>1.4149427213054677E-2</v>
      </c>
      <c r="P134" s="165">
        <v>7.6012929425492981E-3</v>
      </c>
      <c r="Q134" s="165">
        <v>5.1377942930652676E-3</v>
      </c>
      <c r="R134" s="165">
        <v>-4.9951907138722218E-3</v>
      </c>
      <c r="S134" s="165">
        <v>3.8240610120384266E-2</v>
      </c>
      <c r="T134" s="165">
        <v>2.1849859106512382E-2</v>
      </c>
      <c r="U134" s="165">
        <v>-3.9872831389182739E-3</v>
      </c>
      <c r="V134" s="165">
        <v>3.1968708408018021E-2</v>
      </c>
      <c r="W134" s="165">
        <v>3.2776572754618094E-3</v>
      </c>
      <c r="X134" s="165">
        <v>2.7802458910433092E-3</v>
      </c>
      <c r="Y134" s="165">
        <v>4.4504354434948823E-4</v>
      </c>
      <c r="Z134" s="165">
        <v>-6.0108535085653392E-3</v>
      </c>
      <c r="AA134" s="165">
        <v>1.7972316772030261E-4</v>
      </c>
      <c r="AB134" s="165">
        <v>-4.8582501120598698E-3</v>
      </c>
      <c r="AC134" s="165">
        <v>3.4579966821649322E-2</v>
      </c>
      <c r="AD134" s="165">
        <v>-5.144661688959884E-3</v>
      </c>
      <c r="AE134" s="165">
        <v>-2.0288546961075848E-3</v>
      </c>
      <c r="AF134" s="166">
        <v>5.3333512311675157E-3</v>
      </c>
      <c r="AG134" s="14"/>
      <c r="AH134" s="14"/>
      <c r="AI134" s="14"/>
    </row>
    <row r="135" spans="1:35" x14ac:dyDescent="0.2">
      <c r="A135" s="127">
        <v>44271</v>
      </c>
      <c r="B135" s="164">
        <v>-1.3880040402787341E-2</v>
      </c>
      <c r="C135" s="165">
        <v>-2.5103761306763617E-2</v>
      </c>
      <c r="D135" s="165">
        <v>1.8477707537955856E-2</v>
      </c>
      <c r="E135" s="165">
        <v>1.274297947807046E-2</v>
      </c>
      <c r="F135" s="165">
        <v>-3.9227488626520146E-2</v>
      </c>
      <c r="G135" s="165">
        <v>-1.8549007139009199E-2</v>
      </c>
      <c r="H135" s="165">
        <v>-2.3673478458049901E-2</v>
      </c>
      <c r="I135" s="165">
        <v>5.2620522161506145E-3</v>
      </c>
      <c r="J135" s="165">
        <v>3.7233392851918623E-3</v>
      </c>
      <c r="K135" s="165">
        <v>4.451478395819386E-3</v>
      </c>
      <c r="L135" s="165">
        <v>-1.25415320054858E-2</v>
      </c>
      <c r="M135" s="165">
        <v>-2.0305268551876976E-2</v>
      </c>
      <c r="N135" s="165">
        <v>1.2709046763906828E-2</v>
      </c>
      <c r="O135" s="165">
        <v>1.5519642333913897E-2</v>
      </c>
      <c r="P135" s="165">
        <v>-2.6442447869926555E-3</v>
      </c>
      <c r="Q135" s="165">
        <v>5.9219362413904797E-3</v>
      </c>
      <c r="R135" s="165">
        <v>-1.1971423439898987E-2</v>
      </c>
      <c r="S135" s="165">
        <v>-2.721609275826542E-3</v>
      </c>
      <c r="T135" s="165">
        <v>7.6085791539308723E-3</v>
      </c>
      <c r="U135" s="165">
        <v>1.2350449404628705E-2</v>
      </c>
      <c r="V135" s="165">
        <v>-2.0008830964415303E-3</v>
      </c>
      <c r="W135" s="165">
        <v>2.9558494548203029E-3</v>
      </c>
      <c r="X135" s="165">
        <v>7.8947038360708266E-3</v>
      </c>
      <c r="Y135" s="165">
        <v>-5.5293950814643278E-3</v>
      </c>
      <c r="Z135" s="165">
        <v>2.0345907930006124E-3</v>
      </c>
      <c r="AA135" s="165">
        <v>0</v>
      </c>
      <c r="AB135" s="165">
        <v>6.4047698946607667E-3</v>
      </c>
      <c r="AC135" s="165">
        <v>-6.1762035636003798E-3</v>
      </c>
      <c r="AD135" s="165">
        <v>-2.9973770589952764E-4</v>
      </c>
      <c r="AE135" s="165">
        <v>-1.2807430697485023E-2</v>
      </c>
      <c r="AF135" s="166">
        <v>-3.8693964154296046E-3</v>
      </c>
      <c r="AG135" s="14"/>
      <c r="AH135" s="14"/>
      <c r="AI135" s="14"/>
    </row>
    <row r="136" spans="1:35" x14ac:dyDescent="0.2">
      <c r="A136" s="127">
        <v>44272</v>
      </c>
      <c r="B136" s="164">
        <v>7.7602191781571683E-3</v>
      </c>
      <c r="C136" s="165">
        <v>9.6300765604309113E-3</v>
      </c>
      <c r="D136" s="165">
        <v>1.6436405147075339E-2</v>
      </c>
      <c r="E136" s="165">
        <v>-6.4505694035198458E-3</v>
      </c>
      <c r="F136" s="165">
        <v>3.2835659927707983E-2</v>
      </c>
      <c r="G136" s="165">
        <v>3.1661210714349242E-2</v>
      </c>
      <c r="H136" s="165">
        <v>3.6231884394573033E-3</v>
      </c>
      <c r="I136" s="165">
        <v>-5.033219449696813E-3</v>
      </c>
      <c r="J136" s="165">
        <v>3.9049198769047777E-4</v>
      </c>
      <c r="K136" s="165">
        <v>4.4792687559354283E-2</v>
      </c>
      <c r="L136" s="165">
        <v>9.481785974469803E-3</v>
      </c>
      <c r="M136" s="165">
        <v>5.7598839125621026E-3</v>
      </c>
      <c r="N136" s="165">
        <v>-7.2673996542691466E-3</v>
      </c>
      <c r="O136" s="165">
        <v>1.5436863467688466E-2</v>
      </c>
      <c r="P136" s="165">
        <v>6.1602773643061326E-3</v>
      </c>
      <c r="Q136" s="165">
        <v>-3.7181075701215871E-3</v>
      </c>
      <c r="R136" s="165">
        <v>1.0292495938130974E-2</v>
      </c>
      <c r="S136" s="165">
        <v>1.9330482946736671E-2</v>
      </c>
      <c r="T136" s="165">
        <v>6.3794015130032022E-3</v>
      </c>
      <c r="U136" s="165">
        <v>-2.8186192430678103E-3</v>
      </c>
      <c r="V136" s="165">
        <v>1.1753405257659555E-3</v>
      </c>
      <c r="W136" s="165">
        <v>-4.0329144713368015E-3</v>
      </c>
      <c r="X136" s="165">
        <v>-6.340922348767708E-3</v>
      </c>
      <c r="Y136" s="165">
        <v>9.2669328991694666E-3</v>
      </c>
      <c r="Z136" s="165">
        <v>-6.824627634100966E-3</v>
      </c>
      <c r="AA136" s="165">
        <v>1.9770129758629462E-3</v>
      </c>
      <c r="AB136" s="165">
        <v>-7.4766044611918048E-3</v>
      </c>
      <c r="AC136" s="165">
        <v>-1.1149716891788009E-2</v>
      </c>
      <c r="AD136" s="165">
        <v>-8.3214634404487065E-3</v>
      </c>
      <c r="AE136" s="165">
        <v>5.14827004869578E-3</v>
      </c>
      <c r="AF136" s="166">
        <v>5.7704346713500776E-3</v>
      </c>
      <c r="AG136" s="14"/>
      <c r="AH136" s="14"/>
      <c r="AI136" s="14"/>
    </row>
    <row r="137" spans="1:35" x14ac:dyDescent="0.2">
      <c r="A137" s="127">
        <v>44273</v>
      </c>
      <c r="B137" s="164">
        <v>1.4338804869801214E-2</v>
      </c>
      <c r="C137" s="165">
        <v>-1.451472975949053E-2</v>
      </c>
      <c r="D137" s="165">
        <v>6.1405001655456815E-4</v>
      </c>
      <c r="E137" s="165">
        <v>-3.3905121290395579E-2</v>
      </c>
      <c r="F137" s="165">
        <v>-2.856708567953381E-2</v>
      </c>
      <c r="G137" s="165">
        <v>-1.262685415770981E-2</v>
      </c>
      <c r="H137" s="165">
        <v>-3.6193613220342646E-2</v>
      </c>
      <c r="I137" s="165">
        <v>-1.2545508399251615E-2</v>
      </c>
      <c r="J137" s="165">
        <v>-1.3075760613748599E-2</v>
      </c>
      <c r="K137" s="165">
        <v>-1.9542508118693958E-2</v>
      </c>
      <c r="L137" s="165">
        <v>8.8418260440588092E-3</v>
      </c>
      <c r="M137" s="165">
        <v>9.3414308282468994E-3</v>
      </c>
      <c r="N137" s="165">
        <v>1.1177391747946297E-2</v>
      </c>
      <c r="O137" s="165">
        <v>-3.1164472957806E-2</v>
      </c>
      <c r="P137" s="165">
        <v>7.9826320079254831E-3</v>
      </c>
      <c r="Q137" s="165">
        <v>-1.8660383935799052E-3</v>
      </c>
      <c r="R137" s="165">
        <v>1.6506532117003703E-2</v>
      </c>
      <c r="S137" s="165">
        <v>-5.3991655642356973E-3</v>
      </c>
      <c r="T137" s="165">
        <v>-3.8808537102674734E-4</v>
      </c>
      <c r="U137" s="165">
        <v>-2.6662133760694151E-2</v>
      </c>
      <c r="V137" s="165">
        <v>-1.1393515538222654E-2</v>
      </c>
      <c r="W137" s="165">
        <v>2.1803379875462436E-3</v>
      </c>
      <c r="X137" s="165">
        <v>-1.7079575288090565E-2</v>
      </c>
      <c r="Y137" s="165">
        <v>-6.9022037348301923E-3</v>
      </c>
      <c r="Z137" s="165">
        <v>2.80254278953318E-2</v>
      </c>
      <c r="AA137" s="165">
        <v>1.0044860986547111E-2</v>
      </c>
      <c r="AB137" s="165">
        <v>-1.0582010392215846E-2</v>
      </c>
      <c r="AC137" s="165">
        <v>-2.5877949200663553E-2</v>
      </c>
      <c r="AD137" s="165">
        <v>-1.7160598859696119E-2</v>
      </c>
      <c r="AE137" s="165">
        <v>-1.5160858042387315E-2</v>
      </c>
      <c r="AF137" s="166">
        <v>-4.6363254447852054E-3</v>
      </c>
      <c r="AG137" s="14"/>
      <c r="AH137" s="14"/>
      <c r="AI137" s="14"/>
    </row>
    <row r="138" spans="1:35" x14ac:dyDescent="0.2">
      <c r="A138" s="127">
        <v>44274</v>
      </c>
      <c r="B138" s="164">
        <v>-1.1989492146596947E-2</v>
      </c>
      <c r="C138" s="165">
        <v>-1.3115408709280407E-2</v>
      </c>
      <c r="D138" s="165">
        <v>6.2188201147108657E-3</v>
      </c>
      <c r="E138" s="165">
        <v>-4.4802207291149143E-3</v>
      </c>
      <c r="F138" s="165">
        <v>-9.3724518423221603E-4</v>
      </c>
      <c r="G138" s="165">
        <v>-2.3365702113576803E-2</v>
      </c>
      <c r="H138" s="165">
        <v>-7.1072414394762751E-3</v>
      </c>
      <c r="I138" s="165">
        <v>3.6885451575521255E-3</v>
      </c>
      <c r="J138" s="165">
        <v>4.7459165513150658E-3</v>
      </c>
      <c r="K138" s="165">
        <v>-1.2515466432084899E-2</v>
      </c>
      <c r="L138" s="165">
        <v>-1.0919505747126412E-2</v>
      </c>
      <c r="M138" s="165">
        <v>-9.813040464830447E-3</v>
      </c>
      <c r="N138" s="165">
        <v>2.0977545967261646E-2</v>
      </c>
      <c r="O138" s="165">
        <v>4.7070453475606122E-4</v>
      </c>
      <c r="P138" s="165">
        <v>-8.9189913719667224E-3</v>
      </c>
      <c r="Q138" s="165">
        <v>-2.6796784278700914E-3</v>
      </c>
      <c r="R138" s="165">
        <v>-1.5921313641153678E-2</v>
      </c>
      <c r="S138" s="165">
        <v>-2.0636698626380623E-3</v>
      </c>
      <c r="T138" s="165">
        <v>3.1059425693582554E-3</v>
      </c>
      <c r="U138" s="165">
        <v>-1.6036537725222511E-3</v>
      </c>
      <c r="V138" s="165">
        <v>-3.967306753751576E-2</v>
      </c>
      <c r="W138" s="165">
        <v>-5.3613210262933864E-3</v>
      </c>
      <c r="X138" s="165">
        <v>1.2984538151318281E-2</v>
      </c>
      <c r="Y138" s="165">
        <v>-4.8013765886453341E-2</v>
      </c>
      <c r="Z138" s="165">
        <v>9.750032086729421E-3</v>
      </c>
      <c r="AA138" s="165">
        <v>-1.2431006705185821E-3</v>
      </c>
      <c r="AB138" s="165">
        <v>-6.2358423595424206E-2</v>
      </c>
      <c r="AC138" s="165">
        <v>-3.0360530733197777E-3</v>
      </c>
      <c r="AD138" s="165">
        <v>1.3306746146709569E-2</v>
      </c>
      <c r="AE138" s="165">
        <v>-5.9288537857752344E-3</v>
      </c>
      <c r="AF138" s="166">
        <v>-7.1306634045700257E-3</v>
      </c>
      <c r="AG138" s="14"/>
      <c r="AH138" s="14"/>
      <c r="AI138" s="14"/>
    </row>
    <row r="139" spans="1:35" x14ac:dyDescent="0.2">
      <c r="A139" s="127">
        <v>44277</v>
      </c>
      <c r="B139" s="164">
        <v>4.0273115987961017E-3</v>
      </c>
      <c r="C139" s="165">
        <v>-5.401250530816859E-3</v>
      </c>
      <c r="D139" s="165">
        <v>1.5247621247071574E-2</v>
      </c>
      <c r="E139" s="165">
        <v>2.8335703447549099E-2</v>
      </c>
      <c r="F139" s="165">
        <v>-1.7942345689952233E-2</v>
      </c>
      <c r="G139" s="165">
        <v>3.2403170255324021E-3</v>
      </c>
      <c r="H139" s="165">
        <v>-8.125324282994506E-3</v>
      </c>
      <c r="I139" s="165">
        <v>2.6949755002041664E-2</v>
      </c>
      <c r="J139" s="165">
        <v>3.7394016189844503E-3</v>
      </c>
      <c r="K139" s="165">
        <v>-6.2588327335314498E-3</v>
      </c>
      <c r="L139" s="165">
        <v>-1.4148822865235666E-2</v>
      </c>
      <c r="M139" s="165">
        <v>-3.6635150314494602E-3</v>
      </c>
      <c r="N139" s="165">
        <v>-5.5345554022578902E-4</v>
      </c>
      <c r="O139" s="165">
        <v>2.9328717983962305E-2</v>
      </c>
      <c r="P139" s="165">
        <v>1.2800691053562074E-2</v>
      </c>
      <c r="Q139" s="165">
        <v>2.8743252944281039E-3</v>
      </c>
      <c r="R139" s="165">
        <v>-2.6878935328599529E-2</v>
      </c>
      <c r="S139" s="165">
        <v>1.1823435426870699E-2</v>
      </c>
      <c r="T139" s="165">
        <v>0</v>
      </c>
      <c r="U139" s="165">
        <v>2.448447515994423E-2</v>
      </c>
      <c r="V139" s="165">
        <v>5.6731323851504367E-3</v>
      </c>
      <c r="W139" s="165">
        <v>1.695178567892297E-2</v>
      </c>
      <c r="X139" s="165">
        <v>1.3996234882133418E-2</v>
      </c>
      <c r="Y139" s="165">
        <v>-1.1453496085997994E-2</v>
      </c>
      <c r="Z139" s="165">
        <v>3.5012802820630906E-3</v>
      </c>
      <c r="AA139" s="165">
        <v>6.2232928085601547E-3</v>
      </c>
      <c r="AB139" s="165">
        <v>5.3166072107282414E-3</v>
      </c>
      <c r="AC139" s="165">
        <v>1.0848876839572252E-2</v>
      </c>
      <c r="AD139" s="165">
        <v>4.7820705639110006E-3</v>
      </c>
      <c r="AE139" s="165">
        <v>8.9986502511179012E-3</v>
      </c>
      <c r="AF139" s="166">
        <v>3.1638499115942409E-3</v>
      </c>
      <c r="AG139" s="14"/>
      <c r="AH139" s="14"/>
      <c r="AI139" s="14"/>
    </row>
    <row r="140" spans="1:35" x14ac:dyDescent="0.2">
      <c r="A140" s="127">
        <v>44278</v>
      </c>
      <c r="B140" s="164">
        <v>-6.0167783500459926E-3</v>
      </c>
      <c r="C140" s="165">
        <v>-2.7652697984695163E-2</v>
      </c>
      <c r="D140" s="165">
        <v>-1.8623128530392608E-2</v>
      </c>
      <c r="E140" s="165">
        <v>-6.8887106482592442E-3</v>
      </c>
      <c r="F140" s="165">
        <v>-3.9724539899288147E-2</v>
      </c>
      <c r="G140" s="165">
        <v>-3.4377505806963859E-2</v>
      </c>
      <c r="H140" s="165">
        <v>-5.5588062652740522E-3</v>
      </c>
      <c r="I140" s="165">
        <v>-5.7654275500084173E-3</v>
      </c>
      <c r="J140" s="165">
        <v>7.6470392156864353E-3</v>
      </c>
      <c r="K140" s="165">
        <v>-4.345769307062497E-2</v>
      </c>
      <c r="L140" s="165">
        <v>-2.2279192201189124E-2</v>
      </c>
      <c r="M140" s="165">
        <v>-1.6687922107011643E-2</v>
      </c>
      <c r="N140" s="165">
        <v>3.5993943130103734E-3</v>
      </c>
      <c r="O140" s="165">
        <v>-3.2759364593601958E-2</v>
      </c>
      <c r="P140" s="165">
        <v>-6.8936038247358056E-4</v>
      </c>
      <c r="Q140" s="165">
        <v>-9.345420560746831E-4</v>
      </c>
      <c r="R140" s="165">
        <v>-1.0001947340518402E-2</v>
      </c>
      <c r="S140" s="165">
        <v>-3.1101967309220546E-3</v>
      </c>
      <c r="T140" s="165">
        <v>-1.5997920928068066E-2</v>
      </c>
      <c r="U140" s="165">
        <v>6.7375607708470842E-3</v>
      </c>
      <c r="V140" s="165">
        <v>-8.3171256724633436E-3</v>
      </c>
      <c r="W140" s="165">
        <v>1.8589745968107474E-2</v>
      </c>
      <c r="X140" s="165">
        <v>-7.9006367792966437E-4</v>
      </c>
      <c r="Y140" s="165">
        <v>-3.9975338165875174E-3</v>
      </c>
      <c r="Z140" s="165">
        <v>4.4704112387727868E-3</v>
      </c>
      <c r="AA140" s="165">
        <v>5.6547093125993708E-3</v>
      </c>
      <c r="AB140" s="165">
        <v>7.2112499999987811E-4</v>
      </c>
      <c r="AC140" s="165">
        <v>-2.0335190729896646E-2</v>
      </c>
      <c r="AD140" s="165">
        <v>1.1860746840702152E-2</v>
      </c>
      <c r="AE140" s="165">
        <v>-2.141452337750438E-2</v>
      </c>
      <c r="AF140" s="166">
        <v>-9.4115095077479394E-3</v>
      </c>
      <c r="AG140" s="14"/>
      <c r="AH140" s="14"/>
      <c r="AI140" s="14"/>
    </row>
    <row r="141" spans="1:35" x14ac:dyDescent="0.2">
      <c r="A141" s="127">
        <v>44279</v>
      </c>
      <c r="B141" s="164">
        <v>1.2531195109316551E-2</v>
      </c>
      <c r="C141" s="165">
        <v>1.7195737548563406E-2</v>
      </c>
      <c r="D141" s="165">
        <v>1.7548482381812835E-3</v>
      </c>
      <c r="E141" s="165">
        <v>-1.9993512159347859E-2</v>
      </c>
      <c r="F141" s="165">
        <v>-8.3315854922280108E-3</v>
      </c>
      <c r="G141" s="165">
        <v>1.3654048109965622E-2</v>
      </c>
      <c r="H141" s="165">
        <v>2.6772540680861656E-2</v>
      </c>
      <c r="I141" s="165">
        <v>-7.1984805918209327E-3</v>
      </c>
      <c r="J141" s="165">
        <v>2.52969454231744E-3</v>
      </c>
      <c r="K141" s="165">
        <v>2.1234584362139763E-2</v>
      </c>
      <c r="L141" s="165">
        <v>-9.4040904947554349E-3</v>
      </c>
      <c r="M141" s="165">
        <v>1.7402584350210137E-2</v>
      </c>
      <c r="N141" s="165">
        <v>9.5523446269543122E-3</v>
      </c>
      <c r="O141" s="165">
        <v>-2.2684294265910565E-2</v>
      </c>
      <c r="P141" s="165">
        <v>1.2263375089347495E-3</v>
      </c>
      <c r="Q141" s="165">
        <v>9.7287055916914777E-3</v>
      </c>
      <c r="R141" s="165">
        <v>7.7611932669050532E-3</v>
      </c>
      <c r="S141" s="165">
        <v>-1.4261800023661619E-3</v>
      </c>
      <c r="T141" s="165">
        <v>-3.9332633823918606E-4</v>
      </c>
      <c r="U141" s="165">
        <v>-8.9232889222722322E-3</v>
      </c>
      <c r="V141" s="165">
        <v>-2.8879748719360721E-2</v>
      </c>
      <c r="W141" s="165">
        <v>-3.0171944336110368E-4</v>
      </c>
      <c r="X141" s="165">
        <v>-2.5441865116279105E-2</v>
      </c>
      <c r="Y141" s="165">
        <v>1.5510197278911564E-2</v>
      </c>
      <c r="Z141" s="165">
        <v>5.6987951153324445E-3</v>
      </c>
      <c r="AA141" s="165">
        <v>1.7571252855386188E-3</v>
      </c>
      <c r="AB141" s="165">
        <v>-3.8427577374799959E-4</v>
      </c>
      <c r="AC141" s="165">
        <v>-4.8049203306730348E-3</v>
      </c>
      <c r="AD141" s="165">
        <v>-6.1968119128442689E-3</v>
      </c>
      <c r="AE141" s="165">
        <v>-2.1247258437922079E-2</v>
      </c>
      <c r="AF141" s="166">
        <v>-9.5302276305719857E-5</v>
      </c>
      <c r="AG141" s="14"/>
      <c r="AH141" s="14"/>
      <c r="AI141" s="14"/>
    </row>
    <row r="142" spans="1:35" x14ac:dyDescent="0.2">
      <c r="A142" s="127">
        <v>44280</v>
      </c>
      <c r="B142" s="164">
        <v>1.2638334337004231E-2</v>
      </c>
      <c r="C142" s="165">
        <v>2.7886151248174507E-2</v>
      </c>
      <c r="D142" s="165">
        <v>3.1775736213077721E-3</v>
      </c>
      <c r="E142" s="165">
        <v>4.1635441473408807E-3</v>
      </c>
      <c r="F142" s="165">
        <v>3.3230215824481268E-2</v>
      </c>
      <c r="G142" s="165">
        <v>1.3650969825990567E-2</v>
      </c>
      <c r="H142" s="165">
        <v>3.5339351537899688E-3</v>
      </c>
      <c r="I142" s="165">
        <v>1.7321167479509958E-2</v>
      </c>
      <c r="J142" s="165">
        <v>9.7049689440993347E-3</v>
      </c>
      <c r="K142" s="165">
        <v>1.9342375574752158E-2</v>
      </c>
      <c r="L142" s="165">
        <v>5.7812080775512253E-3</v>
      </c>
      <c r="M142" s="165">
        <v>7.8220902468095765E-3</v>
      </c>
      <c r="N142" s="165">
        <v>1.5132341588386167E-2</v>
      </c>
      <c r="O142" s="165">
        <v>-3.2238877623480544E-4</v>
      </c>
      <c r="P142" s="165">
        <v>1.8756791408543583E-2</v>
      </c>
      <c r="Q142" s="165">
        <v>3.7055770809568678E-4</v>
      </c>
      <c r="R142" s="165">
        <v>1.2813756898611084E-2</v>
      </c>
      <c r="S142" s="165">
        <v>6.6946662794720169E-4</v>
      </c>
      <c r="T142" s="165">
        <v>-2.2298453926482553E-3</v>
      </c>
      <c r="U142" s="165">
        <v>-1.3250704609042097E-2</v>
      </c>
      <c r="V142" s="165">
        <v>-3.39441638947382E-2</v>
      </c>
      <c r="W142" s="165">
        <v>6.9402384873300527E-3</v>
      </c>
      <c r="X142" s="165">
        <v>-1.9519863597193154E-2</v>
      </c>
      <c r="Y142" s="165">
        <v>2.3445873683319185E-2</v>
      </c>
      <c r="Z142" s="165">
        <v>1.3221532435701011E-3</v>
      </c>
      <c r="AA142" s="165">
        <v>6.4901423080210296E-3</v>
      </c>
      <c r="AB142" s="165">
        <v>-4.8063630814410008E-4</v>
      </c>
      <c r="AC142" s="165">
        <v>-1.351873336266296E-3</v>
      </c>
      <c r="AD142" s="165">
        <v>6.7612800934468975E-3</v>
      </c>
      <c r="AE142" s="165">
        <v>1.1855797900304221E-2</v>
      </c>
      <c r="AF142" s="166">
        <v>6.1511298868663911E-3</v>
      </c>
      <c r="AG142" s="14"/>
      <c r="AH142" s="14"/>
      <c r="AI142" s="14"/>
    </row>
    <row r="143" spans="1:35" x14ac:dyDescent="0.2">
      <c r="A143" s="127">
        <v>44281</v>
      </c>
      <c r="B143" s="164">
        <v>9.2180162853023884E-3</v>
      </c>
      <c r="C143" s="165">
        <v>1.0191151322681558E-2</v>
      </c>
      <c r="D143" s="165">
        <v>2.6842643654822362E-2</v>
      </c>
      <c r="E143" s="165">
        <v>5.1414132230338527E-3</v>
      </c>
      <c r="F143" s="165">
        <v>-9.3855211830129459E-3</v>
      </c>
      <c r="G143" s="165">
        <v>2.3411371237458178E-2</v>
      </c>
      <c r="H143" s="165">
        <v>2.2937118111735044E-2</v>
      </c>
      <c r="I143" s="165">
        <v>4.0784044378699091E-2</v>
      </c>
      <c r="J143" s="165">
        <v>1.960786236063039E-2</v>
      </c>
      <c r="K143" s="165">
        <v>1.1859582167628613E-2</v>
      </c>
      <c r="L143" s="165">
        <v>-9.5597431998696303E-3</v>
      </c>
      <c r="M143" s="165">
        <v>2.1741134707753407E-2</v>
      </c>
      <c r="N143" s="165">
        <v>2.2309728636409121E-2</v>
      </c>
      <c r="O143" s="165">
        <v>4.59529667849079E-2</v>
      </c>
      <c r="P143" s="165">
        <v>2.4874110061480659E-2</v>
      </c>
      <c r="Q143" s="165">
        <v>1.8274939690838155E-2</v>
      </c>
      <c r="R143" s="165">
        <v>1.6650232383148555E-2</v>
      </c>
      <c r="S143" s="165">
        <v>4.5049509969439239E-3</v>
      </c>
      <c r="T143" s="165">
        <v>1.7352480529407632E-2</v>
      </c>
      <c r="U143" s="165">
        <v>1.7818714260458224E-2</v>
      </c>
      <c r="V143" s="165">
        <v>3.3815345412121944E-2</v>
      </c>
      <c r="W143" s="165">
        <v>1.4758773292141925E-2</v>
      </c>
      <c r="X143" s="165">
        <v>1.7766715169716729E-2</v>
      </c>
      <c r="Y143" s="165">
        <v>5.6290090694397499E-3</v>
      </c>
      <c r="Z143" s="165">
        <v>1.4524818933679962E-2</v>
      </c>
      <c r="AA143" s="165">
        <v>1.3942122447854199E-2</v>
      </c>
      <c r="AB143" s="165">
        <v>2.6734615441003085E-2</v>
      </c>
      <c r="AC143" s="165">
        <v>6.188358270902139E-3</v>
      </c>
      <c r="AD143" s="165">
        <v>8.3576601879584711E-3</v>
      </c>
      <c r="AE143" s="165">
        <v>-5.2966988326638154E-3</v>
      </c>
      <c r="AF143" s="166">
        <v>1.389966976788104E-2</v>
      </c>
      <c r="AG143" s="14"/>
      <c r="AH143" s="14"/>
      <c r="AI143" s="14"/>
    </row>
    <row r="144" spans="1:35" x14ac:dyDescent="0.2">
      <c r="A144" s="127">
        <v>44284</v>
      </c>
      <c r="B144" s="164">
        <v>4.41297197216306E-3</v>
      </c>
      <c r="C144" s="165">
        <v>-9.4621932640978068E-3</v>
      </c>
      <c r="D144" s="165">
        <v>8.3050145997585201E-3</v>
      </c>
      <c r="E144" s="165">
        <v>1.4850260002066129E-3</v>
      </c>
      <c r="F144" s="165">
        <v>2.3073504779546505E-2</v>
      </c>
      <c r="G144" s="165">
        <v>3.1372592592593396E-3</v>
      </c>
      <c r="H144" s="165">
        <v>-5.2103180533032978E-3</v>
      </c>
      <c r="I144" s="165">
        <v>-9.5111280197823778E-4</v>
      </c>
      <c r="J144" s="165">
        <v>1.5271436363660795E-2</v>
      </c>
      <c r="K144" s="165">
        <v>-1.4064697169410278E-3</v>
      </c>
      <c r="L144" s="165">
        <v>-5.0704173125133423E-3</v>
      </c>
      <c r="M144" s="165">
        <v>1.6016382263379647E-3</v>
      </c>
      <c r="N144" s="165">
        <v>-5.2993186879912724E-3</v>
      </c>
      <c r="O144" s="165">
        <v>-5.7037611051135029E-3</v>
      </c>
      <c r="P144" s="165">
        <v>-3.8129049782628099E-3</v>
      </c>
      <c r="Q144" s="165">
        <v>6.7301282187044453E-3</v>
      </c>
      <c r="R144" s="165">
        <v>-1.5539383984509381E-2</v>
      </c>
      <c r="S144" s="165">
        <v>9.5022376159332733E-3</v>
      </c>
      <c r="T144" s="165">
        <v>1.1758562524817773E-2</v>
      </c>
      <c r="U144" s="165">
        <v>-5.2435344256348548E-3</v>
      </c>
      <c r="V144" s="165">
        <v>3.7596810376840928E-3</v>
      </c>
      <c r="W144" s="165">
        <v>1.5651606105240523E-2</v>
      </c>
      <c r="X144" s="165">
        <v>8.0348559574316969E-3</v>
      </c>
      <c r="Y144" s="165">
        <v>1.366877124231225E-3</v>
      </c>
      <c r="Z144" s="165">
        <v>6.8529189455426298E-3</v>
      </c>
      <c r="AA144" s="165">
        <v>1.1172258508078459E-2</v>
      </c>
      <c r="AB144" s="165">
        <v>4.5895003259004419E-3</v>
      </c>
      <c r="AC144" s="165">
        <v>1.5760119464926392E-2</v>
      </c>
      <c r="AD144" s="165">
        <v>1.1396380840805742E-2</v>
      </c>
      <c r="AE144" s="165">
        <v>-5.755120543837311E-3</v>
      </c>
      <c r="AF144" s="166">
        <v>2.9779686558897289E-3</v>
      </c>
      <c r="AG144" s="14"/>
      <c r="AH144" s="14"/>
      <c r="AI144" s="14"/>
    </row>
    <row r="145" spans="1:35" x14ac:dyDescent="0.2">
      <c r="A145" s="127">
        <v>44285</v>
      </c>
      <c r="B145" s="164">
        <v>-5.6197301108682485E-3</v>
      </c>
      <c r="C145" s="165">
        <v>7.8668963920383028E-3</v>
      </c>
      <c r="D145" s="165">
        <v>-2.043460486726445E-2</v>
      </c>
      <c r="E145" s="165">
        <v>-1.2274462577431922E-2</v>
      </c>
      <c r="F145" s="165">
        <v>5.9475929115824222E-3</v>
      </c>
      <c r="G145" s="165">
        <v>1.2422904124650858E-2</v>
      </c>
      <c r="H145" s="165">
        <v>-9.2592407268844434E-3</v>
      </c>
      <c r="I145" s="165">
        <v>-1.4280274181264319E-2</v>
      </c>
      <c r="J145" s="165">
        <v>-1.2998997697270087E-2</v>
      </c>
      <c r="K145" s="165">
        <v>1.1111095113893743E-2</v>
      </c>
      <c r="L145" s="165">
        <v>1.9279767868856323E-2</v>
      </c>
      <c r="M145" s="165">
        <v>-3.6093246617021624E-3</v>
      </c>
      <c r="N145" s="165">
        <v>8.6697382394542721E-3</v>
      </c>
      <c r="O145" s="165">
        <v>-1.1317829457364259E-2</v>
      </c>
      <c r="P145" s="165">
        <v>-8.3909906639851872E-3</v>
      </c>
      <c r="Q145" s="165">
        <v>-6.2033127163526602E-3</v>
      </c>
      <c r="R145" s="165">
        <v>1.1789383563830746E-2</v>
      </c>
      <c r="S145" s="165">
        <v>-1.0424499394998898E-2</v>
      </c>
      <c r="T145" s="165">
        <v>-1.7113653410215424E-2</v>
      </c>
      <c r="U145" s="165">
        <v>-1.4410809930054169E-2</v>
      </c>
      <c r="V145" s="165">
        <v>-4.045306613030708E-3</v>
      </c>
      <c r="W145" s="165">
        <v>-1.5410408462071312E-2</v>
      </c>
      <c r="X145" s="165">
        <v>-3.6532902471264617E-3</v>
      </c>
      <c r="Y145" s="165">
        <v>1.1699252062427057E-3</v>
      </c>
      <c r="Z145" s="165">
        <v>-1.450957639692696E-2</v>
      </c>
      <c r="AA145" s="165">
        <v>-4.079585106932293E-3</v>
      </c>
      <c r="AB145" s="165">
        <v>-1.2167269874767461E-2</v>
      </c>
      <c r="AC145" s="165">
        <v>2.4598297998041918E-3</v>
      </c>
      <c r="AD145" s="165">
        <v>-6.8046609615081133E-3</v>
      </c>
      <c r="AE145" s="165">
        <v>3.6786203837071429E-3</v>
      </c>
      <c r="AF145" s="166">
        <v>-3.1475938437274253E-3</v>
      </c>
      <c r="AG145" s="14"/>
      <c r="AH145" s="14"/>
      <c r="AI145" s="14"/>
    </row>
    <row r="146" spans="1:35" x14ac:dyDescent="0.2">
      <c r="A146" s="127">
        <v>44286</v>
      </c>
      <c r="B146" s="164">
        <v>-1.0069903463162277E-2</v>
      </c>
      <c r="C146" s="165">
        <v>-1.4286730284802762E-2</v>
      </c>
      <c r="D146" s="165">
        <v>-3.7637717717717845E-3</v>
      </c>
      <c r="E146" s="165">
        <v>1.8765637718671568E-2</v>
      </c>
      <c r="F146" s="165">
        <v>1.0753565548064836E-2</v>
      </c>
      <c r="G146" s="165">
        <v>-5.1913805972938487E-3</v>
      </c>
      <c r="H146" s="165">
        <v>-1.0761814405739645E-2</v>
      </c>
      <c r="I146" s="165">
        <v>-1.1589916940313305E-3</v>
      </c>
      <c r="J146" s="165">
        <v>-8.2785133291245483E-3</v>
      </c>
      <c r="K146" s="165">
        <v>-1.0369942572822421E-2</v>
      </c>
      <c r="L146" s="165">
        <v>-1.508993659558644E-2</v>
      </c>
      <c r="M146" s="165">
        <v>-4.6769178720146298E-3</v>
      </c>
      <c r="N146" s="165">
        <v>1.4106455945328555E-3</v>
      </c>
      <c r="O146" s="165">
        <v>3.6067116198839066E-3</v>
      </c>
      <c r="P146" s="165">
        <v>-1.0837336617893878E-2</v>
      </c>
      <c r="Q146" s="165">
        <v>-3.9996910490179838E-3</v>
      </c>
      <c r="R146" s="165">
        <v>-1.4564992609140126E-2</v>
      </c>
      <c r="S146" s="165">
        <v>-3.7336519465490658E-3</v>
      </c>
      <c r="T146" s="165">
        <v>1.6891919494859131E-3</v>
      </c>
      <c r="U146" s="165">
        <v>1.6907474222795482E-2</v>
      </c>
      <c r="V146" s="165">
        <v>-4.5128244718961597E-4</v>
      </c>
      <c r="W146" s="165">
        <v>-1.4768549607280246E-4</v>
      </c>
      <c r="X146" s="165">
        <v>8.9047380952380628E-3</v>
      </c>
      <c r="Y146" s="165">
        <v>-2.3566870243243998E-2</v>
      </c>
      <c r="Z146" s="165">
        <v>-3.988625677206592E-3</v>
      </c>
      <c r="AA146" s="165">
        <v>-7.5097798259089465E-3</v>
      </c>
      <c r="AB146" s="165">
        <v>-8.0225580374482242E-4</v>
      </c>
      <c r="AC146" s="165">
        <v>3.6240128350320866E-2</v>
      </c>
      <c r="AD146" s="165">
        <v>6.6301014207281739E-4</v>
      </c>
      <c r="AE146" s="165">
        <v>-5.4438366056370757E-3</v>
      </c>
      <c r="AF146" s="166">
        <v>-2.5829407964927942E-3</v>
      </c>
      <c r="AG146" s="14"/>
      <c r="AH146" s="14"/>
      <c r="AI146" s="14"/>
    </row>
    <row r="147" spans="1:35" x14ac:dyDescent="0.2">
      <c r="A147" s="127">
        <v>44287</v>
      </c>
      <c r="B147" s="164">
        <v>1.0381980862961271E-4</v>
      </c>
      <c r="C147" s="165">
        <v>2.212955992463872E-2</v>
      </c>
      <c r="D147" s="165">
        <v>1.4468871946213824E-3</v>
      </c>
      <c r="E147" s="165">
        <v>6.9586409012092343E-3</v>
      </c>
      <c r="F147" s="165">
        <v>-6.9095241562912024E-3</v>
      </c>
      <c r="G147" s="165">
        <v>3.7521456797375841E-3</v>
      </c>
      <c r="H147" s="165">
        <v>9.1611698715414747E-3</v>
      </c>
      <c r="I147" s="165">
        <v>5.2214466296933715E-3</v>
      </c>
      <c r="J147" s="165">
        <v>-3.7943654675463012E-3</v>
      </c>
      <c r="K147" s="165">
        <v>1.0322161562748899E-2</v>
      </c>
      <c r="L147" s="165">
        <v>1.957232415902066E-3</v>
      </c>
      <c r="M147" s="165">
        <v>-1.2438567802690592E-3</v>
      </c>
      <c r="N147" s="165">
        <v>8.1900081900081467E-3</v>
      </c>
      <c r="O147" s="165">
        <v>8.5937968750000593E-3</v>
      </c>
      <c r="P147" s="165">
        <v>-2.2511632241917212E-4</v>
      </c>
      <c r="Q147" s="165">
        <v>-9.2485789139551411E-3</v>
      </c>
      <c r="R147" s="165">
        <v>9.7222035005504193E-3</v>
      </c>
      <c r="S147" s="165">
        <v>4.7738378012573968E-3</v>
      </c>
      <c r="T147" s="165">
        <v>0</v>
      </c>
      <c r="U147" s="165">
        <v>2.790856295697397E-2</v>
      </c>
      <c r="V147" s="165">
        <v>-2.7090074701556777E-3</v>
      </c>
      <c r="W147" s="165">
        <v>-8.491427744517388E-3</v>
      </c>
      <c r="X147" s="165">
        <v>3.2331175539981549E-2</v>
      </c>
      <c r="Y147" s="165">
        <v>1.4627726647382655E-3</v>
      </c>
      <c r="Z147" s="165">
        <v>-1.3438331243937118E-2</v>
      </c>
      <c r="AA147" s="165">
        <v>2.5794840041450939E-3</v>
      </c>
      <c r="AB147" s="165">
        <v>2.4228994931828174E-2</v>
      </c>
      <c r="AC147" s="165">
        <v>-2.7322767674944348E-3</v>
      </c>
      <c r="AD147" s="165">
        <v>-1.5461017220629314E-3</v>
      </c>
      <c r="AE147" s="165">
        <v>2.4116610142713935E-2</v>
      </c>
      <c r="AF147" s="166">
        <v>5.2047280979818922E-3</v>
      </c>
      <c r="AG147" s="14"/>
      <c r="AH147" s="14"/>
      <c r="AI147" s="14"/>
    </row>
    <row r="148" spans="1:35" x14ac:dyDescent="0.2">
      <c r="A148" s="127">
        <v>44291</v>
      </c>
      <c r="B148" s="164">
        <v>1.1779989804566515E-2</v>
      </c>
      <c r="C148" s="165">
        <v>1.0306363200217605E-2</v>
      </c>
      <c r="D148" s="165">
        <v>1.1437998245679593E-2</v>
      </c>
      <c r="E148" s="165">
        <v>2.3577252032520368E-2</v>
      </c>
      <c r="F148" s="165">
        <v>2.5300355087355841E-2</v>
      </c>
      <c r="G148" s="165">
        <v>4.167749330417081E-3</v>
      </c>
      <c r="H148" s="165">
        <v>-1.172574940898341E-2</v>
      </c>
      <c r="I148" s="165">
        <v>8.2724124663331455E-3</v>
      </c>
      <c r="J148" s="165">
        <v>5.7132548357743396E-3</v>
      </c>
      <c r="K148" s="165">
        <v>-1.5482972615576962E-4</v>
      </c>
      <c r="L148" s="165">
        <v>-1.2513752326619887E-2</v>
      </c>
      <c r="M148" s="165">
        <v>1.139299338478339E-2</v>
      </c>
      <c r="N148" s="165">
        <v>2.485781965881384E-2</v>
      </c>
      <c r="O148" s="165">
        <v>3.0828782455672332E-2</v>
      </c>
      <c r="P148" s="165">
        <v>2.0265684013080598E-2</v>
      </c>
      <c r="Q148" s="165">
        <v>3.6847693461306008E-3</v>
      </c>
      <c r="R148" s="165">
        <v>-5.8559622601539463E-4</v>
      </c>
      <c r="S148" s="165">
        <v>1.6162687655349339E-2</v>
      </c>
      <c r="T148" s="165">
        <v>-1.1674413130177141E-3</v>
      </c>
      <c r="U148" s="165">
        <v>2.7728495290402444E-2</v>
      </c>
      <c r="V148" s="165">
        <v>1.9542715004472244E-2</v>
      </c>
      <c r="W148" s="165">
        <v>1.6160247364910951E-2</v>
      </c>
      <c r="X148" s="165">
        <v>7.1780906767644481E-3</v>
      </c>
      <c r="Y148" s="165">
        <v>9.3613334670474835E-3</v>
      </c>
      <c r="Z148" s="165">
        <v>8.4724601321077841E-3</v>
      </c>
      <c r="AA148" s="165">
        <v>9.7770156050946966E-3</v>
      </c>
      <c r="AB148" s="165">
        <v>1.0052531540844178E-2</v>
      </c>
      <c r="AC148" s="165">
        <v>3.7442904109588948E-2</v>
      </c>
      <c r="AD148" s="165">
        <v>2.8093187881329751E-2</v>
      </c>
      <c r="AE148" s="165">
        <v>-2.4871725539123979E-3</v>
      </c>
      <c r="AF148" s="166">
        <v>1.1280355657868446E-2</v>
      </c>
      <c r="AG148" s="14"/>
      <c r="AH148" s="14"/>
      <c r="AI148" s="14"/>
    </row>
    <row r="149" spans="1:35" x14ac:dyDescent="0.2">
      <c r="A149" s="127">
        <v>44292</v>
      </c>
      <c r="B149" s="164">
        <v>-6.6679488810172938E-4</v>
      </c>
      <c r="C149" s="165">
        <v>6.1615775182999322E-4</v>
      </c>
      <c r="D149" s="165">
        <v>-1.1586373913397785E-2</v>
      </c>
      <c r="E149" s="165">
        <v>2.462247776612303E-3</v>
      </c>
      <c r="F149" s="165">
        <v>-1.6155101952215145E-2</v>
      </c>
      <c r="G149" s="165">
        <v>-1.3135971537581614E-2</v>
      </c>
      <c r="H149" s="165">
        <v>-8.8986698134404518E-3</v>
      </c>
      <c r="I149" s="165">
        <v>-7.2505437893531921E-3</v>
      </c>
      <c r="J149" s="165">
        <v>7.1955688847649135E-3</v>
      </c>
      <c r="K149" s="165">
        <v>1.5485370211210103E-4</v>
      </c>
      <c r="L149" s="165">
        <v>1.0879609637397314E-2</v>
      </c>
      <c r="M149" s="165">
        <v>-3.6485610681158409E-4</v>
      </c>
      <c r="N149" s="165">
        <v>-5.1363190577613516E-3</v>
      </c>
      <c r="O149" s="165">
        <v>-1.4728028032341189E-2</v>
      </c>
      <c r="P149" s="165">
        <v>-1.2579946208045478E-2</v>
      </c>
      <c r="Q149" s="165">
        <v>-2.4471640282086593E-4</v>
      </c>
      <c r="R149" s="165">
        <v>-7.0303478398107133E-3</v>
      </c>
      <c r="S149" s="165">
        <v>1.3371194755397831E-2</v>
      </c>
      <c r="T149" s="165">
        <v>-1.5714270120667839E-2</v>
      </c>
      <c r="U149" s="165">
        <v>-4.8580959810227142E-3</v>
      </c>
      <c r="V149" s="165">
        <v>1.5097758107525117E-2</v>
      </c>
      <c r="W149" s="165">
        <v>3.6645658555789495E-4</v>
      </c>
      <c r="X149" s="165">
        <v>3.6315902919838994E-3</v>
      </c>
      <c r="Y149" s="165">
        <v>-1.8417351959596484E-3</v>
      </c>
      <c r="Z149" s="165">
        <v>-1.5695062158586182E-2</v>
      </c>
      <c r="AA149" s="165">
        <v>4.0768133867301604E-3</v>
      </c>
      <c r="AB149" s="165">
        <v>-1.78049220445331E-3</v>
      </c>
      <c r="AC149" s="165">
        <v>-1.9366162312784541E-2</v>
      </c>
      <c r="AD149" s="165">
        <v>4.8053721124408089E-3</v>
      </c>
      <c r="AE149" s="165">
        <v>6.5251777188328752E-3</v>
      </c>
      <c r="AF149" s="166">
        <v>-2.8916828401068795E-3</v>
      </c>
      <c r="AG149" s="14"/>
      <c r="AH149" s="14"/>
      <c r="AI149" s="14"/>
    </row>
    <row r="150" spans="1:35" x14ac:dyDescent="0.2">
      <c r="A150" s="127">
        <v>44293</v>
      </c>
      <c r="B150" s="164">
        <v>5.6457094158424148E-4</v>
      </c>
      <c r="C150" s="165">
        <v>6.705515157257036E-3</v>
      </c>
      <c r="D150" s="165">
        <v>-3.9342070509625904E-3</v>
      </c>
      <c r="E150" s="165">
        <v>1.3390404986850513E-2</v>
      </c>
      <c r="F150" s="165">
        <v>-1.0150080418153129E-2</v>
      </c>
      <c r="G150" s="165">
        <v>-9.9720343824660773E-4</v>
      </c>
      <c r="H150" s="165">
        <v>5.8891676792978132E-3</v>
      </c>
      <c r="I150" s="165">
        <v>-4.9970979242185409E-3</v>
      </c>
      <c r="J150" s="165">
        <v>1.6920474091379756E-3</v>
      </c>
      <c r="K150" s="165">
        <v>-9.4426628310422256E-3</v>
      </c>
      <c r="L150" s="165">
        <v>-1.5593774937894267E-3</v>
      </c>
      <c r="M150" s="165">
        <v>-3.1479629257906705E-3</v>
      </c>
      <c r="N150" s="165">
        <v>-4.1748932506050496E-3</v>
      </c>
      <c r="O150" s="165">
        <v>1.0524741016618266E-2</v>
      </c>
      <c r="P150" s="165">
        <v>5.2897630361363746E-3</v>
      </c>
      <c r="Q150" s="165">
        <v>1.3464838811831914E-3</v>
      </c>
      <c r="R150" s="165">
        <v>1.5668022221555944E-2</v>
      </c>
      <c r="S150" s="165">
        <v>3.0183993270080922E-3</v>
      </c>
      <c r="T150" s="165">
        <v>4.3541710088468299E-3</v>
      </c>
      <c r="U150" s="165">
        <v>8.2304243999418158E-3</v>
      </c>
      <c r="V150" s="165">
        <v>-4.5203483662772381E-3</v>
      </c>
      <c r="W150" s="165">
        <v>1.7582783882783559E-3</v>
      </c>
      <c r="X150" s="165">
        <v>-1.3569270678353007E-3</v>
      </c>
      <c r="Y150" s="165">
        <v>3.5584382207578535E-3</v>
      </c>
      <c r="Z150" s="165">
        <v>3.4855230052628361E-3</v>
      </c>
      <c r="AA150" s="165">
        <v>-1.8609541217906589E-3</v>
      </c>
      <c r="AB150" s="165">
        <v>2.835627793339901E-3</v>
      </c>
      <c r="AC150" s="165">
        <v>-2.1543805717346709E-3</v>
      </c>
      <c r="AD150" s="165">
        <v>-2.1413489446959755E-3</v>
      </c>
      <c r="AE150" s="165">
        <v>-1.1437295344696063E-2</v>
      </c>
      <c r="AF150" s="166">
        <v>4.7920684984625872E-4</v>
      </c>
      <c r="AG150" s="14"/>
      <c r="AH150" s="14"/>
      <c r="AI150" s="14"/>
    </row>
    <row r="151" spans="1:35" x14ac:dyDescent="0.2">
      <c r="A151" s="127">
        <v>44294</v>
      </c>
      <c r="B151" s="164">
        <v>3.9497512790420686E-3</v>
      </c>
      <c r="C151" s="165">
        <v>-6.1178547502938052E-4</v>
      </c>
      <c r="D151" s="165">
        <v>-4.9975416128795747E-3</v>
      </c>
      <c r="E151" s="165">
        <v>1.9233768268432261E-2</v>
      </c>
      <c r="F151" s="165">
        <v>9.3831458596631556E-3</v>
      </c>
      <c r="G151" s="165">
        <v>3.0377153242011623E-4</v>
      </c>
      <c r="H151" s="165">
        <v>-1.122953236914237E-2</v>
      </c>
      <c r="I151" s="165">
        <v>2.7042688815914762E-3</v>
      </c>
      <c r="J151" s="165">
        <v>-3.0030030593656276E-3</v>
      </c>
      <c r="K151" s="165">
        <v>-1.2501999921800233E-2</v>
      </c>
      <c r="L151" s="165">
        <v>1.4056123621722483E-2</v>
      </c>
      <c r="M151" s="165">
        <v>6.2242608695652901E-3</v>
      </c>
      <c r="N151" s="165">
        <v>6.2725765472761985E-3</v>
      </c>
      <c r="O151" s="165">
        <v>1.2075516981132184E-2</v>
      </c>
      <c r="P151" s="165">
        <v>1.4081524483589014E-3</v>
      </c>
      <c r="Q151" s="165">
        <v>-3.9117413121952938E-3</v>
      </c>
      <c r="R151" s="165">
        <v>1.2263732562098895E-3</v>
      </c>
      <c r="S151" s="165">
        <v>-1.0145741755961724E-2</v>
      </c>
      <c r="T151" s="165">
        <v>-8.2764873899736635E-3</v>
      </c>
      <c r="U151" s="165">
        <v>1.3405386476319725E-2</v>
      </c>
      <c r="V151" s="165">
        <v>-2.0946243933087194E-2</v>
      </c>
      <c r="W151" s="165">
        <v>3.8027642312870036E-3</v>
      </c>
      <c r="X151" s="165">
        <v>1.6576856361420367E-2</v>
      </c>
      <c r="Y151" s="165">
        <v>-1.2673137361034592E-2</v>
      </c>
      <c r="Z151" s="165">
        <v>-2.0511978154250654E-3</v>
      </c>
      <c r="AA151" s="165">
        <v>-2.3728847457627156E-2</v>
      </c>
      <c r="AB151" s="165">
        <v>6.5216079441490216E-3</v>
      </c>
      <c r="AC151" s="165">
        <v>-1.4213763432394333E-2</v>
      </c>
      <c r="AD151" s="165">
        <v>-6.4374819791679361E-4</v>
      </c>
      <c r="AE151" s="165">
        <v>-1.2795425600292676E-3</v>
      </c>
      <c r="AF151" s="166">
        <v>1.713495021565814E-3</v>
      </c>
      <c r="AG151" s="14"/>
      <c r="AH151" s="14"/>
      <c r="AI151" s="14"/>
    </row>
    <row r="152" spans="1:35" x14ac:dyDescent="0.2">
      <c r="A152" s="127">
        <v>44295</v>
      </c>
      <c r="B152" s="164">
        <v>1.1649289742237556E-2</v>
      </c>
      <c r="C152" s="165">
        <v>5.0326852232642771E-3</v>
      </c>
      <c r="D152" s="165">
        <v>8.3846077368638916E-3</v>
      </c>
      <c r="E152" s="165">
        <v>2.0251603097179993E-2</v>
      </c>
      <c r="F152" s="165">
        <v>-1.0158839107575979E-2</v>
      </c>
      <c r="G152" s="165">
        <v>1.1714856156106457E-3</v>
      </c>
      <c r="H152" s="165">
        <v>-9.7067562523800444E-4</v>
      </c>
      <c r="I152" s="165">
        <v>3.467539973030398E-3</v>
      </c>
      <c r="J152" s="165">
        <v>1.1295369188542015E-3</v>
      </c>
      <c r="K152" s="165">
        <v>-7.9126445309796178E-4</v>
      </c>
      <c r="L152" s="165">
        <v>-9.9660864000383764E-4</v>
      </c>
      <c r="M152" s="165">
        <v>3.2384221630199939E-2</v>
      </c>
      <c r="N152" s="165">
        <v>1.5265776506250717E-2</v>
      </c>
      <c r="O152" s="165">
        <v>1.8046218431936545E-2</v>
      </c>
      <c r="P152" s="165">
        <v>4.5145131925146131E-3</v>
      </c>
      <c r="Q152" s="165">
        <v>-1.0554095781100226E-2</v>
      </c>
      <c r="R152" s="165">
        <v>7.4781075128322883E-3</v>
      </c>
      <c r="S152" s="165">
        <v>5.3420021715526733E-3</v>
      </c>
      <c r="T152" s="165">
        <v>1.0862439201004381E-2</v>
      </c>
      <c r="U152" s="165">
        <v>1.0266558736426568E-2</v>
      </c>
      <c r="V152" s="165">
        <v>1.3240605121815019E-2</v>
      </c>
      <c r="W152" s="165">
        <v>-6.4840451145289357E-3</v>
      </c>
      <c r="X152" s="165">
        <v>3.0429949170371451E-2</v>
      </c>
      <c r="Y152" s="165">
        <v>8.5793628054045001E-3</v>
      </c>
      <c r="Z152" s="165">
        <v>3.1269622436777222E-2</v>
      </c>
      <c r="AA152" s="165">
        <v>-1.9096528440851746E-3</v>
      </c>
      <c r="AB152" s="165">
        <v>8.2465202752133315E-3</v>
      </c>
      <c r="AC152" s="165">
        <v>-1.11334365553305E-2</v>
      </c>
      <c r="AD152" s="165">
        <v>5.0098057757597125E-4</v>
      </c>
      <c r="AE152" s="165">
        <v>3.0428783829801187E-3</v>
      </c>
      <c r="AF152" s="166">
        <v>8.865622379943261E-3</v>
      </c>
      <c r="AG152" s="14"/>
      <c r="AH152" s="14"/>
      <c r="AI152" s="14"/>
    </row>
    <row r="153" spans="1:35" x14ac:dyDescent="0.2">
      <c r="A153" s="127">
        <v>44298</v>
      </c>
      <c r="B153" s="164">
        <v>-8.5857575757575244E-4</v>
      </c>
      <c r="C153" s="165">
        <v>-1.4209771377790004E-3</v>
      </c>
      <c r="D153" s="165">
        <v>-4.0148624705582669E-5</v>
      </c>
      <c r="E153" s="165">
        <v>-1.3233045112782005E-2</v>
      </c>
      <c r="F153" s="165">
        <v>-1.125375253109151E-2</v>
      </c>
      <c r="G153" s="165">
        <v>7.8003466955567369E-4</v>
      </c>
      <c r="H153" s="165">
        <v>-1.107655482076475E-2</v>
      </c>
      <c r="I153" s="165">
        <v>-9.9827222115569381E-3</v>
      </c>
      <c r="J153" s="165">
        <v>3.196652877021533E-3</v>
      </c>
      <c r="K153" s="165">
        <v>1.0294615304000665E-2</v>
      </c>
      <c r="L153" s="165">
        <v>3.1135636958590229E-3</v>
      </c>
      <c r="M153" s="165">
        <v>7.1372368867255176E-3</v>
      </c>
      <c r="N153" s="165">
        <v>4.8867523298115056E-3</v>
      </c>
      <c r="O153" s="165">
        <v>-4.1752093707820293E-2</v>
      </c>
      <c r="P153" s="165">
        <v>-8.399027728550057E-3</v>
      </c>
      <c r="Q153" s="165">
        <v>2.4185984496123414E-3</v>
      </c>
      <c r="R153" s="165">
        <v>-2.1116073848964634E-3</v>
      </c>
      <c r="S153" s="165">
        <v>-2.2463668955653437E-3</v>
      </c>
      <c r="T153" s="165">
        <v>-1.1793741961121373E-3</v>
      </c>
      <c r="U153" s="165">
        <v>2.3450458703511146E-4</v>
      </c>
      <c r="V153" s="165">
        <v>8.785544675944168E-3</v>
      </c>
      <c r="W153" s="165">
        <v>4.0331672667437424E-3</v>
      </c>
      <c r="X153" s="165">
        <v>-1.0895901119404638E-2</v>
      </c>
      <c r="Y153" s="165">
        <v>1.2528981702433217E-3</v>
      </c>
      <c r="Z153" s="165">
        <v>-5.3119852876593043E-5</v>
      </c>
      <c r="AA153" s="165">
        <v>8.6969904784495178E-4</v>
      </c>
      <c r="AB153" s="165">
        <v>-4.7186903699678595E-3</v>
      </c>
      <c r="AC153" s="165">
        <v>9.5976559616095525E-3</v>
      </c>
      <c r="AD153" s="165">
        <v>1.4311060339888826E-4</v>
      </c>
      <c r="AE153" s="165">
        <v>-7.451136342812914E-3</v>
      </c>
      <c r="AF153" s="166">
        <v>-1.6331071046075119E-3</v>
      </c>
      <c r="AG153" s="14"/>
      <c r="AH153" s="14"/>
      <c r="AI153" s="14"/>
    </row>
    <row r="154" spans="1:35" x14ac:dyDescent="0.2">
      <c r="A154" s="127">
        <v>44299</v>
      </c>
      <c r="B154" s="164">
        <v>-6.8745942791832437E-3</v>
      </c>
      <c r="C154" s="165">
        <v>-1.0706796266534035E-2</v>
      </c>
      <c r="D154" s="165">
        <v>4.0571824210076102E-3</v>
      </c>
      <c r="E154" s="165">
        <v>2.430652147567347E-2</v>
      </c>
      <c r="F154" s="165">
        <v>1.5028855161448362E-2</v>
      </c>
      <c r="G154" s="165">
        <v>-6.8418440561767158E-3</v>
      </c>
      <c r="H154" s="165">
        <v>4.5195421941397473E-3</v>
      </c>
      <c r="I154" s="165">
        <v>1.7452006980802626E-3</v>
      </c>
      <c r="J154" s="165">
        <v>-4.8734397328373813E-3</v>
      </c>
      <c r="K154" s="165">
        <v>-7.5246902723828946E-3</v>
      </c>
      <c r="L154" s="165">
        <v>-1.2536171197398249E-2</v>
      </c>
      <c r="M154" s="165">
        <v>1.7497549846958727E-3</v>
      </c>
      <c r="N154" s="165">
        <v>-1.215795346045212E-3</v>
      </c>
      <c r="O154" s="165">
        <v>-2.9048003115854648E-3</v>
      </c>
      <c r="P154" s="165">
        <v>-2.5336229298944413E-2</v>
      </c>
      <c r="Q154" s="165">
        <v>-1.3363047595663424E-2</v>
      </c>
      <c r="R154" s="165">
        <v>-1.1926906289071559E-2</v>
      </c>
      <c r="S154" s="165">
        <v>1.5587114179469452E-3</v>
      </c>
      <c r="T154" s="165">
        <v>2.7551316110274726E-3</v>
      </c>
      <c r="U154" s="165">
        <v>1.0081614472562839E-2</v>
      </c>
      <c r="V154" s="165">
        <v>-2.2687397707021217E-2</v>
      </c>
      <c r="W154" s="165">
        <v>-1.321937647121485E-2</v>
      </c>
      <c r="X154" s="165">
        <v>1.4163337431442047E-2</v>
      </c>
      <c r="Y154" s="165">
        <v>2.4368480620875488E-3</v>
      </c>
      <c r="Z154" s="165">
        <v>-4.7305171806381052E-3</v>
      </c>
      <c r="AA154" s="165">
        <v>1.3903023741692611E-3</v>
      </c>
      <c r="AB154" s="165">
        <v>-2.0318643516870072E-3</v>
      </c>
      <c r="AC154" s="165">
        <v>-1.8282083760839951E-3</v>
      </c>
      <c r="AD154" s="165">
        <v>-3.0758797623202661E-3</v>
      </c>
      <c r="AE154" s="165">
        <v>-5.3622176695207191E-3</v>
      </c>
      <c r="AF154" s="166">
        <v>-2.0189418409621851E-3</v>
      </c>
      <c r="AG154" s="14"/>
      <c r="AH154" s="14"/>
      <c r="AI154" s="14"/>
    </row>
    <row r="155" spans="1:35" x14ac:dyDescent="0.2">
      <c r="A155" s="127">
        <v>44300</v>
      </c>
      <c r="B155" s="164">
        <v>1.4251488704375426E-3</v>
      </c>
      <c r="C155" s="165">
        <v>9.7951431675065148E-3</v>
      </c>
      <c r="D155" s="165">
        <v>-1.3202720702573112E-3</v>
      </c>
      <c r="E155" s="165">
        <v>-1.7853114074029564E-2</v>
      </c>
      <c r="F155" s="165">
        <v>-3.3166620078705078E-3</v>
      </c>
      <c r="G155" s="165">
        <v>1.4083261022456606E-2</v>
      </c>
      <c r="H155" s="165">
        <v>1.9855233174006948E-2</v>
      </c>
      <c r="I155" s="165">
        <v>-5.6136469221834684E-3</v>
      </c>
      <c r="J155" s="165">
        <v>-1.8832171783766949E-4</v>
      </c>
      <c r="K155" s="165">
        <v>1.4689574874592104E-2</v>
      </c>
      <c r="L155" s="165">
        <v>2.3407022594754467E-2</v>
      </c>
      <c r="M155" s="165">
        <v>1.6594104803493437E-3</v>
      </c>
      <c r="N155" s="165">
        <v>-1.1860331058557438E-3</v>
      </c>
      <c r="O155" s="165">
        <v>-1.5792686050403293E-2</v>
      </c>
      <c r="P155" s="165">
        <v>1.1053606322421583E-2</v>
      </c>
      <c r="Q155" s="165">
        <v>2.7589792515418932E-3</v>
      </c>
      <c r="R155" s="165">
        <v>-1.8690304852756467E-2</v>
      </c>
      <c r="S155" s="165">
        <v>-4.366284668148035E-3</v>
      </c>
      <c r="T155" s="165">
        <v>-3.9251665206585518E-4</v>
      </c>
      <c r="U155" s="165">
        <v>-1.1218979891639003E-2</v>
      </c>
      <c r="V155" s="165">
        <v>-9.5851285539606534E-3</v>
      </c>
      <c r="W155" s="165">
        <v>3.6267115415089535E-3</v>
      </c>
      <c r="X155" s="165">
        <v>-1.7155155172413838E-2</v>
      </c>
      <c r="Y155" s="165">
        <v>2.1154890295747908E-2</v>
      </c>
      <c r="Z155" s="165">
        <v>3.0173698264353011E-3</v>
      </c>
      <c r="AA155" s="165">
        <v>1.3884415374598724E-3</v>
      </c>
      <c r="AB155" s="165">
        <v>4.3434620515163669E-3</v>
      </c>
      <c r="AC155" s="165">
        <v>-2.3808975231097707E-3</v>
      </c>
      <c r="AD155" s="165">
        <v>-3.5867117595855813E-4</v>
      </c>
      <c r="AE155" s="165">
        <v>1.0620529122310263E-2</v>
      </c>
      <c r="AF155" s="166">
        <v>1.5921718120264217E-3</v>
      </c>
      <c r="AG155" s="14"/>
      <c r="AH155" s="14"/>
      <c r="AI155" s="14"/>
    </row>
    <row r="156" spans="1:35" x14ac:dyDescent="0.2">
      <c r="A156" s="127">
        <v>44301</v>
      </c>
      <c r="B156" s="164">
        <v>3.7102719186785649E-3</v>
      </c>
      <c r="C156" s="165">
        <v>7.5295144149982729E-3</v>
      </c>
      <c r="D156" s="165">
        <v>2.2073592301770528E-2</v>
      </c>
      <c r="E156" s="165">
        <v>1.8707877139346074E-2</v>
      </c>
      <c r="F156" s="165">
        <v>-5.2291408968980768E-3</v>
      </c>
      <c r="G156" s="165">
        <v>-2.579671488694979E-4</v>
      </c>
      <c r="H156" s="165">
        <v>-8.1519039460603571E-3</v>
      </c>
      <c r="I156" s="165">
        <v>5.2559860863536922E-3</v>
      </c>
      <c r="J156" s="165">
        <v>4.7098717140214852E-3</v>
      </c>
      <c r="K156" s="165">
        <v>5.1370175945522067E-3</v>
      </c>
      <c r="L156" s="165">
        <v>9.542215424919398E-3</v>
      </c>
      <c r="M156" s="165">
        <v>2.0053665967965095E-3</v>
      </c>
      <c r="N156" s="165">
        <v>8.4994722001567879E-3</v>
      </c>
      <c r="O156" s="165">
        <v>1.2930284688260185E-2</v>
      </c>
      <c r="P156" s="165">
        <v>-3.7701122004785148E-4</v>
      </c>
      <c r="Q156" s="165">
        <v>2.9389757746245415E-3</v>
      </c>
      <c r="R156" s="165">
        <v>6.3487266421460298E-3</v>
      </c>
      <c r="S156" s="165">
        <v>4.2117190240260616E-3</v>
      </c>
      <c r="T156" s="165">
        <v>3.4031604936268778E-3</v>
      </c>
      <c r="U156" s="165">
        <v>1.5297953993473223E-2</v>
      </c>
      <c r="V156" s="165">
        <v>1.0660842683382743E-2</v>
      </c>
      <c r="W156" s="165">
        <v>1.2094387370454651E-2</v>
      </c>
      <c r="X156" s="165">
        <v>2.1840171531616992E-2</v>
      </c>
      <c r="Y156" s="165">
        <v>-6.8840767431546102E-3</v>
      </c>
      <c r="Z156" s="165">
        <v>3.8282365116173445E-2</v>
      </c>
      <c r="AA156" s="165">
        <v>0</v>
      </c>
      <c r="AB156" s="165">
        <v>1.9371128378613101E-2</v>
      </c>
      <c r="AC156" s="165">
        <v>-1.3769046929152817E-2</v>
      </c>
      <c r="AD156" s="165">
        <v>6.0292632629568299E-3</v>
      </c>
      <c r="AE156" s="165">
        <v>-8.1618155492760858E-3</v>
      </c>
      <c r="AF156" s="166">
        <v>9.0451215488236425E-3</v>
      </c>
      <c r="AG156" s="14"/>
      <c r="AH156" s="14"/>
      <c r="AI156" s="14"/>
    </row>
    <row r="157" spans="1:35" x14ac:dyDescent="0.2">
      <c r="A157" s="127">
        <v>44302</v>
      </c>
      <c r="B157" s="164">
        <v>5.5702148181124844E-3</v>
      </c>
      <c r="C157" s="165">
        <v>9.82970450299403E-3</v>
      </c>
      <c r="D157" s="165">
        <v>2.2733586353356205E-3</v>
      </c>
      <c r="E157" s="165">
        <v>-2.5278513011153247E-3</v>
      </c>
      <c r="F157" s="165">
        <v>-1.1668225034175417E-2</v>
      </c>
      <c r="G157" s="165">
        <v>3.6125795009018802E-3</v>
      </c>
      <c r="H157" s="165">
        <v>-4.4478728379013788E-3</v>
      </c>
      <c r="I157" s="165">
        <v>2.2463207251417483E-2</v>
      </c>
      <c r="J157" s="165">
        <v>6.5628724334194644E-3</v>
      </c>
      <c r="K157" s="165">
        <v>1.7035775127769437E-3</v>
      </c>
      <c r="L157" s="165">
        <v>1.110621808676604E-2</v>
      </c>
      <c r="M157" s="165">
        <v>9.8764577075609594E-3</v>
      </c>
      <c r="N157" s="165">
        <v>1.6545817579036504E-2</v>
      </c>
      <c r="O157" s="165">
        <v>-4.1525224924264803E-3</v>
      </c>
      <c r="P157" s="165">
        <v>7.6179965663298876E-3</v>
      </c>
      <c r="Q157" s="165">
        <v>1.1534422417447621E-2</v>
      </c>
      <c r="R157" s="165">
        <v>7.4259381931516266E-3</v>
      </c>
      <c r="S157" s="165">
        <v>7.7827871315410135E-3</v>
      </c>
      <c r="T157" s="165">
        <v>1.0566070772643599E-2</v>
      </c>
      <c r="U157" s="165">
        <v>4.7783815028901166E-3</v>
      </c>
      <c r="V157" s="165">
        <v>4.7879105975598968E-3</v>
      </c>
      <c r="W157" s="165">
        <v>7.2828618739917417E-5</v>
      </c>
      <c r="X157" s="165">
        <v>-4.6780944206009645E-3</v>
      </c>
      <c r="Y157" s="165">
        <v>1.0300570029148748E-2</v>
      </c>
      <c r="Z157" s="165">
        <v>2.5640367538259934E-3</v>
      </c>
      <c r="AA157" s="165">
        <v>1.0051958231335201E-2</v>
      </c>
      <c r="AB157" s="165">
        <v>5.7453155636610909E-4</v>
      </c>
      <c r="AC157" s="165">
        <v>-7.8183542848407894E-3</v>
      </c>
      <c r="AD157" s="165">
        <v>3.2105949426202152E-3</v>
      </c>
      <c r="AE157" s="165">
        <v>7.1532407361516448E-3</v>
      </c>
      <c r="AF157" s="166">
        <v>4.8384078147867271E-3</v>
      </c>
      <c r="AG157" s="14"/>
      <c r="AH157" s="14"/>
      <c r="AI157" s="14"/>
    </row>
    <row r="158" spans="1:35" x14ac:dyDescent="0.2">
      <c r="A158" s="127">
        <v>44305</v>
      </c>
      <c r="B158" s="164">
        <v>5.0327323493526421E-5</v>
      </c>
      <c r="C158" s="165">
        <v>-9.6673908371427419E-3</v>
      </c>
      <c r="D158" s="165">
        <v>1.0167533255747152E-3</v>
      </c>
      <c r="E158" s="165">
        <v>5.0685150546061486E-3</v>
      </c>
      <c r="F158" s="165">
        <v>-1.6238210628042093E-2</v>
      </c>
      <c r="G158" s="165">
        <v>-4.1566763620300984E-3</v>
      </c>
      <c r="H158" s="165">
        <v>2.9137820795821501E-3</v>
      </c>
      <c r="I158" s="165">
        <v>9.4695077551043561E-4</v>
      </c>
      <c r="J158" s="165">
        <v>5.9612518628913147E-3</v>
      </c>
      <c r="K158" s="165">
        <v>-2.009848484848531E-3</v>
      </c>
      <c r="L158" s="165">
        <v>2.2786304944559799E-3</v>
      </c>
      <c r="M158" s="165">
        <v>-4.9114643707230954E-3</v>
      </c>
      <c r="N158" s="165">
        <v>-3.7490278247298559E-3</v>
      </c>
      <c r="O158" s="165">
        <v>-1.7297281853281832E-2</v>
      </c>
      <c r="P158" s="165">
        <v>-3.5182350031661702E-3</v>
      </c>
      <c r="Q158" s="165">
        <v>2.7736500624491178E-3</v>
      </c>
      <c r="R158" s="165">
        <v>-4.2401108106958629E-3</v>
      </c>
      <c r="S158" s="165">
        <v>-5.4487900682272938E-3</v>
      </c>
      <c r="T158" s="165">
        <v>2.4525527688716853E-3</v>
      </c>
      <c r="U158" s="165">
        <v>-7.6704766307615913E-3</v>
      </c>
      <c r="V158" s="165">
        <v>-1.2955037047949314E-2</v>
      </c>
      <c r="W158" s="165">
        <v>-4.6630163934425761E-3</v>
      </c>
      <c r="X158" s="165">
        <v>-6.0799619493775436E-3</v>
      </c>
      <c r="Y158" s="165">
        <v>-1.0067278167372962E-2</v>
      </c>
      <c r="Z158" s="165">
        <v>-2.9922865657583397E-3</v>
      </c>
      <c r="AA158" s="165">
        <v>1.8874399774784223E-3</v>
      </c>
      <c r="AB158" s="165">
        <v>-2.7384434832657956E-3</v>
      </c>
      <c r="AC158" s="165">
        <v>9.1932834745456216E-3</v>
      </c>
      <c r="AD158" s="165">
        <v>-6.4006400227535343E-3</v>
      </c>
      <c r="AE158" s="165">
        <v>9.0781803128847649E-4</v>
      </c>
      <c r="AF158" s="166">
        <v>-3.597590339604495E-3</v>
      </c>
      <c r="AG158" s="14"/>
      <c r="AH158" s="14"/>
      <c r="AI158" s="14"/>
    </row>
    <row r="159" spans="1:35" x14ac:dyDescent="0.2">
      <c r="A159" s="127">
        <v>44306</v>
      </c>
      <c r="B159" s="164">
        <v>-1.4602598612268869E-3</v>
      </c>
      <c r="C159" s="165">
        <v>-2.3158658692006284E-2</v>
      </c>
      <c r="D159" s="165">
        <v>1.2384318426439389E-2</v>
      </c>
      <c r="E159" s="165">
        <v>-1.2829984064965383E-2</v>
      </c>
      <c r="F159" s="165">
        <v>-4.1327037673406508E-2</v>
      </c>
      <c r="G159" s="165">
        <v>-2.0482783340430966E-2</v>
      </c>
      <c r="H159" s="165">
        <v>-1.8690683349008697E-2</v>
      </c>
      <c r="I159" s="165">
        <v>-2.0056708422202862E-2</v>
      </c>
      <c r="J159" s="165">
        <v>3.1481111111111293E-3</v>
      </c>
      <c r="K159" s="165">
        <v>-3.2068209198998887E-2</v>
      </c>
      <c r="L159" s="165">
        <v>-3.2673616633228764E-2</v>
      </c>
      <c r="M159" s="165">
        <v>-1.575961806399262E-2</v>
      </c>
      <c r="N159" s="165">
        <v>-8.8420221720907355E-3</v>
      </c>
      <c r="O159" s="165">
        <v>-1.4615747059315565E-2</v>
      </c>
      <c r="P159" s="165">
        <v>3.7860645953299521E-2</v>
      </c>
      <c r="Q159" s="165">
        <v>2.3295801545321737E-2</v>
      </c>
      <c r="R159" s="165">
        <v>-2.2142090618097243E-2</v>
      </c>
      <c r="S159" s="165">
        <v>5.1766403966750918E-3</v>
      </c>
      <c r="T159" s="165">
        <v>1.1717803788103165E-2</v>
      </c>
      <c r="U159" s="165">
        <v>-1.8550669341834691E-3</v>
      </c>
      <c r="V159" s="165">
        <v>-4.1185831724365851E-2</v>
      </c>
      <c r="W159" s="165">
        <v>8.3449161236737179E-3</v>
      </c>
      <c r="X159" s="165">
        <v>-1.1019492407809195E-2</v>
      </c>
      <c r="Y159" s="165">
        <v>8.7445974626052525E-3</v>
      </c>
      <c r="Z159" s="165">
        <v>1.7160894389091963E-2</v>
      </c>
      <c r="AA159" s="165">
        <v>0</v>
      </c>
      <c r="AB159" s="165">
        <v>-1.1116497975178219E-2</v>
      </c>
      <c r="AC159" s="165">
        <v>-8.3658856968601425E-3</v>
      </c>
      <c r="AD159" s="165">
        <v>7.7301978805284222E-3</v>
      </c>
      <c r="AE159" s="165">
        <v>-2.4755909797211539E-2</v>
      </c>
      <c r="AF159" s="166">
        <v>-7.5219432806798991E-3</v>
      </c>
      <c r="AG159" s="14"/>
      <c r="AH159" s="14"/>
      <c r="AI159" s="14"/>
    </row>
    <row r="160" spans="1:35" x14ac:dyDescent="0.2">
      <c r="A160" s="127">
        <v>44307</v>
      </c>
      <c r="B160" s="164">
        <v>1.3010599904025311E-2</v>
      </c>
      <c r="C160" s="165">
        <v>1.4334851233569035E-2</v>
      </c>
      <c r="D160" s="165">
        <v>-1.3892721276567155E-3</v>
      </c>
      <c r="E160" s="165">
        <v>2.9299000606273218E-3</v>
      </c>
      <c r="F160" s="165">
        <v>7.9466804062775509E-3</v>
      </c>
      <c r="G160" s="165">
        <v>2.1218652611284528E-2</v>
      </c>
      <c r="H160" s="165">
        <v>1.3816253551440782E-2</v>
      </c>
      <c r="I160" s="165">
        <v>2.7032051997837314E-3</v>
      </c>
      <c r="J160" s="165">
        <v>8.1226327532815112E-3</v>
      </c>
      <c r="K160" s="165">
        <v>3.7451984635083146E-2</v>
      </c>
      <c r="L160" s="165">
        <v>1.0214487010147044E-2</v>
      </c>
      <c r="M160" s="165">
        <v>1.3944477069067096E-2</v>
      </c>
      <c r="N160" s="165">
        <v>6.1427986642956789E-3</v>
      </c>
      <c r="O160" s="165">
        <v>1.5948963063014965E-2</v>
      </c>
      <c r="P160" s="165">
        <v>3.9012730486024161E-2</v>
      </c>
      <c r="Q160" s="165">
        <v>6.6074004470784153E-4</v>
      </c>
      <c r="R160" s="165">
        <v>8.5079987001273061E-3</v>
      </c>
      <c r="S160" s="165">
        <v>-3.2187460456363226E-3</v>
      </c>
      <c r="T160" s="165">
        <v>8.4001127096842154E-3</v>
      </c>
      <c r="U160" s="165">
        <v>8.9831058242426653E-3</v>
      </c>
      <c r="V160" s="165">
        <v>2.1949437322402288E-2</v>
      </c>
      <c r="W160" s="165">
        <v>-6.5335317604354737E-3</v>
      </c>
      <c r="X160" s="165">
        <v>1.140546990771063E-2</v>
      </c>
      <c r="Y160" s="165">
        <v>1.0595319093182454E-2</v>
      </c>
      <c r="Z160" s="165">
        <v>5.7498777034521442E-3</v>
      </c>
      <c r="AA160" s="165">
        <v>-4.2815551341249813E-3</v>
      </c>
      <c r="AB160" s="165">
        <v>1.8676092881924511E-2</v>
      </c>
      <c r="AC160" s="165">
        <v>1.3310817397825137E-2</v>
      </c>
      <c r="AD160" s="165">
        <v>2.9121672021106271E-3</v>
      </c>
      <c r="AE160" s="165">
        <v>1.7506866472718485E-3</v>
      </c>
      <c r="AF160" s="166">
        <v>9.3435202076797008E-3</v>
      </c>
      <c r="AG160" s="14"/>
      <c r="AH160" s="14"/>
      <c r="AI160" s="14"/>
    </row>
    <row r="161" spans="1:35" x14ac:dyDescent="0.2">
      <c r="A161" s="127">
        <v>44308</v>
      </c>
      <c r="B161" s="164">
        <v>9.9507165981949086E-5</v>
      </c>
      <c r="C161" s="165">
        <v>-1.3581329630862893E-4</v>
      </c>
      <c r="D161" s="165">
        <v>-1.4413772371952072E-2</v>
      </c>
      <c r="E161" s="165">
        <v>-1.1685378277153657E-2</v>
      </c>
      <c r="F161" s="165">
        <v>-6.7395558387550736E-3</v>
      </c>
      <c r="G161" s="165">
        <v>-1.5357514808988171E-2</v>
      </c>
      <c r="H161" s="165">
        <v>-1.7327031519701164E-2</v>
      </c>
      <c r="I161" s="165">
        <v>-8.280377431157282E-3</v>
      </c>
      <c r="J161" s="165">
        <v>-3.113019536476469E-3</v>
      </c>
      <c r="K161" s="165">
        <v>-6.0012341869793207E-2</v>
      </c>
      <c r="L161" s="165">
        <v>-1.3183354147453974E-2</v>
      </c>
      <c r="M161" s="165">
        <v>-5.3796312364424725E-3</v>
      </c>
      <c r="N161" s="165">
        <v>-1.3775182803184016E-2</v>
      </c>
      <c r="O161" s="165">
        <v>-1.773941887379249E-2</v>
      </c>
      <c r="P161" s="165">
        <v>-1.5813333002856145E-2</v>
      </c>
      <c r="Q161" s="165">
        <v>-8.4639116024710637E-3</v>
      </c>
      <c r="R161" s="165">
        <v>-2.1057513932526972E-2</v>
      </c>
      <c r="S161" s="165">
        <v>3.0139155044759391E-3</v>
      </c>
      <c r="T161" s="165">
        <v>-1.6029255007427468E-2</v>
      </c>
      <c r="U161" s="165">
        <v>-1.3086093215593064E-2</v>
      </c>
      <c r="V161" s="165">
        <v>-5.5427331274549019E-3</v>
      </c>
      <c r="W161" s="165">
        <v>-1.6222147626358097E-2</v>
      </c>
      <c r="X161" s="165">
        <v>3.4264747000909423E-3</v>
      </c>
      <c r="Y161" s="165">
        <v>-9.5946750033463202E-3</v>
      </c>
      <c r="Z161" s="165">
        <v>-5.6919059486567614E-3</v>
      </c>
      <c r="AA161" s="165">
        <v>-1.4791881919365091E-2</v>
      </c>
      <c r="AB161" s="165">
        <v>5.2763245365095024E-4</v>
      </c>
      <c r="AC161" s="165">
        <v>-2.7196984777002498E-2</v>
      </c>
      <c r="AD161" s="165">
        <v>-1.0835687199058586E-2</v>
      </c>
      <c r="AE161" s="165">
        <v>-1.9114521221591518E-3</v>
      </c>
      <c r="AF161" s="166">
        <v>-9.4152116848104095E-3</v>
      </c>
      <c r="AG161" s="14"/>
      <c r="AH161" s="14"/>
      <c r="AI161" s="14"/>
    </row>
    <row r="162" spans="1:35" x14ac:dyDescent="0.2">
      <c r="A162" s="127">
        <v>44309</v>
      </c>
      <c r="B162" s="164">
        <v>6.4708961614006189E-3</v>
      </c>
      <c r="C162" s="165">
        <v>-1.9230782298701121E-2</v>
      </c>
      <c r="D162" s="165">
        <v>7.7631679149596788E-3</v>
      </c>
      <c r="E162" s="165">
        <v>1.8038539972130785E-2</v>
      </c>
      <c r="F162" s="165">
        <v>1.7283331052077688E-2</v>
      </c>
      <c r="G162" s="165">
        <v>5.3300799743549732E-3</v>
      </c>
      <c r="H162" s="165">
        <v>5.9435960161544621E-3</v>
      </c>
      <c r="I162" s="165">
        <v>7.9611650485436058E-3</v>
      </c>
      <c r="J162" s="165">
        <v>5.5110214090925425E-4</v>
      </c>
      <c r="K162" s="165">
        <v>1.9366502543902708E-2</v>
      </c>
      <c r="L162" s="165">
        <v>2.5691400471064219E-2</v>
      </c>
      <c r="M162" s="165">
        <v>-2.0762431753520771E-2</v>
      </c>
      <c r="N162" s="165">
        <v>7.5593357432777175E-3</v>
      </c>
      <c r="O162" s="165">
        <v>-5.3220361195461141E-2</v>
      </c>
      <c r="P162" s="165">
        <v>8.139821688418758E-3</v>
      </c>
      <c r="Q162" s="165">
        <v>2.058427257591644E-3</v>
      </c>
      <c r="R162" s="165">
        <v>1.9135557411126936E-2</v>
      </c>
      <c r="S162" s="165">
        <v>6.9539618446183837E-3</v>
      </c>
      <c r="T162" s="165">
        <v>-1.0261151356514286E-3</v>
      </c>
      <c r="U162" s="165">
        <v>1.5476069521371594E-2</v>
      </c>
      <c r="V162" s="165">
        <v>7.8186178567141162E-3</v>
      </c>
      <c r="W162" s="165">
        <v>-5.1251799329579129E-3</v>
      </c>
      <c r="X162" s="165">
        <v>9.3364553446348975E-3</v>
      </c>
      <c r="Y162" s="165">
        <v>1.2638744230408339E-2</v>
      </c>
      <c r="Z162" s="165">
        <v>9.5072096495565361E-3</v>
      </c>
      <c r="AA162" s="165">
        <v>3.4916201726886698E-4</v>
      </c>
      <c r="AB162" s="165">
        <v>1.0678002044443469E-2</v>
      </c>
      <c r="AC162" s="165">
        <v>8.3681624812415034E-3</v>
      </c>
      <c r="AD162" s="165">
        <v>1.6467101259642902E-3</v>
      </c>
      <c r="AE162" s="165">
        <v>1.4226800564314246E-3</v>
      </c>
      <c r="AF162" s="166">
        <v>6.7302659399866016E-3</v>
      </c>
      <c r="AG162" s="14"/>
      <c r="AH162" s="14"/>
      <c r="AI162" s="14"/>
    </row>
    <row r="163" spans="1:35" x14ac:dyDescent="0.2">
      <c r="A163" s="127">
        <v>44312</v>
      </c>
      <c r="B163" s="164">
        <v>-1.2710148556530299E-2</v>
      </c>
      <c r="C163" s="165">
        <v>4.164064239394949E-2</v>
      </c>
      <c r="D163" s="165">
        <v>-5.8747811768071756E-3</v>
      </c>
      <c r="E163" s="165">
        <v>2.9779182486193712E-3</v>
      </c>
      <c r="F163" s="165">
        <v>1.2836634515549949E-2</v>
      </c>
      <c r="G163" s="165">
        <v>1.95557341290864E-3</v>
      </c>
      <c r="H163" s="165">
        <v>-2.9548005035506808E-4</v>
      </c>
      <c r="I163" s="165">
        <v>-5.201329223656237E-3</v>
      </c>
      <c r="J163" s="165">
        <v>-1.4870589042214388E-2</v>
      </c>
      <c r="K163" s="165">
        <v>1.4490419988884007E-3</v>
      </c>
      <c r="L163" s="165">
        <v>1.2288147712600894E-2</v>
      </c>
      <c r="M163" s="165">
        <v>-1.3273924276169247E-2</v>
      </c>
      <c r="N163" s="165">
        <v>-1.2041201702374216E-2</v>
      </c>
      <c r="O163" s="165">
        <v>-8.1027006042301286E-3</v>
      </c>
      <c r="P163" s="165">
        <v>-6.0379557836528486E-3</v>
      </c>
      <c r="Q163" s="165">
        <v>-8.4582465331501933E-3</v>
      </c>
      <c r="R163" s="165">
        <v>2.4635195091082807E-3</v>
      </c>
      <c r="S163" s="165">
        <v>-9.6768862675685741E-3</v>
      </c>
      <c r="T163" s="165">
        <v>-4.494086975194822E-3</v>
      </c>
      <c r="U163" s="165">
        <v>1.5316638299442964E-3</v>
      </c>
      <c r="V163" s="165">
        <v>1.0830355467695618E-2</v>
      </c>
      <c r="W163" s="165">
        <v>-2.0009011198909743E-2</v>
      </c>
      <c r="X163" s="165">
        <v>8.3508716618319045E-3</v>
      </c>
      <c r="Y163" s="165">
        <v>-1.3367967900860922E-2</v>
      </c>
      <c r="Z163" s="165">
        <v>-1.1116417332149742E-2</v>
      </c>
      <c r="AA163" s="165">
        <v>-6.2827226227351041E-3</v>
      </c>
      <c r="AB163" s="165">
        <v>1.4782434782609766E-3</v>
      </c>
      <c r="AC163" s="165">
        <v>-5.4696341003396265E-3</v>
      </c>
      <c r="AD163" s="165">
        <v>-1.4224375163304215E-2</v>
      </c>
      <c r="AE163" s="165">
        <v>6.8298545114227061E-3</v>
      </c>
      <c r="AF163" s="166">
        <v>-1.8188499475229047E-3</v>
      </c>
      <c r="AG163" s="14"/>
      <c r="AH163" s="14"/>
      <c r="AI163" s="14"/>
    </row>
    <row r="164" spans="1:35" x14ac:dyDescent="0.2">
      <c r="A164" s="127">
        <v>44313</v>
      </c>
      <c r="B164" s="164">
        <v>-2.5948043231276863E-2</v>
      </c>
      <c r="C164" s="165">
        <v>1.3306505608801089E-4</v>
      </c>
      <c r="D164" s="165">
        <v>-1.5262953737272822E-3</v>
      </c>
      <c r="E164" s="165">
        <v>-2.4495397680408537E-3</v>
      </c>
      <c r="F164" s="165">
        <v>4.2660660680411411E-3</v>
      </c>
      <c r="G164" s="165">
        <v>-9.5420715609129125E-4</v>
      </c>
      <c r="H164" s="165">
        <v>1.1623325796591422E-2</v>
      </c>
      <c r="I164" s="165">
        <v>-5.2285051361058432E-3</v>
      </c>
      <c r="J164" s="165">
        <v>-1.4908311591501633E-3</v>
      </c>
      <c r="K164" s="165">
        <v>7.2347426489591804E-3</v>
      </c>
      <c r="L164" s="165">
        <v>9.0533770947458514E-3</v>
      </c>
      <c r="M164" s="165">
        <v>6.3650639876298154E-3</v>
      </c>
      <c r="N164" s="165">
        <v>1.8750774047651131E-3</v>
      </c>
      <c r="O164" s="165">
        <v>-1.3444469484154897E-2</v>
      </c>
      <c r="P164" s="165">
        <v>3.1079181906092934E-3</v>
      </c>
      <c r="Q164" s="165">
        <v>-5.7275288120742784E-3</v>
      </c>
      <c r="R164" s="165">
        <v>4.5829038865954352E-3</v>
      </c>
      <c r="S164" s="165">
        <v>1.149325480171548E-2</v>
      </c>
      <c r="T164" s="165">
        <v>-2.1927435310976628E-3</v>
      </c>
      <c r="U164" s="165">
        <v>1.6058612856828525E-3</v>
      </c>
      <c r="V164" s="165">
        <v>3.8753417686014924E-3</v>
      </c>
      <c r="W164" s="165">
        <v>-6.0949263330389858E-4</v>
      </c>
      <c r="X164" s="165">
        <v>-5.308757168260847E-3</v>
      </c>
      <c r="Y164" s="165">
        <v>-3.4033199358716182E-3</v>
      </c>
      <c r="Z164" s="165">
        <v>-3.4355202635598658E-3</v>
      </c>
      <c r="AA164" s="165">
        <v>-1.0888637353154818E-2</v>
      </c>
      <c r="AB164" s="165">
        <v>-1.8667708928848947E-3</v>
      </c>
      <c r="AC164" s="165">
        <v>-4.172235918831646E-3</v>
      </c>
      <c r="AD164" s="165">
        <v>3.4080268752658682E-3</v>
      </c>
      <c r="AE164" s="165">
        <v>2.0078959785554407E-3</v>
      </c>
      <c r="AF164" s="166">
        <v>9.8877126630814161E-5</v>
      </c>
      <c r="AG164" s="14"/>
      <c r="AH164" s="14"/>
      <c r="AI164" s="14"/>
    </row>
    <row r="165" spans="1:35" x14ac:dyDescent="0.2">
      <c r="A165" s="127">
        <v>44314</v>
      </c>
      <c r="B165" s="164">
        <v>7.6111906548397279E-3</v>
      </c>
      <c r="C165" s="165">
        <v>1.4498483542840557E-2</v>
      </c>
      <c r="D165" s="165">
        <v>-7.2198477791743931E-2</v>
      </c>
      <c r="E165" s="165">
        <v>-6.0272118909679984E-3</v>
      </c>
      <c r="F165" s="165">
        <v>-2.8910768223241012E-2</v>
      </c>
      <c r="G165" s="165">
        <v>8.509190909250508E-3</v>
      </c>
      <c r="H165" s="165">
        <v>2.4537527493793343E-2</v>
      </c>
      <c r="I165" s="165">
        <v>-5.0612810017769405E-3</v>
      </c>
      <c r="J165" s="165">
        <v>1.8659947045174263E-4</v>
      </c>
      <c r="K165" s="165">
        <v>1.0534700381972906E-2</v>
      </c>
      <c r="L165" s="165">
        <v>4.2696246102527091E-3</v>
      </c>
      <c r="M165" s="165">
        <v>-2.6913381726978436E-4</v>
      </c>
      <c r="N165" s="165">
        <v>-2.7449546491774557E-3</v>
      </c>
      <c r="O165" s="165">
        <v>-6.0376400545517628E-3</v>
      </c>
      <c r="P165" s="165">
        <v>6.9713755007174694E-3</v>
      </c>
      <c r="Q165" s="165">
        <v>-7.3538243134989578E-3</v>
      </c>
      <c r="R165" s="165">
        <v>6.4793123966941923E-3</v>
      </c>
      <c r="S165" s="165">
        <v>-1.0937067170602943E-2</v>
      </c>
      <c r="T165" s="165">
        <v>-3.4902219745520657E-3</v>
      </c>
      <c r="U165" s="165">
        <v>-2.8285692910311577E-2</v>
      </c>
      <c r="V165" s="165">
        <v>-1.0597184084496503E-2</v>
      </c>
      <c r="W165" s="165">
        <v>1.6770926340878844E-3</v>
      </c>
      <c r="X165" s="165">
        <v>1.1400016737969754E-2</v>
      </c>
      <c r="Y165" s="165">
        <v>-9.0850774952011548E-3</v>
      </c>
      <c r="Z165" s="165">
        <v>2.2812674271222022E-4</v>
      </c>
      <c r="AA165" s="165">
        <v>1.953125E-3</v>
      </c>
      <c r="AB165" s="165">
        <v>1.5397298675180693E-2</v>
      </c>
      <c r="AC165" s="165">
        <v>-2.0947629820896596E-3</v>
      </c>
      <c r="AD165" s="165">
        <v>-3.5410173601310158E-3</v>
      </c>
      <c r="AE165" s="165">
        <v>-6.7699307125754782E-3</v>
      </c>
      <c r="AF165" s="166">
        <v>-4.8418519620314626E-3</v>
      </c>
      <c r="AG165" s="14"/>
      <c r="AH165" s="14"/>
      <c r="AI165" s="14"/>
    </row>
    <row r="166" spans="1:35" x14ac:dyDescent="0.2">
      <c r="A166" s="127">
        <v>44315</v>
      </c>
      <c r="B166" s="164">
        <v>1.5924106116821157E-2</v>
      </c>
      <c r="C166" s="165">
        <v>1.3701403539463808E-2</v>
      </c>
      <c r="D166" s="165">
        <v>-8.4491569467107785E-3</v>
      </c>
      <c r="E166" s="165">
        <v>-7.4865996782969013E-4</v>
      </c>
      <c r="F166" s="165">
        <v>2.0385415175834254E-3</v>
      </c>
      <c r="G166" s="165">
        <v>-2.0792087548961447E-2</v>
      </c>
      <c r="H166" s="165">
        <v>1.5966555636128588E-2</v>
      </c>
      <c r="I166" s="165">
        <v>6.8479356907076294E-3</v>
      </c>
      <c r="J166" s="165">
        <v>1.2502295204329217E-2</v>
      </c>
      <c r="K166" s="165">
        <v>1.1846422179017102E-2</v>
      </c>
      <c r="L166" s="165">
        <v>1.3961150812723755E-2</v>
      </c>
      <c r="M166" s="165">
        <v>4.6215238619267129E-3</v>
      </c>
      <c r="N166" s="165">
        <v>1.7609724933494331E-2</v>
      </c>
      <c r="O166" s="165">
        <v>1.1454356325136361E-2</v>
      </c>
      <c r="P166" s="165">
        <v>8.6713636363635604E-3</v>
      </c>
      <c r="Q166" s="165">
        <v>1.370540223991612E-2</v>
      </c>
      <c r="R166" s="165">
        <v>1.9444301896979654E-2</v>
      </c>
      <c r="S166" s="165">
        <v>1.2047687069443036E-2</v>
      </c>
      <c r="T166" s="165">
        <v>-4.4233975598252373E-2</v>
      </c>
      <c r="U166" s="165">
        <v>-8.0531230990974478E-3</v>
      </c>
      <c r="V166" s="165">
        <v>1.9508743504236925E-2</v>
      </c>
      <c r="W166" s="165">
        <v>8.4474965805554358E-3</v>
      </c>
      <c r="X166" s="165">
        <v>-1.0638314533976789E-2</v>
      </c>
      <c r="Y166" s="165">
        <v>1.2419559704381911E-2</v>
      </c>
      <c r="Z166" s="165">
        <v>1.7638541449489731E-2</v>
      </c>
      <c r="AA166" s="165">
        <v>1.5771752613857881E-2</v>
      </c>
      <c r="AB166" s="165">
        <v>1.4606999545174526E-2</v>
      </c>
      <c r="AC166" s="165">
        <v>6.488549370665897E-3</v>
      </c>
      <c r="AD166" s="165">
        <v>1.2618797683797478E-2</v>
      </c>
      <c r="AE166" s="165">
        <v>1.0578564864925033E-2</v>
      </c>
      <c r="AF166" s="166">
        <v>7.0957215737967871E-3</v>
      </c>
      <c r="AG166" s="14"/>
      <c r="AH166" s="14"/>
      <c r="AI166" s="14"/>
    </row>
    <row r="167" spans="1:35" x14ac:dyDescent="0.2">
      <c r="A167" s="127">
        <v>44316</v>
      </c>
      <c r="B167" s="164">
        <v>-9.5955989510837503E-3</v>
      </c>
      <c r="C167" s="165">
        <v>-8.2778177495370642E-3</v>
      </c>
      <c r="D167" s="165">
        <v>2.1004609317744061E-2</v>
      </c>
      <c r="E167" s="165">
        <v>-1.5133271355507127E-2</v>
      </c>
      <c r="F167" s="165">
        <v>-6.9085529633927667E-3</v>
      </c>
      <c r="G167" s="165">
        <v>2.8135578194330435E-3</v>
      </c>
      <c r="H167" s="165">
        <v>-3.5827894558879469E-2</v>
      </c>
      <c r="I167" s="165">
        <v>-1.0687893717215347E-2</v>
      </c>
      <c r="J167" s="165">
        <v>-5.1603024386400742E-3</v>
      </c>
      <c r="K167" s="165">
        <v>-2.4352139380335203E-2</v>
      </c>
      <c r="L167" s="165">
        <v>-1.2805589673894113E-2</v>
      </c>
      <c r="M167" s="165">
        <v>-3.8410050158375064E-3</v>
      </c>
      <c r="N167" s="165">
        <v>-5.1330393450917944E-3</v>
      </c>
      <c r="O167" s="165">
        <v>-1.2868908937352597E-2</v>
      </c>
      <c r="P167" s="165">
        <v>-1.6361618955850643E-2</v>
      </c>
      <c r="Q167" s="165">
        <v>-8.9525032086328338E-3</v>
      </c>
      <c r="R167" s="165">
        <v>-8.8923511966961799E-3</v>
      </c>
      <c r="S167" s="165">
        <v>3.6988009613043715E-3</v>
      </c>
      <c r="T167" s="165">
        <v>1.1129168217994811E-2</v>
      </c>
      <c r="U167" s="165">
        <v>-1.3068868818441048E-3</v>
      </c>
      <c r="V167" s="165">
        <v>-4.8026416329973731E-3</v>
      </c>
      <c r="W167" s="165">
        <v>6.8674291324211101E-3</v>
      </c>
      <c r="X167" s="165">
        <v>-1.7238410918081537E-2</v>
      </c>
      <c r="Y167" s="165">
        <v>-6.6794670522698496E-3</v>
      </c>
      <c r="Z167" s="165">
        <v>-6.8484624136011529E-3</v>
      </c>
      <c r="AA167" s="165">
        <v>8.1995987438938656E-3</v>
      </c>
      <c r="AB167" s="165">
        <v>-1.3932293279015906E-2</v>
      </c>
      <c r="AC167" s="165">
        <v>6.8258624639414567E-3</v>
      </c>
      <c r="AD167" s="165">
        <v>2.0052924870981315E-3</v>
      </c>
      <c r="AE167" s="165">
        <v>3.7230992961410081E-3</v>
      </c>
      <c r="AF167" s="166">
        <v>-5.4465073181846346E-3</v>
      </c>
      <c r="AG167" s="14"/>
      <c r="AH167" s="14"/>
      <c r="AI167" s="14"/>
    </row>
    <row r="168" spans="1:35" x14ac:dyDescent="0.2">
      <c r="A168" s="127">
        <v>44319</v>
      </c>
      <c r="B168" s="164">
        <v>7.4566399891278223E-3</v>
      </c>
      <c r="C168" s="165">
        <v>9.455474034999467E-3</v>
      </c>
      <c r="D168" s="165">
        <v>2.3952620697515581E-2</v>
      </c>
      <c r="E168" s="165">
        <v>8.2153198120551441E-3</v>
      </c>
      <c r="F168" s="165">
        <v>3.755725353213446E-3</v>
      </c>
      <c r="G168" s="165">
        <v>2.6301784111604221E-4</v>
      </c>
      <c r="H168" s="165">
        <v>2.3867264965557577E-2</v>
      </c>
      <c r="I168" s="165">
        <v>5.107012374779174E-3</v>
      </c>
      <c r="J168" s="165">
        <v>9.262689885142672E-3</v>
      </c>
      <c r="K168" s="165">
        <v>3.2800048000000137E-2</v>
      </c>
      <c r="L168" s="165">
        <v>4.907424138645089E-3</v>
      </c>
      <c r="M168" s="165">
        <v>7.1737807129501618E-4</v>
      </c>
      <c r="N168" s="165">
        <v>2.0391064154590133E-2</v>
      </c>
      <c r="O168" s="165">
        <v>-4.6932210097899718E-3</v>
      </c>
      <c r="P168" s="165">
        <v>2.0228326042136757E-2</v>
      </c>
      <c r="Q168" s="165">
        <v>1.5240036016469727E-2</v>
      </c>
      <c r="R168" s="165">
        <v>-2.9256680700301407E-3</v>
      </c>
      <c r="S168" s="165">
        <v>-2.2026600965548981E-3</v>
      </c>
      <c r="T168" s="165">
        <v>1.9865804228754724E-2</v>
      </c>
      <c r="U168" s="165">
        <v>-1.2689031996284683E-3</v>
      </c>
      <c r="V168" s="165">
        <v>3.0915700155169645E-3</v>
      </c>
      <c r="W168" s="165">
        <v>1.1842317671148628E-2</v>
      </c>
      <c r="X168" s="165">
        <v>-2.8482163080170486E-2</v>
      </c>
      <c r="Y168" s="165">
        <v>1.2478934114084295E-2</v>
      </c>
      <c r="Z168" s="165">
        <v>1.7803425811537377E-2</v>
      </c>
      <c r="AA168" s="165">
        <v>2.249472188104118E-3</v>
      </c>
      <c r="AB168" s="165">
        <v>-4.0674644979231678E-3</v>
      </c>
      <c r="AC168" s="165">
        <v>2.2598889740071293E-2</v>
      </c>
      <c r="AD168" s="165">
        <v>1.5795803994116175E-2</v>
      </c>
      <c r="AE168" s="165">
        <v>-2.7416890067371025E-3</v>
      </c>
      <c r="AF168" s="166">
        <v>7.0370791309777303E-3</v>
      </c>
      <c r="AG168" s="14"/>
      <c r="AH168" s="14"/>
      <c r="AI168" s="14"/>
    </row>
    <row r="169" spans="1:35" x14ac:dyDescent="0.2">
      <c r="A169" s="127">
        <v>44320</v>
      </c>
      <c r="B169" s="164">
        <v>3.8769648865768502E-3</v>
      </c>
      <c r="C169" s="165">
        <v>-1.7442118525023975E-3</v>
      </c>
      <c r="D169" s="165">
        <v>8.0691008218050086E-3</v>
      </c>
      <c r="E169" s="165">
        <v>-3.5385508131119403E-2</v>
      </c>
      <c r="F169" s="165">
        <v>-6.6329222617208528E-3</v>
      </c>
      <c r="G169" s="165">
        <v>2.2965359363328774E-2</v>
      </c>
      <c r="H169" s="165">
        <v>5.4960864730035919E-3</v>
      </c>
      <c r="I169" s="165">
        <v>-8.9896231772375046E-3</v>
      </c>
      <c r="J169" s="165">
        <v>-6.2408406754771439E-3</v>
      </c>
      <c r="K169" s="165">
        <v>2.587138531968769E-2</v>
      </c>
      <c r="L169" s="165">
        <v>-9.1389078234083154E-4</v>
      </c>
      <c r="M169" s="165">
        <v>9.9910216396643658E-3</v>
      </c>
      <c r="N169" s="165">
        <v>7.5695645479916251E-3</v>
      </c>
      <c r="O169" s="165">
        <v>-6.2870417843885473E-3</v>
      </c>
      <c r="P169" s="165">
        <v>6.9084628670121884E-3</v>
      </c>
      <c r="Q169" s="165">
        <v>1.5495411243460655E-2</v>
      </c>
      <c r="R169" s="165">
        <v>1.3823650144603183E-2</v>
      </c>
      <c r="S169" s="165">
        <v>-7.216832290854347E-3</v>
      </c>
      <c r="T169" s="165">
        <v>1.3164137931043207E-4</v>
      </c>
      <c r="U169" s="165">
        <v>-1.6159803001033146E-2</v>
      </c>
      <c r="V169" s="165">
        <v>-1.1125280095657275E-2</v>
      </c>
      <c r="W169" s="165">
        <v>-3.4074592592592268E-3</v>
      </c>
      <c r="X169" s="165">
        <v>-2.9406516567002994E-2</v>
      </c>
      <c r="Y169" s="165">
        <v>1.2389060920596773E-2</v>
      </c>
      <c r="Z169" s="165">
        <v>1.340232096677485E-2</v>
      </c>
      <c r="AA169" s="165">
        <v>1.1740331897110989E-2</v>
      </c>
      <c r="AB169" s="165">
        <v>-2.4934525493597315E-3</v>
      </c>
      <c r="AC169" s="165">
        <v>-3.3149171881200479E-3</v>
      </c>
      <c r="AD169" s="165">
        <v>-9.850788412988587E-3</v>
      </c>
      <c r="AE169" s="165">
        <v>-6.7920599103029611E-3</v>
      </c>
      <c r="AF169" s="166">
        <v>5.8041997195790174E-4</v>
      </c>
      <c r="AG169" s="14"/>
      <c r="AH169" s="14"/>
      <c r="AI169" s="14"/>
    </row>
    <row r="170" spans="1:35" x14ac:dyDescent="0.2">
      <c r="A170" s="127">
        <v>44321</v>
      </c>
      <c r="B170" s="164">
        <v>1.0332013985053123E-2</v>
      </c>
      <c r="C170" s="165">
        <v>1.2036497845314686E-2</v>
      </c>
      <c r="D170" s="165">
        <v>8.0449749027935447E-3</v>
      </c>
      <c r="E170" s="165">
        <v>1.9554791076337175E-3</v>
      </c>
      <c r="F170" s="165">
        <v>-2.3327534491984547E-2</v>
      </c>
      <c r="G170" s="165">
        <v>1.9150854390971306E-2</v>
      </c>
      <c r="H170" s="165">
        <v>2.6858900887202886E-2</v>
      </c>
      <c r="I170" s="165">
        <v>8.2824296644139483E-3</v>
      </c>
      <c r="J170" s="165">
        <v>-2.5858700145156011E-3</v>
      </c>
      <c r="K170" s="165">
        <v>2.7937163576907675E-2</v>
      </c>
      <c r="L170" s="165">
        <v>2.2238735104490592E-2</v>
      </c>
      <c r="M170" s="165">
        <v>3.3713748108044062E-3</v>
      </c>
      <c r="N170" s="165">
        <v>-2.1636596562198962E-3</v>
      </c>
      <c r="O170" s="165">
        <v>-8.7880489002445383E-4</v>
      </c>
      <c r="P170" s="165">
        <v>-3.6363567753001647E-3</v>
      </c>
      <c r="Q170" s="165">
        <v>-4.1723608708980064E-3</v>
      </c>
      <c r="R170" s="165">
        <v>1.3120710396725244E-2</v>
      </c>
      <c r="S170" s="165">
        <v>5.0457196397599713E-3</v>
      </c>
      <c r="T170" s="165">
        <v>2.250291354749101E-2</v>
      </c>
      <c r="U170" s="165">
        <v>-5.3270593538456978E-3</v>
      </c>
      <c r="V170" s="165">
        <v>5.0171340551012911E-3</v>
      </c>
      <c r="W170" s="165">
        <v>-8.027248819613253E-3</v>
      </c>
      <c r="X170" s="165">
        <v>-8.1959621391092252E-3</v>
      </c>
      <c r="Y170" s="165">
        <v>4.7940074736265714E-3</v>
      </c>
      <c r="Z170" s="165">
        <v>2.8200612906117417E-3</v>
      </c>
      <c r="AA170" s="165">
        <v>1.5358532947389314E-3</v>
      </c>
      <c r="AB170" s="165">
        <v>-1.2153566401558291E-2</v>
      </c>
      <c r="AC170" s="165">
        <v>6.4671472000581431E-3</v>
      </c>
      <c r="AD170" s="165">
        <v>-8.5272171082484416E-4</v>
      </c>
      <c r="AE170" s="165">
        <v>-1.487112618724562E-2</v>
      </c>
      <c r="AF170" s="166">
        <v>2.8509042414341934E-3</v>
      </c>
      <c r="AG170" s="14"/>
      <c r="AH170" s="14"/>
      <c r="AI170" s="14"/>
    </row>
    <row r="171" spans="1:35" x14ac:dyDescent="0.2">
      <c r="A171" s="127">
        <v>44322</v>
      </c>
      <c r="B171" s="164">
        <v>4.8153395073933236E-3</v>
      </c>
      <c r="C171" s="165">
        <v>3.1332310450364886E-3</v>
      </c>
      <c r="D171" s="165">
        <v>7.8203206459919183E-3</v>
      </c>
      <c r="E171" s="165">
        <v>1.2802489642350201E-2</v>
      </c>
      <c r="F171" s="165">
        <v>7.1435053466761822E-3</v>
      </c>
      <c r="G171" s="165">
        <v>-3.4050697115127759E-3</v>
      </c>
      <c r="H171" s="165">
        <v>5.5064244264535489E-4</v>
      </c>
      <c r="I171" s="165">
        <v>2.5620926547605505E-2</v>
      </c>
      <c r="J171" s="165">
        <v>1.0000018518518505E-2</v>
      </c>
      <c r="K171" s="165">
        <v>1.4250051417658449E-2</v>
      </c>
      <c r="L171" s="165">
        <v>2.3348823099222926E-2</v>
      </c>
      <c r="M171" s="165">
        <v>1.0920031735089708E-2</v>
      </c>
      <c r="N171" s="165">
        <v>1.6654115945940129E-2</v>
      </c>
      <c r="O171" s="165">
        <v>5.9806686360832639E-3</v>
      </c>
      <c r="P171" s="165">
        <v>2.2035511485776649E-2</v>
      </c>
      <c r="Q171" s="165">
        <v>4.0102829468366963E-3</v>
      </c>
      <c r="R171" s="165">
        <v>2.0124415436149956E-2</v>
      </c>
      <c r="S171" s="165">
        <v>-7.6579307930801921E-4</v>
      </c>
      <c r="T171" s="165">
        <v>1.0296566471390545E-3</v>
      </c>
      <c r="U171" s="165">
        <v>1.3226741537603948E-2</v>
      </c>
      <c r="V171" s="165">
        <v>9.6815515636423655E-3</v>
      </c>
      <c r="W171" s="165">
        <v>1.258798075741141E-2</v>
      </c>
      <c r="X171" s="165">
        <v>1.2302734790234027E-2</v>
      </c>
      <c r="Y171" s="165">
        <v>7.5962524525943209E-3</v>
      </c>
      <c r="Z171" s="165">
        <v>5.9878812121212377E-3</v>
      </c>
      <c r="AA171" s="165">
        <v>1.02232409307077E-2</v>
      </c>
      <c r="AB171" s="165">
        <v>9.2055317637158574E-3</v>
      </c>
      <c r="AC171" s="165">
        <v>-1.8362400984717198E-4</v>
      </c>
      <c r="AD171" s="165">
        <v>3.2005475163350283E-3</v>
      </c>
      <c r="AE171" s="165">
        <v>1.5426037557877414E-3</v>
      </c>
      <c r="AF171" s="166">
        <v>9.2955547622373125E-3</v>
      </c>
      <c r="AG171" s="14"/>
      <c r="AH171" s="14"/>
      <c r="AI171" s="14"/>
    </row>
    <row r="172" spans="1:35" x14ac:dyDescent="0.2">
      <c r="A172" s="127">
        <v>44323</v>
      </c>
      <c r="B172" s="164">
        <v>3.2607232199848291E-3</v>
      </c>
      <c r="C172" s="165">
        <v>1.3385969741650516E-2</v>
      </c>
      <c r="D172" s="165">
        <v>1.157980089638122E-2</v>
      </c>
      <c r="E172" s="165">
        <v>3.622645150969328E-3</v>
      </c>
      <c r="F172" s="165">
        <v>2.4629054650616045E-2</v>
      </c>
      <c r="G172" s="165">
        <v>1.6535191649106329E-2</v>
      </c>
      <c r="H172" s="165">
        <v>9.1726291278471095E-3</v>
      </c>
      <c r="I172" s="165">
        <v>1.8878737964888259E-2</v>
      </c>
      <c r="J172" s="165">
        <v>-5.5011000091464979E-4</v>
      </c>
      <c r="K172" s="165">
        <v>0</v>
      </c>
      <c r="L172" s="165">
        <v>1.344376311325024E-2</v>
      </c>
      <c r="M172" s="165">
        <v>5.6848157844013869E-4</v>
      </c>
      <c r="N172" s="165">
        <v>4.9470142316225818E-3</v>
      </c>
      <c r="O172" s="165">
        <v>8.3930583737201747E-3</v>
      </c>
      <c r="P172" s="165">
        <v>-1.9943343483942111E-2</v>
      </c>
      <c r="Q172" s="165">
        <v>4.5307915663888032E-3</v>
      </c>
      <c r="R172" s="165">
        <v>3.4227580630685761E-3</v>
      </c>
      <c r="S172" s="165">
        <v>-8.5178403792962598E-5</v>
      </c>
      <c r="T172" s="165">
        <v>8.0997408160548012E-3</v>
      </c>
      <c r="U172" s="165">
        <v>1.0931850573528967E-2</v>
      </c>
      <c r="V172" s="165">
        <v>3.2361921029218754E-2</v>
      </c>
      <c r="W172" s="165">
        <v>7.3960337975131907E-5</v>
      </c>
      <c r="X172" s="165">
        <v>-7.1084750225846038E-3</v>
      </c>
      <c r="Y172" s="165">
        <v>1.9314517133957043E-3</v>
      </c>
      <c r="Z172" s="165">
        <v>6.4582813059779198E-3</v>
      </c>
      <c r="AA172" s="165">
        <v>-9.6137626983678892E-3</v>
      </c>
      <c r="AB172" s="165">
        <v>3.458360607779154E-3</v>
      </c>
      <c r="AC172" s="165">
        <v>1.2853470673033218E-3</v>
      </c>
      <c r="AD172" s="165">
        <v>-6.0262742426173688E-3</v>
      </c>
      <c r="AE172" s="165">
        <v>1.6777617676678291E-2</v>
      </c>
      <c r="AF172" s="166">
        <v>6.6350145722553489E-3</v>
      </c>
      <c r="AG172" s="14"/>
      <c r="AH172" s="14"/>
      <c r="AI172" s="14"/>
    </row>
    <row r="173" spans="1:35" x14ac:dyDescent="0.2">
      <c r="A173" s="127">
        <v>44326</v>
      </c>
      <c r="B173" s="164">
        <v>2.0977962540770445E-2</v>
      </c>
      <c r="C173" s="165">
        <v>-1.8870487328481733E-3</v>
      </c>
      <c r="D173" s="165">
        <v>-6.2547183675581985E-3</v>
      </c>
      <c r="E173" s="165">
        <v>-2.5804537434668817E-2</v>
      </c>
      <c r="F173" s="165">
        <v>-1.0786970693561937E-2</v>
      </c>
      <c r="G173" s="165">
        <v>6.7222538959654798E-3</v>
      </c>
      <c r="H173" s="165">
        <v>-4.0901382682277942E-3</v>
      </c>
      <c r="I173" s="165">
        <v>-5.0533408197642737E-3</v>
      </c>
      <c r="J173" s="165">
        <v>7.3381400601040259E-3</v>
      </c>
      <c r="K173" s="165">
        <v>-4.4901216035615477E-3</v>
      </c>
      <c r="L173" s="165">
        <v>-5.9586991038299564E-3</v>
      </c>
      <c r="M173" s="165">
        <v>9.3973034913288345E-3</v>
      </c>
      <c r="N173" s="165">
        <v>5.512144436256472E-3</v>
      </c>
      <c r="O173" s="165">
        <v>-2.9478013853927898E-2</v>
      </c>
      <c r="P173" s="165">
        <v>4.8810048524197125E-3</v>
      </c>
      <c r="Q173" s="165">
        <v>1.0504474777448092E-2</v>
      </c>
      <c r="R173" s="165">
        <v>-1.2406350396731991E-4</v>
      </c>
      <c r="S173" s="165">
        <v>9.6661771361978843E-3</v>
      </c>
      <c r="T173" s="165">
        <v>-3.0607854830095871E-3</v>
      </c>
      <c r="U173" s="165">
        <v>-2.0914259104809374E-2</v>
      </c>
      <c r="V173" s="165">
        <v>-1.023150729600919E-2</v>
      </c>
      <c r="W173" s="165">
        <v>1.8645979370150778E-2</v>
      </c>
      <c r="X173" s="165">
        <v>-1.2055431870669819E-2</v>
      </c>
      <c r="Y173" s="165">
        <v>5.3479261905096109E-3</v>
      </c>
      <c r="Z173" s="165">
        <v>7.7577422400250118E-3</v>
      </c>
      <c r="AA173" s="165">
        <v>1.3623960939646462E-2</v>
      </c>
      <c r="AB173" s="165">
        <v>-2.6494891144556498E-2</v>
      </c>
      <c r="AC173" s="165">
        <v>1.0636383837087537E-2</v>
      </c>
      <c r="AD173" s="165">
        <v>4.4223253442723376E-3</v>
      </c>
      <c r="AE173" s="165">
        <v>-2.9214077671805283E-3</v>
      </c>
      <c r="AF173" s="166">
        <v>-1.0046650503080512E-3</v>
      </c>
      <c r="AG173" s="14"/>
      <c r="AH173" s="14"/>
      <c r="AI173" s="14"/>
    </row>
    <row r="174" spans="1:35" x14ac:dyDescent="0.2">
      <c r="A174" s="127">
        <v>44327</v>
      </c>
      <c r="B174" s="164">
        <v>-1.7411860151335001E-2</v>
      </c>
      <c r="C174" s="165">
        <v>-2.6783464756013675E-2</v>
      </c>
      <c r="D174" s="165">
        <v>-1.2666930818361344E-3</v>
      </c>
      <c r="E174" s="165">
        <v>-7.4102799749353743E-3</v>
      </c>
      <c r="F174" s="165">
        <v>-1.7387146875499138E-2</v>
      </c>
      <c r="G174" s="165">
        <v>-1.3643287524655712E-2</v>
      </c>
      <c r="H174" s="165">
        <v>-2.6193328465820898E-2</v>
      </c>
      <c r="I174" s="165">
        <v>-6.207637321294146E-3</v>
      </c>
      <c r="J174" s="165">
        <v>-1.0744855217628801E-2</v>
      </c>
      <c r="K174" s="165">
        <v>-2.3279934965229065E-3</v>
      </c>
      <c r="L174" s="165">
        <v>-2.3760388863846016E-2</v>
      </c>
      <c r="M174" s="165">
        <v>-7.7076209603565982E-3</v>
      </c>
      <c r="N174" s="165">
        <v>-3.0663670125815945E-2</v>
      </c>
      <c r="O174" s="165">
        <v>-1.6616044012577547E-2</v>
      </c>
      <c r="P174" s="165">
        <v>-1.3340610430876532E-2</v>
      </c>
      <c r="Q174" s="165">
        <v>-8.1634989566334859E-3</v>
      </c>
      <c r="R174" s="165">
        <v>-1.6623297254538483E-2</v>
      </c>
      <c r="S174" s="165">
        <v>-1.3706718342934798E-2</v>
      </c>
      <c r="T174" s="165">
        <v>-9.0827957356416356E-3</v>
      </c>
      <c r="U174" s="165">
        <v>-3.8433409940261676E-3</v>
      </c>
      <c r="V174" s="165">
        <v>5.2785999389413085E-3</v>
      </c>
      <c r="W174" s="165">
        <v>-4.9392969410807508E-3</v>
      </c>
      <c r="X174" s="165">
        <v>7.8077470092465795E-3</v>
      </c>
      <c r="Y174" s="165">
        <v>-3.0803464227172173E-2</v>
      </c>
      <c r="Z174" s="165">
        <v>-2.1834689996150125E-2</v>
      </c>
      <c r="AA174" s="165">
        <v>-1.6465036962365676E-2</v>
      </c>
      <c r="AB174" s="165">
        <v>-2.168451554770745E-3</v>
      </c>
      <c r="AC174" s="165">
        <v>-1.578659016899675E-2</v>
      </c>
      <c r="AD174" s="165">
        <v>-9.0186332684957238E-3</v>
      </c>
      <c r="AE174" s="165">
        <v>-1.427023850889475E-2</v>
      </c>
      <c r="AF174" s="166">
        <v>-1.3633320496148404E-2</v>
      </c>
      <c r="AG174" s="14"/>
      <c r="AH174" s="14"/>
      <c r="AI174" s="14"/>
    </row>
    <row r="175" spans="1:35" x14ac:dyDescent="0.2">
      <c r="A175" s="127">
        <v>44328</v>
      </c>
      <c r="B175" s="164">
        <v>-2.380721566951105E-2</v>
      </c>
      <c r="C175" s="165">
        <v>-1.3792592738121723E-2</v>
      </c>
      <c r="D175" s="165">
        <v>-5.8264010405104649E-3</v>
      </c>
      <c r="E175" s="165">
        <v>-2.4938502900849646E-2</v>
      </c>
      <c r="F175" s="165">
        <v>-3.5389749314274965E-2</v>
      </c>
      <c r="G175" s="165">
        <v>-8.2741160684398629E-3</v>
      </c>
      <c r="H175" s="165">
        <v>6.2793441315653897E-3</v>
      </c>
      <c r="I175" s="165">
        <v>-2.3282300841101611E-2</v>
      </c>
      <c r="J175" s="165">
        <v>-5.1546207658321741E-3</v>
      </c>
      <c r="K175" s="165">
        <v>-1.4146157211608501E-2</v>
      </c>
      <c r="L175" s="165">
        <v>-1.5336793733667697E-2</v>
      </c>
      <c r="M175" s="165">
        <v>-3.9797568689167839E-2</v>
      </c>
      <c r="N175" s="165">
        <v>-4.13113283576928E-2</v>
      </c>
      <c r="O175" s="165">
        <v>-2.5799454473120265E-2</v>
      </c>
      <c r="P175" s="165">
        <v>-2.024683108967662E-2</v>
      </c>
      <c r="Q175" s="165">
        <v>-4.0265749636850812E-3</v>
      </c>
      <c r="R175" s="165">
        <v>-6.8752116067017921E-3</v>
      </c>
      <c r="S175" s="165">
        <v>-2.5314286216906456E-2</v>
      </c>
      <c r="T175" s="165">
        <v>6.9713374579378762E-3</v>
      </c>
      <c r="U175" s="165">
        <v>-2.9362775118592754E-2</v>
      </c>
      <c r="V175" s="165">
        <v>-2.7202422228793099E-2</v>
      </c>
      <c r="W175" s="165">
        <v>-1.0584801424016188E-2</v>
      </c>
      <c r="X175" s="165">
        <v>-2.3288203036632038E-2</v>
      </c>
      <c r="Y175" s="165">
        <v>-1.8763175457742309E-2</v>
      </c>
      <c r="Z175" s="165">
        <v>-1.5375314101278237E-2</v>
      </c>
      <c r="AA175" s="165">
        <v>-2.2207208366805675E-3</v>
      </c>
      <c r="AB175" s="165">
        <v>-2.1509628729991626E-2</v>
      </c>
      <c r="AC175" s="165">
        <v>-2.2123911426109477E-2</v>
      </c>
      <c r="AD175" s="165">
        <v>-2.5868870816147638E-2</v>
      </c>
      <c r="AE175" s="165">
        <v>-2.1027093312347533E-2</v>
      </c>
      <c r="AF175" s="166">
        <v>-1.9886685287879846E-2</v>
      </c>
      <c r="AG175" s="14"/>
      <c r="AH175" s="14"/>
      <c r="AI175" s="14"/>
    </row>
    <row r="176" spans="1:35" x14ac:dyDescent="0.2">
      <c r="A176" s="127">
        <v>44329</v>
      </c>
      <c r="B176" s="164">
        <v>2.2829029587897454E-2</v>
      </c>
      <c r="C176" s="165">
        <v>1.1687452166366796E-2</v>
      </c>
      <c r="D176" s="165">
        <v>4.9436071845982976E-3</v>
      </c>
      <c r="E176" s="165">
        <v>1.7919720239139458E-2</v>
      </c>
      <c r="F176" s="165">
        <v>8.4246761863604469E-3</v>
      </c>
      <c r="G176" s="165">
        <v>1.1587729305940986E-2</v>
      </c>
      <c r="H176" s="165">
        <v>-6.4264038439114657E-3</v>
      </c>
      <c r="I176" s="165">
        <v>1.724814020341614E-2</v>
      </c>
      <c r="J176" s="165">
        <v>8.6972056125611541E-3</v>
      </c>
      <c r="K176" s="165">
        <v>7.100651097652344E-3</v>
      </c>
      <c r="L176" s="165">
        <v>1.2443578088773943E-2</v>
      </c>
      <c r="M176" s="165">
        <v>1.6542447354104262E-2</v>
      </c>
      <c r="N176" s="165">
        <v>2.6561555205047327E-2</v>
      </c>
      <c r="O176" s="165">
        <v>7.2733869316186084E-3</v>
      </c>
      <c r="P176" s="165">
        <v>2.0311358379801137E-2</v>
      </c>
      <c r="Q176" s="165">
        <v>1.0463793290079515E-2</v>
      </c>
      <c r="R176" s="165">
        <v>2.5722471115702916E-2</v>
      </c>
      <c r="S176" s="165">
        <v>8.0284372376200341E-3</v>
      </c>
      <c r="T176" s="165">
        <v>8.8461005728219799E-3</v>
      </c>
      <c r="U176" s="165">
        <v>1.686192050209212E-2</v>
      </c>
      <c r="V176" s="165">
        <v>1.6493140538971218E-3</v>
      </c>
      <c r="W176" s="165">
        <v>1.6083872750384254E-2</v>
      </c>
      <c r="X176" s="165">
        <v>6.2696306824707726E-3</v>
      </c>
      <c r="Y176" s="165">
        <v>2.608126829268298E-2</v>
      </c>
      <c r="Z176" s="165">
        <v>7.8693614212861362E-3</v>
      </c>
      <c r="AA176" s="165">
        <v>6.8481595617189139E-3</v>
      </c>
      <c r="AB176" s="165">
        <v>1.4095997504963043E-2</v>
      </c>
      <c r="AC176" s="165">
        <v>2.0739026758314072E-2</v>
      </c>
      <c r="AD176" s="165">
        <v>1.6919250891286541E-2</v>
      </c>
      <c r="AE176" s="165">
        <v>2.7550744080380163E-3</v>
      </c>
      <c r="AF176" s="166">
        <v>1.291515991289649E-2</v>
      </c>
      <c r="AG176" s="14"/>
      <c r="AH176" s="14"/>
      <c r="AI176" s="14"/>
    </row>
    <row r="177" spans="1:35" x14ac:dyDescent="0.2">
      <c r="A177" s="127">
        <v>44330</v>
      </c>
      <c r="B177" s="164">
        <v>4.7686985936052917E-3</v>
      </c>
      <c r="C177" s="165">
        <v>1.9924662254352743E-2</v>
      </c>
      <c r="D177" s="165">
        <v>-2.7373427255865668E-3</v>
      </c>
      <c r="E177" s="165">
        <v>1.9844730576580538E-2</v>
      </c>
      <c r="F177" s="165">
        <v>2.6185779851714885E-2</v>
      </c>
      <c r="G177" s="165">
        <v>8.9973296830869742E-3</v>
      </c>
      <c r="H177" s="165">
        <v>2.6152990251218533E-2</v>
      </c>
      <c r="I177" s="165">
        <v>7.8110113236422585E-3</v>
      </c>
      <c r="J177" s="165">
        <v>4.0359935437896954E-3</v>
      </c>
      <c r="K177" s="165">
        <v>2.5705052123823346E-2</v>
      </c>
      <c r="L177" s="165">
        <v>2.775839875008157E-2</v>
      </c>
      <c r="M177" s="165">
        <v>1.6452110672231735E-2</v>
      </c>
      <c r="N177" s="165">
        <v>-5.5006082247314181E-3</v>
      </c>
      <c r="O177" s="165">
        <v>2.4810221248295461E-2</v>
      </c>
      <c r="P177" s="165">
        <v>3.5374558304426262E-3</v>
      </c>
      <c r="Q177" s="165">
        <v>1.5297363455628599E-3</v>
      </c>
      <c r="R177" s="165">
        <v>1.5541764705882422E-2</v>
      </c>
      <c r="S177" s="165">
        <v>8.4867344129044842E-3</v>
      </c>
      <c r="T177" s="165">
        <v>-5.0831796914775351E-3</v>
      </c>
      <c r="U177" s="165">
        <v>2.1067337452443491E-2</v>
      </c>
      <c r="V177" s="165">
        <v>1.7363909757024842E-2</v>
      </c>
      <c r="W177" s="165">
        <v>2.1056781723376439E-3</v>
      </c>
      <c r="X177" s="165">
        <v>2.7376583463718518E-2</v>
      </c>
      <c r="Y177" s="165">
        <v>1.7431542134620281E-2</v>
      </c>
      <c r="Z177" s="165">
        <v>3.0350254701145829E-3</v>
      </c>
      <c r="AA177" s="165">
        <v>-2.0405032810660861E-3</v>
      </c>
      <c r="AB177" s="165">
        <v>1.4302301459231614E-2</v>
      </c>
      <c r="AC177" s="165">
        <v>1.0528260260957989E-2</v>
      </c>
      <c r="AD177" s="165">
        <v>9.2592516905651845E-3</v>
      </c>
      <c r="AE177" s="165">
        <v>-2.6017713940063247E-2</v>
      </c>
      <c r="AF177" s="166">
        <v>1.0601546965223418E-2</v>
      </c>
      <c r="AG177" s="14"/>
      <c r="AH177" s="14"/>
      <c r="AI177" s="14"/>
    </row>
    <row r="178" spans="1:35" x14ac:dyDescent="0.2">
      <c r="A178" s="127">
        <v>44333</v>
      </c>
      <c r="B178" s="164">
        <v>3.5717584017085358E-3</v>
      </c>
      <c r="C178" s="165">
        <v>-1.8453261919945119E-3</v>
      </c>
      <c r="D178" s="165">
        <v>3.9780411333829591E-3</v>
      </c>
      <c r="E178" s="165">
        <v>-9.2585329758775314E-3</v>
      </c>
      <c r="F178" s="165">
        <v>-2.1447235867084746E-3</v>
      </c>
      <c r="G178" s="165">
        <v>1.0568455774568886E-2</v>
      </c>
      <c r="H178" s="165">
        <v>1.2240769048682099E-2</v>
      </c>
      <c r="I178" s="165">
        <v>7.560869279361615E-4</v>
      </c>
      <c r="J178" s="165">
        <v>-1.644454595285838E-3</v>
      </c>
      <c r="K178" s="165">
        <v>1.5466160232961323E-2</v>
      </c>
      <c r="L178" s="165">
        <v>1.3016541863986042E-3</v>
      </c>
      <c r="M178" s="165">
        <v>-3.9144968159989801E-3</v>
      </c>
      <c r="N178" s="165">
        <v>-1.1185597577702877E-2</v>
      </c>
      <c r="O178" s="165">
        <v>-3.6126469236730241E-4</v>
      </c>
      <c r="P178" s="165">
        <v>2.9721317445738915E-3</v>
      </c>
      <c r="Q178" s="165">
        <v>9.9869579956113341E-4</v>
      </c>
      <c r="R178" s="165">
        <v>4.0241632834632224E-3</v>
      </c>
      <c r="S178" s="165">
        <v>-1.7265665383803253E-4</v>
      </c>
      <c r="T178" s="165">
        <v>2.0181314836631659E-2</v>
      </c>
      <c r="U178" s="165">
        <v>-1.196857171795862E-2</v>
      </c>
      <c r="V178" s="165">
        <v>3.5313104150604957E-3</v>
      </c>
      <c r="W178" s="165">
        <v>-2.0288313176157757E-3</v>
      </c>
      <c r="X178" s="165">
        <v>-1.1945263035095688E-2</v>
      </c>
      <c r="Y178" s="165">
        <v>-1.6198056700457153E-3</v>
      </c>
      <c r="Z178" s="165">
        <v>-2.8550098444609651E-3</v>
      </c>
      <c r="AA178" s="165">
        <v>-1.2779008566689565E-2</v>
      </c>
      <c r="AB178" s="165">
        <v>-2.2032255027476522E-3</v>
      </c>
      <c r="AC178" s="165">
        <v>1.078413472462314E-2</v>
      </c>
      <c r="AD178" s="165">
        <v>-4.5155173590735176E-3</v>
      </c>
      <c r="AE178" s="165">
        <v>-2.0840501223497343E-2</v>
      </c>
      <c r="AF178" s="166">
        <v>-1.5804721813336142E-3</v>
      </c>
      <c r="AG178" s="14"/>
      <c r="AH178" s="14"/>
      <c r="AI178" s="14"/>
    </row>
    <row r="179" spans="1:35" x14ac:dyDescent="0.2">
      <c r="A179" s="127">
        <v>44334</v>
      </c>
      <c r="B179" s="164">
        <v>-1.014090970629955E-2</v>
      </c>
      <c r="C179" s="165">
        <v>-1.1921433049079333E-2</v>
      </c>
      <c r="D179" s="165">
        <v>-6.0226799662674857E-3</v>
      </c>
      <c r="E179" s="165">
        <v>-1.124573559623987E-2</v>
      </c>
      <c r="F179" s="165">
        <v>-1.8860996909570993E-3</v>
      </c>
      <c r="G179" s="165">
        <v>-2.1732881866621145E-2</v>
      </c>
      <c r="H179" s="165">
        <v>-4.1783215265467133E-2</v>
      </c>
      <c r="I179" s="165">
        <v>-1.8887420077207118E-4</v>
      </c>
      <c r="J179" s="165">
        <v>-5.4904649613920498E-3</v>
      </c>
      <c r="K179" s="165">
        <v>-1.9461358371944182E-2</v>
      </c>
      <c r="L179" s="165">
        <v>-1.2701427217332362E-2</v>
      </c>
      <c r="M179" s="165">
        <v>-1.8324696346868397E-2</v>
      </c>
      <c r="N179" s="165">
        <v>-1.0187212581256544E-2</v>
      </c>
      <c r="O179" s="165">
        <v>-8.8559910046631662E-3</v>
      </c>
      <c r="P179" s="165">
        <v>-8.2695678570081643E-3</v>
      </c>
      <c r="Q179" s="165">
        <v>3.5212160544717541E-4</v>
      </c>
      <c r="R179" s="165">
        <v>-1.4088735216963966E-2</v>
      </c>
      <c r="S179" s="165">
        <v>1.0790746182385291E-3</v>
      </c>
      <c r="T179" s="165">
        <v>-6.1349005790835021E-3</v>
      </c>
      <c r="U179" s="165">
        <v>-8.5650993553947341E-3</v>
      </c>
      <c r="V179" s="165">
        <v>-6.231258522651939E-3</v>
      </c>
      <c r="W179" s="165">
        <v>-1.0237341472078443E-2</v>
      </c>
      <c r="X179" s="165">
        <v>-3.3943829944609316E-3</v>
      </c>
      <c r="Y179" s="165">
        <v>-1.8471182527301067E-2</v>
      </c>
      <c r="Z179" s="165">
        <v>4.2826027912463704E-3</v>
      </c>
      <c r="AA179" s="165">
        <v>-1.3117000571574056E-2</v>
      </c>
      <c r="AB179" s="165">
        <v>-3.8420552566502675E-3</v>
      </c>
      <c r="AC179" s="165">
        <v>-7.2334540186880236E-4</v>
      </c>
      <c r="AD179" s="165">
        <v>2.1743862205658049E-2</v>
      </c>
      <c r="AE179" s="165">
        <v>-2.3518873194745549E-3</v>
      </c>
      <c r="AF179" s="166">
        <v>-7.7817418482225564E-3</v>
      </c>
      <c r="AG179" s="14"/>
      <c r="AH179" s="14"/>
      <c r="AI179" s="14"/>
    </row>
    <row r="180" spans="1:35" x14ac:dyDescent="0.2">
      <c r="A180" s="127">
        <v>44335</v>
      </c>
      <c r="B180" s="164">
        <v>-2.1178791415942255E-3</v>
      </c>
      <c r="C180" s="165">
        <v>-1.6775855965679431E-3</v>
      </c>
      <c r="D180" s="165">
        <v>-8.8894044132608041E-3</v>
      </c>
      <c r="E180" s="165">
        <v>-1.2815058274969759E-3</v>
      </c>
      <c r="F180" s="165">
        <v>-1.3755240425112225E-2</v>
      </c>
      <c r="G180" s="165">
        <v>-1.0857334902671156E-2</v>
      </c>
      <c r="H180" s="165">
        <v>-2.8065577321529589E-2</v>
      </c>
      <c r="I180" s="165">
        <v>-8.6907047043264241E-3</v>
      </c>
      <c r="J180" s="165">
        <v>-3.1284873021716342E-3</v>
      </c>
      <c r="K180" s="165">
        <v>-1.4094578082763931E-2</v>
      </c>
      <c r="L180" s="165">
        <v>-1.6951922958920007E-2</v>
      </c>
      <c r="M180" s="165">
        <v>-4.4980207291914764E-3</v>
      </c>
      <c r="N180" s="165">
        <v>-7.2612091554853375E-3</v>
      </c>
      <c r="O180" s="165">
        <v>9.4821480671041236E-3</v>
      </c>
      <c r="P180" s="165">
        <v>-5.0031407128582339E-3</v>
      </c>
      <c r="Q180" s="165">
        <v>-2.1706952567444038E-3</v>
      </c>
      <c r="R180" s="165">
        <v>-7.6378500411019568E-3</v>
      </c>
      <c r="S180" s="165">
        <v>-7.6747253642179825E-3</v>
      </c>
      <c r="T180" s="165">
        <v>-2.5201903700233785E-4</v>
      </c>
      <c r="U180" s="165">
        <v>1.6452608059447371E-4</v>
      </c>
      <c r="V180" s="165">
        <v>-1.9179632917964651E-2</v>
      </c>
      <c r="W180" s="165">
        <v>2.0539831691763766E-3</v>
      </c>
      <c r="X180" s="165">
        <v>3.2706545675299292E-2</v>
      </c>
      <c r="Y180" s="165">
        <v>-1.8436837237318926E-3</v>
      </c>
      <c r="Z180" s="165">
        <v>-2.144366171056511E-3</v>
      </c>
      <c r="AA180" s="165">
        <v>-4.5470793983910518E-3</v>
      </c>
      <c r="AB180" s="165">
        <v>-4.3445979943600443E-3</v>
      </c>
      <c r="AC180" s="165">
        <v>-8.1432684814791712E-3</v>
      </c>
      <c r="AD180" s="165">
        <v>7.0424915215916428E-5</v>
      </c>
      <c r="AE180" s="165">
        <v>-2.4162483316462202E-3</v>
      </c>
      <c r="AF180" s="166">
        <v>-4.8331418122844472E-3</v>
      </c>
      <c r="AG180" s="14"/>
      <c r="AH180" s="14"/>
      <c r="AI180" s="14"/>
    </row>
    <row r="181" spans="1:35" x14ac:dyDescent="0.2">
      <c r="A181" s="127">
        <v>44336</v>
      </c>
      <c r="B181" s="164">
        <v>-4.6891015393158986E-3</v>
      </c>
      <c r="C181" s="165">
        <v>5.1703161680427545E-3</v>
      </c>
      <c r="D181" s="165">
        <v>1.3272686054122795E-2</v>
      </c>
      <c r="E181" s="165">
        <v>2.1012077616294977E-2</v>
      </c>
      <c r="F181" s="165">
        <v>1.4392638930510904E-2</v>
      </c>
      <c r="G181" s="165">
        <v>-7.9368009443323562E-3</v>
      </c>
      <c r="H181" s="165">
        <v>3.4883818843520764E-3</v>
      </c>
      <c r="I181" s="165">
        <v>7.2421763437739983E-3</v>
      </c>
      <c r="J181" s="165">
        <v>8.8610673384186267E-3</v>
      </c>
      <c r="K181" s="165">
        <v>-4.2305030971333535E-3</v>
      </c>
      <c r="L181" s="165">
        <v>3.9064511983586403E-3</v>
      </c>
      <c r="M181" s="165">
        <v>3.6598498752080655E-3</v>
      </c>
      <c r="N181" s="165">
        <v>4.6111685312957285E-3</v>
      </c>
      <c r="O181" s="165">
        <v>1.0657514258354261E-2</v>
      </c>
      <c r="P181" s="165">
        <v>4.8187931445102805E-3</v>
      </c>
      <c r="Q181" s="165">
        <v>5.8208195458511192E-3</v>
      </c>
      <c r="R181" s="165">
        <v>-1.7379368025700614E-3</v>
      </c>
      <c r="S181" s="165">
        <v>8.8203304493676971E-3</v>
      </c>
      <c r="T181" s="165">
        <v>3.780287692646267E-3</v>
      </c>
      <c r="U181" s="165">
        <v>1.3820340034146561E-2</v>
      </c>
      <c r="V181" s="165">
        <v>2.3315055932571216E-3</v>
      </c>
      <c r="W181" s="165">
        <v>1.0248857529332689E-2</v>
      </c>
      <c r="X181" s="165">
        <v>1.1023778097474901E-2</v>
      </c>
      <c r="Y181" s="165">
        <v>1.152864968152878E-2</v>
      </c>
      <c r="Z181" s="165">
        <v>-2.1000854700854443E-3</v>
      </c>
      <c r="AA181" s="165">
        <v>-2.2838546129253512E-3</v>
      </c>
      <c r="AB181" s="165">
        <v>8.2372591520059046E-3</v>
      </c>
      <c r="AC181" s="165">
        <v>-3.8314722891539255E-3</v>
      </c>
      <c r="AD181" s="165">
        <v>3.5231116618250624E-3</v>
      </c>
      <c r="AE181" s="165">
        <v>1.2347119694048114E-2</v>
      </c>
      <c r="AF181" s="166">
        <v>5.5496158253294237E-3</v>
      </c>
      <c r="AG181" s="14"/>
      <c r="AH181" s="14"/>
      <c r="AI181" s="14"/>
    </row>
    <row r="182" spans="1:35" x14ac:dyDescent="0.2">
      <c r="A182" s="127">
        <v>44337</v>
      </c>
      <c r="B182" s="164">
        <v>1.0414431254583967E-3</v>
      </c>
      <c r="C182" s="165">
        <v>8.615675487787966E-3</v>
      </c>
      <c r="D182" s="165">
        <v>-3.6518002046703746E-3</v>
      </c>
      <c r="E182" s="165">
        <v>-1.4767088441867582E-2</v>
      </c>
      <c r="F182" s="165">
        <v>3.1495775044913854E-2</v>
      </c>
      <c r="G182" s="165">
        <v>9.5748753228888095E-3</v>
      </c>
      <c r="H182" s="165">
        <v>5.4075416262562293E-3</v>
      </c>
      <c r="I182" s="165">
        <v>-7.9469823253351946E-3</v>
      </c>
      <c r="J182" s="165">
        <v>-5.4900272464764033E-4</v>
      </c>
      <c r="K182" s="165">
        <v>8.3504246015111416E-3</v>
      </c>
      <c r="L182" s="165">
        <v>1.8011037350633918E-2</v>
      </c>
      <c r="M182" s="165">
        <v>4.8169629312346807E-3</v>
      </c>
      <c r="N182" s="165">
        <v>-4.1153846935493288E-4</v>
      </c>
      <c r="O182" s="165">
        <v>2.3235209593650552E-3</v>
      </c>
      <c r="P182" s="165">
        <v>5.9772030171947321E-3</v>
      </c>
      <c r="Q182" s="165">
        <v>-6.4301160635371613E-4</v>
      </c>
      <c r="R182" s="165">
        <v>1.1378486459261428E-2</v>
      </c>
      <c r="S182" s="165">
        <v>-4.0485314339724354E-3</v>
      </c>
      <c r="T182" s="165">
        <v>-6.0256183502453986E-3</v>
      </c>
      <c r="U182" s="165">
        <v>-5.3148248184814451E-3</v>
      </c>
      <c r="V182" s="165">
        <v>-4.577174020344521E-3</v>
      </c>
      <c r="W182" s="165">
        <v>0</v>
      </c>
      <c r="X182" s="165">
        <v>-5.3623961272785126E-3</v>
      </c>
      <c r="Y182" s="165">
        <v>1.7001700358940663E-3</v>
      </c>
      <c r="Z182" s="165">
        <v>7.3169290579631063E-3</v>
      </c>
      <c r="AA182" s="165">
        <v>2.1130304259018295E-3</v>
      </c>
      <c r="AB182" s="165">
        <v>1.4573485121238683E-3</v>
      </c>
      <c r="AC182" s="165">
        <v>5.1282602611084638E-3</v>
      </c>
      <c r="AD182" s="165">
        <v>-4.7043814731692057E-3</v>
      </c>
      <c r="AE182" s="165">
        <v>6.0690534192981982E-3</v>
      </c>
      <c r="AF182" s="166">
        <v>3.6289595017038323E-3</v>
      </c>
      <c r="AG182" s="14"/>
      <c r="AH182" s="14"/>
      <c r="AI182" s="14"/>
    </row>
    <row r="183" spans="1:35" x14ac:dyDescent="0.2">
      <c r="A183" s="127">
        <v>44340</v>
      </c>
      <c r="B183" s="164">
        <v>3.7154463305486551E-3</v>
      </c>
      <c r="C183" s="165">
        <v>1.1283254009155863E-2</v>
      </c>
      <c r="D183" s="165">
        <v>-1.2987510716455763E-2</v>
      </c>
      <c r="E183" s="165">
        <v>1.3314183209758301E-2</v>
      </c>
      <c r="F183" s="165">
        <v>1.1157460701378685E-2</v>
      </c>
      <c r="G183" s="165">
        <v>7.6293962310445274E-3</v>
      </c>
      <c r="H183" s="165">
        <v>1.4214319605811099E-2</v>
      </c>
      <c r="I183" s="165">
        <v>1.8310108716383722E-2</v>
      </c>
      <c r="J183" s="165">
        <v>3.2954962155895551E-3</v>
      </c>
      <c r="K183" s="165">
        <v>1.0460569215151372E-2</v>
      </c>
      <c r="L183" s="165">
        <v>5.5425079030604341E-3</v>
      </c>
      <c r="M183" s="165">
        <v>8.064529678286636E-3</v>
      </c>
      <c r="N183" s="165">
        <v>-2.9451595540956887E-3</v>
      </c>
      <c r="O183" s="165">
        <v>1.5691814704286156E-2</v>
      </c>
      <c r="P183" s="165">
        <v>-1.3820643435791258E-4</v>
      </c>
      <c r="Q183" s="165">
        <v>-2.3982451053595755E-3</v>
      </c>
      <c r="R183" s="165">
        <v>5.4099900304933612E-3</v>
      </c>
      <c r="S183" s="165">
        <v>2.8974182040861773E-3</v>
      </c>
      <c r="T183" s="165">
        <v>-1.894486969460929E-3</v>
      </c>
      <c r="U183" s="165">
        <v>2.288208608624287E-2</v>
      </c>
      <c r="V183" s="165">
        <v>1.0553248588776043E-2</v>
      </c>
      <c r="W183" s="165">
        <v>-2.8980434782610587E-4</v>
      </c>
      <c r="X183" s="165">
        <v>1.9813114207807292E-2</v>
      </c>
      <c r="Y183" s="165">
        <v>-2.200188556698679E-3</v>
      </c>
      <c r="Z183" s="165">
        <v>-1.6519519756582612E-3</v>
      </c>
      <c r="AA183" s="165">
        <v>1.2300123001229846E-3</v>
      </c>
      <c r="AB183" s="165">
        <v>1.1244886691451406E-2</v>
      </c>
      <c r="AC183" s="165">
        <v>-9.110604790258936E-4</v>
      </c>
      <c r="AD183" s="165">
        <v>7.0511463844846745E-5</v>
      </c>
      <c r="AE183" s="165">
        <v>1.107890989833793E-2</v>
      </c>
      <c r="AF183" s="166">
        <v>5.4414426634363799E-3</v>
      </c>
      <c r="AG183" s="14"/>
      <c r="AH183" s="14"/>
      <c r="AI183" s="14"/>
    </row>
    <row r="184" spans="1:35" x14ac:dyDescent="0.2">
      <c r="A184" s="127">
        <v>44341</v>
      </c>
      <c r="B184" s="164">
        <v>-4.4420018536005523E-3</v>
      </c>
      <c r="C184" s="165">
        <v>-3.9712809125773685E-3</v>
      </c>
      <c r="D184" s="165">
        <v>-2.3208879919273451E-2</v>
      </c>
      <c r="E184" s="165">
        <v>-1.5735326762160717E-3</v>
      </c>
      <c r="F184" s="165">
        <v>1.3898260496139958E-2</v>
      </c>
      <c r="G184" s="165">
        <v>-7.8644843187891667E-3</v>
      </c>
      <c r="H184" s="165">
        <v>-1.6382528719366074E-2</v>
      </c>
      <c r="I184" s="165">
        <v>-1.4983705094282485E-3</v>
      </c>
      <c r="J184" s="165">
        <v>-1.8244525880384277E-4</v>
      </c>
      <c r="K184" s="165">
        <v>-7.3328825018167398E-3</v>
      </c>
      <c r="L184" s="165">
        <v>-1.026364796119128E-2</v>
      </c>
      <c r="M184" s="165">
        <v>-4.2666977777777726E-3</v>
      </c>
      <c r="N184" s="165">
        <v>6.0665862795907799E-3</v>
      </c>
      <c r="O184" s="165">
        <v>-1.5800562075151126E-3</v>
      </c>
      <c r="P184" s="165">
        <v>-6.4262575564796309E-3</v>
      </c>
      <c r="Q184" s="165">
        <v>-2.755795905790781E-3</v>
      </c>
      <c r="R184" s="165">
        <v>-1.0333784226100651E-2</v>
      </c>
      <c r="S184" s="165">
        <v>9.9174246920363807E-4</v>
      </c>
      <c r="T184" s="165">
        <v>-1.9359729117113589E-2</v>
      </c>
      <c r="U184" s="165">
        <v>3.7483132775673056E-3</v>
      </c>
      <c r="V184" s="165">
        <v>1.9394972689765755E-3</v>
      </c>
      <c r="W184" s="165">
        <v>3.4066829236969465E-3</v>
      </c>
      <c r="X184" s="165">
        <v>3.1719546417914302E-3</v>
      </c>
      <c r="Y184" s="165">
        <v>-1.3733969980066041E-2</v>
      </c>
      <c r="Z184" s="165">
        <v>5.1100521685834011E-3</v>
      </c>
      <c r="AA184" s="165">
        <v>-8.7750087750088079E-3</v>
      </c>
      <c r="AB184" s="165">
        <v>-1.3082286361520978E-3</v>
      </c>
      <c r="AC184" s="165">
        <v>-1.1672496382546194E-2</v>
      </c>
      <c r="AD184" s="165">
        <v>4.0914293203806462E-3</v>
      </c>
      <c r="AE184" s="165">
        <v>1.0670644376922001E-2</v>
      </c>
      <c r="AF184" s="166">
        <v>-2.3701822237497394E-3</v>
      </c>
      <c r="AG184" s="14"/>
      <c r="AH184" s="14"/>
      <c r="AI184" s="14"/>
    </row>
    <row r="185" spans="1:35" x14ac:dyDescent="0.2">
      <c r="A185" s="127">
        <v>44342</v>
      </c>
      <c r="B185" s="164">
        <v>-6.4451437949719637E-4</v>
      </c>
      <c r="C185" s="165">
        <v>3.6074110375106105E-3</v>
      </c>
      <c r="D185" s="165">
        <v>-1.4256185950413225E-2</v>
      </c>
      <c r="E185" s="165">
        <v>-3.9404254698116592E-4</v>
      </c>
      <c r="F185" s="165">
        <v>2.616889536078526E-3</v>
      </c>
      <c r="G185" s="165">
        <v>2.276885797334316E-3</v>
      </c>
      <c r="H185" s="165">
        <v>2.4068546527336032E-3</v>
      </c>
      <c r="I185" s="165">
        <v>-7.503301303633525E-3</v>
      </c>
      <c r="J185" s="165">
        <v>4.3803247968547954E-3</v>
      </c>
      <c r="K185" s="165">
        <v>7.6766945585644564E-3</v>
      </c>
      <c r="L185" s="165">
        <v>7.9284077822718846E-3</v>
      </c>
      <c r="M185" s="165">
        <v>1.0266515228822826E-3</v>
      </c>
      <c r="N185" s="165">
        <v>1.831056037884915E-3</v>
      </c>
      <c r="O185" s="165">
        <v>8.7918060276392929E-4</v>
      </c>
      <c r="P185" s="165">
        <v>-2.85129716919863E-3</v>
      </c>
      <c r="Q185" s="165">
        <v>-5.9383524701510648E-3</v>
      </c>
      <c r="R185" s="165">
        <v>-1.2359591756827548E-4</v>
      </c>
      <c r="S185" s="165">
        <v>9.0465667659467286E-4</v>
      </c>
      <c r="T185" s="165">
        <v>-3.4838091023685624E-3</v>
      </c>
      <c r="U185" s="165">
        <v>-9.1369775578542534E-4</v>
      </c>
      <c r="V185" s="165">
        <v>1.9133352189298014E-2</v>
      </c>
      <c r="W185" s="165">
        <v>-2.2393846397146255E-3</v>
      </c>
      <c r="X185" s="165">
        <v>8.6512930457203208E-3</v>
      </c>
      <c r="Y185" s="165">
        <v>3.7687383500080163E-3</v>
      </c>
      <c r="Z185" s="165">
        <v>3.8736957910279202E-4</v>
      </c>
      <c r="AA185" s="165">
        <v>-2.1246281869687911E-3</v>
      </c>
      <c r="AB185" s="165">
        <v>-8.5145269668234214E-3</v>
      </c>
      <c r="AC185" s="165">
        <v>-4.022884370232227E-2</v>
      </c>
      <c r="AD185" s="165">
        <v>-1.1943094335904458E-3</v>
      </c>
      <c r="AE185" s="165">
        <v>1.7029176557066261E-3</v>
      </c>
      <c r="AF185" s="166">
        <v>3.0863423957372405E-4</v>
      </c>
      <c r="AG185" s="14"/>
      <c r="AH185" s="14"/>
      <c r="AI185" s="14"/>
    </row>
    <row r="186" spans="1:35" x14ac:dyDescent="0.2">
      <c r="A186" s="127">
        <v>44343</v>
      </c>
      <c r="B186" s="164">
        <v>8.2349587435761595E-3</v>
      </c>
      <c r="C186" s="165">
        <v>7.3149387398796506E-3</v>
      </c>
      <c r="D186" s="165">
        <v>-1.3582079057865237E-2</v>
      </c>
      <c r="E186" s="165">
        <v>-1.2376815331128332E-2</v>
      </c>
      <c r="F186" s="165">
        <v>3.8654357183045995E-2</v>
      </c>
      <c r="G186" s="165">
        <v>1.5018265512061646E-2</v>
      </c>
      <c r="H186" s="165">
        <v>-1.0660785324794864E-2</v>
      </c>
      <c r="I186" s="165">
        <v>1.8896238896237705E-4</v>
      </c>
      <c r="J186" s="165">
        <v>8.3591315347835149E-3</v>
      </c>
      <c r="K186" s="165">
        <v>-1.308029322984039E-2</v>
      </c>
      <c r="L186" s="165">
        <v>1.0805664302759865E-2</v>
      </c>
      <c r="M186" s="165">
        <v>3.1212377380614775E-2</v>
      </c>
      <c r="N186" s="165">
        <v>4.5378692811657295E-3</v>
      </c>
      <c r="O186" s="165">
        <v>1.42305345829421E-2</v>
      </c>
      <c r="P186" s="165">
        <v>3.0687821499237877E-3</v>
      </c>
      <c r="Q186" s="165">
        <v>-1.5378777384210673E-3</v>
      </c>
      <c r="R186" s="165">
        <v>1.5571920959378094E-2</v>
      </c>
      <c r="S186" s="165">
        <v>1.0802646589989751E-2</v>
      </c>
      <c r="T186" s="165">
        <v>-1.6962320132744679E-2</v>
      </c>
      <c r="U186" s="165">
        <v>-8.668364374957882E-3</v>
      </c>
      <c r="V186" s="165">
        <v>-2.4107020411329172E-3</v>
      </c>
      <c r="W186" s="165">
        <v>-2.2733848202065143E-2</v>
      </c>
      <c r="X186" s="165">
        <v>-1.6762413433197842E-2</v>
      </c>
      <c r="Y186" s="165">
        <v>1.4063936706528946E-2</v>
      </c>
      <c r="Z186" s="165">
        <v>-1.2341884540734149E-3</v>
      </c>
      <c r="AA186" s="165">
        <v>-1.2420155918734244E-3</v>
      </c>
      <c r="AB186" s="165">
        <v>-9.2485133890884974E-4</v>
      </c>
      <c r="AC186" s="165">
        <v>1.9803942311245493E-2</v>
      </c>
      <c r="AD186" s="165">
        <v>-3.376211625184089E-3</v>
      </c>
      <c r="AE186" s="165">
        <v>1.456333646192931E-2</v>
      </c>
      <c r="AF186" s="166">
        <v>4.1252161448355196E-3</v>
      </c>
      <c r="AG186" s="14"/>
      <c r="AH186" s="14"/>
      <c r="AI186" s="14"/>
    </row>
    <row r="187" spans="1:35" x14ac:dyDescent="0.2">
      <c r="A187" s="127">
        <v>44344</v>
      </c>
      <c r="B187" s="164">
        <v>-9.8411727553338046E-4</v>
      </c>
      <c r="C187" s="165">
        <v>2.4414673080799254E-3</v>
      </c>
      <c r="D187" s="165">
        <v>1.1176762663522632E-2</v>
      </c>
      <c r="E187" s="165">
        <v>-5.348004512675697E-3</v>
      </c>
      <c r="F187" s="165">
        <v>-1.4678871336404553E-2</v>
      </c>
      <c r="G187" s="165">
        <v>-8.2890003659186196E-4</v>
      </c>
      <c r="H187" s="165">
        <v>7.5720705257340537E-3</v>
      </c>
      <c r="I187" s="165">
        <v>-3.7785337784779216E-4</v>
      </c>
      <c r="J187" s="165">
        <v>-3.6042709099199932E-3</v>
      </c>
      <c r="K187" s="165">
        <v>-3.4955721820231211E-3</v>
      </c>
      <c r="L187" s="165">
        <v>1.7502598722334284E-3</v>
      </c>
      <c r="M187" s="165">
        <v>-1.556622103054961E-3</v>
      </c>
      <c r="N187" s="165">
        <v>4.3923520040034525E-4</v>
      </c>
      <c r="O187" s="165">
        <v>-1.0566447254460321E-2</v>
      </c>
      <c r="P187" s="165">
        <v>-5.5626474833925244E-4</v>
      </c>
      <c r="Q187" s="165">
        <v>2.6064925372488723E-3</v>
      </c>
      <c r="R187" s="165">
        <v>-6.6930937623455034E-4</v>
      </c>
      <c r="S187" s="165">
        <v>-4.1301285696581091E-3</v>
      </c>
      <c r="T187" s="165">
        <v>-3.9513961569848099E-4</v>
      </c>
      <c r="U187" s="165">
        <v>1.484076061803119E-3</v>
      </c>
      <c r="V187" s="165">
        <v>-7.3221295741388026E-4</v>
      </c>
      <c r="W187" s="165">
        <v>-9.6303158876953621E-4</v>
      </c>
      <c r="X187" s="165">
        <v>5.4332922513989024E-2</v>
      </c>
      <c r="Y187" s="165">
        <v>2.1963664061612764E-3</v>
      </c>
      <c r="Z187" s="165">
        <v>-1.8899902527748091E-3</v>
      </c>
      <c r="AA187" s="165">
        <v>3.5530466592104126E-3</v>
      </c>
      <c r="AB187" s="165">
        <v>1.9395309797252125E-3</v>
      </c>
      <c r="AC187" s="165">
        <v>-7.1644229418472705E-3</v>
      </c>
      <c r="AD187" s="165">
        <v>2.3995835641248409E-3</v>
      </c>
      <c r="AE187" s="165">
        <v>-2.1782786821267219E-3</v>
      </c>
      <c r="AF187" s="166">
        <v>1.8804780784014152E-3</v>
      </c>
      <c r="AG187" s="14"/>
      <c r="AH187" s="14"/>
      <c r="AI187" s="14"/>
    </row>
    <row r="188" spans="1:35" x14ac:dyDescent="0.2">
      <c r="A188" s="127">
        <v>44348</v>
      </c>
      <c r="B188" s="164">
        <v>7.8804179233782357E-4</v>
      </c>
      <c r="C188" s="165">
        <v>2.2669018214294123E-2</v>
      </c>
      <c r="D188" s="165">
        <v>-1.832394705956164E-2</v>
      </c>
      <c r="E188" s="165">
        <v>-2.6482786080709309E-3</v>
      </c>
      <c r="F188" s="165">
        <v>3.1212014716022862E-2</v>
      </c>
      <c r="G188" s="165">
        <v>6.9686120211662761E-3</v>
      </c>
      <c r="H188" s="165">
        <v>2.755565056791931E-2</v>
      </c>
      <c r="I188" s="165">
        <v>-5.2930621817367518E-3</v>
      </c>
      <c r="J188" s="165">
        <v>-1.8090070209986209E-4</v>
      </c>
      <c r="K188" s="165">
        <v>2.9085151390971786E-2</v>
      </c>
      <c r="L188" s="165">
        <v>2.8009282587232009E-2</v>
      </c>
      <c r="M188" s="165">
        <v>8.8345804194780442E-3</v>
      </c>
      <c r="N188" s="165">
        <v>-8.1527890859141028E-3</v>
      </c>
      <c r="O188" s="165">
        <v>-4.0266107147515218E-3</v>
      </c>
      <c r="P188" s="165">
        <v>3.130631587218824E-3</v>
      </c>
      <c r="Q188" s="165">
        <v>-2.1979326440177194E-2</v>
      </c>
      <c r="R188" s="165">
        <v>1.1020445353737029E-2</v>
      </c>
      <c r="S188" s="165">
        <v>-2.7790585436703319E-3</v>
      </c>
      <c r="T188" s="165">
        <v>-9.355674868068542E-3</v>
      </c>
      <c r="U188" s="165">
        <v>-9.1316848122469096E-3</v>
      </c>
      <c r="V188" s="165">
        <v>-1.428998900754852E-2</v>
      </c>
      <c r="W188" s="165">
        <v>-1.4608831385591436E-2</v>
      </c>
      <c r="X188" s="165">
        <v>-7.9798780013471404E-3</v>
      </c>
      <c r="Y188" s="165">
        <v>7.4514841725388248E-3</v>
      </c>
      <c r="Z188" s="165">
        <v>-1.262383918209864E-2</v>
      </c>
      <c r="AA188" s="165">
        <v>-1.947264933713333E-3</v>
      </c>
      <c r="AB188" s="165">
        <v>-2.947637444597806E-3</v>
      </c>
      <c r="AC188" s="165">
        <v>3.418154196733969E-3</v>
      </c>
      <c r="AD188" s="165">
        <v>-2.6050482475890036E-3</v>
      </c>
      <c r="AE188" s="165">
        <v>1.0635432766934461E-3</v>
      </c>
      <c r="AF188" s="166">
        <v>1.3281416298260851E-3</v>
      </c>
      <c r="AG188" s="14"/>
      <c r="AH188" s="14"/>
      <c r="AI188" s="14"/>
    </row>
    <row r="189" spans="1:35" x14ac:dyDescent="0.2">
      <c r="A189" s="127">
        <v>44349</v>
      </c>
      <c r="B189" s="164">
        <v>4.4289370732619737E-4</v>
      </c>
      <c r="C189" s="165">
        <v>2.198339099851454E-3</v>
      </c>
      <c r="D189" s="165">
        <v>6.7642862679655469E-3</v>
      </c>
      <c r="E189" s="165">
        <v>6.2761426317681224E-3</v>
      </c>
      <c r="F189" s="165">
        <v>3.4938916263320685E-3</v>
      </c>
      <c r="G189" s="165">
        <v>2.8835558346422818E-3</v>
      </c>
      <c r="H189" s="165">
        <v>1.3408344802468886E-2</v>
      </c>
      <c r="I189" s="165">
        <v>6.4614216355269871E-3</v>
      </c>
      <c r="J189" s="165">
        <v>3.9797576696773973E-3</v>
      </c>
      <c r="K189" s="165">
        <v>-2.0735789192683485E-2</v>
      </c>
      <c r="L189" s="165">
        <v>2.6147892343124646E-3</v>
      </c>
      <c r="M189" s="165">
        <v>-9.4869801608110649E-3</v>
      </c>
      <c r="N189" s="165">
        <v>-9.7372420077598276E-3</v>
      </c>
      <c r="O189" s="165">
        <v>1.0370908953610591E-2</v>
      </c>
      <c r="P189" s="165">
        <v>1.0610992293349275E-2</v>
      </c>
      <c r="Q189" s="165">
        <v>4.0475926058574085E-3</v>
      </c>
      <c r="R189" s="165">
        <v>6.0192711950790567E-5</v>
      </c>
      <c r="S189" s="165">
        <v>2.3151860247987432E-3</v>
      </c>
      <c r="T189" s="165">
        <v>9.1779318186919756E-3</v>
      </c>
      <c r="U189" s="165">
        <v>-4.041673501414822E-4</v>
      </c>
      <c r="V189" s="165">
        <v>-2.5276708991031072E-3</v>
      </c>
      <c r="W189" s="165">
        <v>4.3648553444890492E-3</v>
      </c>
      <c r="X189" s="165">
        <v>-6.6892549537161949E-3</v>
      </c>
      <c r="Y189" s="165">
        <v>-4.2886568729483265E-3</v>
      </c>
      <c r="Z189" s="165">
        <v>-2.1390514306179886E-3</v>
      </c>
      <c r="AA189" s="165">
        <v>4.7889498973225919E-3</v>
      </c>
      <c r="AB189" s="165">
        <v>1.3369805114728628E-2</v>
      </c>
      <c r="AC189" s="165">
        <v>1.8735844057532036E-2</v>
      </c>
      <c r="AD189" s="165">
        <v>-2.1883240946398708E-3</v>
      </c>
      <c r="AE189" s="165">
        <v>-1.0288503920566017E-2</v>
      </c>
      <c r="AF189" s="166">
        <v>7.2508388211134367E-4</v>
      </c>
      <c r="AG189" s="14"/>
      <c r="AH189" s="14"/>
      <c r="AI189" s="14"/>
    </row>
    <row r="190" spans="1:35" x14ac:dyDescent="0.2">
      <c r="A190" s="127">
        <v>44350</v>
      </c>
      <c r="B190" s="164">
        <v>1.8692754837175141E-3</v>
      </c>
      <c r="C190" s="165">
        <v>2.4372959553162765E-3</v>
      </c>
      <c r="D190" s="165">
        <v>2.4664100618063678E-3</v>
      </c>
      <c r="E190" s="165">
        <v>-1.2154142206207252E-2</v>
      </c>
      <c r="F190" s="165">
        <v>-2.0733855346487973E-2</v>
      </c>
      <c r="G190" s="165">
        <v>1.5607861212294516E-3</v>
      </c>
      <c r="H190" s="165">
        <v>-4.5337341870145265E-3</v>
      </c>
      <c r="I190" s="165">
        <v>6.9864616122821133E-3</v>
      </c>
      <c r="J190" s="165">
        <v>2.5225045045045302E-3</v>
      </c>
      <c r="K190" s="165">
        <v>2.4075476029389753E-2</v>
      </c>
      <c r="L190" s="165">
        <v>1.3770078688868814E-2</v>
      </c>
      <c r="M190" s="165">
        <v>-6.6742132557378042E-3</v>
      </c>
      <c r="N190" s="165">
        <v>-5.7466332624174221E-3</v>
      </c>
      <c r="O190" s="165">
        <v>-2.1572686151704934E-2</v>
      </c>
      <c r="P190" s="165">
        <v>-1.1666071838689618E-3</v>
      </c>
      <c r="Q190" s="165">
        <v>-9.6271963229932478E-4</v>
      </c>
      <c r="R190" s="165">
        <v>6.6241118466092708E-4</v>
      </c>
      <c r="S190" s="165">
        <v>-5.689117998499138E-3</v>
      </c>
      <c r="T190" s="165">
        <v>2.0926421266320272E-2</v>
      </c>
      <c r="U190" s="165">
        <v>-6.4294216769581469E-3</v>
      </c>
      <c r="V190" s="165">
        <v>0</v>
      </c>
      <c r="W190" s="165">
        <v>1.7907978979800454E-2</v>
      </c>
      <c r="X190" s="165">
        <v>-1.611115455014811E-2</v>
      </c>
      <c r="Y190" s="165">
        <v>4.9937766228547176E-3</v>
      </c>
      <c r="Z190" s="165">
        <v>5.1989280985744735E-3</v>
      </c>
      <c r="AA190" s="165">
        <v>5.8252072082891626E-3</v>
      </c>
      <c r="AB190" s="165">
        <v>-6.7491203213597695E-3</v>
      </c>
      <c r="AC190" s="165">
        <v>1.7462343768815058E-2</v>
      </c>
      <c r="AD190" s="165">
        <v>1.7686592811323454E-3</v>
      </c>
      <c r="AE190" s="165">
        <v>-4.2937570621469634E-3</v>
      </c>
      <c r="AF190" s="166">
        <v>-6.7455906553615108E-4</v>
      </c>
      <c r="AG190" s="14"/>
      <c r="AH190" s="14"/>
      <c r="AI190" s="14"/>
    </row>
    <row r="191" spans="1:35" x14ac:dyDescent="0.2">
      <c r="A191" s="127">
        <v>44351</v>
      </c>
      <c r="B191" s="164">
        <v>1.168559445854167E-2</v>
      </c>
      <c r="C191" s="165">
        <v>2.9175540258314925E-3</v>
      </c>
      <c r="D191" s="165">
        <v>4.708581388211952E-3</v>
      </c>
      <c r="E191" s="165">
        <v>1.9022162708255186E-2</v>
      </c>
      <c r="F191" s="165">
        <v>-1.5979905273812989E-3</v>
      </c>
      <c r="G191" s="165">
        <v>7.3822179688676215E-4</v>
      </c>
      <c r="H191" s="165">
        <v>7.9933175199671247E-3</v>
      </c>
      <c r="I191" s="165">
        <v>1.3875829218982672E-2</v>
      </c>
      <c r="J191" s="165">
        <v>1.0783663026305845E-2</v>
      </c>
      <c r="K191" s="165">
        <v>-3.3989236170666182E-3</v>
      </c>
      <c r="L191" s="165">
        <v>7.0230782902267475E-3</v>
      </c>
      <c r="M191" s="165">
        <v>3.7085777099727935E-3</v>
      </c>
      <c r="N191" s="165">
        <v>-1.3485631102975182E-3</v>
      </c>
      <c r="O191" s="165">
        <v>2.0092406824594455E-2</v>
      </c>
      <c r="P191" s="165">
        <v>1.2847784001763118E-2</v>
      </c>
      <c r="Q191" s="165">
        <v>-4.2153699681268808E-4</v>
      </c>
      <c r="R191" s="165">
        <v>1.6248661205375825E-3</v>
      </c>
      <c r="S191" s="165">
        <v>4.0008948677250356E-3</v>
      </c>
      <c r="T191" s="165">
        <v>2.7059530398618747E-3</v>
      </c>
      <c r="U191" s="165">
        <v>2.0674721644527994E-2</v>
      </c>
      <c r="V191" s="165">
        <v>-3.2048371946759024E-3</v>
      </c>
      <c r="W191" s="165">
        <v>7.3603971721558636E-4</v>
      </c>
      <c r="X191" s="165">
        <v>2.8764512714685608E-2</v>
      </c>
      <c r="Y191" s="165">
        <v>-6.2111801242236142E-3</v>
      </c>
      <c r="Z191" s="165">
        <v>-5.6867733385159713E-3</v>
      </c>
      <c r="AA191" s="165">
        <v>5.6159880659880645E-3</v>
      </c>
      <c r="AB191" s="165">
        <v>8.8992064841557639E-3</v>
      </c>
      <c r="AC191" s="165">
        <v>1.4606171261639656E-3</v>
      </c>
      <c r="AD191" s="165">
        <v>1.7655366483528834E-3</v>
      </c>
      <c r="AE191" s="165">
        <v>5.333567710690934E-3</v>
      </c>
      <c r="AF191" s="166">
        <v>5.186967999574188E-3</v>
      </c>
      <c r="AG191" s="14"/>
      <c r="AH191" s="14"/>
      <c r="AI191" s="14"/>
    </row>
    <row r="192" spans="1:35" x14ac:dyDescent="0.2">
      <c r="A192" s="127">
        <v>44354</v>
      </c>
      <c r="B192" s="164">
        <v>-1.1259436865914574E-2</v>
      </c>
      <c r="C192" s="165">
        <v>5.5757454545453111E-3</v>
      </c>
      <c r="D192" s="165">
        <v>1.4354907806082284E-3</v>
      </c>
      <c r="E192" s="165">
        <v>7.9458257839837287E-5</v>
      </c>
      <c r="F192" s="165">
        <v>1.0963532418082123E-2</v>
      </c>
      <c r="G192" s="165">
        <v>-1.7457622039871779E-2</v>
      </c>
      <c r="H192" s="165">
        <v>-6.4545598834825357E-3</v>
      </c>
      <c r="I192" s="165">
        <v>-2.7742186055114137E-3</v>
      </c>
      <c r="J192" s="165">
        <v>-3.5562054211876193E-3</v>
      </c>
      <c r="K192" s="165">
        <v>-1.6058049620944259E-2</v>
      </c>
      <c r="L192" s="165">
        <v>-8.40466955969843E-3</v>
      </c>
      <c r="M192" s="165">
        <v>-8.0852031112558231E-3</v>
      </c>
      <c r="N192" s="165">
        <v>-3.3761582143289059E-3</v>
      </c>
      <c r="O192" s="165">
        <v>-4.8805822708833935E-3</v>
      </c>
      <c r="P192" s="165">
        <v>4.0700448252617427E-3</v>
      </c>
      <c r="Q192" s="165">
        <v>-6.8084894450292088E-3</v>
      </c>
      <c r="R192" s="165">
        <v>-4.6863613952612404E-3</v>
      </c>
      <c r="S192" s="165">
        <v>-7.2414215605146603E-3</v>
      </c>
      <c r="T192" s="165">
        <v>-1.7676399707510337E-2</v>
      </c>
      <c r="U192" s="165">
        <v>1.2041967719182534E-2</v>
      </c>
      <c r="V192" s="165">
        <v>1.5701509806285152E-3</v>
      </c>
      <c r="W192" s="165">
        <v>3.4571607971420892E-3</v>
      </c>
      <c r="X192" s="165">
        <v>2.7791940842039065E-3</v>
      </c>
      <c r="Y192" s="165">
        <v>-1.4000031249999934E-2</v>
      </c>
      <c r="Z192" s="165">
        <v>-1.3287680703788607E-2</v>
      </c>
      <c r="AA192" s="165">
        <v>-1.7451658245229984E-3</v>
      </c>
      <c r="AB192" s="165">
        <v>5.1273485927147977E-3</v>
      </c>
      <c r="AC192" s="165">
        <v>-5.2870922620634753E-3</v>
      </c>
      <c r="AD192" s="165">
        <v>-6.6972996814678165E-3</v>
      </c>
      <c r="AE192" s="165">
        <v>-1.0722881109945792E-3</v>
      </c>
      <c r="AF192" s="166">
        <v>-3.6295484082208285E-3</v>
      </c>
      <c r="AG192" s="14"/>
      <c r="AH192" s="14"/>
      <c r="AI192" s="14"/>
    </row>
    <row r="193" spans="1:35" x14ac:dyDescent="0.2">
      <c r="A193" s="127">
        <v>44355</v>
      </c>
      <c r="B193" s="164">
        <v>-6.8718403155509922E-4</v>
      </c>
      <c r="C193" s="165">
        <v>3.5559125308091133E-3</v>
      </c>
      <c r="D193" s="165">
        <v>-1.5599097638187009E-3</v>
      </c>
      <c r="E193" s="165">
        <v>6.6719299972688439E-3</v>
      </c>
      <c r="F193" s="165">
        <v>3.9575317983464586E-4</v>
      </c>
      <c r="G193" s="165">
        <v>1.6683725739983224E-3</v>
      </c>
      <c r="H193" s="165">
        <v>9.09515545243611E-3</v>
      </c>
      <c r="I193" s="165">
        <v>3.8947145361540869E-3</v>
      </c>
      <c r="J193" s="165">
        <v>-6.9592968065792515E-3</v>
      </c>
      <c r="K193" s="165">
        <v>2.0219382444235379E-3</v>
      </c>
      <c r="L193" s="165">
        <v>-8.9138292568649025E-3</v>
      </c>
      <c r="M193" s="165">
        <v>7.0993294438903565E-3</v>
      </c>
      <c r="N193" s="165">
        <v>3.0326591408371684E-3</v>
      </c>
      <c r="O193" s="165">
        <v>-1.5764582238571023E-3</v>
      </c>
      <c r="P193" s="165">
        <v>7.0936560709726759E-3</v>
      </c>
      <c r="Q193" s="165">
        <v>-8.7963906526667968E-3</v>
      </c>
      <c r="R193" s="165">
        <v>-3.9840877946615283E-3</v>
      </c>
      <c r="S193" s="165">
        <v>4.1002934602245578E-3</v>
      </c>
      <c r="T193" s="165">
        <v>-5.4945190043468317E-3</v>
      </c>
      <c r="U193" s="165">
        <v>-4.8855088836965432E-3</v>
      </c>
      <c r="V193" s="165">
        <v>-4.479216225738214E-3</v>
      </c>
      <c r="W193" s="165">
        <v>-1.158189432021528E-2</v>
      </c>
      <c r="X193" s="165">
        <v>-7.2226463728169987E-3</v>
      </c>
      <c r="Y193" s="165">
        <v>-1.3945360482547908E-3</v>
      </c>
      <c r="Z193" s="165">
        <v>3.7226483447845293E-3</v>
      </c>
      <c r="AA193" s="165">
        <v>-8.7410837632673211E-4</v>
      </c>
      <c r="AB193" s="165">
        <v>3.1557840995568576E-3</v>
      </c>
      <c r="AC193" s="165">
        <v>-1.0263947759091896E-2</v>
      </c>
      <c r="AD193" s="165">
        <v>-7.5939818705740292E-3</v>
      </c>
      <c r="AE193" s="165">
        <v>-3.729041083421536E-3</v>
      </c>
      <c r="AF193" s="166">
        <v>-8.7842301988083626E-4</v>
      </c>
      <c r="AG193" s="14"/>
      <c r="AH193" s="14"/>
      <c r="AI193" s="14"/>
    </row>
    <row r="194" spans="1:35" x14ac:dyDescent="0.2">
      <c r="A194" s="127">
        <v>44356</v>
      </c>
      <c r="B194" s="164">
        <v>-4.1750135895676221E-3</v>
      </c>
      <c r="C194" s="165">
        <v>-1.4533656072717949E-2</v>
      </c>
      <c r="D194" s="165">
        <v>1.1401051094471093E-2</v>
      </c>
      <c r="E194" s="165">
        <v>3.0771580097390672E-3</v>
      </c>
      <c r="F194" s="165">
        <v>-1.85947028524035E-2</v>
      </c>
      <c r="G194" s="165">
        <v>-2.2943079231460994E-2</v>
      </c>
      <c r="H194" s="165">
        <v>-8.7372755797678892E-3</v>
      </c>
      <c r="I194" s="165">
        <v>-2.032163273006371E-3</v>
      </c>
      <c r="J194" s="165">
        <v>-3.0548426575079946E-3</v>
      </c>
      <c r="K194" s="165">
        <v>-7.7832375807108667E-3</v>
      </c>
      <c r="L194" s="165">
        <v>-4.9909356384424397E-3</v>
      </c>
      <c r="M194" s="165">
        <v>-8.7028415534818881E-3</v>
      </c>
      <c r="N194" s="165">
        <v>-1.1450620999368666E-2</v>
      </c>
      <c r="O194" s="165">
        <v>0</v>
      </c>
      <c r="P194" s="165">
        <v>1.0733151706365573E-2</v>
      </c>
      <c r="Q194" s="165">
        <v>1.3464698044340029E-2</v>
      </c>
      <c r="R194" s="165">
        <v>-1.2484836363636398E-2</v>
      </c>
      <c r="S194" s="165">
        <v>-5.0292211357858552E-3</v>
      </c>
      <c r="T194" s="165">
        <v>2.265191926375909E-2</v>
      </c>
      <c r="U194" s="165">
        <v>4.0384407163596148E-3</v>
      </c>
      <c r="V194" s="165">
        <v>-1.132365903305621E-2</v>
      </c>
      <c r="W194" s="165">
        <v>-3.7083210830113345E-4</v>
      </c>
      <c r="X194" s="165">
        <v>-1.3958294678607652E-3</v>
      </c>
      <c r="Y194" s="165">
        <v>-1.7773188551557295E-2</v>
      </c>
      <c r="Z194" s="165">
        <v>-1.593030357769365E-3</v>
      </c>
      <c r="AA194" s="165">
        <v>-1.7498337095421812E-3</v>
      </c>
      <c r="AB194" s="165">
        <v>1.1204266177062827E-3</v>
      </c>
      <c r="AC194" s="165">
        <v>-1.055555555555554E-2</v>
      </c>
      <c r="AD194" s="165">
        <v>-5.3636557911227456E-3</v>
      </c>
      <c r="AE194" s="165">
        <v>-1.6446945880486119E-3</v>
      </c>
      <c r="AF194" s="166">
        <v>-4.4127397194552165E-3</v>
      </c>
      <c r="AG194" s="14"/>
      <c r="AH194" s="14"/>
      <c r="AI194" s="14"/>
    </row>
    <row r="195" spans="1:35" x14ac:dyDescent="0.2">
      <c r="A195" s="127">
        <v>44357</v>
      </c>
      <c r="B195" s="164">
        <v>1.9236460016858192E-3</v>
      </c>
      <c r="C195" s="165">
        <v>-1.1335243130848882E-2</v>
      </c>
      <c r="D195" s="165">
        <v>2.1376064272276674E-2</v>
      </c>
      <c r="E195" s="165">
        <v>-8.0232519788386858E-3</v>
      </c>
      <c r="F195" s="165">
        <v>1.128751117703386E-3</v>
      </c>
      <c r="G195" s="165">
        <v>-3.8014055947514724E-2</v>
      </c>
      <c r="H195" s="165">
        <v>5.8452867493532512E-3</v>
      </c>
      <c r="I195" s="165">
        <v>1.8696760459089079E-2</v>
      </c>
      <c r="J195" s="165">
        <v>7.7505407354001576E-3</v>
      </c>
      <c r="K195" s="165">
        <v>-1.2347444064348845E-2</v>
      </c>
      <c r="L195" s="165">
        <v>-2.3094197771811986E-2</v>
      </c>
      <c r="M195" s="165">
        <v>-6.8478030538414725E-3</v>
      </c>
      <c r="N195" s="165">
        <v>3.1561202987717696E-3</v>
      </c>
      <c r="O195" s="165">
        <v>6.6666842105262969E-3</v>
      </c>
      <c r="P195" s="165">
        <v>-8.6284596618890763E-4</v>
      </c>
      <c r="Q195" s="165">
        <v>8.9981643577066173E-3</v>
      </c>
      <c r="R195" s="165">
        <v>-1.558860911269655E-2</v>
      </c>
      <c r="S195" s="165">
        <v>1.3479046902497016E-2</v>
      </c>
      <c r="T195" s="165">
        <v>2.8363019606117978E-2</v>
      </c>
      <c r="U195" s="165">
        <v>1.4393288605911492E-2</v>
      </c>
      <c r="V195" s="165">
        <v>-6.5230584503356281E-3</v>
      </c>
      <c r="W195" s="165">
        <v>7.4189483784601329E-3</v>
      </c>
      <c r="X195" s="165">
        <v>1.7366284338451887E-2</v>
      </c>
      <c r="Y195" s="165">
        <v>-4.6529725780996012E-3</v>
      </c>
      <c r="Z195" s="165">
        <v>9.7228619837008701E-4</v>
      </c>
      <c r="AA195" s="165">
        <v>5.0832779155702834E-3</v>
      </c>
      <c r="AB195" s="165">
        <v>7.0595282773837642E-3</v>
      </c>
      <c r="AC195" s="165">
        <v>3.5186243683323903E-2</v>
      </c>
      <c r="AD195" s="165">
        <v>5.7521066184627045E-3</v>
      </c>
      <c r="AE195" s="165">
        <v>3.0107590381465155E-3</v>
      </c>
      <c r="AF195" s="166">
        <v>5.5447273706898947E-4</v>
      </c>
      <c r="AG195" s="14"/>
      <c r="AH195" s="14"/>
      <c r="AI195" s="14"/>
    </row>
    <row r="196" spans="1:35" x14ac:dyDescent="0.2">
      <c r="A196" s="127">
        <v>44358</v>
      </c>
      <c r="B196" s="164">
        <v>-1.5753802595535049E-3</v>
      </c>
      <c r="C196" s="165">
        <v>1.4054114875278634E-2</v>
      </c>
      <c r="D196" s="165">
        <v>-7.6438644851367643E-3</v>
      </c>
      <c r="E196" s="165">
        <v>9.8326618838104896E-3</v>
      </c>
      <c r="F196" s="165">
        <v>-4.2683297780193863E-3</v>
      </c>
      <c r="G196" s="165">
        <v>-2.2283254725260382E-2</v>
      </c>
      <c r="H196" s="165">
        <v>-4.6121204829030482E-3</v>
      </c>
      <c r="I196" s="165">
        <v>-4.7246775345206604E-3</v>
      </c>
      <c r="J196" s="165">
        <v>4.47147200858522E-3</v>
      </c>
      <c r="K196" s="165">
        <v>1.4710987342581028E-4</v>
      </c>
      <c r="L196" s="165">
        <v>1.0991030587842676E-2</v>
      </c>
      <c r="M196" s="165">
        <v>-4.7293127071823537E-3</v>
      </c>
      <c r="N196" s="165">
        <v>7.9789530536080733E-3</v>
      </c>
      <c r="O196" s="165">
        <v>8.1909548938488008E-3</v>
      </c>
      <c r="P196" s="165">
        <v>4.9156771250813414E-3</v>
      </c>
      <c r="Q196" s="165">
        <v>-1.2688502361880571E-2</v>
      </c>
      <c r="R196" s="165">
        <v>-6.8579179622652031E-4</v>
      </c>
      <c r="S196" s="165">
        <v>9.9748371196526353E-3</v>
      </c>
      <c r="T196" s="165">
        <v>1.7073548950270467E-3</v>
      </c>
      <c r="U196" s="165">
        <v>2.52692048386427E-3</v>
      </c>
      <c r="V196" s="165">
        <v>7.3294092939200084E-3</v>
      </c>
      <c r="W196" s="165">
        <v>-6.8487521020786923E-3</v>
      </c>
      <c r="X196" s="165">
        <v>4.9958782214432063E-4</v>
      </c>
      <c r="Y196" s="165">
        <v>2.9865730947520319E-3</v>
      </c>
      <c r="Z196" s="165">
        <v>-8.9665373724510111E-3</v>
      </c>
      <c r="AA196" s="165">
        <v>-1.7436344611099219E-4</v>
      </c>
      <c r="AB196" s="165">
        <v>4.317204586243184E-3</v>
      </c>
      <c r="AC196" s="165">
        <v>0</v>
      </c>
      <c r="AD196" s="165">
        <v>6.2195808471696701E-3</v>
      </c>
      <c r="AE196" s="165">
        <v>4.5874042469737919E-3</v>
      </c>
      <c r="AF196" s="166">
        <v>3.8762568820960297E-4</v>
      </c>
      <c r="AG196" s="14"/>
      <c r="AH196" s="14"/>
      <c r="AI196" s="14"/>
    </row>
    <row r="197" spans="1:35" x14ac:dyDescent="0.2">
      <c r="A197" s="127">
        <v>44361</v>
      </c>
      <c r="B197" s="164">
        <v>-7.1495341171493587E-3</v>
      </c>
      <c r="C197" s="165">
        <v>-4.2550423759966094E-3</v>
      </c>
      <c r="D197" s="165">
        <v>-6.5082257855876291E-3</v>
      </c>
      <c r="E197" s="165">
        <v>2.4577919506524104E-2</v>
      </c>
      <c r="F197" s="165">
        <v>-8.6541572656670951E-3</v>
      </c>
      <c r="G197" s="165">
        <v>-7.6574627230284742E-3</v>
      </c>
      <c r="H197" s="165">
        <v>5.5599108308812539E-4</v>
      </c>
      <c r="I197" s="165">
        <v>-1.0954938835128769E-2</v>
      </c>
      <c r="J197" s="165">
        <v>-1.086184116809108E-2</v>
      </c>
      <c r="K197" s="165">
        <v>-1.5294132352941192E-2</v>
      </c>
      <c r="L197" s="165">
        <v>-1.3569567948247152E-2</v>
      </c>
      <c r="M197" s="165">
        <v>-8.9261704524522534E-3</v>
      </c>
      <c r="N197" s="165">
        <v>-4.6657722795749867E-3</v>
      </c>
      <c r="O197" s="165">
        <v>5.8772862878924137E-3</v>
      </c>
      <c r="P197" s="165">
        <v>-8.2628239573163675E-3</v>
      </c>
      <c r="Q197" s="165">
        <v>2.4853781680549414E-3</v>
      </c>
      <c r="R197" s="165">
        <v>-1.6969156645979755E-2</v>
      </c>
      <c r="S197" s="165">
        <v>2.1104546269912206E-4</v>
      </c>
      <c r="T197" s="165">
        <v>-1.0751278776109152E-2</v>
      </c>
      <c r="U197" s="165">
        <v>7.7552440330037609E-3</v>
      </c>
      <c r="V197" s="165">
        <v>-4.395945059937012E-3</v>
      </c>
      <c r="W197" s="165">
        <v>3.7077709943056369E-4</v>
      </c>
      <c r="X197" s="165">
        <v>2.475967312853955E-2</v>
      </c>
      <c r="Y197" s="165">
        <v>-7.9621700663430328E-3</v>
      </c>
      <c r="Z197" s="165">
        <v>3.1918091736984344E-3</v>
      </c>
      <c r="AA197" s="165">
        <v>-2.6164659823315617E-3</v>
      </c>
      <c r="AB197" s="165">
        <v>-3.7453395206954454E-3</v>
      </c>
      <c r="AC197" s="165">
        <v>-1.5910341422702201E-2</v>
      </c>
      <c r="AD197" s="165">
        <v>-1.3499253996447358E-3</v>
      </c>
      <c r="AE197" s="165">
        <v>4.510023550850617E-3</v>
      </c>
      <c r="AF197" s="166">
        <v>-2.4898780728314085E-3</v>
      </c>
      <c r="AG197" s="14"/>
      <c r="AH197" s="14"/>
      <c r="AI197" s="14"/>
    </row>
    <row r="198" spans="1:35" x14ac:dyDescent="0.2">
      <c r="A198" s="127">
        <v>44362</v>
      </c>
      <c r="B198" s="164">
        <v>-3.7246722103463359E-3</v>
      </c>
      <c r="C198" s="165">
        <v>1.5017435016390079E-2</v>
      </c>
      <c r="D198" s="165">
        <v>-5.5557692644323531E-3</v>
      </c>
      <c r="E198" s="165">
        <v>-6.4377454456697736E-3</v>
      </c>
      <c r="F198" s="165">
        <v>5.7109978204741285E-3</v>
      </c>
      <c r="G198" s="165">
        <v>2.0547555375269866E-3</v>
      </c>
      <c r="H198" s="165">
        <v>2.1580086861349601E-2</v>
      </c>
      <c r="I198" s="165">
        <v>-7.0148978037621879E-3</v>
      </c>
      <c r="J198" s="165">
        <v>-2.52023406877111E-3</v>
      </c>
      <c r="K198" s="165">
        <v>3.8829450998050241E-3</v>
      </c>
      <c r="L198" s="165">
        <v>-4.3441621353799142E-3</v>
      </c>
      <c r="M198" s="165">
        <v>-3.0021867007410385E-3</v>
      </c>
      <c r="N198" s="165">
        <v>-9.2784007986911332E-3</v>
      </c>
      <c r="O198" s="165">
        <v>-3.4369651733453521E-3</v>
      </c>
      <c r="P198" s="165">
        <v>-4.4657602110628192E-3</v>
      </c>
      <c r="Q198" s="165">
        <v>-5.3213401862894916E-3</v>
      </c>
      <c r="R198" s="165">
        <v>-1.5167950078215142E-2</v>
      </c>
      <c r="S198" s="165">
        <v>-2.658410037275849E-3</v>
      </c>
      <c r="T198" s="165">
        <v>3.313452749375223E-3</v>
      </c>
      <c r="U198" s="165">
        <v>-5.8872211770044647E-3</v>
      </c>
      <c r="V198" s="165">
        <v>-8.1456150415224471E-3</v>
      </c>
      <c r="W198" s="165">
        <v>-1.9272847994281639E-3</v>
      </c>
      <c r="X198" s="165">
        <v>-1.4943527469818974E-2</v>
      </c>
      <c r="Y198" s="165">
        <v>8.9396084828710087E-3</v>
      </c>
      <c r="Z198" s="165">
        <v>2.8058798195622625E-3</v>
      </c>
      <c r="AA198" s="165">
        <v>1.9237670514165028E-3</v>
      </c>
      <c r="AB198" s="165">
        <v>-4.6992737124122996E-3</v>
      </c>
      <c r="AC198" s="165">
        <v>-3.4906852838508806E-3</v>
      </c>
      <c r="AD198" s="165">
        <v>-3.9840495729090986E-3</v>
      </c>
      <c r="AE198" s="165">
        <v>-1.302049663903615E-2</v>
      </c>
      <c r="AF198" s="166">
        <v>-2.745266218426301E-3</v>
      </c>
      <c r="AG198" s="14"/>
      <c r="AH198" s="14"/>
      <c r="AI198" s="14"/>
    </row>
    <row r="199" spans="1:35" x14ac:dyDescent="0.2">
      <c r="A199" s="127">
        <v>44363</v>
      </c>
      <c r="B199" s="164">
        <v>-1.8443731526625262E-2</v>
      </c>
      <c r="C199" s="165">
        <v>-9.5628252946935444E-3</v>
      </c>
      <c r="D199" s="165">
        <v>-1.1257202136571998E-3</v>
      </c>
      <c r="E199" s="165">
        <v>3.9339324586080693E-3</v>
      </c>
      <c r="F199" s="165">
        <v>-1.7319660587481245E-2</v>
      </c>
      <c r="G199" s="165">
        <v>-1.0480283088663223E-2</v>
      </c>
      <c r="H199" s="165">
        <v>-5.7117405518112285E-3</v>
      </c>
      <c r="I199" s="165">
        <v>-5.9490610531870436E-3</v>
      </c>
      <c r="J199" s="165">
        <v>-1.3355026168561546E-2</v>
      </c>
      <c r="K199" s="165">
        <v>-2.4248809517274483E-2</v>
      </c>
      <c r="L199" s="165">
        <v>-8.0793969753634176E-4</v>
      </c>
      <c r="M199" s="165">
        <v>-1.5775258426966254E-2</v>
      </c>
      <c r="N199" s="165">
        <v>-1.1975894456809577E-2</v>
      </c>
      <c r="O199" s="165">
        <v>-1.3278168191820261E-2</v>
      </c>
      <c r="P199" s="165">
        <v>-1.0243699717168653E-2</v>
      </c>
      <c r="Q199" s="165">
        <v>-3.6483675710263785E-4</v>
      </c>
      <c r="R199" s="165">
        <v>7.0241722462252021E-3</v>
      </c>
      <c r="S199" s="165">
        <v>-3.2578971036708593E-3</v>
      </c>
      <c r="T199" s="165">
        <v>1.2021189379967989E-2</v>
      </c>
      <c r="U199" s="165">
        <v>-3.7930796442801062E-3</v>
      </c>
      <c r="V199" s="165">
        <v>8.4427819410493044E-4</v>
      </c>
      <c r="W199" s="165">
        <v>-1.3887820893627278E-2</v>
      </c>
      <c r="X199" s="165">
        <v>-7.8325912455068369E-4</v>
      </c>
      <c r="Y199" s="165">
        <v>-1.1835480915647234E-2</v>
      </c>
      <c r="Z199" s="165">
        <v>-7.569698729813279E-3</v>
      </c>
      <c r="AA199" s="165">
        <v>-1.1345819316707528E-2</v>
      </c>
      <c r="AB199" s="165">
        <v>-1.4507640389864185E-2</v>
      </c>
      <c r="AC199" s="165">
        <v>-1.7146035503464718E-2</v>
      </c>
      <c r="AD199" s="165">
        <v>-2.0357185714285797E-2</v>
      </c>
      <c r="AE199" s="165">
        <v>-6.8235925917004003E-3</v>
      </c>
      <c r="AF199" s="166">
        <v>-7.745340798202327E-3</v>
      </c>
      <c r="AG199" s="14"/>
      <c r="AH199" s="14"/>
      <c r="AI199" s="14"/>
    </row>
    <row r="200" spans="1:35" x14ac:dyDescent="0.2">
      <c r="A200" s="127">
        <v>44364</v>
      </c>
      <c r="B200" s="164">
        <v>-8.9889033774027682E-3</v>
      </c>
      <c r="C200" s="165">
        <v>-1.5484503937281513E-2</v>
      </c>
      <c r="D200" s="165">
        <v>4.925256658107946E-3</v>
      </c>
      <c r="E200" s="165">
        <v>1.2600838076104903E-2</v>
      </c>
      <c r="F200" s="165">
        <v>-1.2589272091645287E-2</v>
      </c>
      <c r="G200" s="165">
        <v>-3.5503807598014192E-2</v>
      </c>
      <c r="H200" s="165">
        <v>-2.3707468290461886E-2</v>
      </c>
      <c r="I200" s="165">
        <v>-6.3587056974246936E-3</v>
      </c>
      <c r="J200" s="165">
        <v>5.1216939865261768E-3</v>
      </c>
      <c r="K200" s="165">
        <v>-3.1254690120731232E-2</v>
      </c>
      <c r="L200" s="165">
        <v>-2.5606469002695365E-2</v>
      </c>
      <c r="M200" s="165">
        <v>-1.2329384621914574E-2</v>
      </c>
      <c r="N200" s="165">
        <v>1.1229143309430256E-3</v>
      </c>
      <c r="O200" s="165">
        <v>-6.9907373821964658E-4</v>
      </c>
      <c r="P200" s="165">
        <v>-1.5084867549416625E-2</v>
      </c>
      <c r="Q200" s="165">
        <v>4.8045249263009016E-3</v>
      </c>
      <c r="R200" s="165">
        <v>-2.8860362734744682E-2</v>
      </c>
      <c r="S200" s="165">
        <v>-7.2162194819914705E-3</v>
      </c>
      <c r="T200" s="165">
        <v>8.0929642593268181E-3</v>
      </c>
      <c r="U200" s="165">
        <v>1.3676233318901332E-2</v>
      </c>
      <c r="V200" s="165">
        <v>-1.1349663098910834E-2</v>
      </c>
      <c r="W200" s="165">
        <v>9.1128634516708384E-3</v>
      </c>
      <c r="X200" s="165">
        <v>8.4161640678912519E-3</v>
      </c>
      <c r="Y200" s="165">
        <v>-2.5656117413396462E-2</v>
      </c>
      <c r="Z200" s="165">
        <v>2.5174575204522931E-4</v>
      </c>
      <c r="AA200" s="165">
        <v>-1.9420904297686725E-3</v>
      </c>
      <c r="AB200" s="165">
        <v>1.1106219221962865E-2</v>
      </c>
      <c r="AC200" s="165">
        <v>-9.37910318178381E-3</v>
      </c>
      <c r="AD200" s="165">
        <v>4.1560847607473583E-3</v>
      </c>
      <c r="AE200" s="165">
        <v>-5.7311346448818412E-5</v>
      </c>
      <c r="AF200" s="166">
        <v>-6.1768243036969261E-3</v>
      </c>
      <c r="AG200" s="14"/>
      <c r="AH200" s="14"/>
      <c r="AI200" s="14"/>
    </row>
    <row r="201" spans="1:35" x14ac:dyDescent="0.2">
      <c r="A201" s="127">
        <v>44365</v>
      </c>
      <c r="B201" s="164">
        <v>-1.8140786195248393E-2</v>
      </c>
      <c r="C201" s="165">
        <v>-2.4424886682758218E-2</v>
      </c>
      <c r="D201" s="165">
        <v>-8.6393173417369518E-3</v>
      </c>
      <c r="E201" s="165">
        <v>-1.00917070387887E-2</v>
      </c>
      <c r="F201" s="165">
        <v>-7.8170512172182072E-3</v>
      </c>
      <c r="G201" s="165">
        <v>-2.8168823511608432E-3</v>
      </c>
      <c r="H201" s="165">
        <v>-3.7732333987111177E-2</v>
      </c>
      <c r="I201" s="165">
        <v>-1.9951081875567822E-2</v>
      </c>
      <c r="J201" s="165">
        <v>-2.1474085141508836E-2</v>
      </c>
      <c r="K201" s="165">
        <v>-2.4551478996671761E-2</v>
      </c>
      <c r="L201" s="165">
        <v>-3.5048445366528291E-2</v>
      </c>
      <c r="M201" s="165">
        <v>-1.7522738557765871E-2</v>
      </c>
      <c r="N201" s="165">
        <v>-1.6825349974026738E-3</v>
      </c>
      <c r="O201" s="165">
        <v>-2.6407869884574997E-2</v>
      </c>
      <c r="P201" s="165">
        <v>-1.7033041880506694E-2</v>
      </c>
      <c r="Q201" s="165">
        <v>-1.9610246824777522E-2</v>
      </c>
      <c r="R201" s="165">
        <v>-2.5303091239558984E-2</v>
      </c>
      <c r="S201" s="165">
        <v>-1.821451132601104E-2</v>
      </c>
      <c r="T201" s="165">
        <v>-8.0279939908846076E-3</v>
      </c>
      <c r="U201" s="165">
        <v>-5.6343466224838545E-3</v>
      </c>
      <c r="V201" s="165">
        <v>-3.9558951901318418E-3</v>
      </c>
      <c r="W201" s="165">
        <v>-1.4628001543846469E-2</v>
      </c>
      <c r="X201" s="165">
        <v>-6.7503745336194854E-3</v>
      </c>
      <c r="Y201" s="165">
        <v>-2.7607981044131757E-2</v>
      </c>
      <c r="Z201" s="165">
        <v>-2.0083077587772835E-2</v>
      </c>
      <c r="AA201" s="165">
        <v>-1.2559685345120863E-2</v>
      </c>
      <c r="AB201" s="165">
        <v>-7.4951111133778614E-3</v>
      </c>
      <c r="AC201" s="165">
        <v>-3.7303559225458027E-2</v>
      </c>
      <c r="AD201" s="165">
        <v>-1.8515850867587558E-2</v>
      </c>
      <c r="AE201" s="165">
        <v>-1.2768371466419848E-2</v>
      </c>
      <c r="AF201" s="166">
        <v>-1.5769237023425919E-2</v>
      </c>
      <c r="AG201" s="14"/>
      <c r="AH201" s="14"/>
      <c r="AI201" s="14"/>
    </row>
    <row r="202" spans="1:35" x14ac:dyDescent="0.2">
      <c r="A202" s="127">
        <v>44368</v>
      </c>
      <c r="B202" s="164">
        <v>1.8841340746095669E-2</v>
      </c>
      <c r="C202" s="165">
        <v>4.2549131220195102E-2</v>
      </c>
      <c r="D202" s="165">
        <v>6.5359981806267786E-3</v>
      </c>
      <c r="E202" s="165">
        <v>1.4103908487449468E-2</v>
      </c>
      <c r="F202" s="165">
        <v>3.3410544763162964E-2</v>
      </c>
      <c r="G202" s="165">
        <v>2.0827377090743004E-2</v>
      </c>
      <c r="H202" s="165">
        <v>2.931189002535084E-2</v>
      </c>
      <c r="I202" s="165">
        <v>2.1317457269060869E-2</v>
      </c>
      <c r="J202" s="165">
        <v>1.0972679933048068E-2</v>
      </c>
      <c r="K202" s="165">
        <v>1.823170377541139E-2</v>
      </c>
      <c r="L202" s="165">
        <v>2.4969246694952263E-2</v>
      </c>
      <c r="M202" s="165">
        <v>1.6470588235294015E-2</v>
      </c>
      <c r="N202" s="165">
        <v>1.6489941665341901E-2</v>
      </c>
      <c r="O202" s="165">
        <v>3.5926173376188419E-3</v>
      </c>
      <c r="P202" s="165">
        <v>2.4664610979060031E-2</v>
      </c>
      <c r="Q202" s="165">
        <v>1.148289940691205E-2</v>
      </c>
      <c r="R202" s="165">
        <v>1.6968598120181255E-2</v>
      </c>
      <c r="S202" s="165">
        <v>1.4284465949927494E-2</v>
      </c>
      <c r="T202" s="165">
        <v>1.8274245943425971E-3</v>
      </c>
      <c r="U202" s="165">
        <v>1.2334780427643022E-2</v>
      </c>
      <c r="V202" s="165">
        <v>1.3005201681950185E-2</v>
      </c>
      <c r="W202" s="165">
        <v>7.8770583039995401E-3</v>
      </c>
      <c r="X202" s="165">
        <v>7.0022119079091727E-3</v>
      </c>
      <c r="Y202" s="165">
        <v>2.6872058126280018E-2</v>
      </c>
      <c r="Z202" s="165">
        <v>2.2343817221971429E-2</v>
      </c>
      <c r="AA202" s="165">
        <v>1.0211375850949445E-2</v>
      </c>
      <c r="AB202" s="165">
        <v>1.6969762302508462E-2</v>
      </c>
      <c r="AC202" s="165">
        <v>2.143981117230509E-2</v>
      </c>
      <c r="AD202" s="165">
        <v>9.0996228319837336E-3</v>
      </c>
      <c r="AE202" s="165">
        <v>8.9896938753009081E-3</v>
      </c>
      <c r="AF202" s="166">
        <v>1.7629576137996539E-2</v>
      </c>
      <c r="AG202" s="14"/>
      <c r="AH202" s="14"/>
      <c r="AI202" s="14"/>
    </row>
    <row r="203" spans="1:35" x14ac:dyDescent="0.2">
      <c r="A203" s="127">
        <v>44369</v>
      </c>
      <c r="B203" s="164">
        <v>-3.586291557277077E-4</v>
      </c>
      <c r="C203" s="165">
        <v>-2.4256762556340572E-3</v>
      </c>
      <c r="D203" s="165">
        <v>-1.373630507541912E-3</v>
      </c>
      <c r="E203" s="165">
        <v>1.2698359500415091E-2</v>
      </c>
      <c r="F203" s="165">
        <v>-6.115459907515719E-3</v>
      </c>
      <c r="G203" s="165">
        <v>-3.7522629038688748E-4</v>
      </c>
      <c r="H203" s="165">
        <v>3.3003205101276301E-3</v>
      </c>
      <c r="I203" s="165">
        <v>1.5042873260624479E-3</v>
      </c>
      <c r="J203" s="165">
        <v>3.6791757969247829E-3</v>
      </c>
      <c r="K203" s="165">
        <v>6.1796703188137236E-3</v>
      </c>
      <c r="L203" s="165">
        <v>-2.7996866778678964E-5</v>
      </c>
      <c r="M203" s="165">
        <v>-2.3610879629629711E-3</v>
      </c>
      <c r="N203" s="165">
        <v>1.6612434656454456E-2</v>
      </c>
      <c r="O203" s="165">
        <v>0</v>
      </c>
      <c r="P203" s="165">
        <v>-1.9774497910990396E-3</v>
      </c>
      <c r="Q203" s="165">
        <v>-1.3427795737984694E-3</v>
      </c>
      <c r="R203" s="165">
        <v>-1.4623812420173632E-3</v>
      </c>
      <c r="S203" s="165">
        <v>4.2078618516410149E-3</v>
      </c>
      <c r="T203" s="165">
        <v>-7.2963908794787535E-3</v>
      </c>
      <c r="U203" s="165">
        <v>1.0966016620987507E-2</v>
      </c>
      <c r="V203" s="165">
        <v>1.8450138092710011E-2</v>
      </c>
      <c r="W203" s="165">
        <v>3.7565189276644873E-4</v>
      </c>
      <c r="X203" s="165">
        <v>-5.6037100066052004E-3</v>
      </c>
      <c r="Y203" s="165">
        <v>-2.3544635999109831E-3</v>
      </c>
      <c r="Z203" s="165">
        <v>1.5575024219296463E-3</v>
      </c>
      <c r="AA203" s="165">
        <v>-3.546728206185179E-4</v>
      </c>
      <c r="AB203" s="165">
        <v>6.8708857626484932E-3</v>
      </c>
      <c r="AC203" s="165">
        <v>-3.081070672058428E-3</v>
      </c>
      <c r="AD203" s="165">
        <v>4.6188051885105441E-3</v>
      </c>
      <c r="AE203" s="165">
        <v>-2.7016209536033786E-3</v>
      </c>
      <c r="AF203" s="166">
        <v>2.0252696743539023E-3</v>
      </c>
      <c r="AG203" s="14"/>
      <c r="AH203" s="14"/>
      <c r="AI203" s="14"/>
    </row>
    <row r="204" spans="1:35" x14ac:dyDescent="0.2">
      <c r="A204" s="127">
        <v>44370</v>
      </c>
      <c r="B204" s="164">
        <v>-1.4246172052096662E-2</v>
      </c>
      <c r="C204" s="165">
        <v>9.2401458966564487E-3</v>
      </c>
      <c r="D204" s="165">
        <v>-5.0018631153038173E-3</v>
      </c>
      <c r="E204" s="165">
        <v>-2.0898567574222371E-3</v>
      </c>
      <c r="F204" s="165">
        <v>-8.6139962614406596E-4</v>
      </c>
      <c r="G204" s="165">
        <v>3.0966451673475337E-3</v>
      </c>
      <c r="H204" s="165">
        <v>-1.2218514807922354E-3</v>
      </c>
      <c r="I204" s="165">
        <v>-9.3879087265456018E-3</v>
      </c>
      <c r="J204" s="165">
        <v>-8.0645526381130095E-3</v>
      </c>
      <c r="K204" s="165">
        <v>-5.5117795275589909E-3</v>
      </c>
      <c r="L204" s="165">
        <v>9.8452969256994649E-3</v>
      </c>
      <c r="M204" s="165">
        <v>-3.8516914044343098E-3</v>
      </c>
      <c r="N204" s="165">
        <v>-3.3256948288550303E-3</v>
      </c>
      <c r="O204" s="165">
        <v>-1.0918221065298384E-2</v>
      </c>
      <c r="P204" s="165">
        <v>-1.195681872125709E-2</v>
      </c>
      <c r="Q204" s="165">
        <v>-6.0505441281792915E-3</v>
      </c>
      <c r="R204" s="165">
        <v>6.0581050369035161E-3</v>
      </c>
      <c r="S204" s="165">
        <v>-2.7364459822036835E-3</v>
      </c>
      <c r="T204" s="165">
        <v>-8.0062998292087517E-3</v>
      </c>
      <c r="U204" s="165">
        <v>-9.0399981529887263E-4</v>
      </c>
      <c r="V204" s="165">
        <v>4.6800273152183269E-3</v>
      </c>
      <c r="W204" s="165">
        <v>-1.4272987314940533E-3</v>
      </c>
      <c r="X204" s="165">
        <v>-5.2239932325943705E-3</v>
      </c>
      <c r="Y204" s="165">
        <v>-2.6972959670136243E-3</v>
      </c>
      <c r="Z204" s="165">
        <v>-7.8507210722580378E-3</v>
      </c>
      <c r="AA204" s="165">
        <v>-5.3219621309554821E-3</v>
      </c>
      <c r="AB204" s="165">
        <v>-5.2981818212489706E-3</v>
      </c>
      <c r="AC204" s="165">
        <v>5.9880625845083468E-3</v>
      </c>
      <c r="AD204" s="165">
        <v>-7.8084507612089515E-3</v>
      </c>
      <c r="AE204" s="165">
        <v>1.0547561959654228E-2</v>
      </c>
      <c r="AF204" s="166">
        <v>-2.1015990888947345E-3</v>
      </c>
      <c r="AG204" s="14"/>
      <c r="AH204" s="14"/>
      <c r="AI204" s="14"/>
    </row>
    <row r="205" spans="1:35" x14ac:dyDescent="0.2">
      <c r="A205" s="127">
        <v>44371</v>
      </c>
      <c r="B205" s="164">
        <v>4.6786961703124685E-3</v>
      </c>
      <c r="C205" s="165">
        <v>1.3191199537617049E-2</v>
      </c>
      <c r="D205" s="165">
        <v>9.3837289360056975E-3</v>
      </c>
      <c r="E205" s="165">
        <v>-2.1689828459757754E-3</v>
      </c>
      <c r="F205" s="165">
        <v>2.8739170664801916E-2</v>
      </c>
      <c r="G205" s="165">
        <v>2.5960069141309106E-2</v>
      </c>
      <c r="H205" s="165">
        <v>8.1867133204116538E-3</v>
      </c>
      <c r="I205" s="165">
        <v>3.7909402498459421E-4</v>
      </c>
      <c r="J205" s="165">
        <v>4.9889136176812787E-3</v>
      </c>
      <c r="K205" s="165">
        <v>-6.3342832514878822E-4</v>
      </c>
      <c r="L205" s="165">
        <v>2.1326719999780197E-2</v>
      </c>
      <c r="M205" s="165">
        <v>1.4115335616969427E-2</v>
      </c>
      <c r="N205" s="165">
        <v>5.4539414415843979E-4</v>
      </c>
      <c r="O205" s="165">
        <v>1.4658017179081329E-2</v>
      </c>
      <c r="P205" s="165">
        <v>5.7395822851835643E-3</v>
      </c>
      <c r="Q205" s="165">
        <v>4.5501443598920943E-3</v>
      </c>
      <c r="R205" s="165">
        <v>9.1979886579536263E-3</v>
      </c>
      <c r="S205" s="165">
        <v>3.8585576260818932E-4</v>
      </c>
      <c r="T205" s="165">
        <v>1.0320177022488108E-2</v>
      </c>
      <c r="U205" s="165">
        <v>5.3530857574695112E-3</v>
      </c>
      <c r="V205" s="165">
        <v>3.7565738351656996E-3</v>
      </c>
      <c r="W205" s="165">
        <v>6.7713085638998471E-4</v>
      </c>
      <c r="X205" s="165">
        <v>7.980516175661867E-3</v>
      </c>
      <c r="Y205" s="165">
        <v>1.3995991101933392E-2</v>
      </c>
      <c r="Z205" s="165">
        <v>8.3678759650513967E-3</v>
      </c>
      <c r="AA205" s="165">
        <v>5.350436953807769E-3</v>
      </c>
      <c r="AB205" s="165">
        <v>6.6474009141461732E-3</v>
      </c>
      <c r="AC205" s="165">
        <v>3.8394775791283919E-4</v>
      </c>
      <c r="AD205" s="165">
        <v>6.98732679529801E-3</v>
      </c>
      <c r="AE205" s="165">
        <v>1.4829127761031957E-2</v>
      </c>
      <c r="AF205" s="166">
        <v>9.5228704762084782E-3</v>
      </c>
      <c r="AG205" s="14"/>
      <c r="AH205" s="14"/>
      <c r="AI205" s="14"/>
    </row>
    <row r="206" spans="1:35" x14ac:dyDescent="0.2">
      <c r="A206" s="127">
        <v>44372</v>
      </c>
      <c r="B206" s="164">
        <v>7.7098470379242112E-3</v>
      </c>
      <c r="C206" s="165">
        <v>7.371677952549005E-3</v>
      </c>
      <c r="D206" s="165">
        <v>7.179896333428859E-3</v>
      </c>
      <c r="E206" s="165">
        <v>-2.2487294131253721E-3</v>
      </c>
      <c r="F206" s="165">
        <v>-8.7400803720294462E-3</v>
      </c>
      <c r="G206" s="165">
        <v>-1.3814160915731954E-2</v>
      </c>
      <c r="H206" s="165">
        <v>1.4934105048853841E-3</v>
      </c>
      <c r="I206" s="165">
        <v>5.3050777814529493E-3</v>
      </c>
      <c r="J206" s="165">
        <v>-1.2869829249307907E-3</v>
      </c>
      <c r="K206" s="165">
        <v>2.8521628449982295E-3</v>
      </c>
      <c r="L206" s="165">
        <v>5.4207457627075684E-5</v>
      </c>
      <c r="M206" s="165">
        <v>4.8233864226800982E-3</v>
      </c>
      <c r="N206" s="165">
        <v>5.7401520746556134E-3</v>
      </c>
      <c r="O206" s="165">
        <v>-2.8535758872838546E-3</v>
      </c>
      <c r="P206" s="165">
        <v>9.6259212097646873E-3</v>
      </c>
      <c r="Q206" s="165">
        <v>5.1417764932906174E-3</v>
      </c>
      <c r="R206" s="165">
        <v>1.0097751298201896E-2</v>
      </c>
      <c r="S206" s="165">
        <v>-3.9000728247541305E-3</v>
      </c>
      <c r="T206" s="165">
        <v>1.1000471306960913E-2</v>
      </c>
      <c r="U206" s="165">
        <v>-6.2620007779669029E-3</v>
      </c>
      <c r="V206" s="165">
        <v>0.15531436428228895</v>
      </c>
      <c r="W206" s="165">
        <v>1.4283520845481235E-2</v>
      </c>
      <c r="X206" s="165">
        <v>-7.7942690602738063E-3</v>
      </c>
      <c r="Y206" s="165">
        <v>1.1669000388951023E-2</v>
      </c>
      <c r="Z206" s="165">
        <v>1.5243104460640033E-2</v>
      </c>
      <c r="AA206" s="165">
        <v>1.7743480889542695E-4</v>
      </c>
      <c r="AB206" s="165">
        <v>4.5716304484502146E-3</v>
      </c>
      <c r="AC206" s="165">
        <v>1.151669909852826E-3</v>
      </c>
      <c r="AD206" s="165">
        <v>1.1832553887004549E-2</v>
      </c>
      <c r="AE206" s="165">
        <v>2.3605519953007192E-3</v>
      </c>
      <c r="AF206" s="166">
        <v>6.931053823133082E-3</v>
      </c>
      <c r="AG206" s="14"/>
      <c r="AH206" s="14"/>
      <c r="AI206" s="14"/>
    </row>
    <row r="207" spans="1:35" x14ac:dyDescent="0.2">
      <c r="A207" s="127">
        <v>44375</v>
      </c>
      <c r="B207" s="164">
        <v>8.9858793324775199E-3</v>
      </c>
      <c r="C207" s="165">
        <v>-2.7559740824309342E-2</v>
      </c>
      <c r="D207" s="165">
        <v>6.5931681479813875E-4</v>
      </c>
      <c r="E207" s="165">
        <v>1.2545999454992129E-2</v>
      </c>
      <c r="F207" s="165">
        <v>-3.3899661126103986E-2</v>
      </c>
      <c r="G207" s="165">
        <v>-1.8489205478156023E-4</v>
      </c>
      <c r="H207" s="165">
        <v>-3.0848135204618821E-2</v>
      </c>
      <c r="I207" s="165">
        <v>-1.8846965344007094E-3</v>
      </c>
      <c r="J207" s="165">
        <v>-1.1046023564064145E-3</v>
      </c>
      <c r="K207" s="165">
        <v>-6.1620950203492564E-3</v>
      </c>
      <c r="L207" s="165">
        <v>-1.6269762125353804E-4</v>
      </c>
      <c r="M207" s="165">
        <v>-8.9147478989953788E-3</v>
      </c>
      <c r="N207" s="165">
        <v>2.0724866550954069E-3</v>
      </c>
      <c r="O207" s="165">
        <v>2.8080844213915324E-2</v>
      </c>
      <c r="P207" s="165">
        <v>-1.055572760979917E-2</v>
      </c>
      <c r="Q207" s="165">
        <v>-1.1570732105260495E-3</v>
      </c>
      <c r="R207" s="165">
        <v>1.8175851642145968E-3</v>
      </c>
      <c r="S207" s="165">
        <v>-5.7224077594216771E-3</v>
      </c>
      <c r="T207" s="165">
        <v>-4.4040934353922756E-3</v>
      </c>
      <c r="U207" s="165">
        <v>1.3961256333762773E-2</v>
      </c>
      <c r="V207" s="165">
        <v>-1.2892808050814053E-2</v>
      </c>
      <c r="W207" s="165">
        <v>2.9647865841209153E-3</v>
      </c>
      <c r="X207" s="165">
        <v>1.1163071302002558E-2</v>
      </c>
      <c r="Y207" s="165">
        <v>-1.4961797950423184E-2</v>
      </c>
      <c r="Z207" s="165">
        <v>-8.6183995470532349E-3</v>
      </c>
      <c r="AA207" s="165">
        <v>-3.5473748927390414E-3</v>
      </c>
      <c r="AB207" s="165">
        <v>-1.3610361135713234E-2</v>
      </c>
      <c r="AC207" s="165">
        <v>9.5856978527630865E-4</v>
      </c>
      <c r="AD207" s="165">
        <v>-3.1039702815560677E-3</v>
      </c>
      <c r="AE207" s="165">
        <v>-9.9803697231162225E-3</v>
      </c>
      <c r="AF207" s="166">
        <v>-4.3727333344175667E-3</v>
      </c>
      <c r="AG207" s="14"/>
      <c r="AH207" s="14"/>
      <c r="AI207" s="14"/>
    </row>
    <row r="208" spans="1:35" x14ac:dyDescent="0.2">
      <c r="A208" s="127">
        <v>44376</v>
      </c>
      <c r="B208" s="164">
        <v>-2.3918625954197914E-3</v>
      </c>
      <c r="C208" s="165">
        <v>-3.2164037092875519E-3</v>
      </c>
      <c r="D208" s="165">
        <v>-1.5647710684364435E-3</v>
      </c>
      <c r="E208" s="165">
        <v>1.1500244928774661E-2</v>
      </c>
      <c r="F208" s="165">
        <v>-1.7502966650605134E-2</v>
      </c>
      <c r="G208" s="165">
        <v>-5.4098949385509298E-3</v>
      </c>
      <c r="H208" s="165">
        <v>-2.2117127072163179E-3</v>
      </c>
      <c r="I208" s="165">
        <v>-9.4408989698069323E-4</v>
      </c>
      <c r="J208" s="165">
        <v>-7.3718579938024664E-3</v>
      </c>
      <c r="K208" s="165">
        <v>1.271828258447405E-3</v>
      </c>
      <c r="L208" s="165">
        <v>1.0604551260993578E-2</v>
      </c>
      <c r="M208" s="165">
        <v>-3.8746991425937516E-3</v>
      </c>
      <c r="N208" s="165">
        <v>1.2600200498282366E-2</v>
      </c>
      <c r="O208" s="165">
        <v>-1.270006958942238E-2</v>
      </c>
      <c r="P208" s="165">
        <v>1.7895933135601005E-3</v>
      </c>
      <c r="Q208" s="165">
        <v>6.0937689039475273E-5</v>
      </c>
      <c r="R208" s="165">
        <v>-1.2311475250289527E-3</v>
      </c>
      <c r="S208" s="165">
        <v>-3.1156736010330421E-3</v>
      </c>
      <c r="T208" s="165">
        <v>4.5537079813464665E-3</v>
      </c>
      <c r="U208" s="165">
        <v>9.9731802248690382E-3</v>
      </c>
      <c r="V208" s="165">
        <v>2.3562588451282451E-2</v>
      </c>
      <c r="W208" s="165">
        <v>-6.7987950961310162E-3</v>
      </c>
      <c r="X208" s="165">
        <v>5.0700861287540366E-3</v>
      </c>
      <c r="Y208" s="165">
        <v>4.6843092275206111E-4</v>
      </c>
      <c r="Z208" s="165">
        <v>-8.3694143260217846E-3</v>
      </c>
      <c r="AA208" s="165">
        <v>-6.0519757920968198E-3</v>
      </c>
      <c r="AB208" s="165">
        <v>7.945666332533019E-3</v>
      </c>
      <c r="AC208" s="165">
        <v>-4.2136947752097198E-3</v>
      </c>
      <c r="AD208" s="165">
        <v>-5.7929251646809954E-3</v>
      </c>
      <c r="AE208" s="165">
        <v>-1.4951655974052347E-2</v>
      </c>
      <c r="AF208" s="166">
        <v>2.6310209031987775E-4</v>
      </c>
      <c r="AG208" s="14"/>
      <c r="AH208" s="14"/>
      <c r="AI208" s="14"/>
    </row>
    <row r="209" spans="1:35" x14ac:dyDescent="0.2">
      <c r="A209" s="127">
        <v>44377</v>
      </c>
      <c r="B209" s="164">
        <v>1.3263306704398792E-2</v>
      </c>
      <c r="C209" s="165">
        <v>5.9664901065448195E-3</v>
      </c>
      <c r="D209" s="165">
        <v>5.3204362070318201E-3</v>
      </c>
      <c r="E209" s="165">
        <v>4.6211764890899953E-3</v>
      </c>
      <c r="F209" s="165">
        <v>1.6118099255982843E-2</v>
      </c>
      <c r="G209" s="165">
        <v>1.1761966199108409E-2</v>
      </c>
      <c r="H209" s="165">
        <v>9.4448340507935491E-3</v>
      </c>
      <c r="I209" s="165">
        <v>1.7010017010017364E-3</v>
      </c>
      <c r="J209" s="165">
        <v>4.641663486044223E-3</v>
      </c>
      <c r="K209" s="165">
        <v>4.7634010797077408E-3</v>
      </c>
      <c r="L209" s="165">
        <v>1.8544372531592135E-2</v>
      </c>
      <c r="M209" s="165">
        <v>1.5744427169406272E-2</v>
      </c>
      <c r="N209" s="165">
        <v>2.04256228137778E-3</v>
      </c>
      <c r="O209" s="165">
        <v>-1.074891629955943E-2</v>
      </c>
      <c r="P209" s="165">
        <v>7.1452626490156046E-3</v>
      </c>
      <c r="Q209" s="165">
        <v>4.3285131032646529E-3</v>
      </c>
      <c r="R209" s="165">
        <v>9.0826132676957716E-3</v>
      </c>
      <c r="S209" s="165">
        <v>2.69136612170362E-3</v>
      </c>
      <c r="T209" s="165">
        <v>7.2529207000768814E-3</v>
      </c>
      <c r="U209" s="165">
        <v>-1.8422992301171393E-3</v>
      </c>
      <c r="V209" s="165">
        <v>-9.3619238735862531E-3</v>
      </c>
      <c r="W209" s="165">
        <v>3.9434451165227813E-3</v>
      </c>
      <c r="X209" s="165">
        <v>-6.2649770657416948E-3</v>
      </c>
      <c r="Y209" s="165">
        <v>1.2707530425160041E-3</v>
      </c>
      <c r="Z209" s="165">
        <v>5.8779099842565241E-3</v>
      </c>
      <c r="AA209" s="165">
        <v>3.4025608882519709E-3</v>
      </c>
      <c r="AB209" s="165">
        <v>-9.0272940329810814E-3</v>
      </c>
      <c r="AC209" s="165">
        <v>1.192535057028854E-2</v>
      </c>
      <c r="AD209" s="165">
        <v>2.7093961534727651E-2</v>
      </c>
      <c r="AE209" s="165">
        <v>1.0579032220164653E-2</v>
      </c>
      <c r="AF209" s="166">
        <v>6.1302409375403322E-3</v>
      </c>
      <c r="AG209" s="14"/>
      <c r="AH209" s="14"/>
      <c r="AI209" s="14"/>
    </row>
    <row r="210" spans="1:35" x14ac:dyDescent="0.2">
      <c r="A210" s="127">
        <v>44378</v>
      </c>
      <c r="B210" s="164">
        <v>2.315818297442096E-3</v>
      </c>
      <c r="C210" s="165">
        <v>1.0349246755413599E-2</v>
      </c>
      <c r="D210" s="165">
        <v>1.2923052307692195E-2</v>
      </c>
      <c r="E210" s="165">
        <v>2.2634125595510923E-3</v>
      </c>
      <c r="F210" s="165">
        <v>7.0962598688950607E-4</v>
      </c>
      <c r="G210" s="165">
        <v>-4.2273490734884289E-3</v>
      </c>
      <c r="H210" s="165">
        <v>1.4034762536466738E-2</v>
      </c>
      <c r="I210" s="165">
        <v>8.3018679245283611E-3</v>
      </c>
      <c r="J210" s="165">
        <v>-2.7721677550882617E-3</v>
      </c>
      <c r="K210" s="165">
        <v>3.4766277414133295E-3</v>
      </c>
      <c r="L210" s="165">
        <v>-1.1962187473881336E-2</v>
      </c>
      <c r="M210" s="165">
        <v>5.7897832927342741E-3</v>
      </c>
      <c r="N210" s="165">
        <v>8.3100563684943562E-3</v>
      </c>
      <c r="O210" s="165">
        <v>-2.315657326605991E-3</v>
      </c>
      <c r="P210" s="165">
        <v>1.7054369794784474E-3</v>
      </c>
      <c r="Q210" s="165">
        <v>7.4056207537447349E-3</v>
      </c>
      <c r="R210" s="165">
        <v>9.9010484075308103E-3</v>
      </c>
      <c r="S210" s="165">
        <v>5.5413609779348949E-3</v>
      </c>
      <c r="T210" s="165">
        <v>2.8288672815557359E-3</v>
      </c>
      <c r="U210" s="165">
        <v>2.5840236821859097E-3</v>
      </c>
      <c r="V210" s="165">
        <v>2.2719884046867644E-2</v>
      </c>
      <c r="W210" s="165">
        <v>2.2975766403545705E-3</v>
      </c>
      <c r="X210" s="165">
        <v>2.9065869258346755E-3</v>
      </c>
      <c r="Y210" s="165">
        <v>1.4160676647353432E-2</v>
      </c>
      <c r="Z210" s="165">
        <v>1.1112808355245196E-2</v>
      </c>
      <c r="AA210" s="165">
        <v>4.6404070076817572E-3</v>
      </c>
      <c r="AB210" s="165">
        <v>5.6880804045138511E-3</v>
      </c>
      <c r="AC210" s="165">
        <v>-7.4130430067849473E-2</v>
      </c>
      <c r="AD210" s="165">
        <v>-1.2055006040135985E-2</v>
      </c>
      <c r="AE210" s="165">
        <v>8.4769355754239495E-3</v>
      </c>
      <c r="AF210" s="166">
        <v>3.7974048844562347E-3</v>
      </c>
      <c r="AG210" s="14"/>
      <c r="AH210" s="14"/>
      <c r="AI210" s="14"/>
    </row>
    <row r="211" spans="1:35" x14ac:dyDescent="0.2">
      <c r="A211" s="127">
        <v>44379</v>
      </c>
      <c r="B211" s="164">
        <v>4.0182983378027615E-3</v>
      </c>
      <c r="C211" s="165">
        <v>9.3446626411326505E-3</v>
      </c>
      <c r="D211" s="165">
        <v>7.290413299888554E-3</v>
      </c>
      <c r="E211" s="165">
        <v>1.9596437106536246E-2</v>
      </c>
      <c r="F211" s="165">
        <v>-1.2722659036794037E-2</v>
      </c>
      <c r="G211" s="165">
        <v>4.8451292791478195E-3</v>
      </c>
      <c r="H211" s="165">
        <v>-1.3181338981088642E-3</v>
      </c>
      <c r="I211" s="165">
        <v>1.8712949451962224E-3</v>
      </c>
      <c r="J211" s="165">
        <v>4.0771127516143757E-3</v>
      </c>
      <c r="K211" s="165">
        <v>1.5744881889778739E-4</v>
      </c>
      <c r="L211" s="165">
        <v>-2.2133550818248526E-3</v>
      </c>
      <c r="M211" s="165">
        <v>3.1729309032031416E-3</v>
      </c>
      <c r="N211" s="165">
        <v>3.6076474700852401E-3</v>
      </c>
      <c r="O211" s="165">
        <v>1.3390466466361994E-2</v>
      </c>
      <c r="P211" s="165">
        <v>-4.6445057108282728E-2</v>
      </c>
      <c r="Q211" s="165">
        <v>1.8197088892627056E-2</v>
      </c>
      <c r="R211" s="165">
        <v>-6.6845109920484758E-3</v>
      </c>
      <c r="S211" s="165">
        <v>5.8552588650233606E-3</v>
      </c>
      <c r="T211" s="165">
        <v>7.8215157794978563E-3</v>
      </c>
      <c r="U211" s="165">
        <v>2.2275360332650207E-2</v>
      </c>
      <c r="V211" s="165">
        <v>1.1012689873417747E-2</v>
      </c>
      <c r="W211" s="165">
        <v>4.8801314374395943E-3</v>
      </c>
      <c r="X211" s="165">
        <v>1.31439344133224E-2</v>
      </c>
      <c r="Y211" s="165">
        <v>-3.951827649979256E-3</v>
      </c>
      <c r="Z211" s="165">
        <v>1.1039961062018211E-2</v>
      </c>
      <c r="AA211" s="165">
        <v>2.6647361402605263E-3</v>
      </c>
      <c r="AB211" s="165">
        <v>1.4799111583222224E-2</v>
      </c>
      <c r="AC211" s="165">
        <v>-1.1086040055143576E-2</v>
      </c>
      <c r="AD211" s="165">
        <v>5.6703557300281648E-3</v>
      </c>
      <c r="AE211" s="165">
        <v>-8.4618077530684843E-4</v>
      </c>
      <c r="AF211" s="166">
        <v>4.4124869743280559E-3</v>
      </c>
      <c r="AG211" s="14"/>
      <c r="AH211" s="14"/>
      <c r="AI211" s="14"/>
    </row>
    <row r="212" spans="1:35" x14ac:dyDescent="0.2">
      <c r="A212" s="127">
        <v>44383</v>
      </c>
      <c r="B212" s="164">
        <v>-1.5008254615079597E-2</v>
      </c>
      <c r="C212" s="165">
        <v>6.2907893175074836E-3</v>
      </c>
      <c r="D212" s="165">
        <v>-2.0305601370795401E-2</v>
      </c>
      <c r="E212" s="165">
        <v>1.4718468826598441E-2</v>
      </c>
      <c r="F212" s="165">
        <v>-2.2815363189571114E-3</v>
      </c>
      <c r="G212" s="165">
        <v>-1.9470936339799239E-2</v>
      </c>
      <c r="H212" s="165">
        <v>-1.9609710568492478E-2</v>
      </c>
      <c r="I212" s="165">
        <v>-1.0459488037738329E-2</v>
      </c>
      <c r="J212" s="165">
        <v>-5.5370801033591821E-3</v>
      </c>
      <c r="K212" s="165">
        <v>-2.4877941265247783E-2</v>
      </c>
      <c r="L212" s="165">
        <v>-1.1492460321868125E-2</v>
      </c>
      <c r="M212" s="165">
        <v>-1.2470671031561964E-2</v>
      </c>
      <c r="N212" s="165">
        <v>-1.0660061580660796E-2</v>
      </c>
      <c r="O212" s="165">
        <v>-1.180405256532957E-2</v>
      </c>
      <c r="P212" s="165">
        <v>-8.8559131879469843E-3</v>
      </c>
      <c r="Q212" s="165">
        <v>-5.9770092549890075E-3</v>
      </c>
      <c r="R212" s="165">
        <v>-1.6791610695325421E-2</v>
      </c>
      <c r="S212" s="165">
        <v>-3.7666608790254408E-3</v>
      </c>
      <c r="T212" s="165">
        <v>-6.2340586828004696E-3</v>
      </c>
      <c r="U212" s="165">
        <v>3.6052584967860568E-5</v>
      </c>
      <c r="V212" s="165">
        <v>2.3162388156932057E-3</v>
      </c>
      <c r="W212" s="165">
        <v>5.8868288103086641E-4</v>
      </c>
      <c r="X212" s="165">
        <v>8.2594803576891973E-3</v>
      </c>
      <c r="Y212" s="165">
        <v>-2.5788534703127253E-3</v>
      </c>
      <c r="Z212" s="165">
        <v>2.1986149916437547E-3</v>
      </c>
      <c r="AA212" s="165">
        <v>-5.3152020785829368E-4</v>
      </c>
      <c r="AB212" s="165">
        <v>4.0648744067202092E-3</v>
      </c>
      <c r="AC212" s="165">
        <v>-9.757048360267695E-3</v>
      </c>
      <c r="AD212" s="165">
        <v>-1.2133252357910962E-3</v>
      </c>
      <c r="AE212" s="165">
        <v>-1.9310027557393639E-2</v>
      </c>
      <c r="AF212" s="166">
        <v>-6.0075288151817396E-3</v>
      </c>
      <c r="AG212" s="14"/>
      <c r="AH212" s="14"/>
      <c r="AI212" s="14"/>
    </row>
    <row r="213" spans="1:35" x14ac:dyDescent="0.2">
      <c r="A213" s="127">
        <v>44384</v>
      </c>
      <c r="B213" s="164">
        <v>1.5084575220095431E-2</v>
      </c>
      <c r="C213" s="165">
        <v>8.3746049584170201E-3</v>
      </c>
      <c r="D213" s="165">
        <v>-1.7647979092501043E-3</v>
      </c>
      <c r="E213" s="165">
        <v>1.7955238193064771E-2</v>
      </c>
      <c r="F213" s="165">
        <v>-1.8463623352518055E-2</v>
      </c>
      <c r="G213" s="165">
        <v>5.4795708977224411E-3</v>
      </c>
      <c r="H213" s="165">
        <v>-1.0193268779560838E-2</v>
      </c>
      <c r="I213" s="165">
        <v>5.284975462438668E-3</v>
      </c>
      <c r="J213" s="165">
        <v>8.1662767600914066E-3</v>
      </c>
      <c r="K213" s="165">
        <v>5.1671241724526862E-3</v>
      </c>
      <c r="L213" s="165">
        <v>-5.9210838934090626E-3</v>
      </c>
      <c r="M213" s="165">
        <v>9.9744098643339552E-3</v>
      </c>
      <c r="N213" s="165">
        <v>1.3218069497648477E-2</v>
      </c>
      <c r="O213" s="165">
        <v>-2.3177215189873479E-3</v>
      </c>
      <c r="P213" s="165">
        <v>7.4939328973477881E-3</v>
      </c>
      <c r="Q213" s="165">
        <v>8.5729772663392101E-3</v>
      </c>
      <c r="R213" s="165">
        <v>1.1732742018573106E-3</v>
      </c>
      <c r="S213" s="165">
        <v>8.0773576799140212E-3</v>
      </c>
      <c r="T213" s="165">
        <v>5.7610676512473979E-3</v>
      </c>
      <c r="U213" s="165">
        <v>8.1754266631790529E-3</v>
      </c>
      <c r="V213" s="165">
        <v>3.1230403902116066E-4</v>
      </c>
      <c r="W213" s="165">
        <v>7.5011327401421912E-3</v>
      </c>
      <c r="X213" s="165">
        <v>-7.2327592407592789E-3</v>
      </c>
      <c r="Y213" s="165">
        <v>8.9499206828405065E-3</v>
      </c>
      <c r="Z213" s="165">
        <v>3.4124554328363033E-3</v>
      </c>
      <c r="AA213" s="165">
        <v>2.1272646693848429E-3</v>
      </c>
      <c r="AB213" s="165">
        <v>1.6694239982615322E-3</v>
      </c>
      <c r="AC213" s="165">
        <v>-4.4024946666144649E-3</v>
      </c>
      <c r="AD213" s="165">
        <v>-1.6435257732810848E-3</v>
      </c>
      <c r="AE213" s="165">
        <v>-5.0088951003638416E-3</v>
      </c>
      <c r="AF213" s="166">
        <v>3.0198942256163264E-3</v>
      </c>
      <c r="AG213" s="14"/>
      <c r="AH213" s="14"/>
      <c r="AI213" s="14"/>
    </row>
    <row r="214" spans="1:35" x14ac:dyDescent="0.2">
      <c r="A214" s="127">
        <v>44385</v>
      </c>
      <c r="B214" s="164">
        <v>-7.9555538479157972E-3</v>
      </c>
      <c r="C214" s="165">
        <v>-2.0353234772563678E-2</v>
      </c>
      <c r="D214" s="165">
        <v>4.3581859865218231E-3</v>
      </c>
      <c r="E214" s="165">
        <v>-9.1997090378505009E-3</v>
      </c>
      <c r="F214" s="165">
        <v>2.1529057820040887E-2</v>
      </c>
      <c r="G214" s="165">
        <v>-1.2017331855071589E-2</v>
      </c>
      <c r="H214" s="165">
        <v>-3.2060818031672822E-3</v>
      </c>
      <c r="I214" s="165">
        <v>0</v>
      </c>
      <c r="J214" s="165">
        <v>-3.4977724594992265E-3</v>
      </c>
      <c r="K214" s="165">
        <v>-1.3493975903614563E-2</v>
      </c>
      <c r="L214" s="165">
        <v>-2.3744147445606267E-2</v>
      </c>
      <c r="M214" s="165">
        <v>-6.432898286832911E-3</v>
      </c>
      <c r="N214" s="165">
        <v>-1.5271428935372477E-2</v>
      </c>
      <c r="O214" s="165">
        <v>-1.0185847215615551E-2</v>
      </c>
      <c r="P214" s="165">
        <v>6.5798737944562369E-3</v>
      </c>
      <c r="Q214" s="165">
        <v>-1.9479487173613697E-3</v>
      </c>
      <c r="R214" s="165">
        <v>-1.725368884051548E-2</v>
      </c>
      <c r="S214" s="165">
        <v>-7.6290711411781675E-3</v>
      </c>
      <c r="T214" s="165">
        <v>-5.600751160915185E-3</v>
      </c>
      <c r="U214" s="165">
        <v>-8.9664561239067853E-3</v>
      </c>
      <c r="V214" s="165">
        <v>2.9345716050308557E-3</v>
      </c>
      <c r="W214" s="165">
        <v>-1.4601459854013399E-4</v>
      </c>
      <c r="X214" s="165">
        <v>-1.0626304052275715E-2</v>
      </c>
      <c r="Y214" s="165">
        <v>-2.4114580141736175E-2</v>
      </c>
      <c r="Z214" s="165">
        <v>-4.1538939498236838E-3</v>
      </c>
      <c r="AA214" s="165">
        <v>-1.5036246506921036E-2</v>
      </c>
      <c r="AB214" s="165">
        <v>-1.4124995833333265E-2</v>
      </c>
      <c r="AC214" s="165">
        <v>-1.6213960151022833E-2</v>
      </c>
      <c r="AD214" s="165">
        <v>-8.5900074430589335E-4</v>
      </c>
      <c r="AE214" s="165">
        <v>-1.1575048715284364E-4</v>
      </c>
      <c r="AF214" s="166">
        <v>-7.4926928512052404E-3</v>
      </c>
      <c r="AG214" s="14"/>
      <c r="AH214" s="14"/>
      <c r="AI214" s="14"/>
    </row>
    <row r="215" spans="1:35" x14ac:dyDescent="0.2">
      <c r="A215" s="127">
        <v>44386</v>
      </c>
      <c r="B215" s="164">
        <v>1.3769082286395617E-2</v>
      </c>
      <c r="C215" s="165">
        <v>2.6507474626865646E-2</v>
      </c>
      <c r="D215" s="165">
        <v>3.766161796979528E-3</v>
      </c>
      <c r="E215" s="165">
        <v>1.3054984185458585E-2</v>
      </c>
      <c r="F215" s="165">
        <v>1.1910258699830978E-2</v>
      </c>
      <c r="G215" s="165">
        <v>2.5034166116476353E-2</v>
      </c>
      <c r="H215" s="165">
        <v>1.4327505152582853E-2</v>
      </c>
      <c r="I215" s="165">
        <v>9.012467480753461E-3</v>
      </c>
      <c r="J215" s="165">
        <v>6.096397448801083E-3</v>
      </c>
      <c r="K215" s="165">
        <v>2.7194300602507715E-2</v>
      </c>
      <c r="L215" s="165">
        <v>3.5716297789512019E-2</v>
      </c>
      <c r="M215" s="165">
        <v>2.2888878532636658E-2</v>
      </c>
      <c r="N215" s="165">
        <v>1.1144556098759972E-2</v>
      </c>
      <c r="O215" s="165">
        <v>1.0832334551946765E-2</v>
      </c>
      <c r="P215" s="165">
        <v>5.5421271300934993E-3</v>
      </c>
      <c r="Q215" s="165">
        <v>3.9626093687885611E-3</v>
      </c>
      <c r="R215" s="165">
        <v>3.199948281437015E-2</v>
      </c>
      <c r="S215" s="165">
        <v>1.2197204298182385E-2</v>
      </c>
      <c r="T215" s="165">
        <v>-1.6641704430041537E-3</v>
      </c>
      <c r="U215" s="165">
        <v>1.87437450664385E-3</v>
      </c>
      <c r="V215" s="165">
        <v>2.3033990442817842E-3</v>
      </c>
      <c r="W215" s="165">
        <v>3.6503870243942416E-4</v>
      </c>
      <c r="X215" s="165">
        <v>-3.0105980104483399E-3</v>
      </c>
      <c r="Y215" s="165">
        <v>3.2386196272927714E-2</v>
      </c>
      <c r="Z215" s="165">
        <v>5.2688692200841825E-3</v>
      </c>
      <c r="AA215" s="165">
        <v>7.0043103448276245E-3</v>
      </c>
      <c r="AB215" s="165">
        <v>7.8610371165164228E-3</v>
      </c>
      <c r="AC215" s="165">
        <v>1.4768813896215205E-2</v>
      </c>
      <c r="AD215" s="165">
        <v>5.0863745278708627E-3</v>
      </c>
      <c r="AE215" s="165">
        <v>2.4536978740677506E-2</v>
      </c>
      <c r="AF215" s="166">
        <v>1.3021640564605308E-2</v>
      </c>
      <c r="AG215" s="14"/>
      <c r="AH215" s="14"/>
      <c r="AI215" s="14"/>
    </row>
    <row r="216" spans="1:35" x14ac:dyDescent="0.2">
      <c r="A216" s="127">
        <v>44389</v>
      </c>
      <c r="B216" s="164">
        <v>-5.0746467661691996E-3</v>
      </c>
      <c r="C216" s="165">
        <v>9.6545538018548704E-3</v>
      </c>
      <c r="D216" s="165">
        <v>-3.385000041415176E-3</v>
      </c>
      <c r="E216" s="165">
        <v>-4.2037143945716782E-3</v>
      </c>
      <c r="F216" s="165">
        <v>-5.4259485859334822E-3</v>
      </c>
      <c r="G216" s="165">
        <v>5.335314187612239E-3</v>
      </c>
      <c r="H216" s="165">
        <v>2.0178629768425882E-3</v>
      </c>
      <c r="I216" s="165">
        <v>-9.4901745630749934E-3</v>
      </c>
      <c r="J216" s="165">
        <v>3.6726038133050309E-4</v>
      </c>
      <c r="K216" s="165">
        <v>2.2193880082630457E-3</v>
      </c>
      <c r="L216" s="165">
        <v>2.3509763731714983E-2</v>
      </c>
      <c r="M216" s="165">
        <v>3.0311492026593445E-3</v>
      </c>
      <c r="N216" s="165">
        <v>-1.0866714407361533E-3</v>
      </c>
      <c r="O216" s="165">
        <v>1.3216609636842014E-2</v>
      </c>
      <c r="P216" s="165">
        <v>-4.2397257139704658E-3</v>
      </c>
      <c r="Q216" s="165">
        <v>-1.5905979381443114E-3</v>
      </c>
      <c r="R216" s="165">
        <v>1.4315952640021834E-2</v>
      </c>
      <c r="S216" s="165">
        <v>-2.9697896333513718E-4</v>
      </c>
      <c r="T216" s="165">
        <v>-5.6416849760657639E-3</v>
      </c>
      <c r="U216" s="165">
        <v>-2.230679267247071E-3</v>
      </c>
      <c r="V216" s="165">
        <v>5.0932111801242907E-3</v>
      </c>
      <c r="W216" s="165">
        <v>8.0274393054602378E-4</v>
      </c>
      <c r="X216" s="165">
        <v>-8.7733372135260224E-3</v>
      </c>
      <c r="Y216" s="165">
        <v>4.9565902960073682E-3</v>
      </c>
      <c r="Z216" s="165">
        <v>9.5363474389003056E-3</v>
      </c>
      <c r="AA216" s="165">
        <v>1.4268236133405665E-3</v>
      </c>
      <c r="AB216" s="165">
        <v>-2.5160649032748283E-3</v>
      </c>
      <c r="AC216" s="165">
        <v>2.9529424172116681E-3</v>
      </c>
      <c r="AD216" s="165">
        <v>-1.7818958991754341E-3</v>
      </c>
      <c r="AE216" s="165">
        <v>4.1459626582791342E-2</v>
      </c>
      <c r="AF216" s="166">
        <v>3.6139782553334943E-3</v>
      </c>
      <c r="AG216" s="14"/>
      <c r="AH216" s="14"/>
      <c r="AI216" s="14"/>
    </row>
    <row r="217" spans="1:35" x14ac:dyDescent="0.2">
      <c r="A217" s="127">
        <v>44390</v>
      </c>
      <c r="B217" s="164">
        <v>-1.9001400520080036E-3</v>
      </c>
      <c r="C217" s="165">
        <v>-5.6452244592665179E-3</v>
      </c>
      <c r="D217" s="165">
        <v>1.8824201391829387E-3</v>
      </c>
      <c r="E217" s="165">
        <v>7.8892664359859754E-3</v>
      </c>
      <c r="F217" s="165">
        <v>-4.2343347586568658E-2</v>
      </c>
      <c r="G217" s="165">
        <v>-1.5509195575906465E-2</v>
      </c>
      <c r="H217" s="165">
        <v>-3.3563387356764229E-3</v>
      </c>
      <c r="I217" s="165">
        <v>1.6907758782642723E-3</v>
      </c>
      <c r="J217" s="165">
        <v>9.9118942731277748E-3</v>
      </c>
      <c r="K217" s="165">
        <v>-8.2252450454722847E-3</v>
      </c>
      <c r="L217" s="165">
        <v>-1.1879077529566406E-2</v>
      </c>
      <c r="M217" s="165">
        <v>-4.177415266599982E-3</v>
      </c>
      <c r="N217" s="165">
        <v>-1.4576994299030033E-2</v>
      </c>
      <c r="O217" s="165">
        <v>2.4678124449144523E-3</v>
      </c>
      <c r="P217" s="165">
        <v>-4.5415768456084082E-3</v>
      </c>
      <c r="Q217" s="165">
        <v>-1.2390370837629394E-3</v>
      </c>
      <c r="R217" s="165">
        <v>-1.4873455696202575E-2</v>
      </c>
      <c r="S217" s="165">
        <v>2.3767963907439515E-3</v>
      </c>
      <c r="T217" s="165">
        <v>7.7366857097338482E-4</v>
      </c>
      <c r="U217" s="165">
        <v>1.3197763982459421E-2</v>
      </c>
      <c r="V217" s="165">
        <v>-1.421400259857819E-3</v>
      </c>
      <c r="W217" s="165">
        <v>-1.2395945839258626E-3</v>
      </c>
      <c r="X217" s="165">
        <v>4.5695936014229499E-3</v>
      </c>
      <c r="Y217" s="165">
        <v>-7.1386269618698428E-3</v>
      </c>
      <c r="Z217" s="165">
        <v>6.0090374625485499E-3</v>
      </c>
      <c r="AA217" s="165">
        <v>-1.068601920975798E-3</v>
      </c>
      <c r="AB217" s="165">
        <v>1.8833863430316233E-2</v>
      </c>
      <c r="AC217" s="165">
        <v>-4.8369927410513158E-3</v>
      </c>
      <c r="AD217" s="165">
        <v>3.7843555062258005E-3</v>
      </c>
      <c r="AE217" s="165">
        <v>-3.9592742173969464E-3</v>
      </c>
      <c r="AF217" s="166">
        <v>-3.0686206323089493E-3</v>
      </c>
      <c r="AG217" s="14"/>
      <c r="AH217" s="14"/>
      <c r="AI217" s="14"/>
    </row>
    <row r="218" spans="1:35" x14ac:dyDescent="0.2">
      <c r="A218" s="127">
        <v>44391</v>
      </c>
      <c r="B218" s="164">
        <v>1.6182344202935628E-2</v>
      </c>
      <c r="C218" s="165">
        <v>-5.7925502778510829E-4</v>
      </c>
      <c r="D218" s="165">
        <v>-5.3100109846837551E-4</v>
      </c>
      <c r="E218" s="165">
        <v>2.410048766891304E-2</v>
      </c>
      <c r="F218" s="165">
        <v>-1.6432953765551539E-2</v>
      </c>
      <c r="G218" s="165">
        <v>-1.6497062907225635E-2</v>
      </c>
      <c r="H218" s="165">
        <v>-1.8858837679207263E-2</v>
      </c>
      <c r="I218" s="165">
        <v>1.4441110277569447E-2</v>
      </c>
      <c r="J218" s="165">
        <v>2.2537222828062475E-2</v>
      </c>
      <c r="K218" s="165">
        <v>-6.0606219129087924E-3</v>
      </c>
      <c r="L218" s="165">
        <v>-4.2023962811150728E-3</v>
      </c>
      <c r="M218" s="165">
        <v>1.6467341873729557E-2</v>
      </c>
      <c r="N218" s="165">
        <v>6.8443875796646569E-3</v>
      </c>
      <c r="O218" s="165">
        <v>-6.1543697231293271E-3</v>
      </c>
      <c r="P218" s="165">
        <v>-3.2790989683425531E-3</v>
      </c>
      <c r="Q218" s="165">
        <v>6.7938439937651474E-3</v>
      </c>
      <c r="R218" s="165">
        <v>-3.4050691964691016E-3</v>
      </c>
      <c r="S218" s="165">
        <v>4.0648982009985346E-3</v>
      </c>
      <c r="T218" s="165">
        <v>1.2887514329507077E-4</v>
      </c>
      <c r="U218" s="165">
        <v>5.4452236461761672E-3</v>
      </c>
      <c r="V218" s="165">
        <v>-3.0944366135143841E-4</v>
      </c>
      <c r="W218" s="165">
        <v>7.3738409332420041E-3</v>
      </c>
      <c r="X218" s="165">
        <v>-6.5159043272534634E-3</v>
      </c>
      <c r="Y218" s="165">
        <v>1.0065977839532669E-2</v>
      </c>
      <c r="Z218" s="165">
        <v>-9.0792252073564894E-3</v>
      </c>
      <c r="AA218" s="165">
        <v>4.1005526831876526E-3</v>
      </c>
      <c r="AB218" s="165">
        <v>1.5019595254311513E-2</v>
      </c>
      <c r="AC218" s="165">
        <v>-9.2983727810650452E-3</v>
      </c>
      <c r="AD218" s="165">
        <v>6.899992788447884E-3</v>
      </c>
      <c r="AE218" s="165">
        <v>-1.2523605091977474E-3</v>
      </c>
      <c r="AF218" s="166">
        <v>1.2737615721267748E-3</v>
      </c>
      <c r="AG218" s="14"/>
      <c r="AH218" s="14"/>
      <c r="AI218" s="14"/>
    </row>
    <row r="219" spans="1:35" x14ac:dyDescent="0.2">
      <c r="A219" s="127">
        <v>44392</v>
      </c>
      <c r="B219" s="164">
        <v>-1.1832864844126822E-3</v>
      </c>
      <c r="C219" s="165">
        <v>1.9128332503401957E-3</v>
      </c>
      <c r="D219" s="165">
        <v>7.8872416169257775E-3</v>
      </c>
      <c r="E219" s="165">
        <v>-4.4921087961961037E-3</v>
      </c>
      <c r="F219" s="165">
        <v>-7.5295256074340289E-3</v>
      </c>
      <c r="G219" s="165">
        <v>-1.0867274668622251E-3</v>
      </c>
      <c r="H219" s="165">
        <v>-6.5705402905702481E-3</v>
      </c>
      <c r="I219" s="165">
        <v>-8.1345535219079501E-3</v>
      </c>
      <c r="J219" s="165">
        <v>3.1994491005846726E-3</v>
      </c>
      <c r="K219" s="165">
        <v>-6.5789473684211286E-3</v>
      </c>
      <c r="L219" s="165">
        <v>-2.8044551731483125E-3</v>
      </c>
      <c r="M219" s="165">
        <v>2.2127558113402834E-2</v>
      </c>
      <c r="N219" s="165">
        <v>1.0932867580562444E-2</v>
      </c>
      <c r="O219" s="165">
        <v>-1.2561907289455165E-2</v>
      </c>
      <c r="P219" s="165">
        <v>4.5057214165351578E-3</v>
      </c>
      <c r="Q219" s="165">
        <v>-1.2029122309929918E-2</v>
      </c>
      <c r="R219" s="165">
        <v>2.1919288999461273E-3</v>
      </c>
      <c r="S219" s="165">
        <v>-1.0542740046751709E-3</v>
      </c>
      <c r="T219" s="165">
        <v>3.607304678924006E-3</v>
      </c>
      <c r="U219" s="165">
        <v>-5.2387913617646387E-3</v>
      </c>
      <c r="V219" s="165">
        <v>9.2861833911306313E-4</v>
      </c>
      <c r="W219" s="165">
        <v>8.5520222800992141E-3</v>
      </c>
      <c r="X219" s="165">
        <v>-2.0005738316380639E-2</v>
      </c>
      <c r="Y219" s="165">
        <v>6.7948165844484709E-3</v>
      </c>
      <c r="Z219" s="165">
        <v>1.2803197492482044E-2</v>
      </c>
      <c r="AA219" s="165">
        <v>4.083789062500065E-3</v>
      </c>
      <c r="AB219" s="165">
        <v>1.0406918768915085E-2</v>
      </c>
      <c r="AC219" s="165">
        <v>-1.3438587597299767E-2</v>
      </c>
      <c r="AD219" s="165">
        <v>7.7711760981014066E-4</v>
      </c>
      <c r="AE219" s="165">
        <v>3.9799149926933453E-3</v>
      </c>
      <c r="AF219" s="166">
        <v>1.5397946310717892E-3</v>
      </c>
      <c r="AG219" s="14"/>
      <c r="AH219" s="14"/>
      <c r="AI219" s="14"/>
    </row>
    <row r="220" spans="1:35" x14ac:dyDescent="0.2">
      <c r="A220" s="127">
        <v>44393</v>
      </c>
      <c r="B220" s="164">
        <v>-1.5894175742024452E-2</v>
      </c>
      <c r="C220" s="165">
        <v>-1.6430494078200963E-2</v>
      </c>
      <c r="D220" s="165">
        <v>5.3927015084802576E-3</v>
      </c>
      <c r="E220" s="165">
        <v>-1.4075950002046089E-2</v>
      </c>
      <c r="F220" s="165">
        <v>-2.2535419791152367E-2</v>
      </c>
      <c r="G220" s="165">
        <v>-1.6366335246840946E-2</v>
      </c>
      <c r="H220" s="165">
        <v>-2.6456070292515288E-2</v>
      </c>
      <c r="I220" s="165">
        <v>9.3194777513705418E-4</v>
      </c>
      <c r="J220" s="165">
        <v>-7.0866408059289121E-4</v>
      </c>
      <c r="K220" s="165">
        <v>-3.0689743175577378E-2</v>
      </c>
      <c r="L220" s="165">
        <v>-2.2900811202879789E-2</v>
      </c>
      <c r="M220" s="165">
        <v>-1.0652446292276463E-2</v>
      </c>
      <c r="N220" s="165">
        <v>-3.625490479468918E-3</v>
      </c>
      <c r="O220" s="165">
        <v>-1.5051065847499157E-2</v>
      </c>
      <c r="P220" s="165">
        <v>-1.1035977451818724E-2</v>
      </c>
      <c r="Q220" s="165">
        <v>-1.6035458099288302E-3</v>
      </c>
      <c r="R220" s="165">
        <v>-2.2835474335209605E-2</v>
      </c>
      <c r="S220" s="165">
        <v>-8.9919155481275048E-3</v>
      </c>
      <c r="T220" s="165">
        <v>1.5403722325963987E-3</v>
      </c>
      <c r="U220" s="165">
        <v>-9.9633135606980172E-4</v>
      </c>
      <c r="V220" s="165">
        <v>-1.1379775974027062E-2</v>
      </c>
      <c r="W220" s="165">
        <v>9.7009985714000546E-3</v>
      </c>
      <c r="X220" s="165">
        <v>3.5777043221003613E-3</v>
      </c>
      <c r="Y220" s="165">
        <v>5.2063053707891438E-3</v>
      </c>
      <c r="Z220" s="165">
        <v>-8.3317702653995518E-4</v>
      </c>
      <c r="AA220" s="165">
        <v>-1.5915119644829279E-3</v>
      </c>
      <c r="AB220" s="165">
        <v>-1.7300663641512948E-3</v>
      </c>
      <c r="AC220" s="165">
        <v>-4.9729729729729444E-3</v>
      </c>
      <c r="AD220" s="165">
        <v>-7.0595790749783394E-4</v>
      </c>
      <c r="AE220" s="165">
        <v>-2.6282900666290465E-2</v>
      </c>
      <c r="AF220" s="166">
        <v>-8.5508854426583625E-3</v>
      </c>
      <c r="AG220" s="14"/>
      <c r="AH220" s="14"/>
      <c r="AI220" s="14"/>
    </row>
    <row r="221" spans="1:35" x14ac:dyDescent="0.2">
      <c r="A221" s="127">
        <v>44396</v>
      </c>
      <c r="B221" s="164">
        <v>-9.0785827626669313E-3</v>
      </c>
      <c r="C221" s="165">
        <v>-4.2350433573037805E-2</v>
      </c>
      <c r="D221" s="165">
        <v>-4.960521718326949E-3</v>
      </c>
      <c r="E221" s="165">
        <v>-2.6914420567760167E-2</v>
      </c>
      <c r="F221" s="165">
        <v>-4.9370808088297746E-2</v>
      </c>
      <c r="G221" s="165">
        <v>-2.3419067421289741E-2</v>
      </c>
      <c r="H221" s="165">
        <v>-2.6972256328160915E-2</v>
      </c>
      <c r="I221" s="165">
        <v>-1.1918063092773545E-2</v>
      </c>
      <c r="J221" s="165">
        <v>-1.1879467663848731E-2</v>
      </c>
      <c r="K221" s="165">
        <v>-3.6993785602192575E-2</v>
      </c>
      <c r="L221" s="165">
        <v>-2.7631544220335758E-2</v>
      </c>
      <c r="M221" s="165">
        <v>-4.1983232388458136E-2</v>
      </c>
      <c r="N221" s="165">
        <v>-8.303831328187794E-3</v>
      </c>
      <c r="O221" s="165">
        <v>-6.0033107876421576E-3</v>
      </c>
      <c r="P221" s="165">
        <v>-7.0554070722278484E-3</v>
      </c>
      <c r="Q221" s="165">
        <v>-7.2575904607641295E-3</v>
      </c>
      <c r="R221" s="165">
        <v>-3.2519273714191943E-2</v>
      </c>
      <c r="S221" s="165">
        <v>-2.3386602768903031E-2</v>
      </c>
      <c r="T221" s="165">
        <v>-1.2432633136348348E-2</v>
      </c>
      <c r="U221" s="165">
        <v>-1.3321424755120104E-2</v>
      </c>
      <c r="V221" s="165">
        <v>-1.2386680798748384E-2</v>
      </c>
      <c r="W221" s="165">
        <v>-4.9813538175713656E-4</v>
      </c>
      <c r="X221" s="165">
        <v>-3.6907688874527889E-3</v>
      </c>
      <c r="Y221" s="165">
        <v>-3.2802634649291007E-2</v>
      </c>
      <c r="Z221" s="165">
        <v>-2.5351474138151864E-2</v>
      </c>
      <c r="AA221" s="165">
        <v>-1.0981208129316467E-2</v>
      </c>
      <c r="AB221" s="165">
        <v>-3.1073638382106195E-2</v>
      </c>
      <c r="AC221" s="165">
        <v>-9.5610169491525676E-3</v>
      </c>
      <c r="AD221" s="165">
        <v>-2.3311811575471575E-3</v>
      </c>
      <c r="AE221" s="165">
        <v>-3.5469304951974867E-2</v>
      </c>
      <c r="AF221" s="166">
        <v>-2.0924041126792137E-2</v>
      </c>
      <c r="AG221" s="14"/>
      <c r="AH221" s="14"/>
      <c r="AI221" s="14"/>
    </row>
    <row r="222" spans="1:35" x14ac:dyDescent="0.2">
      <c r="A222" s="127">
        <v>44397</v>
      </c>
      <c r="B222" s="164">
        <v>1.6501361778713974E-2</v>
      </c>
      <c r="C222" s="165">
        <v>3.7221282933742161E-2</v>
      </c>
      <c r="D222" s="165">
        <v>6.4849431602942431E-4</v>
      </c>
      <c r="E222" s="165">
        <v>2.5974005461018024E-2</v>
      </c>
      <c r="F222" s="165">
        <v>4.9084442507260073E-2</v>
      </c>
      <c r="G222" s="165">
        <v>2.4029963324502912E-2</v>
      </c>
      <c r="H222" s="165">
        <v>5.9399750514796956E-3</v>
      </c>
      <c r="I222" s="165">
        <v>9.8002448209528747E-3</v>
      </c>
      <c r="J222" s="165">
        <v>1.794401579041871E-3</v>
      </c>
      <c r="K222" s="165">
        <v>1.4362311570127906E-2</v>
      </c>
      <c r="L222" s="165">
        <v>2.8304039726251506E-2</v>
      </c>
      <c r="M222" s="165">
        <v>4.078672997758126E-2</v>
      </c>
      <c r="N222" s="165">
        <v>2.0321796034775907E-2</v>
      </c>
      <c r="O222" s="165">
        <v>1.0981021430838567E-2</v>
      </c>
      <c r="P222" s="165">
        <v>1.4863711062408802E-2</v>
      </c>
      <c r="Q222" s="165">
        <v>9.4079095934829216E-3</v>
      </c>
      <c r="R222" s="165">
        <v>1.8643301227166731E-2</v>
      </c>
      <c r="S222" s="165">
        <v>2.1852957817607876E-2</v>
      </c>
      <c r="T222" s="165">
        <v>-1.1421219542327554E-2</v>
      </c>
      <c r="U222" s="165">
        <v>8.3390380008288023E-3</v>
      </c>
      <c r="V222" s="165">
        <v>1.1845252798038164E-2</v>
      </c>
      <c r="W222" s="165">
        <v>-5.3403587960644261E-3</v>
      </c>
      <c r="X222" s="165">
        <v>1.0776670038602498E-2</v>
      </c>
      <c r="Y222" s="165">
        <v>-1.1238860612152735E-3</v>
      </c>
      <c r="Z222" s="165">
        <v>9.5585073561752498E-3</v>
      </c>
      <c r="AA222" s="165">
        <v>-4.6561246418338476E-3</v>
      </c>
      <c r="AB222" s="165">
        <v>9.5253648429705073E-3</v>
      </c>
      <c r="AC222" s="165">
        <v>1.0530912218915667E-2</v>
      </c>
      <c r="AD222" s="165">
        <v>4.5316081436410638E-3</v>
      </c>
      <c r="AE222" s="165">
        <v>2.1971685839347055E-2</v>
      </c>
      <c r="AF222" s="166">
        <v>1.6193079096544105E-2</v>
      </c>
      <c r="AG222" s="14"/>
      <c r="AH222" s="14"/>
      <c r="AI222" s="14"/>
    </row>
    <row r="223" spans="1:35" x14ac:dyDescent="0.2">
      <c r="A223" s="127">
        <v>44398</v>
      </c>
      <c r="B223" s="164">
        <v>-2.4899411541201566E-4</v>
      </c>
      <c r="C223" s="165">
        <v>2.155504297847588E-2</v>
      </c>
      <c r="D223" s="165">
        <v>-8.2627607771182943E-3</v>
      </c>
      <c r="E223" s="165">
        <v>-5.1317142031493956E-3</v>
      </c>
      <c r="F223" s="165">
        <v>2.4821548003358451E-2</v>
      </c>
      <c r="G223" s="165">
        <v>1.3319815862479878E-2</v>
      </c>
      <c r="H223" s="165">
        <v>3.4082679312987363E-2</v>
      </c>
      <c r="I223" s="165">
        <v>5.5990852706575556E-3</v>
      </c>
      <c r="J223" s="165">
        <v>1.2896238119425529E-2</v>
      </c>
      <c r="K223" s="165">
        <v>1.8935534270479781E-2</v>
      </c>
      <c r="L223" s="165">
        <v>2.3960932559465631E-2</v>
      </c>
      <c r="M223" s="165">
        <v>9.5358441254751458E-3</v>
      </c>
      <c r="N223" s="165">
        <v>3.1042845593185486E-3</v>
      </c>
      <c r="O223" s="165">
        <v>1.7921758945627753E-2</v>
      </c>
      <c r="P223" s="165">
        <v>9.5020503714935423E-3</v>
      </c>
      <c r="Q223" s="165">
        <v>6.1739864560519386E-3</v>
      </c>
      <c r="R223" s="165">
        <v>2.1040637584099686E-2</v>
      </c>
      <c r="S223" s="165">
        <v>7.0857940481359183E-3</v>
      </c>
      <c r="T223" s="165">
        <v>2.8882894286015315E-3</v>
      </c>
      <c r="U223" s="165">
        <v>7.4466094367526825E-3</v>
      </c>
      <c r="V223" s="165">
        <v>8.3886124831409337E-3</v>
      </c>
      <c r="W223" s="165">
        <v>-3.5078029421174994E-3</v>
      </c>
      <c r="X223" s="165">
        <v>8.3295156039751017E-3</v>
      </c>
      <c r="Y223" s="165">
        <v>4.9639289155849475E-3</v>
      </c>
      <c r="Z223" s="165">
        <v>4.0439111701966457E-3</v>
      </c>
      <c r="AA223" s="165">
        <v>6.6570526571769761E-3</v>
      </c>
      <c r="AB223" s="165">
        <v>3.9555295091329157E-3</v>
      </c>
      <c r="AC223" s="165">
        <v>1.3243529890500927E-2</v>
      </c>
      <c r="AD223" s="165">
        <v>-4.9340736214165126E-3</v>
      </c>
      <c r="AE223" s="165">
        <v>7.9207355021204684E-4</v>
      </c>
      <c r="AF223" s="166">
        <v>8.2872648027541018E-3</v>
      </c>
      <c r="AG223" s="14"/>
      <c r="AH223" s="14"/>
      <c r="AI223" s="14"/>
    </row>
    <row r="224" spans="1:35" x14ac:dyDescent="0.2">
      <c r="A224" s="127">
        <v>44399</v>
      </c>
      <c r="B224" s="164">
        <v>-8.4673853968743051E-3</v>
      </c>
      <c r="C224" s="165">
        <v>-9.3327983691612326E-3</v>
      </c>
      <c r="D224" s="165">
        <v>-4.4925871882561808E-4</v>
      </c>
      <c r="E224" s="165">
        <v>9.6286730245671581E-3</v>
      </c>
      <c r="F224" s="165">
        <v>-7.5042601443778834E-3</v>
      </c>
      <c r="G224" s="165">
        <v>-7.4502540207898038E-3</v>
      </c>
      <c r="H224" s="165">
        <v>-1.0018032458425141E-2</v>
      </c>
      <c r="I224" s="165">
        <v>1.2249442979780145E-2</v>
      </c>
      <c r="J224" s="165">
        <v>-1.4146419348299855E-3</v>
      </c>
      <c r="K224" s="165">
        <v>1.255650426921151E-2</v>
      </c>
      <c r="L224" s="165">
        <v>-2.1151512717536569E-3</v>
      </c>
      <c r="M224" s="165">
        <v>3.8386843949445026E-3</v>
      </c>
      <c r="N224" s="165">
        <v>9.1928855800138543E-4</v>
      </c>
      <c r="O224" s="165">
        <v>-4.8017250577981896E-3</v>
      </c>
      <c r="P224" s="165">
        <v>-4.1754846954957792E-3</v>
      </c>
      <c r="Q224" s="165">
        <v>2.8909728334718388E-3</v>
      </c>
      <c r="R224" s="165">
        <v>-1.262598447843799E-2</v>
      </c>
      <c r="S224" s="165">
        <v>1.1613635744905038E-2</v>
      </c>
      <c r="T224" s="165">
        <v>1.8327006392551137E-3</v>
      </c>
      <c r="U224" s="165">
        <v>1.6844424666192515E-2</v>
      </c>
      <c r="V224" s="165">
        <v>1.6140991853228259E-2</v>
      </c>
      <c r="W224" s="165">
        <v>-1.0057428377674427E-2</v>
      </c>
      <c r="X224" s="165">
        <v>2.5484275637172038E-2</v>
      </c>
      <c r="Y224" s="165">
        <v>-2.6870397177829242E-2</v>
      </c>
      <c r="Z224" s="165">
        <v>2.725192839866164E-3</v>
      </c>
      <c r="AA224" s="165">
        <v>0</v>
      </c>
      <c r="AB224" s="165">
        <v>1.9699375856532253E-3</v>
      </c>
      <c r="AC224" s="165">
        <v>-3.8567818237318363E-3</v>
      </c>
      <c r="AD224" s="165">
        <v>7.0840831208340838E-4</v>
      </c>
      <c r="AE224" s="165">
        <v>-9.9496523825520766E-3</v>
      </c>
      <c r="AF224" s="166">
        <v>7.2849014311171523E-4</v>
      </c>
      <c r="AG224" s="14"/>
      <c r="AH224" s="14"/>
      <c r="AI224" s="14"/>
    </row>
    <row r="225" spans="1:35" x14ac:dyDescent="0.2">
      <c r="A225" s="127">
        <v>44400</v>
      </c>
      <c r="B225" s="164">
        <v>7.1331589394076911E-3</v>
      </c>
      <c r="C225" s="165">
        <v>1.3341129783772887E-2</v>
      </c>
      <c r="D225" s="165">
        <v>1.2176170381299034E-2</v>
      </c>
      <c r="E225" s="165">
        <v>1.1989066512485103E-2</v>
      </c>
      <c r="F225" s="165">
        <v>2.9429484072747147E-3</v>
      </c>
      <c r="G225" s="165">
        <v>1.7689567456693478E-3</v>
      </c>
      <c r="H225" s="165">
        <v>4.0478648046948784E-4</v>
      </c>
      <c r="I225" s="165">
        <v>1.26512465593831E-2</v>
      </c>
      <c r="J225" s="165">
        <v>9.5625463155206702E-3</v>
      </c>
      <c r="K225" s="165">
        <v>-6.1177083333333604E-3</v>
      </c>
      <c r="L225" s="165">
        <v>3.5952805998162862E-3</v>
      </c>
      <c r="M225" s="165">
        <v>-1.4694499985079879E-2</v>
      </c>
      <c r="N225" s="165">
        <v>1.8918728721989408E-2</v>
      </c>
      <c r="O225" s="165">
        <v>-5.2894908021710374E-2</v>
      </c>
      <c r="P225" s="165">
        <v>4.4772153269811987E-3</v>
      </c>
      <c r="Q225" s="165">
        <v>1.0648294167509009E-2</v>
      </c>
      <c r="R225" s="165">
        <v>-1.9213808616556083E-3</v>
      </c>
      <c r="S225" s="165">
        <v>1.7974647152760204E-2</v>
      </c>
      <c r="T225" s="165">
        <v>1.3197465218835358E-2</v>
      </c>
      <c r="U225" s="165">
        <v>1.2336610802232473E-2</v>
      </c>
      <c r="V225" s="165">
        <v>1.6373461110790855E-2</v>
      </c>
      <c r="W225" s="165">
        <v>1.4441146274866146E-2</v>
      </c>
      <c r="X225" s="165">
        <v>-1.2082729225404432E-4</v>
      </c>
      <c r="Y225" s="165">
        <v>7.4445048539684144E-4</v>
      </c>
      <c r="Z225" s="165">
        <v>4.642045003397266E-3</v>
      </c>
      <c r="AA225" s="165">
        <v>-1.2511170464500898E-3</v>
      </c>
      <c r="AB225" s="165">
        <v>1.9988551732565529E-2</v>
      </c>
      <c r="AC225" s="165">
        <v>8.6033551902198191E-4</v>
      </c>
      <c r="AD225" s="165">
        <v>8.2111486313825033E-3</v>
      </c>
      <c r="AE225" s="165">
        <v>5.7671099820957306E-3</v>
      </c>
      <c r="AF225" s="166">
        <v>6.8402379437935146E-3</v>
      </c>
      <c r="AG225" s="14"/>
      <c r="AH225" s="14"/>
      <c r="AI225" s="14"/>
    </row>
    <row r="226" spans="1:35" x14ac:dyDescent="0.2">
      <c r="A226" s="127">
        <v>44403</v>
      </c>
      <c r="B226" s="164">
        <v>5.8855452669572816E-3</v>
      </c>
      <c r="C226" s="165">
        <v>-3.29132707610158E-3</v>
      </c>
      <c r="D226" s="165">
        <v>-1.0657189525846933E-2</v>
      </c>
      <c r="E226" s="165">
        <v>2.8945005774703159E-3</v>
      </c>
      <c r="F226" s="165">
        <v>1.9546776461777382E-2</v>
      </c>
      <c r="G226" s="165">
        <v>7.1588794309114245E-3</v>
      </c>
      <c r="H226" s="165">
        <v>2.1140966810226924E-2</v>
      </c>
      <c r="I226" s="165">
        <v>4.3454825276119102E-3</v>
      </c>
      <c r="J226" s="165">
        <v>8.7709176906125563E-4</v>
      </c>
      <c r="K226" s="165">
        <v>3.1608666917174233E-2</v>
      </c>
      <c r="L226" s="165">
        <v>4.9458790518661644E-3</v>
      </c>
      <c r="M226" s="165">
        <v>-3.0528082096215048E-4</v>
      </c>
      <c r="N226" s="165">
        <v>-4.9873903976370704E-3</v>
      </c>
      <c r="O226" s="165">
        <v>2.47170000000001E-2</v>
      </c>
      <c r="P226" s="165">
        <v>1.0117504177656667E-2</v>
      </c>
      <c r="Q226" s="165">
        <v>4.6569650887628988E-4</v>
      </c>
      <c r="R226" s="165">
        <v>6.7046933530583441E-3</v>
      </c>
      <c r="S226" s="165">
        <v>4.1981765336382981E-3</v>
      </c>
      <c r="T226" s="165">
        <v>-3.8690094935645014E-3</v>
      </c>
      <c r="U226" s="165">
        <v>-2.1404528331346873E-3</v>
      </c>
      <c r="V226" s="165">
        <v>-7.6340766552411843E-3</v>
      </c>
      <c r="W226" s="165">
        <v>3.5053009838836857E-3</v>
      </c>
      <c r="X226" s="165">
        <v>-2.6183041289022935E-3</v>
      </c>
      <c r="Y226" s="165">
        <v>6.4246434849748457E-3</v>
      </c>
      <c r="Z226" s="165">
        <v>-9.9593078297541826E-3</v>
      </c>
      <c r="AA226" s="165">
        <v>-1.7895847925987196E-3</v>
      </c>
      <c r="AB226" s="165">
        <v>4.9393461579094744E-3</v>
      </c>
      <c r="AC226" s="165">
        <v>1.5473909638382022E-2</v>
      </c>
      <c r="AD226" s="165">
        <v>1.404282874605034E-3</v>
      </c>
      <c r="AE226" s="165">
        <v>1.4761019727268287E-2</v>
      </c>
      <c r="AF226" s="166">
        <v>2.3604204605898182E-3</v>
      </c>
      <c r="AG226" s="14"/>
      <c r="AH226" s="14"/>
      <c r="AI226" s="14"/>
    </row>
    <row r="227" spans="1:35" x14ac:dyDescent="0.2">
      <c r="A227" s="127">
        <v>44404</v>
      </c>
      <c r="B227" s="164">
        <v>-5.950300054051616E-3</v>
      </c>
      <c r="C227" s="165">
        <v>1.9118301262275317E-3</v>
      </c>
      <c r="D227" s="165">
        <v>-1.6321568334245473E-3</v>
      </c>
      <c r="E227" s="165">
        <v>-1.4900335092947969E-2</v>
      </c>
      <c r="F227" s="165">
        <v>-1.5851237125935724E-2</v>
      </c>
      <c r="G227" s="165">
        <v>-5.354712625478486E-3</v>
      </c>
      <c r="H227" s="165">
        <v>-3.3679644388696639E-3</v>
      </c>
      <c r="I227" s="165">
        <v>-3.4253109171569207E-3</v>
      </c>
      <c r="J227" s="165">
        <v>3.5050297317731349E-3</v>
      </c>
      <c r="K227" s="165">
        <v>-9.6753752515843505E-4</v>
      </c>
      <c r="L227" s="165">
        <v>-2.8198936337306968E-3</v>
      </c>
      <c r="M227" s="165">
        <v>4.8418800436205167E-3</v>
      </c>
      <c r="N227" s="165">
        <v>-1.1836412473141156E-2</v>
      </c>
      <c r="O227" s="165">
        <v>-2.0806499340701556E-2</v>
      </c>
      <c r="P227" s="165">
        <v>-1.4011346529063662E-4</v>
      </c>
      <c r="Q227" s="165">
        <v>4.5965498515316838E-3</v>
      </c>
      <c r="R227" s="165">
        <v>-1.3188065144268402E-3</v>
      </c>
      <c r="S227" s="165">
        <v>9.7139521225337866E-3</v>
      </c>
      <c r="T227" s="165">
        <v>7.8974626591781227E-3</v>
      </c>
      <c r="U227" s="165">
        <v>-8.6835464597908585E-3</v>
      </c>
      <c r="V227" s="165">
        <v>-3.149730526373129E-3</v>
      </c>
      <c r="W227" s="165">
        <v>4.0633518966592952E-3</v>
      </c>
      <c r="X227" s="165">
        <v>-1.6518622378385528E-2</v>
      </c>
      <c r="Y227" s="165">
        <v>3.7629214733205796E-3</v>
      </c>
      <c r="Z227" s="165">
        <v>3.772300058154654E-3</v>
      </c>
      <c r="AA227" s="165">
        <v>7.5296164849341096E-3</v>
      </c>
      <c r="AB227" s="165">
        <v>2.7172547452547491E-3</v>
      </c>
      <c r="AC227" s="165">
        <v>-9.1005291005290534E-3</v>
      </c>
      <c r="AD227" s="165">
        <v>7.0069407905881675E-5</v>
      </c>
      <c r="AE227" s="165">
        <v>4.2519580325623973E-3</v>
      </c>
      <c r="AF227" s="166">
        <v>-2.4410779440541264E-3</v>
      </c>
      <c r="AG227" s="14"/>
      <c r="AH227" s="14"/>
      <c r="AI227" s="14"/>
    </row>
    <row r="228" spans="1:35" x14ac:dyDescent="0.2">
      <c r="A228" s="127">
        <v>44405</v>
      </c>
      <c r="B228" s="164">
        <v>-1.0924337751661906E-2</v>
      </c>
      <c r="C228" s="165">
        <v>-1.6884456841858908E-2</v>
      </c>
      <c r="D228" s="165">
        <v>-1.7573688585155178E-3</v>
      </c>
      <c r="E228" s="165">
        <v>-1.2196007026067823E-2</v>
      </c>
      <c r="F228" s="165">
        <v>4.1841016928222174E-2</v>
      </c>
      <c r="G228" s="165">
        <v>7.3368653836169972E-3</v>
      </c>
      <c r="H228" s="165">
        <v>5.6654308153720745E-3</v>
      </c>
      <c r="I228" s="165">
        <v>-9.22574184561753E-3</v>
      </c>
      <c r="J228" s="165">
        <v>-9.0813136249150439E-3</v>
      </c>
      <c r="K228" s="165">
        <v>-1.2913962664826695E-3</v>
      </c>
      <c r="L228" s="165">
        <v>-1.6273210076547251E-3</v>
      </c>
      <c r="M228" s="165">
        <v>5.6435144745448085E-4</v>
      </c>
      <c r="N228" s="165">
        <v>-5.3169374406607517E-3</v>
      </c>
      <c r="O228" s="165">
        <v>-2.0684467845054622E-3</v>
      </c>
      <c r="P228" s="165">
        <v>-6.865120840630512E-3</v>
      </c>
      <c r="Q228" s="165">
        <v>-2.7800937616101473E-3</v>
      </c>
      <c r="R228" s="165">
        <v>1.650709837914377E-3</v>
      </c>
      <c r="S228" s="165">
        <v>-1.8550870260583663E-2</v>
      </c>
      <c r="T228" s="165">
        <v>6.1657548147913133E-3</v>
      </c>
      <c r="U228" s="165">
        <v>-1.1168004116310914E-3</v>
      </c>
      <c r="V228" s="165">
        <v>5.4080328258112598E-3</v>
      </c>
      <c r="W228" s="165">
        <v>-1.4838558118343337E-2</v>
      </c>
      <c r="X228" s="165">
        <v>1.8480227064190391E-3</v>
      </c>
      <c r="Y228" s="165">
        <v>-1.7137487711290422E-2</v>
      </c>
      <c r="Z228" s="165">
        <v>-1.4285697215817517E-2</v>
      </c>
      <c r="AA228" s="165">
        <v>-8.540925114930098E-3</v>
      </c>
      <c r="AB228" s="165">
        <v>-1.5900813419302939E-2</v>
      </c>
      <c r="AC228" s="165">
        <v>6.1939555745407215E-3</v>
      </c>
      <c r="AD228" s="165">
        <v>-4.066187633666396E-3</v>
      </c>
      <c r="AE228" s="165">
        <v>-2.2283788300835328E-3</v>
      </c>
      <c r="AF228" s="166">
        <v>-3.6393435889477965E-3</v>
      </c>
      <c r="AG228" s="14"/>
      <c r="AH228" s="14"/>
      <c r="AI228" s="14"/>
    </row>
    <row r="229" spans="1:35" x14ac:dyDescent="0.2">
      <c r="A229" s="127">
        <v>44406</v>
      </c>
      <c r="B229" s="164">
        <v>-5.5477607703646736E-4</v>
      </c>
      <c r="C229" s="165">
        <v>1.1351564254756807E-2</v>
      </c>
      <c r="D229" s="165">
        <v>-7.3285281473900454E-3</v>
      </c>
      <c r="E229" s="165">
        <v>4.5523728666676533E-3</v>
      </c>
      <c r="F229" s="165">
        <v>2.590922752789826E-4</v>
      </c>
      <c r="G229" s="165">
        <v>5.2969920043797192E-3</v>
      </c>
      <c r="H229" s="165">
        <v>1.3737892864202239E-2</v>
      </c>
      <c r="I229" s="165">
        <v>5.477451159393798E-3</v>
      </c>
      <c r="J229" s="165">
        <v>5.4634647351616827E-3</v>
      </c>
      <c r="K229" s="165">
        <v>1.1798917274913778E-2</v>
      </c>
      <c r="L229" s="165">
        <v>8.8714878615119286E-3</v>
      </c>
      <c r="M229" s="165">
        <v>1.0369213189960202E-2</v>
      </c>
      <c r="N229" s="165">
        <v>5.8675475071978678E-3</v>
      </c>
      <c r="O229" s="165">
        <v>1.1871132466553691E-2</v>
      </c>
      <c r="P229" s="165">
        <v>1.1285109366294677E-3</v>
      </c>
      <c r="Q229" s="165">
        <v>0</v>
      </c>
      <c r="R229" s="165">
        <v>8.5695651002550832E-3</v>
      </c>
      <c r="S229" s="165">
        <v>9.2646414478643191E-3</v>
      </c>
      <c r="T229" s="165">
        <v>-1.7873126059667288E-2</v>
      </c>
      <c r="U229" s="165">
        <v>9.7826496758335324E-4</v>
      </c>
      <c r="V229" s="165">
        <v>9.2469354240991564E-3</v>
      </c>
      <c r="W229" s="165">
        <v>5.1888226141836302E-3</v>
      </c>
      <c r="X229" s="165">
        <v>3.2786521439964744E-4</v>
      </c>
      <c r="Y229" s="165">
        <v>1.4030771705384915E-2</v>
      </c>
      <c r="Z229" s="165">
        <v>7.1118945854911075E-3</v>
      </c>
      <c r="AA229" s="165">
        <v>4.6661700526529071E-3</v>
      </c>
      <c r="AB229" s="165">
        <v>3.9685591320275382E-3</v>
      </c>
      <c r="AC229" s="165">
        <v>-1.4858840694993436E-3</v>
      </c>
      <c r="AD229" s="165">
        <v>1.267119544799522E-3</v>
      </c>
      <c r="AE229" s="165">
        <v>-4.1876045498290271E-3</v>
      </c>
      <c r="AF229" s="166">
        <v>4.3972490855526125E-3</v>
      </c>
      <c r="AG229" s="14"/>
      <c r="AH229" s="14"/>
      <c r="AI229" s="14"/>
    </row>
    <row r="230" spans="1:35" x14ac:dyDescent="0.2">
      <c r="A230" s="127">
        <v>44407</v>
      </c>
      <c r="B230" s="164">
        <v>-1.1605994970035338E-3</v>
      </c>
      <c r="C230" s="165">
        <v>-8.2582031100587594E-3</v>
      </c>
      <c r="D230" s="165">
        <v>-3.7944979519858313E-3</v>
      </c>
      <c r="E230" s="165">
        <v>1.510587760990223E-3</v>
      </c>
      <c r="F230" s="165">
        <v>-2.223377321085851E-2</v>
      </c>
      <c r="G230" s="165">
        <v>-2.7333449636182339E-2</v>
      </c>
      <c r="H230" s="165">
        <v>-7.4095934483767723E-3</v>
      </c>
      <c r="I230" s="165">
        <v>5.4475939713092281E-3</v>
      </c>
      <c r="J230" s="165">
        <v>-3.5056968186808479E-4</v>
      </c>
      <c r="K230" s="165">
        <v>-7.0287222692883011E-3</v>
      </c>
      <c r="L230" s="165">
        <v>-7.0718662027874357E-3</v>
      </c>
      <c r="M230" s="165">
        <v>3.907540280239985E-3</v>
      </c>
      <c r="N230" s="165">
        <v>2.3211343378672922E-3</v>
      </c>
      <c r="O230" s="165">
        <v>3.7243947164933289E-4</v>
      </c>
      <c r="P230" s="165">
        <v>-6.8342566606059973E-3</v>
      </c>
      <c r="Q230" s="165">
        <v>1.1618074580832527E-4</v>
      </c>
      <c r="R230" s="165">
        <v>-7.9738627450980371E-3</v>
      </c>
      <c r="S230" s="165">
        <v>-5.3684000431374335E-3</v>
      </c>
      <c r="T230" s="165">
        <v>-7.798908098272106E-4</v>
      </c>
      <c r="U230" s="165">
        <v>-5.5497242582897011E-3</v>
      </c>
      <c r="V230" s="165">
        <v>3.1138989426344743E-3</v>
      </c>
      <c r="W230" s="165">
        <v>1.9716088893492634E-2</v>
      </c>
      <c r="X230" s="165">
        <v>-8.6461238343013003E-3</v>
      </c>
      <c r="Y230" s="165">
        <v>2.6862572982833122E-4</v>
      </c>
      <c r="Z230" s="165">
        <v>3.397738410431117E-4</v>
      </c>
      <c r="AA230" s="165">
        <v>-3.5727224008574865E-3</v>
      </c>
      <c r="AB230" s="165">
        <v>-6.171341611579062E-3</v>
      </c>
      <c r="AC230" s="165">
        <v>2.338456582940962E-3</v>
      </c>
      <c r="AD230" s="165">
        <v>2.1794009357634092E-3</v>
      </c>
      <c r="AE230" s="165">
        <v>-1.3064210381916186E-2</v>
      </c>
      <c r="AF230" s="166">
        <v>-4.2485961761493662E-3</v>
      </c>
      <c r="AG230" s="14"/>
      <c r="AH230" s="14"/>
      <c r="AI230" s="14"/>
    </row>
    <row r="231" spans="1:35" x14ac:dyDescent="0.2">
      <c r="A231" s="127">
        <v>44410</v>
      </c>
      <c r="B231" s="164">
        <v>-2.1218449820971097E-3</v>
      </c>
      <c r="C231" s="165">
        <v>-7.3886999788230767E-3</v>
      </c>
      <c r="D231" s="165">
        <v>-7.245176992283886E-3</v>
      </c>
      <c r="E231" s="165">
        <v>-2.3309817473537997E-3</v>
      </c>
      <c r="F231" s="165">
        <v>-5.0335571358804954E-3</v>
      </c>
      <c r="G231" s="165">
        <v>-7.6904280532044123E-3</v>
      </c>
      <c r="H231" s="165">
        <v>-1.7680090711719165E-3</v>
      </c>
      <c r="I231" s="165">
        <v>1.4448618646354383E-3</v>
      </c>
      <c r="J231" s="165">
        <v>-2.6301596112600079E-3</v>
      </c>
      <c r="K231" s="165">
        <v>-1.5122249034748902E-2</v>
      </c>
      <c r="L231" s="165">
        <v>8.8294839838150008E-3</v>
      </c>
      <c r="M231" s="165">
        <v>-5.8599385817168503E-3</v>
      </c>
      <c r="N231" s="165">
        <v>-2.9556080139210295E-3</v>
      </c>
      <c r="O231" s="165">
        <v>-7.4462023930343957E-4</v>
      </c>
      <c r="P231" s="165">
        <v>3.2632731069601739E-3</v>
      </c>
      <c r="Q231" s="165">
        <v>4.0654472252987794E-4</v>
      </c>
      <c r="R231" s="165">
        <v>-4.0189814469561158E-3</v>
      </c>
      <c r="S231" s="165">
        <v>-1.0753578034382372E-2</v>
      </c>
      <c r="T231" s="165">
        <v>-8.9762322501794056E-3</v>
      </c>
      <c r="U231" s="165">
        <v>-3.1587869410176772E-4</v>
      </c>
      <c r="V231" s="165">
        <v>7.4025732016766987E-3</v>
      </c>
      <c r="W231" s="165">
        <v>-2.4607397162550448E-3</v>
      </c>
      <c r="X231" s="165">
        <v>-4.4227339766012008E-3</v>
      </c>
      <c r="Y231" s="165">
        <v>2.0144373088171186E-4</v>
      </c>
      <c r="Z231" s="165">
        <v>8.1267429815952141E-3</v>
      </c>
      <c r="AA231" s="165">
        <v>-3.5856938613409994E-4</v>
      </c>
      <c r="AB231" s="165">
        <v>-2.682738758402281E-2</v>
      </c>
      <c r="AC231" s="165">
        <v>-6.7868501893170174E-3</v>
      </c>
      <c r="AD231" s="165">
        <v>-2.314991182427506E-3</v>
      </c>
      <c r="AE231" s="165">
        <v>-2.6701567396850701E-3</v>
      </c>
      <c r="AF231" s="166">
        <v>-2.7854212352087515E-3</v>
      </c>
      <c r="AG231" s="14"/>
      <c r="AH231" s="14"/>
      <c r="AI231" s="14"/>
    </row>
    <row r="232" spans="1:35" x14ac:dyDescent="0.2">
      <c r="A232" s="127">
        <v>44411</v>
      </c>
      <c r="B232" s="164">
        <v>1.7770326695619065E-2</v>
      </c>
      <c r="C232" s="165">
        <v>-1.3588408729522383E-3</v>
      </c>
      <c r="D232" s="165">
        <v>1.7890692377642292E-2</v>
      </c>
      <c r="E232" s="165">
        <v>1.2644289097188288E-2</v>
      </c>
      <c r="F232" s="165">
        <v>1.6641519777075064E-2</v>
      </c>
      <c r="G232" s="165">
        <v>1.6279956789238659E-2</v>
      </c>
      <c r="H232" s="165">
        <v>9.544435979861321E-3</v>
      </c>
      <c r="I232" s="165">
        <v>1.4427393788505105E-2</v>
      </c>
      <c r="J232" s="165">
        <v>7.0318212547149095E-4</v>
      </c>
      <c r="K232" s="165">
        <v>1.6497859906928092E-2</v>
      </c>
      <c r="L232" s="165">
        <v>5.7378116516153543E-3</v>
      </c>
      <c r="M232" s="165">
        <v>9.8957061345461561E-4</v>
      </c>
      <c r="N232" s="165">
        <v>1.4424549188849722E-2</v>
      </c>
      <c r="O232" s="165">
        <v>7.0790052160953909E-3</v>
      </c>
      <c r="P232" s="165">
        <v>1.8738573309837081E-2</v>
      </c>
      <c r="Q232" s="165">
        <v>1.2306234113746095E-2</v>
      </c>
      <c r="R232" s="165">
        <v>1.1377925664853183E-2</v>
      </c>
      <c r="S232" s="165">
        <v>-1.3119570684225645E-2</v>
      </c>
      <c r="T232" s="165">
        <v>3.0192176424257422E-3</v>
      </c>
      <c r="U232" s="165">
        <v>8.0752332823306183E-3</v>
      </c>
      <c r="V232" s="165">
        <v>1.4696272592592541E-2</v>
      </c>
      <c r="W232" s="165">
        <v>1.4589737292439287E-2</v>
      </c>
      <c r="X232" s="165">
        <v>1.1209997462384713E-3</v>
      </c>
      <c r="Y232" s="165">
        <v>9.6676873380534545E-3</v>
      </c>
      <c r="Z232" s="165">
        <v>1.5232059324242764E-2</v>
      </c>
      <c r="AA232" s="165">
        <v>-5.3798423737405621E-4</v>
      </c>
      <c r="AB232" s="165">
        <v>-1.1218629623899523E-2</v>
      </c>
      <c r="AC232" s="165">
        <v>1.4093529186695264E-2</v>
      </c>
      <c r="AD232" s="165">
        <v>1.1250217893051584E-2</v>
      </c>
      <c r="AE232" s="165">
        <v>-1.4582728318153326E-2</v>
      </c>
      <c r="AF232" s="166">
        <v>7.9866445300209588E-3</v>
      </c>
      <c r="AG232" s="14"/>
      <c r="AH232" s="14"/>
      <c r="AI232" s="14"/>
    </row>
    <row r="233" spans="1:35" x14ac:dyDescent="0.2">
      <c r="A233" s="127">
        <v>44412</v>
      </c>
      <c r="B233" s="164">
        <v>-1.7410336852262565E-2</v>
      </c>
      <c r="C233" s="165">
        <v>-5.7974150531348023E-3</v>
      </c>
      <c r="D233" s="165">
        <v>-6.4609979804900242E-2</v>
      </c>
      <c r="E233" s="165">
        <v>-2.7823289713468924E-3</v>
      </c>
      <c r="F233" s="165">
        <v>-1.0738098751374547E-2</v>
      </c>
      <c r="G233" s="165">
        <v>-1.9088709832134287E-2</v>
      </c>
      <c r="H233" s="165">
        <v>-2.241710570013844E-2</v>
      </c>
      <c r="I233" s="165">
        <v>-9.9555733333333007E-3</v>
      </c>
      <c r="J233" s="165">
        <v>-1.4406184624251028E-2</v>
      </c>
      <c r="K233" s="165">
        <v>-1.9926048529648077E-2</v>
      </c>
      <c r="L233" s="165">
        <v>-6.5727208397066139E-3</v>
      </c>
      <c r="M233" s="165">
        <v>-1.3152796384770071E-2</v>
      </c>
      <c r="N233" s="165">
        <v>-4.9105380194580661E-3</v>
      </c>
      <c r="O233" s="165">
        <v>-2.9596558830992103E-3</v>
      </c>
      <c r="P233" s="165">
        <v>-9.0928849611286999E-3</v>
      </c>
      <c r="Q233" s="165">
        <v>-5.9062905321765058E-3</v>
      </c>
      <c r="R233" s="165">
        <v>-1.0792033558715608E-2</v>
      </c>
      <c r="S233" s="165">
        <v>-8.9470142512809714E-3</v>
      </c>
      <c r="T233" s="165">
        <v>-1.2171194232629579E-2</v>
      </c>
      <c r="U233" s="165">
        <v>-2.1244950216720015E-3</v>
      </c>
      <c r="V233" s="165">
        <v>3.9713135308370173E-3</v>
      </c>
      <c r="W233" s="165">
        <v>-1.0559249959553707E-2</v>
      </c>
      <c r="X233" s="165">
        <v>1.2607277970238417E-2</v>
      </c>
      <c r="Y233" s="165">
        <v>-5.7849258978982521E-3</v>
      </c>
      <c r="Z233" s="165">
        <v>-8.5324722711421774E-4</v>
      </c>
      <c r="AA233" s="165">
        <v>-6.4597344338775953E-3</v>
      </c>
      <c r="AB233" s="165">
        <v>-1.7714707793914375E-3</v>
      </c>
      <c r="AC233" s="165">
        <v>-2.0004231627532842E-2</v>
      </c>
      <c r="AD233" s="165">
        <v>-6.8141492998258224E-3</v>
      </c>
      <c r="AE233" s="165">
        <v>-2.3700964688682102E-3</v>
      </c>
      <c r="AF233" s="166">
        <v>-9.2187695777472545E-3</v>
      </c>
      <c r="AG233" s="14"/>
      <c r="AH233" s="14"/>
      <c r="AI233" s="14"/>
    </row>
    <row r="234" spans="1:35" x14ac:dyDescent="0.2">
      <c r="A234" s="127">
        <v>44413</v>
      </c>
      <c r="B234" s="164">
        <v>1.3669012371129163E-3</v>
      </c>
      <c r="C234" s="165">
        <v>9.3419434647381561E-3</v>
      </c>
      <c r="D234" s="165">
        <v>2.4878485610603907E-2</v>
      </c>
      <c r="E234" s="165">
        <v>7.4856075022577961E-4</v>
      </c>
      <c r="F234" s="165">
        <v>1.4605290239480873E-2</v>
      </c>
      <c r="G234" s="165">
        <v>1.3054947915999371E-2</v>
      </c>
      <c r="H234" s="165">
        <v>9.272183172317483E-3</v>
      </c>
      <c r="I234" s="165">
        <v>1.2569402272750718E-3</v>
      </c>
      <c r="J234" s="165">
        <v>7.130160682002229E-3</v>
      </c>
      <c r="K234" s="165">
        <v>1.6392850749546994E-4</v>
      </c>
      <c r="L234" s="165">
        <v>1.704335800468515E-2</v>
      </c>
      <c r="M234" s="165">
        <v>1.2631604384016892E-3</v>
      </c>
      <c r="N234" s="165">
        <v>8.4768460444846205E-3</v>
      </c>
      <c r="O234" s="165">
        <v>-1.8558440869809179E-4</v>
      </c>
      <c r="P234" s="165">
        <v>7.0110677714785297E-5</v>
      </c>
      <c r="Q234" s="165">
        <v>1.9035590568552418E-3</v>
      </c>
      <c r="R234" s="165">
        <v>1.2628860994814195E-2</v>
      </c>
      <c r="S234" s="165">
        <v>6.7708384212337158E-3</v>
      </c>
      <c r="T234" s="165">
        <v>1.4572468949161088E-3</v>
      </c>
      <c r="U234" s="165">
        <v>1.0505667847346745E-2</v>
      </c>
      <c r="V234" s="165">
        <v>1.128498606747752E-2</v>
      </c>
      <c r="W234" s="165">
        <v>4.9151866489238749E-4</v>
      </c>
      <c r="X234" s="165">
        <v>2.6170291404925328E-2</v>
      </c>
      <c r="Y234" s="165">
        <v>7.0893390291777436E-3</v>
      </c>
      <c r="Z234" s="165">
        <v>-2.4552846180728727E-2</v>
      </c>
      <c r="AA234" s="165">
        <v>-1.2642225259927864E-3</v>
      </c>
      <c r="AB234" s="165">
        <v>1.4957573963388482E-2</v>
      </c>
      <c r="AC234" s="165">
        <v>8.379866601206265E-3</v>
      </c>
      <c r="AD234" s="165">
        <v>1.8552289794239396E-2</v>
      </c>
      <c r="AE234" s="165">
        <v>2.3930959277657093E-2</v>
      </c>
      <c r="AF234" s="166">
        <v>7.8056671132167299E-3</v>
      </c>
      <c r="AG234" s="14"/>
      <c r="AH234" s="14"/>
      <c r="AI234" s="14"/>
    </row>
    <row r="235" spans="1:35" x14ac:dyDescent="0.2">
      <c r="A235" s="127">
        <v>44414</v>
      </c>
      <c r="B235" s="164">
        <v>1.6683619564961116E-3</v>
      </c>
      <c r="C235" s="165">
        <v>1.0198643807149521E-2</v>
      </c>
      <c r="D235" s="165">
        <v>-1.6411004393115047E-2</v>
      </c>
      <c r="E235" s="165">
        <v>-6.2559432375350887E-3</v>
      </c>
      <c r="F235" s="165">
        <v>6.0450551792201601E-3</v>
      </c>
      <c r="G235" s="165">
        <v>5.5987450591366006E-3</v>
      </c>
      <c r="H235" s="165">
        <v>7.1124565708053922E-3</v>
      </c>
      <c r="I235" s="165">
        <v>-3.0487447291515091E-3</v>
      </c>
      <c r="J235" s="165">
        <v>2.4778584070797027E-3</v>
      </c>
      <c r="K235" s="165">
        <v>1.6393442622950838E-2</v>
      </c>
      <c r="L235" s="165">
        <v>3.5363069019924254E-2</v>
      </c>
      <c r="M235" s="165">
        <v>-8.7007132264516063E-4</v>
      </c>
      <c r="N235" s="165">
        <v>-9.8165445265773199E-3</v>
      </c>
      <c r="O235" s="165">
        <v>5.5667100680389936E-4</v>
      </c>
      <c r="P235" s="165">
        <v>9.2455835470874881E-3</v>
      </c>
      <c r="Q235" s="165">
        <v>-3.3392883489055114E-3</v>
      </c>
      <c r="R235" s="165">
        <v>2.8403566244997736E-2</v>
      </c>
      <c r="S235" s="165">
        <v>-6.7677439029500963E-4</v>
      </c>
      <c r="T235" s="165">
        <v>-1.984310198931527E-3</v>
      </c>
      <c r="U235" s="165">
        <v>-2.0723266882971547E-4</v>
      </c>
      <c r="V235" s="165">
        <v>-6.0397064352128993E-3</v>
      </c>
      <c r="W235" s="165">
        <v>-7.6490947368421658E-3</v>
      </c>
      <c r="X235" s="165">
        <v>1.1972381960201339E-4</v>
      </c>
      <c r="Y235" s="165">
        <v>1.4875846528412229E-2</v>
      </c>
      <c r="Z235" s="165">
        <v>9.5576083583861493E-3</v>
      </c>
      <c r="AA235" s="165">
        <v>-1.4466184710056895E-3</v>
      </c>
      <c r="AB235" s="165">
        <v>4.9539443208959089E-3</v>
      </c>
      <c r="AC235" s="165">
        <v>3.6223737481355656E-3</v>
      </c>
      <c r="AD235" s="165">
        <v>-1.7871262015558553E-3</v>
      </c>
      <c r="AE235" s="165">
        <v>2.3767640957652603E-3</v>
      </c>
      <c r="AF235" s="166">
        <v>4.1141618600142316E-3</v>
      </c>
      <c r="AG235" s="14"/>
      <c r="AH235" s="14"/>
      <c r="AI235" s="14"/>
    </row>
    <row r="236" spans="1:35" x14ac:dyDescent="0.2">
      <c r="A236" s="127">
        <v>44417</v>
      </c>
      <c r="B236" s="164">
        <v>-3.5330943437871243E-3</v>
      </c>
      <c r="C236" s="165">
        <v>-3.3846988597998617E-3</v>
      </c>
      <c r="D236" s="165">
        <v>-9.8196613465911797E-3</v>
      </c>
      <c r="E236" s="165">
        <v>-3.4215820680261189E-4</v>
      </c>
      <c r="F236" s="165">
        <v>4.0634677381794493E-3</v>
      </c>
      <c r="G236" s="165">
        <v>2.5917589846384814E-3</v>
      </c>
      <c r="H236" s="165">
        <v>-1.6674811672628076E-2</v>
      </c>
      <c r="I236" s="165">
        <v>-2.1586436409426479E-3</v>
      </c>
      <c r="J236" s="165">
        <v>1.7660664153607009E-4</v>
      </c>
      <c r="K236" s="165">
        <v>-2.903225806451637E-3</v>
      </c>
      <c r="L236" s="165">
        <v>5.0013569704683292E-3</v>
      </c>
      <c r="M236" s="165">
        <v>-6.3131184438863786E-3</v>
      </c>
      <c r="N236" s="165">
        <v>-3.27427241419187E-3</v>
      </c>
      <c r="O236" s="165">
        <v>2.4109978639095253E-3</v>
      </c>
      <c r="P236" s="165">
        <v>-1.9709876319241593E-2</v>
      </c>
      <c r="Q236" s="165">
        <v>3.4660389147591619E-3</v>
      </c>
      <c r="R236" s="165">
        <v>-1.0793523809523586E-3</v>
      </c>
      <c r="S236" s="165">
        <v>-6.6875562238118968E-3</v>
      </c>
      <c r="T236" s="165">
        <v>-1.5906945495576252E-3</v>
      </c>
      <c r="U236" s="165">
        <v>-3.9038348481119645E-3</v>
      </c>
      <c r="V236" s="165">
        <v>-5.9606422576277129E-3</v>
      </c>
      <c r="W236" s="165">
        <v>5.4450815233695327E-3</v>
      </c>
      <c r="X236" s="165">
        <v>-5.0679956114449976E-3</v>
      </c>
      <c r="Y236" s="165">
        <v>3.5989266771856432E-3</v>
      </c>
      <c r="Z236" s="165">
        <v>-1.0238003592190292E-2</v>
      </c>
      <c r="AA236" s="165">
        <v>-1.8109742518839234E-3</v>
      </c>
      <c r="AB236" s="165">
        <v>-5.7994781888850433E-3</v>
      </c>
      <c r="AC236" s="165">
        <v>7.2187051897538712E-3</v>
      </c>
      <c r="AD236" s="165">
        <v>2.4100117719483283E-3</v>
      </c>
      <c r="AE236" s="165">
        <v>-2.3147066472448685E-3</v>
      </c>
      <c r="AF236" s="166">
        <v>-3.0293812490219674E-3</v>
      </c>
      <c r="AG236" s="14"/>
      <c r="AH236" s="14"/>
      <c r="AI236" s="14"/>
    </row>
    <row r="237" spans="1:35" x14ac:dyDescent="0.2">
      <c r="A237" s="127">
        <v>44418</v>
      </c>
      <c r="B237" s="164">
        <v>9.2184929571466068E-3</v>
      </c>
      <c r="C237" s="165">
        <v>-7.5535426136171813E-3</v>
      </c>
      <c r="D237" s="165">
        <v>3.0720084385982283E-4</v>
      </c>
      <c r="E237" s="165">
        <v>-3.3540284305298984E-3</v>
      </c>
      <c r="F237" s="165">
        <v>1.5111701638408803E-2</v>
      </c>
      <c r="G237" s="165">
        <v>2.4797778853931751E-2</v>
      </c>
      <c r="H237" s="165">
        <v>1.8254384039900096E-2</v>
      </c>
      <c r="I237" s="165">
        <v>2.5238867401498055E-3</v>
      </c>
      <c r="J237" s="165">
        <v>2.6477845490631147E-3</v>
      </c>
      <c r="K237" s="165">
        <v>2.1028777094791229E-2</v>
      </c>
      <c r="L237" s="165">
        <v>2.0231059064831358E-2</v>
      </c>
      <c r="M237" s="165">
        <v>1.5992678718707909E-2</v>
      </c>
      <c r="N237" s="165">
        <v>8.2735153828470409E-3</v>
      </c>
      <c r="O237" s="165">
        <v>-2.0351526741009263E-3</v>
      </c>
      <c r="P237" s="165">
        <v>9.2038938053096153E-4</v>
      </c>
      <c r="Q237" s="165">
        <v>3.4538597422306694E-4</v>
      </c>
      <c r="R237" s="165">
        <v>1.2267164402629316E-2</v>
      </c>
      <c r="S237" s="165">
        <v>-5.2411625902852865E-3</v>
      </c>
      <c r="T237" s="165">
        <v>-1.7259426447157056E-3</v>
      </c>
      <c r="U237" s="165">
        <v>-6.554937346839429E-3</v>
      </c>
      <c r="V237" s="165">
        <v>2.9108691177535118E-3</v>
      </c>
      <c r="W237" s="165">
        <v>6.3307781988708456E-4</v>
      </c>
      <c r="X237" s="165">
        <v>-2.378472578817159E-2</v>
      </c>
      <c r="Y237" s="165">
        <v>5.5421922651819333E-3</v>
      </c>
      <c r="Z237" s="165">
        <v>2.2148222334901213E-3</v>
      </c>
      <c r="AA237" s="165">
        <v>6.5312229051381898E-3</v>
      </c>
      <c r="AB237" s="165">
        <v>-8.0416374999999762E-3</v>
      </c>
      <c r="AC237" s="165">
        <v>2.0868486949167098E-2</v>
      </c>
      <c r="AD237" s="165">
        <v>2.1294071695369121E-2</v>
      </c>
      <c r="AE237" s="165">
        <v>1.9805681191684688E-3</v>
      </c>
      <c r="AF237" s="166">
        <v>4.6385019592984911E-3</v>
      </c>
      <c r="AG237" s="14"/>
      <c r="AH237" s="14"/>
      <c r="AI237" s="14"/>
    </row>
    <row r="238" spans="1:35" x14ac:dyDescent="0.2">
      <c r="A238" s="127">
        <v>44419</v>
      </c>
      <c r="B238" s="164">
        <v>1.1643698870765329E-2</v>
      </c>
      <c r="C238" s="165">
        <v>6.962021152810749E-3</v>
      </c>
      <c r="D238" s="165">
        <v>7.457360711522476E-4</v>
      </c>
      <c r="E238" s="165">
        <v>1.7856798714692701E-3</v>
      </c>
      <c r="F238" s="165">
        <v>1.5735032724298215E-2</v>
      </c>
      <c r="G238" s="165">
        <v>3.5455676889850185E-2</v>
      </c>
      <c r="H238" s="165">
        <v>7.5430641155356248E-3</v>
      </c>
      <c r="I238" s="165">
        <v>4.4955942367272961E-3</v>
      </c>
      <c r="J238" s="165">
        <v>-1.2323767822601805E-3</v>
      </c>
      <c r="K238" s="165">
        <v>1.7743964159441683E-2</v>
      </c>
      <c r="L238" s="165">
        <v>1.4510905178050093E-2</v>
      </c>
      <c r="M238" s="165">
        <v>9.9188716163776114E-3</v>
      </c>
      <c r="N238" s="165">
        <v>1.6652554654343898E-2</v>
      </c>
      <c r="O238" s="165">
        <v>3.7078235763408074E-3</v>
      </c>
      <c r="P238" s="165">
        <v>5.3048519838432284E-3</v>
      </c>
      <c r="Q238" s="165">
        <v>1.7263623933616579E-4</v>
      </c>
      <c r="R238" s="165">
        <v>1.1930233954861036E-2</v>
      </c>
      <c r="S238" s="165">
        <v>8.9955280659095305E-3</v>
      </c>
      <c r="T238" s="165">
        <v>2.6595291219688733E-4</v>
      </c>
      <c r="U238" s="165">
        <v>1.7805124858225607E-3</v>
      </c>
      <c r="V238" s="165">
        <v>-5.8048411028074343E-3</v>
      </c>
      <c r="W238" s="165">
        <v>2.4600477272775922E-3</v>
      </c>
      <c r="X238" s="165">
        <v>-4.5605818010623356E-3</v>
      </c>
      <c r="Y238" s="165">
        <v>1.2903682966517449E-2</v>
      </c>
      <c r="Z238" s="165">
        <v>-9.8110860406310785E-3</v>
      </c>
      <c r="AA238" s="165">
        <v>1.6222062004327409E-3</v>
      </c>
      <c r="AB238" s="165">
        <v>-1.2643377626313068E-2</v>
      </c>
      <c r="AC238" s="165">
        <v>2.6636403055957159E-2</v>
      </c>
      <c r="AD238" s="165">
        <v>8.9453999368966919E-3</v>
      </c>
      <c r="AE238" s="165">
        <v>5.7603713767291342E-3</v>
      </c>
      <c r="AF238" s="166">
        <v>6.2470455557928073E-3</v>
      </c>
      <c r="AG238" s="14"/>
      <c r="AH238" s="14"/>
      <c r="AI238" s="14"/>
    </row>
    <row r="239" spans="1:35" x14ac:dyDescent="0.2">
      <c r="A239" s="127">
        <v>44420</v>
      </c>
      <c r="B239" s="164">
        <v>-6.9461723042951729E-4</v>
      </c>
      <c r="C239" s="165">
        <v>-1.2597375198891148E-2</v>
      </c>
      <c r="D239" s="165">
        <v>8.7621091315881472E-5</v>
      </c>
      <c r="E239" s="165">
        <v>2.0773330448557781E-2</v>
      </c>
      <c r="F239" s="165">
        <v>-5.4700069842162913E-3</v>
      </c>
      <c r="G239" s="165">
        <v>-6.4062030784768353E-3</v>
      </c>
      <c r="H239" s="165">
        <v>-2.0417987757277434E-3</v>
      </c>
      <c r="I239" s="165">
        <v>9.4879697549594688E-3</v>
      </c>
      <c r="J239" s="165">
        <v>1.9390093424995758E-3</v>
      </c>
      <c r="K239" s="165">
        <v>-3.5802616307677448E-3</v>
      </c>
      <c r="L239" s="165">
        <v>2.6818356562672285E-3</v>
      </c>
      <c r="M239" s="165">
        <v>-9.5652535099358671E-3</v>
      </c>
      <c r="N239" s="165">
        <v>-8.8427626112759228E-3</v>
      </c>
      <c r="O239" s="165">
        <v>-1.1082342280796964E-2</v>
      </c>
      <c r="P239" s="165">
        <v>6.6136773864180487E-3</v>
      </c>
      <c r="Q239" s="165">
        <v>8.0552012418548813E-3</v>
      </c>
      <c r="R239" s="165">
        <v>3.9090902479750333E-3</v>
      </c>
      <c r="S239" s="165">
        <v>4.7548078358545798E-3</v>
      </c>
      <c r="T239" s="165">
        <v>1.1035793259351223E-2</v>
      </c>
      <c r="U239" s="165">
        <v>9.9668439811739784E-3</v>
      </c>
      <c r="V239" s="165">
        <v>-3.6784316300945141E-3</v>
      </c>
      <c r="W239" s="165">
        <v>2.313855080418481E-3</v>
      </c>
      <c r="X239" s="165">
        <v>2.5218755263409109E-2</v>
      </c>
      <c r="Y239" s="165">
        <v>1.7924459858709163E-3</v>
      </c>
      <c r="Z239" s="165">
        <v>-4.3655247060755409E-3</v>
      </c>
      <c r="AA239" s="165">
        <v>1.2596544898326734E-3</v>
      </c>
      <c r="AB239" s="165">
        <v>-1.3911363174605285E-2</v>
      </c>
      <c r="AC239" s="165">
        <v>-8.0450722436631317E-3</v>
      </c>
      <c r="AD239" s="165">
        <v>-6.3328913516729202E-3</v>
      </c>
      <c r="AE239" s="165">
        <v>6.7381494017215715E-3</v>
      </c>
      <c r="AF239" s="166">
        <v>4.1933246667524848E-4</v>
      </c>
      <c r="AG239" s="14"/>
      <c r="AH239" s="14"/>
      <c r="AI239" s="14"/>
    </row>
    <row r="240" spans="1:35" x14ac:dyDescent="0.2">
      <c r="A240" s="127">
        <v>44421</v>
      </c>
      <c r="B240" s="164">
        <v>-4.219783694278334E-3</v>
      </c>
      <c r="C240" s="165">
        <v>-1.4479005115618171E-2</v>
      </c>
      <c r="D240" s="165">
        <v>6.7061101917014199E-3</v>
      </c>
      <c r="E240" s="165">
        <v>1.410484259591005E-3</v>
      </c>
      <c r="F240" s="165">
        <v>-1.5618381515360991E-2</v>
      </c>
      <c r="G240" s="165">
        <v>-7.5826278699911986E-3</v>
      </c>
      <c r="H240" s="165">
        <v>-6.625097492450327E-3</v>
      </c>
      <c r="I240" s="165">
        <v>1.4187267497558498E-3</v>
      </c>
      <c r="J240" s="165">
        <v>6.8613652357494281E-3</v>
      </c>
      <c r="K240" s="165">
        <v>-4.9992655835254807E-3</v>
      </c>
      <c r="L240" s="165">
        <v>-1.0168677108433832E-2</v>
      </c>
      <c r="M240" s="165">
        <v>-7.7609294838232312E-4</v>
      </c>
      <c r="N240" s="165">
        <v>-8.0832946797085858E-3</v>
      </c>
      <c r="O240" s="165">
        <v>-9.3386251524352204E-4</v>
      </c>
      <c r="P240" s="165">
        <v>7.6875651512331444E-4</v>
      </c>
      <c r="Q240" s="165">
        <v>5.9931679108420344E-3</v>
      </c>
      <c r="R240" s="165">
        <v>-1.1187323557149798E-2</v>
      </c>
      <c r="S240" s="165">
        <v>9.0844171976542931E-3</v>
      </c>
      <c r="T240" s="165">
        <v>8.9426616393653013E-3</v>
      </c>
      <c r="U240" s="165">
        <v>1.0489658814324176E-2</v>
      </c>
      <c r="V240" s="165">
        <v>6.1533228208703328E-3</v>
      </c>
      <c r="W240" s="165">
        <v>4.8268766315537892E-3</v>
      </c>
      <c r="X240" s="165">
        <v>1.2762184519353514E-2</v>
      </c>
      <c r="Y240" s="165">
        <v>-1.1502779362808635E-3</v>
      </c>
      <c r="Z240" s="165">
        <v>9.1388858070990953E-3</v>
      </c>
      <c r="AA240" s="165">
        <v>4.1337168248329892E-3</v>
      </c>
      <c r="AB240" s="165">
        <v>3.7102593984719157E-3</v>
      </c>
      <c r="AC240" s="165">
        <v>-6.0825223033256215E-4</v>
      </c>
      <c r="AD240" s="165">
        <v>3.1530994653574673E-3</v>
      </c>
      <c r="AE240" s="165">
        <v>9.9838756756491787E-3</v>
      </c>
      <c r="AF240" s="166">
        <v>4.3746663718291501E-4</v>
      </c>
      <c r="AG240" s="14"/>
      <c r="AH240" s="14"/>
      <c r="AI240" s="14"/>
    </row>
    <row r="241" spans="1:35" x14ac:dyDescent="0.2">
      <c r="A241" s="127">
        <v>44424</v>
      </c>
      <c r="B241" s="164">
        <v>8.6748677966410614E-3</v>
      </c>
      <c r="C241" s="165">
        <v>-1.9870062381140974E-3</v>
      </c>
      <c r="D241" s="165">
        <v>6.0519594320955772E-3</v>
      </c>
      <c r="E241" s="165">
        <v>1.354788007184915E-2</v>
      </c>
      <c r="F241" s="165">
        <v>-2.3031684887734327E-2</v>
      </c>
      <c r="G241" s="165">
        <v>-3.9346661136356875E-3</v>
      </c>
      <c r="H241" s="165">
        <v>-1.0200088369949789E-2</v>
      </c>
      <c r="I241" s="165">
        <v>-3.3646537388941633E-3</v>
      </c>
      <c r="J241" s="165">
        <v>4.3683382841166463E-3</v>
      </c>
      <c r="K241" s="165">
        <v>-5.8093736192396106E-3</v>
      </c>
      <c r="L241" s="165">
        <v>-5.9155582207398583E-3</v>
      </c>
      <c r="M241" s="165">
        <v>8.5433640089609408E-3</v>
      </c>
      <c r="N241" s="165">
        <v>1.125794072556574E-2</v>
      </c>
      <c r="O241" s="165">
        <v>-3.7392034496452897E-4</v>
      </c>
      <c r="P241" s="165">
        <v>2.8635495184023974E-3</v>
      </c>
      <c r="Q241" s="165">
        <v>9.0212539007092918E-3</v>
      </c>
      <c r="R241" s="165">
        <v>-6.5633393314999955E-3</v>
      </c>
      <c r="S241" s="165">
        <v>9.0025707100829244E-3</v>
      </c>
      <c r="T241" s="165">
        <v>1.5771623882017582E-2</v>
      </c>
      <c r="U241" s="165">
        <v>5.9757553837986865E-3</v>
      </c>
      <c r="V241" s="165">
        <v>3.9023763305683357E-3</v>
      </c>
      <c r="W241" s="165">
        <v>6.9618491155796214E-3</v>
      </c>
      <c r="X241" s="165">
        <v>-9.3814637413059954E-3</v>
      </c>
      <c r="Y241" s="165">
        <v>9.1485318808588456E-3</v>
      </c>
      <c r="Z241" s="165">
        <v>1.8405003443588752E-2</v>
      </c>
      <c r="AA241" s="165">
        <v>1.9688742074257526E-3</v>
      </c>
      <c r="AB241" s="165">
        <v>1.1648429270967542E-2</v>
      </c>
      <c r="AC241" s="165">
        <v>-3.0432541480369668E-3</v>
      </c>
      <c r="AD241" s="165">
        <v>8.1589046222090289E-3</v>
      </c>
      <c r="AE241" s="165">
        <v>-1.0989650861611966E-2</v>
      </c>
      <c r="AF241" s="166">
        <v>3.0978128348901901E-3</v>
      </c>
      <c r="AG241" s="14"/>
      <c r="AH241" s="14"/>
      <c r="AI241" s="14"/>
    </row>
    <row r="242" spans="1:35" x14ac:dyDescent="0.2">
      <c r="A242" s="127">
        <v>44425</v>
      </c>
      <c r="B242" s="164">
        <v>-1.3691201582451518E-2</v>
      </c>
      <c r="C242" s="165">
        <v>-6.6365369532428442E-3</v>
      </c>
      <c r="D242" s="165">
        <v>5.6255678392735931E-4</v>
      </c>
      <c r="E242" s="165">
        <v>-6.1540036445871804E-3</v>
      </c>
      <c r="F242" s="165">
        <v>-2.9861158909117003E-2</v>
      </c>
      <c r="G242" s="165">
        <v>-1.9613269315636006E-2</v>
      </c>
      <c r="H242" s="165">
        <v>-1.882629843096173E-3</v>
      </c>
      <c r="I242" s="165">
        <v>-4.7974592181494469E-3</v>
      </c>
      <c r="J242" s="165">
        <v>-3.4794885177452661E-3</v>
      </c>
      <c r="K242" s="165">
        <v>-1.595071067593179E-2</v>
      </c>
      <c r="L242" s="165">
        <v>-8.2772252977509897E-3</v>
      </c>
      <c r="M242" s="165">
        <v>-9.7972445923409923E-3</v>
      </c>
      <c r="N242" s="165">
        <v>-4.2680162698588098E-2</v>
      </c>
      <c r="O242" s="165">
        <v>-1.4587656357066492E-2</v>
      </c>
      <c r="P242" s="165">
        <v>-8.1481860337959677E-3</v>
      </c>
      <c r="Q242" s="165">
        <v>9.1655703815916034E-3</v>
      </c>
      <c r="R242" s="165">
        <v>-1.2080778232966938E-2</v>
      </c>
      <c r="S242" s="165">
        <v>-2.863435270517356E-3</v>
      </c>
      <c r="T242" s="165">
        <v>1.1548851533427218E-2</v>
      </c>
      <c r="U242" s="165">
        <v>-5.1596027462402771E-3</v>
      </c>
      <c r="V242" s="165">
        <v>-9.8630598174573869E-3</v>
      </c>
      <c r="W242" s="165">
        <v>1.6593335291714695E-3</v>
      </c>
      <c r="X242" s="165">
        <v>-8.8683468162320533E-3</v>
      </c>
      <c r="Y242" s="165">
        <v>7.3538034945541675E-3</v>
      </c>
      <c r="Z242" s="165">
        <v>1.0953735765162786E-2</v>
      </c>
      <c r="AA242" s="165">
        <v>3.5727045373348254E-3</v>
      </c>
      <c r="AB242" s="165">
        <v>-3.5265210591157725E-3</v>
      </c>
      <c r="AC242" s="165">
        <v>0</v>
      </c>
      <c r="AD242" s="165">
        <v>-3.3169485903816742E-4</v>
      </c>
      <c r="AE242" s="165">
        <v>-1.8203104990856089E-2</v>
      </c>
      <c r="AF242" s="166">
        <v>-7.9190689788747326E-3</v>
      </c>
      <c r="AG242" s="14"/>
      <c r="AH242" s="14"/>
      <c r="AI242" s="14"/>
    </row>
    <row r="243" spans="1:35" x14ac:dyDescent="0.2">
      <c r="A243" s="127">
        <v>44426</v>
      </c>
      <c r="B243" s="164">
        <v>-1.5234316984700791E-2</v>
      </c>
      <c r="C243" s="165">
        <v>-1.5305126582634276E-2</v>
      </c>
      <c r="D243" s="165">
        <v>-1.8858136057847696E-2</v>
      </c>
      <c r="E243" s="165">
        <v>-2.5501038344749372E-2</v>
      </c>
      <c r="F243" s="165">
        <v>-1.4490149336287672E-2</v>
      </c>
      <c r="G243" s="165">
        <v>-1.7007140020547706E-2</v>
      </c>
      <c r="H243" s="165">
        <v>-4.0008000396862919E-2</v>
      </c>
      <c r="I243" s="165">
        <v>-1.5354330132273941E-2</v>
      </c>
      <c r="J243" s="165">
        <v>-1.3617301215385735E-2</v>
      </c>
      <c r="K243" s="165">
        <v>-6.9009788653349169E-3</v>
      </c>
      <c r="L243" s="165">
        <v>-1.5235728534865101E-2</v>
      </c>
      <c r="M243" s="165">
        <v>-1.3091376276837874E-2</v>
      </c>
      <c r="N243" s="165">
        <v>2.4941169134840013E-3</v>
      </c>
      <c r="O243" s="165">
        <v>-9.4894668720718611E-3</v>
      </c>
      <c r="P243" s="165">
        <v>-2.0713362178252481E-2</v>
      </c>
      <c r="Q243" s="165">
        <v>-1.2704067461391522E-2</v>
      </c>
      <c r="R243" s="165">
        <v>-9.1076558533741414E-3</v>
      </c>
      <c r="S243" s="165">
        <v>-9.1559722372064334E-3</v>
      </c>
      <c r="T243" s="165">
        <v>-1.3192959198453313E-2</v>
      </c>
      <c r="U243" s="165">
        <v>-8.0182069886608476E-3</v>
      </c>
      <c r="V243" s="165">
        <v>-1.0840302101481125E-2</v>
      </c>
      <c r="W243" s="165">
        <v>-1.0905590457427228E-2</v>
      </c>
      <c r="X243" s="165">
        <v>1.712618289958745E-2</v>
      </c>
      <c r="Y243" s="165">
        <v>-1.1327439068373746E-3</v>
      </c>
      <c r="Z243" s="165">
        <v>-1.0574214070307342E-2</v>
      </c>
      <c r="AA243" s="165">
        <v>-1.2637931648273315E-2</v>
      </c>
      <c r="AB243" s="165">
        <v>-1.2365130313244044E-2</v>
      </c>
      <c r="AC243" s="165">
        <v>-2.4419821416764576E-3</v>
      </c>
      <c r="AD243" s="165">
        <v>-1.0617060596225469E-2</v>
      </c>
      <c r="AE243" s="165">
        <v>-6.1991525200574271E-3</v>
      </c>
      <c r="AF243" s="166">
        <v>-1.0824971536314565E-2</v>
      </c>
      <c r="AG243" s="14"/>
      <c r="AH243" s="14"/>
      <c r="AI243" s="14"/>
    </row>
    <row r="244" spans="1:35" x14ac:dyDescent="0.2">
      <c r="A244" s="127">
        <v>44427</v>
      </c>
      <c r="B244" s="164">
        <v>-5.8520891011166754E-3</v>
      </c>
      <c r="C244" s="165">
        <v>-1.9120495308687646E-2</v>
      </c>
      <c r="D244" s="165">
        <v>-1.0800551239650069E-2</v>
      </c>
      <c r="E244" s="165">
        <v>2.3230117359727132E-3</v>
      </c>
      <c r="F244" s="165">
        <v>-3.1232858447488687E-2</v>
      </c>
      <c r="G244" s="165">
        <v>-2.5546928416633419E-2</v>
      </c>
      <c r="H244" s="165">
        <v>-2.4922399945886187E-2</v>
      </c>
      <c r="I244" s="165">
        <v>3.8440578841683504E-2</v>
      </c>
      <c r="J244" s="165">
        <v>6.3716991150442048E-3</v>
      </c>
      <c r="K244" s="165">
        <v>-2.1493244642966314E-2</v>
      </c>
      <c r="L244" s="165">
        <v>-1.3114295780771168E-2</v>
      </c>
      <c r="M244" s="165">
        <v>-3.0207600299514414E-3</v>
      </c>
      <c r="N244" s="165">
        <v>4.1984327488142625E-3</v>
      </c>
      <c r="O244" s="165">
        <v>4.7901897832953733E-3</v>
      </c>
      <c r="P244" s="165">
        <v>-1.0396479455105134E-2</v>
      </c>
      <c r="Q244" s="165">
        <v>7.7882780316240741E-3</v>
      </c>
      <c r="R244" s="165">
        <v>-8.355848973443325E-3</v>
      </c>
      <c r="S244" s="165">
        <v>-3.5702536662445272E-3</v>
      </c>
      <c r="T244" s="165">
        <v>8.612906432537315E-3</v>
      </c>
      <c r="U244" s="165">
        <v>2.077521333014376E-2</v>
      </c>
      <c r="V244" s="165">
        <v>-1.90747114397809E-2</v>
      </c>
      <c r="W244" s="165">
        <v>1.179345404479859E-2</v>
      </c>
      <c r="X244" s="165">
        <v>7.3640872248861289E-3</v>
      </c>
      <c r="Y244" s="165">
        <v>4.7882749194287921E-3</v>
      </c>
      <c r="Z244" s="165">
        <v>2.5328303993822354E-2</v>
      </c>
      <c r="AA244" s="165">
        <v>-1.8028122984891093E-3</v>
      </c>
      <c r="AB244" s="165">
        <v>-2.5902516386000496E-4</v>
      </c>
      <c r="AC244" s="165">
        <v>-2.9987780497756078E-2</v>
      </c>
      <c r="AD244" s="165">
        <v>6.7739433893785339E-3</v>
      </c>
      <c r="AE244" s="165">
        <v>-8.5269827021007272E-3</v>
      </c>
      <c r="AF244" s="166">
        <v>-1.9041386196897436E-3</v>
      </c>
      <c r="AG244" s="14"/>
      <c r="AH244" s="14"/>
      <c r="AI244" s="14"/>
    </row>
    <row r="245" spans="1:35" x14ac:dyDescent="0.2">
      <c r="A245" s="127">
        <v>44428</v>
      </c>
      <c r="B245" s="164">
        <v>-6.1424907547990015E-3</v>
      </c>
      <c r="C245" s="165">
        <v>4.5274539679773795E-3</v>
      </c>
      <c r="D245" s="165">
        <v>-3.8326128786158042E-3</v>
      </c>
      <c r="E245" s="165">
        <v>1.015681684028924E-2</v>
      </c>
      <c r="F245" s="165">
        <v>2.4038178279823796E-3</v>
      </c>
      <c r="G245" s="165">
        <v>2.3966984944490122E-3</v>
      </c>
      <c r="H245" s="165">
        <v>1.0607699537512616E-4</v>
      </c>
      <c r="I245" s="165">
        <v>1.6588108957569458E-2</v>
      </c>
      <c r="J245" s="165">
        <v>-3.8691874099684442E-3</v>
      </c>
      <c r="K245" s="165">
        <v>5.6151941472368794E-3</v>
      </c>
      <c r="L245" s="165">
        <v>5.8439107632508591E-3</v>
      </c>
      <c r="M245" s="165">
        <v>-1.3173056043092046E-4</v>
      </c>
      <c r="N245" s="165">
        <v>1.9634549760939146E-2</v>
      </c>
      <c r="O245" s="165">
        <v>-8.1998666704780065E-3</v>
      </c>
      <c r="P245" s="165">
        <v>7.8973842081617729E-3</v>
      </c>
      <c r="Q245" s="165">
        <v>4.8720107851034644E-3</v>
      </c>
      <c r="R245" s="165">
        <v>2.8519704618352737E-3</v>
      </c>
      <c r="S245" s="165">
        <v>5.3113392962329531E-3</v>
      </c>
      <c r="T245" s="165">
        <v>2.8039893296456508E-3</v>
      </c>
      <c r="U245" s="165">
        <v>2.5575348860493952E-2</v>
      </c>
      <c r="V245" s="165">
        <v>1.3285808642691244E-2</v>
      </c>
      <c r="W245" s="165">
        <v>6.8964064109122702E-4</v>
      </c>
      <c r="X245" s="165">
        <v>1.2091507943886803E-2</v>
      </c>
      <c r="Y245" s="165">
        <v>8.5277152878786566E-3</v>
      </c>
      <c r="Z245" s="165">
        <v>4.253373381475134E-3</v>
      </c>
      <c r="AA245" s="165">
        <v>2.7090663303064311E-3</v>
      </c>
      <c r="AB245" s="165">
        <v>-9.0687910200737409E-4</v>
      </c>
      <c r="AC245" s="165">
        <v>1.5772870994171795E-2</v>
      </c>
      <c r="AD245" s="165">
        <v>8.926760316256166E-3</v>
      </c>
      <c r="AE245" s="165">
        <v>1.0793621933621766E-2</v>
      </c>
      <c r="AF245" s="166">
        <v>6.4755895835744148E-3</v>
      </c>
      <c r="AG245" s="14"/>
      <c r="AH245" s="14"/>
      <c r="AI245" s="14"/>
    </row>
    <row r="246" spans="1:35" x14ac:dyDescent="0.2">
      <c r="A246" s="127">
        <v>44431</v>
      </c>
      <c r="B246" s="164">
        <v>2.678146833989592E-3</v>
      </c>
      <c r="C246" s="165">
        <v>4.3818278560250334E-3</v>
      </c>
      <c r="D246" s="165">
        <v>9.4394488857845182E-3</v>
      </c>
      <c r="E246" s="165">
        <v>1.0257135970616948E-2</v>
      </c>
      <c r="F246" s="165">
        <v>3.1645253506797033E-2</v>
      </c>
      <c r="G246" s="165">
        <v>2.0493788225882881E-2</v>
      </c>
      <c r="H246" s="165">
        <v>2.5768822085827425E-2</v>
      </c>
      <c r="I246" s="165">
        <v>5.4963928976914378E-3</v>
      </c>
      <c r="J246" s="165">
        <v>-3.5310735086701017E-3</v>
      </c>
      <c r="K246" s="165">
        <v>1.9215010990556891E-2</v>
      </c>
      <c r="L246" s="165">
        <v>1.4095579534892488E-2</v>
      </c>
      <c r="M246" s="165">
        <v>6.1923760148314688E-3</v>
      </c>
      <c r="N246" s="165">
        <v>-4.5559471679001984E-3</v>
      </c>
      <c r="O246" s="165">
        <v>2.3457066850877339E-2</v>
      </c>
      <c r="P246" s="165">
        <v>3.6661203100700757E-3</v>
      </c>
      <c r="Q246" s="165">
        <v>-1.0198400465911583E-2</v>
      </c>
      <c r="R246" s="165">
        <v>1.2797285336108466E-2</v>
      </c>
      <c r="S246" s="165">
        <v>4.905861778148779E-3</v>
      </c>
      <c r="T246" s="165">
        <v>-3.8129511947128103E-3</v>
      </c>
      <c r="U246" s="165">
        <v>9.5284864730160734E-4</v>
      </c>
      <c r="V246" s="165">
        <v>1.1502521488274908E-2</v>
      </c>
      <c r="W246" s="165">
        <v>-5.1002138010949327E-3</v>
      </c>
      <c r="X246" s="165">
        <v>1.7139670926098693E-2</v>
      </c>
      <c r="Y246" s="165">
        <v>-5.8443299140595872E-3</v>
      </c>
      <c r="Z246" s="165">
        <v>-1.0123120455907686E-2</v>
      </c>
      <c r="AA246" s="165">
        <v>-1.8011887608069266E-3</v>
      </c>
      <c r="AB246" s="165">
        <v>1.2015897250968521E-2</v>
      </c>
      <c r="AC246" s="165">
        <v>4.3478054730394788E-3</v>
      </c>
      <c r="AD246" s="165">
        <v>-6.6028393516573969E-3</v>
      </c>
      <c r="AE246" s="165">
        <v>1.4504391688681784E-2</v>
      </c>
      <c r="AF246" s="166">
        <v>6.1397923922723585E-3</v>
      </c>
      <c r="AG246" s="14"/>
      <c r="AH246" s="14"/>
      <c r="AI246" s="14"/>
    </row>
    <row r="247" spans="1:35" x14ac:dyDescent="0.2">
      <c r="A247" s="127">
        <v>44432</v>
      </c>
      <c r="B247" s="164">
        <v>3.5960038276772188E-4</v>
      </c>
      <c r="C247" s="165">
        <v>4.6743534685138588E-3</v>
      </c>
      <c r="D247" s="165">
        <v>-5.58408972515545E-3</v>
      </c>
      <c r="E247" s="165">
        <v>-6.0124237386482982E-4</v>
      </c>
      <c r="F247" s="165">
        <v>9.2525025319736276E-3</v>
      </c>
      <c r="G247" s="165">
        <v>1.6496112730688184E-2</v>
      </c>
      <c r="H247" s="165">
        <v>1.1475167637490902E-2</v>
      </c>
      <c r="I247" s="165">
        <v>1.3324205443727255E-2</v>
      </c>
      <c r="J247" s="165">
        <v>-7.6187279875749025E-3</v>
      </c>
      <c r="K247" s="165">
        <v>1.9336077677472252E-2</v>
      </c>
      <c r="L247" s="165">
        <v>1.771076295297247E-2</v>
      </c>
      <c r="M247" s="165">
        <v>5.8050761389503158E-3</v>
      </c>
      <c r="N247" s="165">
        <v>-8.6653935639651181E-3</v>
      </c>
      <c r="O247" s="165">
        <v>1.0896130001878612E-2</v>
      </c>
      <c r="P247" s="165">
        <v>1.575712705046417E-3</v>
      </c>
      <c r="Q247" s="165">
        <v>-1.2499307401051207E-2</v>
      </c>
      <c r="R247" s="165">
        <v>6.1901788038962735E-3</v>
      </c>
      <c r="S247" s="165">
        <v>-5.1323165295448225E-3</v>
      </c>
      <c r="T247" s="165">
        <v>-8.4204647264787269E-3</v>
      </c>
      <c r="U247" s="165">
        <v>-6.663381060168283E-3</v>
      </c>
      <c r="V247" s="165">
        <v>1.5319054823714762E-3</v>
      </c>
      <c r="W247" s="165">
        <v>-8.1053893409607225E-3</v>
      </c>
      <c r="X247" s="165">
        <v>-3.3010326896643072E-3</v>
      </c>
      <c r="Y247" s="165">
        <v>4.6279238759696639E-3</v>
      </c>
      <c r="Z247" s="165">
        <v>-4.5843075718557946E-3</v>
      </c>
      <c r="AA247" s="165">
        <v>-7.3980515120191104E-3</v>
      </c>
      <c r="AB247" s="165">
        <v>4.2712052800508715E-4</v>
      </c>
      <c r="AC247" s="165">
        <v>-3.5043909917291671E-3</v>
      </c>
      <c r="AD247" s="165">
        <v>-1.0302446200779913E-2</v>
      </c>
      <c r="AE247" s="165">
        <v>4.5592535278791146E-3</v>
      </c>
      <c r="AF247" s="166">
        <v>8.6456448731331292E-4</v>
      </c>
      <c r="AG247" s="14"/>
      <c r="AH247" s="14"/>
      <c r="AI247" s="14"/>
    </row>
    <row r="248" spans="1:35" x14ac:dyDescent="0.2">
      <c r="A248" s="127">
        <v>44433</v>
      </c>
      <c r="B248" s="164">
        <v>-2.1052836970474331E-3</v>
      </c>
      <c r="C248" s="165">
        <v>3.0893276009180015E-2</v>
      </c>
      <c r="D248" s="165">
        <v>-1.2434303136770186E-2</v>
      </c>
      <c r="E248" s="165">
        <v>-8.4212942260823986E-3</v>
      </c>
      <c r="F248" s="165">
        <v>-1.8064129189581113E-3</v>
      </c>
      <c r="G248" s="165">
        <v>1.0207437042333734E-2</v>
      </c>
      <c r="H248" s="165">
        <v>6.8479765677831317E-3</v>
      </c>
      <c r="I248" s="165">
        <v>5.0569790964249961E-4</v>
      </c>
      <c r="J248" s="165">
        <v>1.0712730252195879E-3</v>
      </c>
      <c r="K248" s="165">
        <v>9.642760342799761E-3</v>
      </c>
      <c r="L248" s="165">
        <v>1.1161144072651119E-2</v>
      </c>
      <c r="M248" s="165">
        <v>9.5470403615083299E-4</v>
      </c>
      <c r="N248" s="165">
        <v>-3.1393937175634434E-3</v>
      </c>
      <c r="O248" s="165">
        <v>0</v>
      </c>
      <c r="P248" s="165">
        <v>1.4305635420641671E-4</v>
      </c>
      <c r="Q248" s="165">
        <v>-6.61384917392005E-3</v>
      </c>
      <c r="R248" s="165">
        <v>2.0612672297998014E-2</v>
      </c>
      <c r="S248" s="165">
        <v>1.6776790326040736E-3</v>
      </c>
      <c r="T248" s="165">
        <v>-8.3633683947070825E-3</v>
      </c>
      <c r="U248" s="165">
        <v>-2.0156797636586843E-3</v>
      </c>
      <c r="V248" s="165">
        <v>-8.2362632835919491E-4</v>
      </c>
      <c r="W248" s="165">
        <v>-3.5619152460777403E-3</v>
      </c>
      <c r="X248" s="165">
        <v>4.5829237528625111E-3</v>
      </c>
      <c r="Y248" s="165">
        <v>1.2076711977569321E-2</v>
      </c>
      <c r="Z248" s="165">
        <v>-8.6677545767199771E-3</v>
      </c>
      <c r="AA248" s="165">
        <v>-1.4542447356570287E-3</v>
      </c>
      <c r="AB248" s="165">
        <v>-7.0440956488195816E-3</v>
      </c>
      <c r="AC248" s="165">
        <v>6.412949937939505E-3</v>
      </c>
      <c r="AD248" s="165">
        <v>4.0304232651622307E-4</v>
      </c>
      <c r="AE248" s="165">
        <v>-8.9652602175971374E-4</v>
      </c>
      <c r="AF248" s="166">
        <v>1.1095320794451968E-3</v>
      </c>
      <c r="AG248" s="14"/>
      <c r="AH248" s="14"/>
      <c r="AI248" s="14"/>
    </row>
    <row r="249" spans="1:35" x14ac:dyDescent="0.2">
      <c r="A249" s="127">
        <v>44434</v>
      </c>
      <c r="B249" s="164">
        <v>5.0427653605591427E-3</v>
      </c>
      <c r="C249" s="165">
        <v>-4.0317609111946151E-3</v>
      </c>
      <c r="D249" s="165">
        <v>-5.4151812882385908E-4</v>
      </c>
      <c r="E249" s="165">
        <v>-5.5271501379944299E-3</v>
      </c>
      <c r="F249" s="165">
        <v>-2.0494951004365713E-2</v>
      </c>
      <c r="G249" s="165">
        <v>-1.6390343089736081E-2</v>
      </c>
      <c r="H249" s="165">
        <v>-1.3095127132369822E-2</v>
      </c>
      <c r="I249" s="165">
        <v>-2.5273294870203911E-3</v>
      </c>
      <c r="J249" s="165">
        <v>-9.4524522917781573E-3</v>
      </c>
      <c r="K249" s="165">
        <v>-3.4444497173078403E-3</v>
      </c>
      <c r="L249" s="165">
        <v>-1.7186072051535994E-3</v>
      </c>
      <c r="M249" s="165">
        <v>9.5378911031329672E-4</v>
      </c>
      <c r="N249" s="165">
        <v>-7.4101332683380594E-3</v>
      </c>
      <c r="O249" s="165">
        <v>-1.2637056074390363E-2</v>
      </c>
      <c r="P249" s="165">
        <v>-7.7220219668096002E-3</v>
      </c>
      <c r="Q249" s="165">
        <v>-5.3377318564593601E-3</v>
      </c>
      <c r="R249" s="165">
        <v>5.1578548988051587E-3</v>
      </c>
      <c r="S249" s="165">
        <v>-7.871728778865994E-3</v>
      </c>
      <c r="T249" s="165">
        <v>-6.4876086674451328E-3</v>
      </c>
      <c r="U249" s="165">
        <v>-9.6686000573293907E-3</v>
      </c>
      <c r="V249" s="165">
        <v>-1.7192640536802806E-2</v>
      </c>
      <c r="W249" s="165">
        <v>-1.7522955316786604E-3</v>
      </c>
      <c r="X249" s="165">
        <v>2.6605339621882163E-2</v>
      </c>
      <c r="Y249" s="165">
        <v>-1.6053641086804848E-2</v>
      </c>
      <c r="Z249" s="165">
        <v>-6.8851767018910381E-3</v>
      </c>
      <c r="AA249" s="165">
        <v>-6.0076825050063842E-3</v>
      </c>
      <c r="AB249" s="165">
        <v>-8.8997464878068921E-3</v>
      </c>
      <c r="AC249" s="165">
        <v>-1.6649577938352311E-2</v>
      </c>
      <c r="AD249" s="165">
        <v>-1.0808276881995482E-2</v>
      </c>
      <c r="AE249" s="165">
        <v>-9.8143683451782371E-3</v>
      </c>
      <c r="AF249" s="166">
        <v>-5.433619070483342E-3</v>
      </c>
      <c r="AG249" s="14"/>
      <c r="AH249" s="14"/>
      <c r="AI249" s="14"/>
    </row>
    <row r="250" spans="1:35" x14ac:dyDescent="0.2">
      <c r="A250" s="127">
        <v>44435</v>
      </c>
      <c r="B250" s="164">
        <v>-1.3823673475498177E-3</v>
      </c>
      <c r="C250" s="165">
        <v>1.8971657874800707E-2</v>
      </c>
      <c r="D250" s="165">
        <v>5.9150132933805111E-3</v>
      </c>
      <c r="E250" s="165">
        <v>7.1845807936292694E-3</v>
      </c>
      <c r="F250" s="165">
        <v>2.4249422632794504E-2</v>
      </c>
      <c r="G250" s="165">
        <v>7.5269691458301757E-3</v>
      </c>
      <c r="H250" s="165">
        <v>1.4606027416107503E-2</v>
      </c>
      <c r="I250" s="165">
        <v>-3.0405573810716735E-3</v>
      </c>
      <c r="J250" s="165">
        <v>1.9805725246566652E-3</v>
      </c>
      <c r="K250" s="165">
        <v>2.7179810614931466E-2</v>
      </c>
      <c r="L250" s="165">
        <v>1.7652331246552411E-2</v>
      </c>
      <c r="M250" s="165">
        <v>1.1261001142128801E-3</v>
      </c>
      <c r="N250" s="165">
        <v>5.9101466187270191E-3</v>
      </c>
      <c r="O250" s="165">
        <v>1.4304498130914833E-2</v>
      </c>
      <c r="P250" s="165">
        <v>4.5395950752238345E-3</v>
      </c>
      <c r="Q250" s="165">
        <v>-2.135083632976098E-3</v>
      </c>
      <c r="R250" s="165">
        <v>8.037112828438886E-3</v>
      </c>
      <c r="S250" s="165">
        <v>2.2367546178951869E-3</v>
      </c>
      <c r="T250" s="165">
        <v>-3.5261460101866371E-3</v>
      </c>
      <c r="U250" s="165">
        <v>2.1064061266697909E-3</v>
      </c>
      <c r="V250" s="165">
        <v>3.9540139462499457E-3</v>
      </c>
      <c r="W250" s="165">
        <v>-7.7236344294839832E-4</v>
      </c>
      <c r="X250" s="165">
        <v>-4.7052166162032671E-3</v>
      </c>
      <c r="Y250" s="165">
        <v>1.3252453502203831E-2</v>
      </c>
      <c r="Z250" s="165">
        <v>4.5819934568982479E-3</v>
      </c>
      <c r="AA250" s="165">
        <v>3.1135898576406529E-3</v>
      </c>
      <c r="AB250" s="165">
        <v>9.4134910738592481E-3</v>
      </c>
      <c r="AC250" s="165">
        <v>1.3377926421404451E-2</v>
      </c>
      <c r="AD250" s="165">
        <v>-5.632860306771903E-3</v>
      </c>
      <c r="AE250" s="165">
        <v>2.0276399187544092E-2</v>
      </c>
      <c r="AF250" s="166">
        <v>6.8917494388456291E-3</v>
      </c>
      <c r="AG250" s="14"/>
      <c r="AH250" s="14"/>
      <c r="AI250" s="14"/>
    </row>
    <row r="251" spans="1:35" x14ac:dyDescent="0.2">
      <c r="A251" s="127">
        <v>44438</v>
      </c>
      <c r="B251" s="164">
        <v>5.7420916830233093E-3</v>
      </c>
      <c r="C251" s="165">
        <v>-2.6030235138935098E-2</v>
      </c>
      <c r="D251" s="165">
        <v>6.0598168868830626E-3</v>
      </c>
      <c r="E251" s="165">
        <v>3.0417152203883413E-2</v>
      </c>
      <c r="F251" s="165">
        <v>-1.8444175873731705E-2</v>
      </c>
      <c r="G251" s="165">
        <v>-6.4840717334579967E-3</v>
      </c>
      <c r="H251" s="165">
        <v>-2.5344688010388028E-3</v>
      </c>
      <c r="I251" s="165">
        <v>1.8637919349373533E-3</v>
      </c>
      <c r="J251" s="165">
        <v>9.5237732426316501E-3</v>
      </c>
      <c r="K251" s="165">
        <v>-2.1413231328230364E-2</v>
      </c>
      <c r="L251" s="165">
        <v>-1.4510700686169775E-2</v>
      </c>
      <c r="M251" s="165">
        <v>3.1582417719056011E-3</v>
      </c>
      <c r="N251" s="165">
        <v>1.150349725549682E-2</v>
      </c>
      <c r="O251" s="165">
        <v>9.2781593853796807E-4</v>
      </c>
      <c r="P251" s="165">
        <v>-3.1561795235296453E-3</v>
      </c>
      <c r="Q251" s="165">
        <v>4.2214250248653329E-3</v>
      </c>
      <c r="R251" s="165">
        <v>-1.6007365544176144E-2</v>
      </c>
      <c r="S251" s="165">
        <v>-3.7476840786201393E-3</v>
      </c>
      <c r="T251" s="165">
        <v>2.6211925574890493E-3</v>
      </c>
      <c r="U251" s="165">
        <v>1.2912034522513993E-2</v>
      </c>
      <c r="V251" s="165">
        <v>2.6852667062267077E-3</v>
      </c>
      <c r="W251" s="165">
        <v>4.3566510344550391E-3</v>
      </c>
      <c r="X251" s="165">
        <v>-5.8529921804409968E-3</v>
      </c>
      <c r="Y251" s="165">
        <v>-1.6348905332812858E-2</v>
      </c>
      <c r="Z251" s="165">
        <v>-1.0985337401249184E-3</v>
      </c>
      <c r="AA251" s="165">
        <v>0</v>
      </c>
      <c r="AB251" s="165">
        <v>-6.2744681226140075E-3</v>
      </c>
      <c r="AC251" s="165">
        <v>3.0940800330032658E-3</v>
      </c>
      <c r="AD251" s="165">
        <v>8.0534600586006366E-3</v>
      </c>
      <c r="AE251" s="165">
        <v>-8.8821472681366309E-4</v>
      </c>
      <c r="AF251" s="166">
        <v>-1.5783031267100345E-3</v>
      </c>
      <c r="AG251" s="14"/>
      <c r="AH251" s="14"/>
      <c r="AI251" s="14"/>
    </row>
    <row r="252" spans="1:35" x14ac:dyDescent="0.2">
      <c r="A252" s="173">
        <v>44439</v>
      </c>
      <c r="B252" s="174">
        <v>-7.2895601497635631E-3</v>
      </c>
      <c r="C252" s="175">
        <v>1.0349519370191018E-2</v>
      </c>
      <c r="D252" s="175">
        <v>6.2463479622016926E-3</v>
      </c>
      <c r="E252" s="175">
        <v>-8.4247194496054334E-3</v>
      </c>
      <c r="F252" s="175">
        <v>8.4535328778181373E-3</v>
      </c>
      <c r="G252" s="175">
        <v>-2.7429747374270175E-3</v>
      </c>
      <c r="H252" s="175">
        <v>-1.6465108410052887E-2</v>
      </c>
      <c r="I252" s="175">
        <v>-1.8603246768083004E-3</v>
      </c>
      <c r="J252" s="175">
        <v>2.3140085439659064E-3</v>
      </c>
      <c r="K252" s="175">
        <v>-1.6880243826195573E-2</v>
      </c>
      <c r="L252" s="175">
        <v>-2.1759187305225858E-4</v>
      </c>
      <c r="M252" s="175">
        <v>1.7254927702059497E-4</v>
      </c>
      <c r="N252" s="175">
        <v>-2.8126352281386824E-3</v>
      </c>
      <c r="O252" s="175">
        <v>2.2247312240402106E-3</v>
      </c>
      <c r="P252" s="175">
        <v>9.8582067362871229E-3</v>
      </c>
      <c r="Q252" s="175">
        <v>-3.0519347448590972E-3</v>
      </c>
      <c r="R252" s="175">
        <v>-3.0541323478666671E-3</v>
      </c>
      <c r="S252" s="175">
        <v>3.6772941151745897E-3</v>
      </c>
      <c r="T252" s="175">
        <v>-2.7450849673201771E-3</v>
      </c>
      <c r="U252" s="175">
        <v>-5.6325670230582547E-3</v>
      </c>
      <c r="V252" s="175">
        <v>-1.9579801342497261E-2</v>
      </c>
      <c r="W252" s="175">
        <v>-3.778031389115144E-3</v>
      </c>
      <c r="X252" s="175">
        <v>1.1321583532770685E-3</v>
      </c>
      <c r="Y252" s="175">
        <v>1.6934583329972774E-3</v>
      </c>
      <c r="Z252" s="175">
        <v>-4.8529740813666455E-3</v>
      </c>
      <c r="AA252" s="175">
        <v>4.1993792222019266E-3</v>
      </c>
      <c r="AB252" s="175">
        <v>-9.2115644027429555E-3</v>
      </c>
      <c r="AC252" s="175">
        <v>4.3594467538670134E-2</v>
      </c>
      <c r="AD252" s="175">
        <v>2.7082532709870044E-3</v>
      </c>
      <c r="AE252" s="175">
        <v>7.334187294903538E-3</v>
      </c>
      <c r="AF252" s="176">
        <v>-1.1048072533659248E-3</v>
      </c>
      <c r="AG252" s="14"/>
      <c r="AH252" s="14"/>
      <c r="AI252" s="14"/>
    </row>
    <row r="253" spans="1:35" x14ac:dyDescent="0.2">
      <c r="A253" s="343"/>
      <c r="B253" s="344"/>
      <c r="C253" s="344"/>
      <c r="D253" s="344"/>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c r="AC253" s="344"/>
      <c r="AD253" s="344"/>
      <c r="AE253" s="344"/>
      <c r="AF253" s="345"/>
    </row>
    <row r="254" spans="1:35" x14ac:dyDescent="0.2">
      <c r="A254" s="261" t="s">
        <v>42</v>
      </c>
      <c r="B254" s="207">
        <f>VAR(B$2:B$252)</f>
        <v>1.6218520030714513E-4</v>
      </c>
      <c r="C254" s="207">
        <f t="shared" ref="C254:AE254" si="0">VAR(C$2:C$252)</f>
        <v>4.8118870544799268E-4</v>
      </c>
      <c r="D254" s="207">
        <f t="shared" si="0"/>
        <v>2.1487341823452866E-4</v>
      </c>
      <c r="E254" s="207">
        <f t="shared" si="0"/>
        <v>3.8738118050625519E-4</v>
      </c>
      <c r="F254" s="207">
        <f t="shared" si="0"/>
        <v>7.1241693269932641E-4</v>
      </c>
      <c r="G254" s="207">
        <f t="shared" si="0"/>
        <v>3.1579457807186733E-4</v>
      </c>
      <c r="H254" s="207">
        <f t="shared" si="0"/>
        <v>4.188186936881397E-4</v>
      </c>
      <c r="I254" s="207">
        <f t="shared" si="0"/>
        <v>1.615941584327712E-4</v>
      </c>
      <c r="J254" s="207">
        <f t="shared" si="0"/>
        <v>1.2811669979910297E-4</v>
      </c>
      <c r="K254" s="207">
        <f t="shared" si="0"/>
        <v>4.2270079322414151E-4</v>
      </c>
      <c r="L254" s="207">
        <f t="shared" si="0"/>
        <v>2.9467137178655915E-4</v>
      </c>
      <c r="M254" s="207">
        <f t="shared" si="0"/>
        <v>2.1407122870976288E-4</v>
      </c>
      <c r="N254" s="207">
        <f t="shared" si="0"/>
        <v>1.730264523140713E-4</v>
      </c>
      <c r="O254" s="207">
        <f t="shared" si="0"/>
        <v>4.3109315486655118E-4</v>
      </c>
      <c r="P254" s="207">
        <f t="shared" si="0"/>
        <v>2.4883157352547356E-4</v>
      </c>
      <c r="Q254" s="207">
        <f t="shared" si="0"/>
        <v>1.0273214995307691E-4</v>
      </c>
      <c r="R254" s="207">
        <f t="shared" si="0"/>
        <v>2.9753881856354038E-4</v>
      </c>
      <c r="S254" s="207">
        <f t="shared" si="0"/>
        <v>1.0248750457672346E-4</v>
      </c>
      <c r="T254" s="207">
        <f t="shared" si="0"/>
        <v>1.304353668170365E-4</v>
      </c>
      <c r="U254" s="207">
        <f t="shared" si="0"/>
        <v>2.3669705381563585E-4</v>
      </c>
      <c r="V254" s="207">
        <f t="shared" si="0"/>
        <v>3.2002089318628108E-4</v>
      </c>
      <c r="W254" s="207">
        <f t="shared" si="0"/>
        <v>9.1478429092846603E-5</v>
      </c>
      <c r="X254" s="207">
        <f t="shared" si="0"/>
        <v>3.4955439604617689E-4</v>
      </c>
      <c r="Y254" s="207">
        <f t="shared" si="0"/>
        <v>2.4008453587156931E-4</v>
      </c>
      <c r="Z254" s="207">
        <f t="shared" si="0"/>
        <v>2.0000071737438438E-4</v>
      </c>
      <c r="AA254" s="207">
        <f t="shared" si="0"/>
        <v>7.7890525315136566E-5</v>
      </c>
      <c r="AB254" s="207">
        <f t="shared" si="0"/>
        <v>2.1145426414640603E-4</v>
      </c>
      <c r="AC254" s="207">
        <f t="shared" si="0"/>
        <v>4.346423141049255E-4</v>
      </c>
      <c r="AD254" s="207">
        <f t="shared" si="0"/>
        <v>1.1636611119012829E-4</v>
      </c>
      <c r="AE254" s="207">
        <f t="shared" si="0"/>
        <v>3.8008861899832617E-4</v>
      </c>
      <c r="AF254" s="392"/>
    </row>
    <row r="255" spans="1:35" x14ac:dyDescent="0.2">
      <c r="A255" s="260" t="s">
        <v>41</v>
      </c>
      <c r="B255" s="208">
        <f>COVAR(B$2:B$252,$AF$2:$AF$252)</f>
        <v>6.0104568354329325E-5</v>
      </c>
      <c r="C255" s="208">
        <f t="shared" ref="C255:AE255" si="1">COVAR(C$2:C$252,$AF$2:$AF$252)</f>
        <v>1.293155612955508E-4</v>
      </c>
      <c r="D255" s="208">
        <f t="shared" si="1"/>
        <v>6.8189900873294156E-5</v>
      </c>
      <c r="E255" s="208">
        <f t="shared" si="1"/>
        <v>8.4916179419568258E-5</v>
      </c>
      <c r="F255" s="208">
        <f t="shared" si="1"/>
        <v>1.5871892202626268E-4</v>
      </c>
      <c r="G255" s="208">
        <f t="shared" si="1"/>
        <v>9.7861386012916148E-5</v>
      </c>
      <c r="H255" s="208">
        <f t="shared" si="1"/>
        <v>1.1605397033529085E-4</v>
      </c>
      <c r="I255" s="208">
        <f t="shared" si="1"/>
        <v>7.6615292596758099E-5</v>
      </c>
      <c r="J255" s="208">
        <f t="shared" si="1"/>
        <v>6.3969078641857915E-5</v>
      </c>
      <c r="K255" s="208">
        <f t="shared" si="1"/>
        <v>1.1980071571145459E-4</v>
      </c>
      <c r="L255" s="208">
        <f t="shared" si="1"/>
        <v>9.989847775178522E-5</v>
      </c>
      <c r="M255" s="208">
        <f t="shared" si="1"/>
        <v>1.0623242879435116E-4</v>
      </c>
      <c r="N255" s="208">
        <f t="shared" si="1"/>
        <v>6.1287388392291403E-5</v>
      </c>
      <c r="O255" s="208">
        <f t="shared" si="1"/>
        <v>8.5705251214715446E-5</v>
      </c>
      <c r="P255" s="208">
        <f t="shared" si="1"/>
        <v>7.4773616047117396E-5</v>
      </c>
      <c r="Q255" s="208">
        <f t="shared" si="1"/>
        <v>5.0592138820167512E-5</v>
      </c>
      <c r="R255" s="208">
        <f t="shared" si="1"/>
        <v>1.0432585671079839E-4</v>
      </c>
      <c r="S255" s="208">
        <f t="shared" si="1"/>
        <v>5.0005551724946348E-5</v>
      </c>
      <c r="T255" s="208">
        <f t="shared" si="1"/>
        <v>4.07011182282875E-5</v>
      </c>
      <c r="U255" s="208">
        <f t="shared" si="1"/>
        <v>7.3214809376937861E-5</v>
      </c>
      <c r="V255" s="208">
        <f t="shared" si="1"/>
        <v>6.1698673636837139E-5</v>
      </c>
      <c r="W255" s="208">
        <f t="shared" si="1"/>
        <v>3.7389784003783495E-5</v>
      </c>
      <c r="X255" s="208">
        <f t="shared" si="1"/>
        <v>6.5933680715546573E-5</v>
      </c>
      <c r="Y255" s="208">
        <f t="shared" si="1"/>
        <v>8.8392927146561527E-5</v>
      </c>
      <c r="Z255" s="208">
        <f t="shared" si="1"/>
        <v>6.8457086252886329E-5</v>
      </c>
      <c r="AA255" s="208">
        <f t="shared" si="1"/>
        <v>3.7982361811992703E-5</v>
      </c>
      <c r="AB255" s="208">
        <f t="shared" si="1"/>
        <v>9.2367289856556988E-5</v>
      </c>
      <c r="AC255" s="208">
        <f t="shared" si="1"/>
        <v>8.3106629435210035E-5</v>
      </c>
      <c r="AD255" s="208">
        <f t="shared" si="1"/>
        <v>4.480383960243918E-5</v>
      </c>
      <c r="AE255" s="208">
        <f t="shared" si="1"/>
        <v>9.483910604758455E-5</v>
      </c>
      <c r="AF255" s="393"/>
    </row>
    <row r="256" spans="1:35" x14ac:dyDescent="0.2">
      <c r="A256" s="260" t="s">
        <v>40</v>
      </c>
      <c r="B256" s="209">
        <f>CORREL(B$2:B$252,$AF$2:$AF$252)</f>
        <v>0.52933466550442554</v>
      </c>
      <c r="C256" s="209">
        <f t="shared" ref="C256:AE256" si="2">CORREL(C$2:C$252,$AF$2:$AF$252)</f>
        <v>0.66118279081153086</v>
      </c>
      <c r="D256" s="209">
        <f t="shared" si="2"/>
        <v>0.52174365626959962</v>
      </c>
      <c r="E256" s="209">
        <f t="shared" si="2"/>
        <v>0.48389334734521122</v>
      </c>
      <c r="F256" s="209">
        <f t="shared" si="2"/>
        <v>0.66694504929715637</v>
      </c>
      <c r="G256" s="209">
        <f t="shared" si="2"/>
        <v>0.61764295527404234</v>
      </c>
      <c r="H256" s="209">
        <f t="shared" si="2"/>
        <v>0.63602683313005659</v>
      </c>
      <c r="I256" s="209">
        <f t="shared" si="2"/>
        <v>0.67597572535592421</v>
      </c>
      <c r="J256" s="209">
        <f t="shared" si="2"/>
        <v>0.63386341860593964</v>
      </c>
      <c r="K256" s="209">
        <f t="shared" si="2"/>
        <v>0.65353875395812522</v>
      </c>
      <c r="L256" s="209">
        <f t="shared" si="2"/>
        <v>0.6527071386853921</v>
      </c>
      <c r="M256" s="209">
        <f t="shared" si="2"/>
        <v>0.81434123166555905</v>
      </c>
      <c r="N256" s="209">
        <f t="shared" si="2"/>
        <v>0.52256862158406159</v>
      </c>
      <c r="O256" s="209">
        <f t="shared" si="2"/>
        <v>0.46296731705995392</v>
      </c>
      <c r="P256" s="209">
        <f t="shared" si="2"/>
        <v>0.53164790298438336</v>
      </c>
      <c r="Q256" s="209">
        <f t="shared" si="2"/>
        <v>0.5598327693577827</v>
      </c>
      <c r="R256" s="209">
        <f t="shared" si="2"/>
        <v>0.67834184328389202</v>
      </c>
      <c r="S256" s="209">
        <f t="shared" si="2"/>
        <v>0.55400186718965205</v>
      </c>
      <c r="T256" s="209">
        <f t="shared" si="2"/>
        <v>0.39970273858418581</v>
      </c>
      <c r="U256" s="209">
        <f t="shared" si="2"/>
        <v>0.53374150316041913</v>
      </c>
      <c r="V256" s="209">
        <f t="shared" si="2"/>
        <v>0.38682552706649009</v>
      </c>
      <c r="W256" s="209">
        <f t="shared" si="2"/>
        <v>0.43845201648612891</v>
      </c>
      <c r="X256" s="209">
        <f t="shared" si="2"/>
        <v>0.39552906361160706</v>
      </c>
      <c r="Y256" s="209">
        <f t="shared" si="2"/>
        <v>0.63982895023499164</v>
      </c>
      <c r="Z256" s="209">
        <f t="shared" si="2"/>
        <v>0.542914071562273</v>
      </c>
      <c r="AA256" s="209">
        <f t="shared" si="2"/>
        <v>0.48268979220583447</v>
      </c>
      <c r="AB256" s="209">
        <f t="shared" si="2"/>
        <v>0.7124238368442587</v>
      </c>
      <c r="AC256" s="209">
        <f t="shared" si="2"/>
        <v>0.44709326872512534</v>
      </c>
      <c r="AD256" s="209">
        <f t="shared" si="2"/>
        <v>0.4658332003288172</v>
      </c>
      <c r="AE256" s="209">
        <f t="shared" si="2"/>
        <v>0.54559889661136107</v>
      </c>
      <c r="AF256" s="394"/>
    </row>
    <row r="257" spans="1:32" ht="32" x14ac:dyDescent="0.2">
      <c r="A257" s="276" t="s">
        <v>46</v>
      </c>
      <c r="B257" s="277">
        <f>AVERAGE(B295:AE324)</f>
        <v>0.30243238179254417</v>
      </c>
      <c r="C257" s="386"/>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c r="AF257" s="388"/>
    </row>
    <row r="258" spans="1:32" x14ac:dyDescent="0.2">
      <c r="A258" s="343"/>
      <c r="B258" s="344"/>
      <c r="C258" s="344"/>
      <c r="D258" s="344"/>
      <c r="E258" s="344"/>
      <c r="F258" s="344"/>
      <c r="G258" s="344"/>
      <c r="H258" s="344"/>
      <c r="I258" s="344"/>
      <c r="J258" s="344"/>
      <c r="K258" s="344"/>
      <c r="L258" s="344"/>
      <c r="M258" s="344"/>
      <c r="N258" s="344"/>
      <c r="O258" s="344"/>
      <c r="P258" s="344"/>
      <c r="Q258" s="344"/>
      <c r="R258" s="344"/>
      <c r="S258" s="344"/>
      <c r="T258" s="344"/>
      <c r="U258" s="344"/>
      <c r="V258" s="344"/>
      <c r="W258" s="344"/>
      <c r="X258" s="344"/>
      <c r="Y258" s="344"/>
      <c r="Z258" s="344"/>
      <c r="AA258" s="344"/>
      <c r="AB258" s="344"/>
      <c r="AC258" s="344"/>
      <c r="AD258" s="344"/>
      <c r="AE258" s="344"/>
      <c r="AF258" s="345"/>
    </row>
    <row r="259" spans="1:32" x14ac:dyDescent="0.2">
      <c r="A259" s="212" t="s">
        <v>59</v>
      </c>
      <c r="B259" s="273">
        <v>1.8374917799535703E-2</v>
      </c>
      <c r="C259" s="274">
        <v>0</v>
      </c>
      <c r="D259" s="274">
        <v>0</v>
      </c>
      <c r="E259" s="274">
        <v>0</v>
      </c>
      <c r="F259" s="274">
        <v>0</v>
      </c>
      <c r="G259" s="274">
        <v>0</v>
      </c>
      <c r="H259" s="274">
        <v>0</v>
      </c>
      <c r="I259" s="274">
        <v>1.901115539369622E-2</v>
      </c>
      <c r="J259" s="274">
        <v>7.1243075311517204E-2</v>
      </c>
      <c r="K259" s="274">
        <v>0</v>
      </c>
      <c r="L259" s="274">
        <v>0</v>
      </c>
      <c r="M259" s="274">
        <v>0</v>
      </c>
      <c r="N259" s="274">
        <v>6.9001998428954818E-3</v>
      </c>
      <c r="O259" s="274">
        <v>0</v>
      </c>
      <c r="P259" s="274">
        <v>0</v>
      </c>
      <c r="Q259" s="274">
        <v>0.13932530858520956</v>
      </c>
      <c r="R259" s="274">
        <v>0</v>
      </c>
      <c r="S259" s="274">
        <v>0.14023699925647498</v>
      </c>
      <c r="T259" s="274">
        <v>6.6417744378178822E-2</v>
      </c>
      <c r="U259" s="274">
        <v>0</v>
      </c>
      <c r="V259" s="274">
        <v>0</v>
      </c>
      <c r="W259" s="274">
        <v>0.18376103695168935</v>
      </c>
      <c r="X259" s="274">
        <v>0</v>
      </c>
      <c r="Y259" s="274">
        <v>0</v>
      </c>
      <c r="Z259" s="274">
        <v>0</v>
      </c>
      <c r="AA259" s="274">
        <v>0.25656776516589214</v>
      </c>
      <c r="AB259" s="274">
        <v>0</v>
      </c>
      <c r="AC259" s="274">
        <v>0</v>
      </c>
      <c r="AD259" s="274">
        <v>9.8162797314909775E-2</v>
      </c>
      <c r="AE259" s="274">
        <v>0</v>
      </c>
      <c r="AF259" s="275">
        <f>SUM(B259:AE259)</f>
        <v>1.0000009999999993</v>
      </c>
    </row>
    <row r="260" spans="1:32" ht="16" thickBot="1" x14ac:dyDescent="0.25">
      <c r="A260" s="262" t="s">
        <v>47</v>
      </c>
      <c r="B260" s="263" cm="1">
        <f t="array" ref="B260">MMULT(MMULT(B259:AE259,B263:AE292),TRANSPOSE(B259:AE259))</f>
        <v>4.0760826865109764E-5</v>
      </c>
      <c r="C260" s="389"/>
      <c r="D260" s="390"/>
      <c r="E260" s="390"/>
      <c r="F260" s="390"/>
      <c r="G260" s="390"/>
      <c r="H260" s="390"/>
      <c r="I260" s="390"/>
      <c r="J260" s="390"/>
      <c r="K260" s="390"/>
      <c r="L260" s="390"/>
      <c r="M260" s="390"/>
      <c r="N260" s="390"/>
      <c r="O260" s="390"/>
      <c r="P260" s="390"/>
      <c r="Q260" s="390"/>
      <c r="R260" s="390"/>
      <c r="S260" s="390"/>
      <c r="T260" s="390"/>
      <c r="U260" s="390"/>
      <c r="V260" s="390"/>
      <c r="W260" s="390"/>
      <c r="X260" s="390"/>
      <c r="Y260" s="390"/>
      <c r="Z260" s="390"/>
      <c r="AA260" s="390"/>
      <c r="AB260" s="390"/>
      <c r="AC260" s="390"/>
      <c r="AD260" s="390"/>
      <c r="AE260" s="390"/>
      <c r="AF260" s="391"/>
    </row>
    <row r="261" spans="1:32" ht="16" thickBo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spans="1:32" ht="48" x14ac:dyDescent="0.2">
      <c r="A262" s="247" t="s">
        <v>117</v>
      </c>
      <c r="B262" s="268" t="str">
        <f>Summary!$A2</f>
        <v>3M</v>
      </c>
      <c r="C262" s="268" t="str">
        <f>Summary!$A3</f>
        <v>AMERICAN EXPRESS</v>
      </c>
      <c r="D262" s="268" t="str">
        <f>Summary!$A4</f>
        <v>AMGEN</v>
      </c>
      <c r="E262" s="268" t="str">
        <f>Summary!$A5</f>
        <v>APPLE</v>
      </c>
      <c r="F262" s="268" t="str">
        <f>Summary!$A6</f>
        <v>BOEING</v>
      </c>
      <c r="G262" s="268" t="str">
        <f>Summary!$A7</f>
        <v>CATERPILLAR</v>
      </c>
      <c r="H262" s="268" t="str">
        <f>Summary!$A8</f>
        <v>CHEVRON</v>
      </c>
      <c r="I262" s="268" t="str">
        <f>Summary!$A9</f>
        <v>CISCO SYSTEMS</v>
      </c>
      <c r="J262" s="268" t="str">
        <f>Summary!$A10</f>
        <v>COCA COLA</v>
      </c>
      <c r="K262" s="268" t="str">
        <f>Summary!$A11</f>
        <v>DOW</v>
      </c>
      <c r="L262" s="268" t="str">
        <f>Summary!$A12</f>
        <v>GOLDMAN SACHS GP.</v>
      </c>
      <c r="M262" s="268" t="str">
        <f>Summary!$A13</f>
        <v>HONEYWELL</v>
      </c>
      <c r="N262" s="268" t="str">
        <f>Summary!$A14</f>
        <v>HOME DEPOT</v>
      </c>
      <c r="O262" s="268" t="str">
        <f>Summary!$A15</f>
        <v>INTEL</v>
      </c>
      <c r="P262" s="268" t="str">
        <f>Summary!$A16</f>
        <v>INTERNATIONAL BUS. MCHS.</v>
      </c>
      <c r="Q262" s="268" t="str">
        <f>Summary!$A17</f>
        <v>JOHNSON &amp; JOHNSON</v>
      </c>
      <c r="R262" s="268" t="str">
        <f>Summary!$A18</f>
        <v>JP MORGAN CHASE &amp; CO.</v>
      </c>
      <c r="S262" s="268" t="str">
        <f>Summary!$A19</f>
        <v>MC DONALDS</v>
      </c>
      <c r="T262" s="268" t="str">
        <f>Summary!$A20</f>
        <v>MERCK &amp; COMPANY</v>
      </c>
      <c r="U262" s="268" t="str">
        <f>Summary!$A21</f>
        <v>MICROSOFT</v>
      </c>
      <c r="V262" s="268" t="str">
        <f>Summary!$A22</f>
        <v>NIKE 'B'</v>
      </c>
      <c r="W262" s="268" t="str">
        <f>Summary!$A23</f>
        <v>PROCTER &amp; GAMBLE</v>
      </c>
      <c r="X262" s="268" t="str">
        <f>Summary!$A24</f>
        <v>SALESFORCE</v>
      </c>
      <c r="Y262" s="268" t="str">
        <f>Summary!$A25</f>
        <v>TRAVELERS COS.</v>
      </c>
      <c r="Z262" s="268" t="str">
        <f>Summary!$A26</f>
        <v>UNITEDHEALTH GROUP</v>
      </c>
      <c r="AA262" s="268" t="str">
        <f>Summary!$A27</f>
        <v>VERIZON COMMUNICATIONS</v>
      </c>
      <c r="AB262" s="268" t="str">
        <f>Summary!$A28</f>
        <v>VISA 'A'</v>
      </c>
      <c r="AC262" s="268" t="str">
        <f>Summary!$A29</f>
        <v>WALGREENS BOOTS ALLIANCE</v>
      </c>
      <c r="AD262" s="268" t="str">
        <f>Summary!$A30</f>
        <v>WALMART</v>
      </c>
      <c r="AE262" s="272" t="str">
        <f>Summary!$A31</f>
        <v>WALT DISNEY</v>
      </c>
      <c r="AF262" s="269"/>
    </row>
    <row r="263" spans="1:32" x14ac:dyDescent="0.2">
      <c r="A263" s="267" t="str" cm="1">
        <f t="array" ref="A263:A292">Summary!A2:A31</f>
        <v>3M</v>
      </c>
      <c r="B263" s="243">
        <f>B254</f>
        <v>1.6218520030714513E-4</v>
      </c>
      <c r="C263" s="243">
        <f t="shared" ref="C263:AE263" si="3">$B$257*SQRT($B$254)*SQRT(C254)</f>
        <v>8.4487335327502764E-5</v>
      </c>
      <c r="D263" s="243">
        <f t="shared" si="3"/>
        <v>5.6457968470466371E-5</v>
      </c>
      <c r="E263" s="243">
        <f t="shared" si="3"/>
        <v>7.5805926428608439E-5</v>
      </c>
      <c r="F263" s="243">
        <f t="shared" si="3"/>
        <v>1.0280187057250077E-4</v>
      </c>
      <c r="G263" s="243">
        <f t="shared" si="3"/>
        <v>6.8444134354986606E-5</v>
      </c>
      <c r="H263" s="243">
        <f t="shared" si="3"/>
        <v>7.8821905468599306E-5</v>
      </c>
      <c r="I263" s="243">
        <f t="shared" si="3"/>
        <v>4.8960599744690372E-5</v>
      </c>
      <c r="J263" s="243">
        <f t="shared" si="3"/>
        <v>4.3595009034846959E-5</v>
      </c>
      <c r="K263" s="243">
        <f t="shared" si="3"/>
        <v>7.9186369467322483E-5</v>
      </c>
      <c r="L263" s="243">
        <f t="shared" si="3"/>
        <v>6.6115437019513391E-5</v>
      </c>
      <c r="M263" s="243">
        <f t="shared" si="3"/>
        <v>5.6352482317792596E-5</v>
      </c>
      <c r="N263" s="243">
        <f t="shared" si="3"/>
        <v>5.0662912418772959E-5</v>
      </c>
      <c r="O263" s="243">
        <f t="shared" si="3"/>
        <v>7.9968594665729193E-5</v>
      </c>
      <c r="P263" s="243">
        <f t="shared" si="3"/>
        <v>6.0755646067271998E-5</v>
      </c>
      <c r="Q263" s="243">
        <f t="shared" si="3"/>
        <v>3.9037957687956979E-5</v>
      </c>
      <c r="R263" s="243">
        <f t="shared" si="3"/>
        <v>6.643634284644424E-5</v>
      </c>
      <c r="S263" s="243">
        <f t="shared" si="3"/>
        <v>3.8991447669055139E-5</v>
      </c>
      <c r="T263" s="243">
        <f t="shared" si="3"/>
        <v>4.3987733219206898E-5</v>
      </c>
      <c r="U263" s="243">
        <f t="shared" si="3"/>
        <v>5.9255726434000919E-5</v>
      </c>
      <c r="V263" s="243">
        <f t="shared" si="3"/>
        <v>6.8900610020612428E-5</v>
      </c>
      <c r="W263" s="243">
        <f t="shared" si="3"/>
        <v>3.683776300692959E-5</v>
      </c>
      <c r="X263" s="243">
        <f t="shared" si="3"/>
        <v>7.2009746927418809E-5</v>
      </c>
      <c r="Y263" s="243">
        <f t="shared" si="3"/>
        <v>5.9678238297494998E-5</v>
      </c>
      <c r="Z263" s="243">
        <f t="shared" si="3"/>
        <v>5.446903450420739E-5</v>
      </c>
      <c r="AA263" s="243">
        <f t="shared" si="3"/>
        <v>3.3991960775224177E-5</v>
      </c>
      <c r="AB263" s="243">
        <f t="shared" si="3"/>
        <v>5.6006975989687803E-5</v>
      </c>
      <c r="AC263" s="243">
        <f t="shared" si="3"/>
        <v>8.0297107767438576E-5</v>
      </c>
      <c r="AD263" s="243">
        <f t="shared" si="3"/>
        <v>4.1547716637567092E-5</v>
      </c>
      <c r="AE263" s="244">
        <f t="shared" si="3"/>
        <v>7.5089002199805292E-5</v>
      </c>
    </row>
    <row r="264" spans="1:32" x14ac:dyDescent="0.2">
      <c r="A264" s="11" t="str">
        <v>AMERICAN EXPRESS</v>
      </c>
      <c r="B264" s="243" cm="1">
        <f t="array" ref="B264:B292">TRANSPOSE(C263:AE263)</f>
        <v>8.4487335327502764E-5</v>
      </c>
      <c r="C264" s="243">
        <f>C254</f>
        <v>4.8118870544799268E-4</v>
      </c>
      <c r="D264" s="243">
        <f t="shared" ref="D264:AE264" si="4">$B$257*SQRT($C$254)*SQRT(D254)</f>
        <v>9.7247254380138169E-5</v>
      </c>
      <c r="E264" s="243">
        <f t="shared" si="4"/>
        <v>1.3057356491282953E-4</v>
      </c>
      <c r="F264" s="243">
        <f t="shared" si="4"/>
        <v>1.7707331540892481E-4</v>
      </c>
      <c r="G264" s="243">
        <f t="shared" si="4"/>
        <v>1.1789308621562511E-4</v>
      </c>
      <c r="H264" s="243">
        <f t="shared" si="4"/>
        <v>1.3576850353448012E-4</v>
      </c>
      <c r="I264" s="243">
        <f t="shared" si="4"/>
        <v>8.4333248732934823E-5</v>
      </c>
      <c r="J264" s="243">
        <f t="shared" si="4"/>
        <v>7.5091170443617692E-5</v>
      </c>
      <c r="K264" s="243">
        <f t="shared" si="4"/>
        <v>1.3639628246731183E-4</v>
      </c>
      <c r="L264" s="243">
        <f t="shared" si="4"/>
        <v>1.1388197089758855E-4</v>
      </c>
      <c r="M264" s="243">
        <f t="shared" si="4"/>
        <v>9.7065557464706036E-5</v>
      </c>
      <c r="N264" s="243">
        <f t="shared" si="4"/>
        <v>8.7265434182321659E-5</v>
      </c>
      <c r="O264" s="243">
        <f t="shared" si="4"/>
        <v>1.377436432546877E-4</v>
      </c>
      <c r="P264" s="243">
        <f t="shared" si="4"/>
        <v>1.0464988252675673E-4</v>
      </c>
      <c r="Q264" s="243">
        <f t="shared" si="4"/>
        <v>6.7241778346093282E-5</v>
      </c>
      <c r="R264" s="243">
        <f t="shared" si="4"/>
        <v>1.1443472211108532E-4</v>
      </c>
      <c r="S264" s="243">
        <f t="shared" si="4"/>
        <v>6.7161666153573671E-5</v>
      </c>
      <c r="T264" s="243">
        <f t="shared" si="4"/>
        <v>7.5767626747171395E-5</v>
      </c>
      <c r="U264" s="243">
        <f t="shared" si="4"/>
        <v>1.0206631336764364E-4</v>
      </c>
      <c r="V264" s="243">
        <f t="shared" si="4"/>
        <v>1.1867935264313002E-4</v>
      </c>
      <c r="W264" s="243">
        <f t="shared" si="4"/>
        <v>6.3452005217015434E-5</v>
      </c>
      <c r="X264" s="243">
        <f t="shared" si="4"/>
        <v>1.2403475305639567E-4</v>
      </c>
      <c r="Y264" s="243">
        <f t="shared" si="4"/>
        <v>1.0279407810627975E-4</v>
      </c>
      <c r="Z264" s="243">
        <f t="shared" si="4"/>
        <v>9.382137185899746E-5</v>
      </c>
      <c r="AA264" s="243">
        <f t="shared" si="4"/>
        <v>5.8550191336004305E-5</v>
      </c>
      <c r="AB264" s="243">
        <f t="shared" si="4"/>
        <v>9.6470432583499393E-5</v>
      </c>
      <c r="AC264" s="243">
        <f t="shared" si="4"/>
        <v>1.3830949778390004E-4</v>
      </c>
      <c r="AD264" s="243">
        <f t="shared" si="4"/>
        <v>7.1564767175088018E-5</v>
      </c>
      <c r="AE264" s="244">
        <f t="shared" si="4"/>
        <v>1.2933868319925574E-4</v>
      </c>
    </row>
    <row r="265" spans="1:32" x14ac:dyDescent="0.2">
      <c r="A265" s="11" t="str">
        <v>AMGEN</v>
      </c>
      <c r="B265" s="243">
        <v>5.6457968470466371E-5</v>
      </c>
      <c r="C265" s="243" cm="1">
        <f t="array" ref="C265:C292">TRANSPOSE(D264:AE264)</f>
        <v>9.7247254380138169E-5</v>
      </c>
      <c r="D265" s="243">
        <f>D254</f>
        <v>2.1487341823452866E-4</v>
      </c>
      <c r="E265" s="243">
        <f t="shared" ref="E265:AE265" si="5">$B$257*SQRT($D$254)*SQRT(E254)</f>
        <v>8.7254713175042922E-5</v>
      </c>
      <c r="F265" s="243">
        <f t="shared" si="5"/>
        <v>1.1832778983459884E-4</v>
      </c>
      <c r="G265" s="243">
        <f t="shared" si="5"/>
        <v>7.8781087350508964E-5</v>
      </c>
      <c r="H265" s="243">
        <f t="shared" si="5"/>
        <v>9.0726188275662908E-5</v>
      </c>
      <c r="I265" s="243">
        <f t="shared" si="5"/>
        <v>5.6355001368188676E-5</v>
      </c>
      <c r="J265" s="243">
        <f t="shared" si="5"/>
        <v>5.0179058398307913E-5</v>
      </c>
      <c r="K265" s="243">
        <f t="shared" si="5"/>
        <v>9.1145696395534902E-5</v>
      </c>
      <c r="L265" s="243">
        <f t="shared" si="5"/>
        <v>7.6100692457247432E-5</v>
      </c>
      <c r="M265" s="243">
        <f t="shared" si="5"/>
        <v>6.486326218796839E-5</v>
      </c>
      <c r="N265" s="243">
        <f t="shared" si="5"/>
        <v>5.8314410231177788E-5</v>
      </c>
      <c r="O265" s="243">
        <f t="shared" si="5"/>
        <v>9.2046059184314302E-5</v>
      </c>
      <c r="P265" s="243">
        <f t="shared" si="5"/>
        <v>6.9931425168410236E-5</v>
      </c>
      <c r="Q265" s="243">
        <f t="shared" si="5"/>
        <v>4.4933766546736152E-5</v>
      </c>
      <c r="R265" s="243">
        <f t="shared" si="5"/>
        <v>7.6470063919403778E-5</v>
      </c>
      <c r="S265" s="243">
        <f t="shared" si="5"/>
        <v>4.4880232231541584E-5</v>
      </c>
      <c r="T265" s="243">
        <f t="shared" si="5"/>
        <v>5.0631094771684353E-5</v>
      </c>
      <c r="U265" s="243">
        <f t="shared" si="5"/>
        <v>6.8204976280407563E-5</v>
      </c>
      <c r="V265" s="243">
        <f t="shared" si="5"/>
        <v>7.9306503438037151E-5</v>
      </c>
      <c r="W265" s="243">
        <f t="shared" si="5"/>
        <v>4.2401281754757549E-5</v>
      </c>
      <c r="X265" s="243">
        <f t="shared" si="5"/>
        <v>8.2885205814042272E-5</v>
      </c>
      <c r="Y265" s="243">
        <f t="shared" si="5"/>
        <v>6.8691299094454929E-5</v>
      </c>
      <c r="Z265" s="243">
        <f t="shared" si="5"/>
        <v>6.269536178100867E-5</v>
      </c>
      <c r="AA265" s="243">
        <f t="shared" si="5"/>
        <v>3.9125684856483341E-5</v>
      </c>
      <c r="AB265" s="243">
        <f t="shared" si="5"/>
        <v>6.4465574870112871E-5</v>
      </c>
      <c r="AC265" s="243">
        <f t="shared" si="5"/>
        <v>9.2424186829662602E-5</v>
      </c>
      <c r="AD265" s="243">
        <f t="shared" si="5"/>
        <v>4.7822568354243433E-5</v>
      </c>
      <c r="AE265" s="244">
        <f t="shared" si="5"/>
        <v>8.6429513604249864E-5</v>
      </c>
    </row>
    <row r="266" spans="1:32" x14ac:dyDescent="0.2">
      <c r="A266" s="11" t="str">
        <v>APPLE</v>
      </c>
      <c r="B266" s="243">
        <v>7.5805926428608439E-5</v>
      </c>
      <c r="C266" s="243">
        <v>1.3057356491282953E-4</v>
      </c>
      <c r="D266" s="243" cm="1">
        <f t="array" ref="D266:D292">TRANSPOSE(E265:AE265)</f>
        <v>8.7254713175042922E-5</v>
      </c>
      <c r="E266" s="243">
        <f>E254</f>
        <v>3.8738118050625519E-4</v>
      </c>
      <c r="F266" s="243">
        <f t="shared" ref="F266:AE266" si="6">$B$257*SQRT($E$254)*SQRT(F254)</f>
        <v>1.5887832973220944E-4</v>
      </c>
      <c r="G266" s="243">
        <f t="shared" si="6"/>
        <v>1.0577910387941956E-4</v>
      </c>
      <c r="H266" s="243">
        <f t="shared" si="6"/>
        <v>1.2181775115005598E-4</v>
      </c>
      <c r="I266" s="243">
        <f t="shared" si="6"/>
        <v>7.5667672842953573E-5</v>
      </c>
      <c r="J266" s="243">
        <f t="shared" si="6"/>
        <v>6.7375254764769147E-5</v>
      </c>
      <c r="K266" s="243">
        <f t="shared" si="6"/>
        <v>1.2238102330689696E-4</v>
      </c>
      <c r="L266" s="243">
        <f t="shared" si="6"/>
        <v>1.021801465739598E-4</v>
      </c>
      <c r="M266" s="243">
        <f t="shared" si="6"/>
        <v>8.7091686338533489E-5</v>
      </c>
      <c r="N266" s="243">
        <f t="shared" si="6"/>
        <v>7.8298564604300177E-5</v>
      </c>
      <c r="O266" s="243">
        <f t="shared" si="6"/>
        <v>1.2358993742786771E-4</v>
      </c>
      <c r="P266" s="243">
        <f t="shared" si="6"/>
        <v>9.3896691910502441E-5</v>
      </c>
      <c r="Q266" s="243">
        <f t="shared" si="6"/>
        <v>6.0332418846845022E-5</v>
      </c>
      <c r="R266" s="243">
        <f t="shared" si="6"/>
        <v>1.0267610040729156E-4</v>
      </c>
      <c r="S266" s="243">
        <f t="shared" si="6"/>
        <v>6.0260538499942909E-5</v>
      </c>
      <c r="T266" s="243">
        <f t="shared" si="6"/>
        <v>6.7982202499368457E-5</v>
      </c>
      <c r="U266" s="243">
        <f t="shared" si="6"/>
        <v>9.157859473250807E-5</v>
      </c>
      <c r="V266" s="243">
        <f t="shared" si="6"/>
        <v>1.0648457831207479E-4</v>
      </c>
      <c r="W266" s="243">
        <f t="shared" si="6"/>
        <v>5.6932059942278256E-5</v>
      </c>
      <c r="X266" s="243">
        <f t="shared" si="6"/>
        <v>1.1128969008592903E-4</v>
      </c>
      <c r="Y266" s="243">
        <f t="shared" si="6"/>
        <v>9.2231578756924633E-5</v>
      </c>
      <c r="Z266" s="243">
        <f t="shared" si="6"/>
        <v>8.4180853674752711E-5</v>
      </c>
      <c r="AA266" s="243">
        <f t="shared" si="6"/>
        <v>5.2533926884935869E-5</v>
      </c>
      <c r="AB266" s="243">
        <f t="shared" si="6"/>
        <v>8.6557712899961806E-5</v>
      </c>
      <c r="AC266" s="243">
        <f t="shared" si="6"/>
        <v>1.2409764815923932E-4</v>
      </c>
      <c r="AD266" s="243">
        <f t="shared" si="6"/>
        <v>6.4211203422688944E-5</v>
      </c>
      <c r="AE266" s="244">
        <f t="shared" si="6"/>
        <v>1.1604862036386438E-4</v>
      </c>
    </row>
    <row r="267" spans="1:32" x14ac:dyDescent="0.2">
      <c r="A267" s="11" t="str">
        <v>BOEING</v>
      </c>
      <c r="B267" s="243">
        <v>1.0280187057250077E-4</v>
      </c>
      <c r="C267" s="243">
        <v>1.7707331540892481E-4</v>
      </c>
      <c r="D267" s="243">
        <v>1.1832778983459884E-4</v>
      </c>
      <c r="E267" s="243" cm="1">
        <f t="array" ref="E267:E292">TRANSPOSE((F266:AE266))</f>
        <v>1.5887832973220944E-4</v>
      </c>
      <c r="F267" s="243">
        <f>F254</f>
        <v>7.1241693269932641E-4</v>
      </c>
      <c r="G267" s="243">
        <f t="shared" ref="G267:AE267" si="7">$B$257*SQRT($F$254)*SQRT(G254)</f>
        <v>1.4344907131407804E-4</v>
      </c>
      <c r="H267" s="243">
        <f t="shared" si="7"/>
        <v>1.6519938845355325E-4</v>
      </c>
      <c r="I267" s="243">
        <f t="shared" si="7"/>
        <v>1.0261438223368258E-4</v>
      </c>
      <c r="J267" s="243">
        <f t="shared" si="7"/>
        <v>9.1368875052797241E-5</v>
      </c>
      <c r="K267" s="243">
        <f t="shared" si="7"/>
        <v>1.6596325262740769E-4</v>
      </c>
      <c r="L267" s="243">
        <f t="shared" si="7"/>
        <v>1.3856845629435047E-4</v>
      </c>
      <c r="M267" s="243">
        <f t="shared" si="7"/>
        <v>1.1810670601521605E-4</v>
      </c>
      <c r="N267" s="243">
        <f t="shared" si="7"/>
        <v>1.0618218500428684E-4</v>
      </c>
      <c r="O267" s="243">
        <f t="shared" si="7"/>
        <v>1.6760268425040019E-4</v>
      </c>
      <c r="P267" s="243">
        <f t="shared" si="7"/>
        <v>1.2733510457206939E-4</v>
      </c>
      <c r="Q267" s="243">
        <f t="shared" si="7"/>
        <v>8.1817950202882624E-5</v>
      </c>
      <c r="R267" s="243">
        <f t="shared" si="7"/>
        <v>1.3924102879871953E-4</v>
      </c>
      <c r="S267" s="243">
        <f t="shared" si="7"/>
        <v>8.172047188598749E-5</v>
      </c>
      <c r="T267" s="243">
        <f t="shared" si="7"/>
        <v>9.2191968515223464E-5</v>
      </c>
      <c r="U267" s="243">
        <f t="shared" si="7"/>
        <v>1.2419148853446202E-4</v>
      </c>
      <c r="V267" s="243">
        <f t="shared" si="7"/>
        <v>1.4440577872120052E-4</v>
      </c>
      <c r="W267" s="243">
        <f t="shared" si="7"/>
        <v>7.7206658283160084E-5</v>
      </c>
      <c r="X267" s="243">
        <f t="shared" si="7"/>
        <v>1.5092208294613962E-4</v>
      </c>
      <c r="Y267" s="243">
        <f t="shared" si="7"/>
        <v>1.2507701269235489E-4</v>
      </c>
      <c r="Z267" s="243">
        <f t="shared" si="7"/>
        <v>1.1415927001834829E-4</v>
      </c>
      <c r="AA267" s="243">
        <f t="shared" si="7"/>
        <v>7.1242265700380202E-5</v>
      </c>
      <c r="AB267" s="243">
        <f t="shared" si="7"/>
        <v>1.1738257439507294E-4</v>
      </c>
      <c r="AC267" s="243">
        <f t="shared" si="7"/>
        <v>1.6829120050966507E-4</v>
      </c>
      <c r="AD267" s="243">
        <f t="shared" si="7"/>
        <v>8.7078044350271565E-5</v>
      </c>
      <c r="AE267" s="244">
        <f t="shared" si="7"/>
        <v>1.5737575955883297E-4</v>
      </c>
    </row>
    <row r="268" spans="1:32" x14ac:dyDescent="0.2">
      <c r="A268" s="11" t="str">
        <v>CATERPILLAR</v>
      </c>
      <c r="B268" s="243">
        <v>6.8444134354986606E-5</v>
      </c>
      <c r="C268" s="243">
        <v>1.1789308621562511E-4</v>
      </c>
      <c r="D268" s="243">
        <v>7.8781087350508964E-5</v>
      </c>
      <c r="E268" s="243">
        <v>1.0577910387941956E-4</v>
      </c>
      <c r="F268" s="243" cm="1">
        <f t="array" ref="F268:F292">TRANSPOSE(G267:AE267)</f>
        <v>1.4344907131407804E-4</v>
      </c>
      <c r="G268" s="243">
        <f>G254</f>
        <v>3.1579457807186733E-4</v>
      </c>
      <c r="H268" s="243">
        <f t="shared" ref="H268:AE268" si="8">$B$257*SQRT($G$254)*SQRT(H254)</f>
        <v>1.0998758170166207E-4</v>
      </c>
      <c r="I268" s="243">
        <f t="shared" si="8"/>
        <v>6.8319307083064375E-5</v>
      </c>
      <c r="J268" s="243">
        <f t="shared" si="8"/>
        <v>6.0832196195955949E-5</v>
      </c>
      <c r="K268" s="243">
        <f t="shared" si="8"/>
        <v>1.1049615242953986E-4</v>
      </c>
      <c r="L268" s="243">
        <f t="shared" si="8"/>
        <v>9.2257057066728209E-5</v>
      </c>
      <c r="M268" s="243">
        <f t="shared" si="8"/>
        <v>7.8633892649154996E-5</v>
      </c>
      <c r="N268" s="243">
        <f t="shared" si="8"/>
        <v>7.0694703277933364E-5</v>
      </c>
      <c r="O268" s="243">
        <f t="shared" si="8"/>
        <v>1.1158766445792048E-4</v>
      </c>
      <c r="P268" s="243">
        <f t="shared" si="8"/>
        <v>8.4778039124205537E-5</v>
      </c>
      <c r="Q268" s="243">
        <f t="shared" si="8"/>
        <v>5.4473315953782606E-5</v>
      </c>
      <c r="R268" s="243">
        <f t="shared" si="8"/>
        <v>9.270484700086216E-5</v>
      </c>
      <c r="S268" s="243">
        <f t="shared" si="8"/>
        <v>5.4408416171501278E-5</v>
      </c>
      <c r="T268" s="243">
        <f t="shared" si="8"/>
        <v>6.1380201005744708E-5</v>
      </c>
      <c r="U268" s="243">
        <f t="shared" si="8"/>
        <v>8.2685060881297547E-5</v>
      </c>
      <c r="V268" s="243">
        <f t="shared" si="8"/>
        <v>9.6143469621594451E-5</v>
      </c>
      <c r="W268" s="243">
        <f t="shared" si="8"/>
        <v>5.1403178397472619E-5</v>
      </c>
      <c r="X268" s="243">
        <f t="shared" si="8"/>
        <v>1.0048193933411935E-4</v>
      </c>
      <c r="Y268" s="243">
        <f t="shared" si="8"/>
        <v>8.3274631227633425E-5</v>
      </c>
      <c r="Z268" s="243">
        <f t="shared" si="8"/>
        <v>7.6005741641564271E-5</v>
      </c>
      <c r="AA268" s="243">
        <f t="shared" si="8"/>
        <v>4.7432164202806092E-5</v>
      </c>
      <c r="AB268" s="243">
        <f t="shared" si="8"/>
        <v>7.8151775333353663E-5</v>
      </c>
      <c r="AC268" s="243">
        <f t="shared" si="8"/>
        <v>1.1204606953452349E-4</v>
      </c>
      <c r="AD268" s="243">
        <f t="shared" si="8"/>
        <v>5.7975417506398445E-5</v>
      </c>
      <c r="AE268" s="244">
        <f t="shared" si="8"/>
        <v>1.0477871240549357E-4</v>
      </c>
    </row>
    <row r="269" spans="1:32" x14ac:dyDescent="0.2">
      <c r="A269" s="11" t="str">
        <v>CHEVRON</v>
      </c>
      <c r="B269" s="243">
        <v>7.8821905468599306E-5</v>
      </c>
      <c r="C269" s="243">
        <v>1.3576850353448012E-4</v>
      </c>
      <c r="D269" s="243">
        <v>9.0726188275662908E-5</v>
      </c>
      <c r="E269" s="243">
        <v>1.2181775115005598E-4</v>
      </c>
      <c r="F269" s="243">
        <v>1.6519938845355325E-4</v>
      </c>
      <c r="G269" s="243" cm="1">
        <f t="array" ref="G269:G292">TRANSPOSE((H268:AE268))</f>
        <v>1.0998758170166207E-4</v>
      </c>
      <c r="H269" s="243">
        <f>H254</f>
        <v>4.188186936881397E-4</v>
      </c>
      <c r="I269" s="243">
        <f t="shared" ref="I269:AE269" si="9">$B$257*SQRT($H$254)*SQRT(I254)</f>
        <v>7.8678151390619084E-5</v>
      </c>
      <c r="J269" s="243">
        <f t="shared" si="9"/>
        <v>7.0055815055473572E-5</v>
      </c>
      <c r="K269" s="243">
        <f t="shared" si="9"/>
        <v>1.2725001731007482E-4</v>
      </c>
      <c r="L269" s="243">
        <f t="shared" si="9"/>
        <v>1.062454379685645E-4</v>
      </c>
      <c r="M269" s="243">
        <f t="shared" si="9"/>
        <v>9.055667532988692E-5</v>
      </c>
      <c r="N269" s="243">
        <f t="shared" si="9"/>
        <v>8.1413714577836032E-5</v>
      </c>
      <c r="O269" s="243">
        <f t="shared" si="9"/>
        <v>1.2850702872134687E-4</v>
      </c>
      <c r="P269" s="243">
        <f t="shared" si="9"/>
        <v>9.7632421662361037E-5</v>
      </c>
      <c r="Q269" s="243">
        <f t="shared" si="9"/>
        <v>6.2732776170429749E-5</v>
      </c>
      <c r="R269" s="243">
        <f t="shared" si="9"/>
        <v>1.0676112358853355E-4</v>
      </c>
      <c r="S269" s="243">
        <f t="shared" si="9"/>
        <v>6.26580360257538E-5</v>
      </c>
      <c r="T269" s="243">
        <f t="shared" si="9"/>
        <v>7.0686910528015853E-5</v>
      </c>
      <c r="U269" s="243">
        <f t="shared" si="9"/>
        <v>9.5222097757105746E-5</v>
      </c>
      <c r="V269" s="243">
        <f t="shared" si="9"/>
        <v>1.1072112380926541E-4</v>
      </c>
      <c r="W269" s="243">
        <f t="shared" si="9"/>
        <v>5.9197132181071125E-5</v>
      </c>
      <c r="X269" s="243">
        <f t="shared" si="9"/>
        <v>1.1571740950681553E-4</v>
      </c>
      <c r="Y269" s="243">
        <f t="shared" si="9"/>
        <v>9.5901061097703396E-5</v>
      </c>
      <c r="Z269" s="243">
        <f t="shared" si="9"/>
        <v>8.7530033642768744E-5</v>
      </c>
      <c r="AA269" s="243">
        <f t="shared" si="9"/>
        <v>5.4624017064396897E-5</v>
      </c>
      <c r="AB269" s="243">
        <f t="shared" si="9"/>
        <v>9.0001457474493028E-5</v>
      </c>
      <c r="AC269" s="243">
        <f t="shared" si="9"/>
        <v>1.2903493899378785E-4</v>
      </c>
      <c r="AD269" s="243">
        <f t="shared" si="9"/>
        <v>6.6765880250467083E-5</v>
      </c>
      <c r="AE269" s="244">
        <f t="shared" si="9"/>
        <v>1.2066567635310675E-4</v>
      </c>
    </row>
    <row r="270" spans="1:32" x14ac:dyDescent="0.2">
      <c r="A270" s="11" t="str">
        <v>CISCO SYSTEMS</v>
      </c>
      <c r="B270" s="243">
        <v>4.8960599744690372E-5</v>
      </c>
      <c r="C270" s="243">
        <v>8.4333248732934823E-5</v>
      </c>
      <c r="D270" s="243">
        <v>5.6355001368188676E-5</v>
      </c>
      <c r="E270" s="243">
        <v>7.5667672842953573E-5</v>
      </c>
      <c r="F270" s="243">
        <v>1.0261438223368258E-4</v>
      </c>
      <c r="G270" s="243">
        <v>6.8319307083064375E-5</v>
      </c>
      <c r="H270" s="243" cm="1">
        <f t="array" ref="H270:H292">TRANSPOSE(I269:AE269)</f>
        <v>7.8678151390619084E-5</v>
      </c>
      <c r="I270" s="243">
        <f>I254</f>
        <v>1.615941584327712E-4</v>
      </c>
      <c r="J270" s="243">
        <f t="shared" ref="J270:AE270" si="10">$B$257*SQRT($I$254)*SQRT(J254)</f>
        <v>4.3515501183684431E-5</v>
      </c>
      <c r="K270" s="243">
        <f t="shared" si="10"/>
        <v>7.9041950685973539E-5</v>
      </c>
      <c r="L270" s="243">
        <f t="shared" si="10"/>
        <v>6.5994856786994317E-5</v>
      </c>
      <c r="M270" s="243">
        <f t="shared" si="10"/>
        <v>5.6249707599402686E-5</v>
      </c>
      <c r="N270" s="243">
        <f t="shared" si="10"/>
        <v>5.0570514243173725E-5</v>
      </c>
      <c r="O270" s="243">
        <f t="shared" si="10"/>
        <v>7.9822749275095659E-5</v>
      </c>
      <c r="P270" s="243">
        <f t="shared" si="10"/>
        <v>6.0644840932194753E-5</v>
      </c>
      <c r="Q270" s="243">
        <f t="shared" si="10"/>
        <v>3.8966760911118089E-5</v>
      </c>
      <c r="R270" s="243">
        <f t="shared" si="10"/>
        <v>6.6315177351224463E-5</v>
      </c>
      <c r="S270" s="243">
        <f t="shared" si="10"/>
        <v>3.892033571641385E-5</v>
      </c>
      <c r="T270" s="243">
        <f t="shared" si="10"/>
        <v>4.390750912421992E-5</v>
      </c>
      <c r="U270" s="243">
        <f t="shared" si="10"/>
        <v>5.9147656827361402E-5</v>
      </c>
      <c r="V270" s="243">
        <f t="shared" si="10"/>
        <v>6.877495023597636E-5</v>
      </c>
      <c r="W270" s="243">
        <f t="shared" si="10"/>
        <v>3.6770578908493587E-5</v>
      </c>
      <c r="X270" s="243">
        <f t="shared" si="10"/>
        <v>7.1878416750691918E-5</v>
      </c>
      <c r="Y270" s="243">
        <f t="shared" si="10"/>
        <v>5.95693981207581E-5</v>
      </c>
      <c r="Z270" s="243">
        <f t="shared" si="10"/>
        <v>5.4369694786560689E-5</v>
      </c>
      <c r="AA270" s="243">
        <f t="shared" si="10"/>
        <v>3.3929966803485834E-5</v>
      </c>
      <c r="AB270" s="243">
        <f t="shared" si="10"/>
        <v>5.5904831399982773E-5</v>
      </c>
      <c r="AC270" s="243">
        <f t="shared" si="10"/>
        <v>8.0150663240083348E-5</v>
      </c>
      <c r="AD270" s="243">
        <f t="shared" si="10"/>
        <v>4.1471942604169784E-5</v>
      </c>
      <c r="AE270" s="244">
        <f t="shared" si="10"/>
        <v>7.4952056128614597E-5</v>
      </c>
    </row>
    <row r="271" spans="1:32" x14ac:dyDescent="0.2">
      <c r="A271" s="11" t="str">
        <v>COCA COLA</v>
      </c>
      <c r="B271" s="243">
        <v>4.3595009034846959E-5</v>
      </c>
      <c r="C271" s="243">
        <v>7.5091170443617692E-5</v>
      </c>
      <c r="D271" s="243">
        <v>5.0179058398307913E-5</v>
      </c>
      <c r="E271" s="243">
        <v>6.7375254764769147E-5</v>
      </c>
      <c r="F271" s="243">
        <v>9.1368875052797241E-5</v>
      </c>
      <c r="G271" s="243">
        <v>6.0832196195955949E-5</v>
      </c>
      <c r="H271" s="243">
        <v>7.0055815055473572E-5</v>
      </c>
      <c r="I271" s="243" cm="1">
        <f t="array" ref="I271:I292">TRANSPOSE(J270:AE270)</f>
        <v>4.3515501183684431E-5</v>
      </c>
      <c r="J271" s="243">
        <f>J254</f>
        <v>1.2811669979910297E-4</v>
      </c>
      <c r="K271" s="243">
        <f t="shared" ref="K271:AE271" si="11">$B$257*SQRT($J$254)*SQRT(K254)</f>
        <v>7.0379745596572965E-5</v>
      </c>
      <c r="L271" s="243">
        <f t="shared" si="11"/>
        <v>5.876248234059786E-5</v>
      </c>
      <c r="M271" s="243">
        <f t="shared" si="11"/>
        <v>5.0085303770597576E-5</v>
      </c>
      <c r="N271" s="243">
        <f t="shared" si="11"/>
        <v>4.5028493050008024E-5</v>
      </c>
      <c r="O271" s="243">
        <f t="shared" si="11"/>
        <v>7.1074976490897667E-5</v>
      </c>
      <c r="P271" s="243">
        <f t="shared" si="11"/>
        <v>5.3998774568577457E-5</v>
      </c>
      <c r="Q271" s="243">
        <f t="shared" si="11"/>
        <v>3.4696394709975731E-5</v>
      </c>
      <c r="R271" s="243">
        <f t="shared" si="11"/>
        <v>5.9047698983459247E-5</v>
      </c>
      <c r="S271" s="243">
        <f t="shared" si="11"/>
        <v>3.4655057251016285E-5</v>
      </c>
      <c r="T271" s="243">
        <f t="shared" si="11"/>
        <v>3.9095686469314048E-5</v>
      </c>
      <c r="U271" s="243">
        <f t="shared" si="11"/>
        <v>5.2665666826486998E-5</v>
      </c>
      <c r="V271" s="243">
        <f t="shared" si="11"/>
        <v>6.1237905428919703E-5</v>
      </c>
      <c r="W271" s="243">
        <f t="shared" si="11"/>
        <v>3.2740892229494648E-5</v>
      </c>
      <c r="X271" s="243">
        <f t="shared" si="11"/>
        <v>6.4001263138054829E-5</v>
      </c>
      <c r="Y271" s="243">
        <f t="shared" si="11"/>
        <v>5.3041189503739147E-5</v>
      </c>
      <c r="Z271" s="243">
        <f t="shared" si="11"/>
        <v>4.8411321507535873E-5</v>
      </c>
      <c r="AA271" s="243">
        <f t="shared" si="11"/>
        <v>3.0211582722910465E-5</v>
      </c>
      <c r="AB271" s="243">
        <f t="shared" si="11"/>
        <v>4.9778222543896604E-5</v>
      </c>
      <c r="AC271" s="243">
        <f t="shared" si="11"/>
        <v>7.1366954373947215E-5</v>
      </c>
      <c r="AD271" s="243">
        <f t="shared" si="11"/>
        <v>3.6927033613747854E-5</v>
      </c>
      <c r="AE271" s="244">
        <f t="shared" si="11"/>
        <v>6.673806246545548E-5</v>
      </c>
    </row>
    <row r="272" spans="1:32" x14ac:dyDescent="0.2">
      <c r="A272" s="11" t="str">
        <v>DOW</v>
      </c>
      <c r="B272" s="243">
        <v>7.9186369467322483E-5</v>
      </c>
      <c r="C272" s="243">
        <v>1.3639628246731183E-4</v>
      </c>
      <c r="D272" s="243">
        <v>9.1145696395534902E-5</v>
      </c>
      <c r="E272" s="243">
        <v>1.2238102330689696E-4</v>
      </c>
      <c r="F272" s="243">
        <v>1.6596325262740769E-4</v>
      </c>
      <c r="G272" s="243">
        <v>1.1049615242953986E-4</v>
      </c>
      <c r="H272" s="243">
        <v>1.2725001731007482E-4</v>
      </c>
      <c r="I272" s="243">
        <v>7.9041950685973539E-5</v>
      </c>
      <c r="J272" s="243" cm="1">
        <f t="array" ref="J272:J292">TRANSPOSE(K271:AE271)</f>
        <v>7.0379745596572965E-5</v>
      </c>
      <c r="K272" s="243">
        <f>K254</f>
        <v>4.2270079322414151E-4</v>
      </c>
      <c r="L272" s="243">
        <f t="shared" ref="L272:AE272" si="12">$B$257*SQRT($K$254)*SQRT(L254)</f>
        <v>1.0673670542699385E-4</v>
      </c>
      <c r="M272" s="243">
        <f t="shared" si="12"/>
        <v>9.0975399640160729E-5</v>
      </c>
      <c r="N272" s="243">
        <f t="shared" si="12"/>
        <v>8.1790162822642374E-5</v>
      </c>
      <c r="O272" s="243">
        <f t="shared" si="12"/>
        <v>1.2910123137698393E-4</v>
      </c>
      <c r="P272" s="243">
        <f t="shared" si="12"/>
        <v>9.8083863461345029E-5</v>
      </c>
      <c r="Q272" s="243">
        <f t="shared" si="12"/>
        <v>6.3022845768698831E-5</v>
      </c>
      <c r="R272" s="243">
        <f t="shared" si="12"/>
        <v>1.0725477552171037E-4</v>
      </c>
      <c r="S272" s="243">
        <f t="shared" si="12"/>
        <v>6.2947760033646308E-5</v>
      </c>
      <c r="T272" s="243">
        <f t="shared" si="12"/>
        <v>7.101375918658692E-5</v>
      </c>
      <c r="U272" s="243">
        <f t="shared" si="12"/>
        <v>9.5662394478036818E-5</v>
      </c>
      <c r="V272" s="243">
        <f t="shared" si="12"/>
        <v>1.1123308635681792E-4</v>
      </c>
      <c r="W272" s="243">
        <f t="shared" si="12"/>
        <v>5.9470853342458834E-5</v>
      </c>
      <c r="X272" s="243">
        <f t="shared" si="12"/>
        <v>1.1625247434114057E-4</v>
      </c>
      <c r="Y272" s="243">
        <f t="shared" si="12"/>
        <v>9.6344497271970804E-5</v>
      </c>
      <c r="Z272" s="243">
        <f t="shared" si="12"/>
        <v>8.7934763087967532E-5</v>
      </c>
      <c r="AA272" s="243">
        <f t="shared" si="12"/>
        <v>5.4876592634186233E-5</v>
      </c>
      <c r="AB272" s="243">
        <f t="shared" si="12"/>
        <v>9.0417614517221897E-5</v>
      </c>
      <c r="AC272" s="243">
        <f t="shared" si="12"/>
        <v>1.2963158264964834E-4</v>
      </c>
      <c r="AD272" s="243">
        <f t="shared" si="12"/>
        <v>6.7074598487481174E-5</v>
      </c>
      <c r="AE272" s="244">
        <f t="shared" si="12"/>
        <v>1.2122362144020958E-4</v>
      </c>
    </row>
    <row r="273" spans="1:31" x14ac:dyDescent="0.2">
      <c r="A273" s="11" t="str">
        <v>GOLDMAN SACHS GP.</v>
      </c>
      <c r="B273" s="243">
        <v>6.6115437019513391E-5</v>
      </c>
      <c r="C273" s="243">
        <v>1.1388197089758855E-4</v>
      </c>
      <c r="D273" s="243">
        <v>7.6100692457247432E-5</v>
      </c>
      <c r="E273" s="243">
        <v>1.021801465739598E-4</v>
      </c>
      <c r="F273" s="243">
        <v>1.3856845629435047E-4</v>
      </c>
      <c r="G273" s="243">
        <v>9.2257057066728209E-5</v>
      </c>
      <c r="H273" s="243">
        <v>1.062454379685645E-4</v>
      </c>
      <c r="I273" s="243">
        <v>6.5994856786994317E-5</v>
      </c>
      <c r="J273" s="243">
        <v>5.876248234059786E-5</v>
      </c>
      <c r="K273" s="243" cm="1">
        <f t="array" ref="K273:K292">TRANSPOSE(L272:AE272)</f>
        <v>1.0673670542699385E-4</v>
      </c>
      <c r="L273" s="243">
        <f>L254</f>
        <v>2.9467137178655915E-4</v>
      </c>
      <c r="M273" s="243">
        <f t="shared" ref="M273:AE273" si="13">$B$257*SQRT($L$254)*SQRT(M254)</f>
        <v>7.5958505809718227E-5</v>
      </c>
      <c r="N273" s="243">
        <f t="shared" si="13"/>
        <v>6.828943409443322E-5</v>
      </c>
      <c r="O273" s="243">
        <f t="shared" si="13"/>
        <v>1.0779108058198012E-4</v>
      </c>
      <c r="P273" s="243">
        <f t="shared" si="13"/>
        <v>8.1893607964754451E-5</v>
      </c>
      <c r="Q273" s="243">
        <f t="shared" si="13"/>
        <v>5.2619952376152353E-5</v>
      </c>
      <c r="R273" s="243">
        <f t="shared" si="13"/>
        <v>8.9550719445143713E-5</v>
      </c>
      <c r="S273" s="243">
        <f t="shared" si="13"/>
        <v>5.2557260700548035E-5</v>
      </c>
      <c r="T273" s="243">
        <f t="shared" si="13"/>
        <v>5.929184220217583E-5</v>
      </c>
      <c r="U273" s="243">
        <f t="shared" si="13"/>
        <v>7.987183981024036E-5</v>
      </c>
      <c r="V273" s="243">
        <f t="shared" si="13"/>
        <v>9.2872348675426125E-5</v>
      </c>
      <c r="W273" s="243">
        <f t="shared" si="13"/>
        <v>4.9654271121529737E-5</v>
      </c>
      <c r="X273" s="243">
        <f t="shared" si="13"/>
        <v>9.7063209203397839E-5</v>
      </c>
      <c r="Y273" s="243">
        <f t="shared" si="13"/>
        <v>8.0441351010419662E-5</v>
      </c>
      <c r="Z273" s="243">
        <f t="shared" si="13"/>
        <v>7.3419773249833409E-5</v>
      </c>
      <c r="AA273" s="243">
        <f t="shared" si="13"/>
        <v>4.5818364051255857E-5</v>
      </c>
      <c r="AB273" s="243">
        <f t="shared" si="13"/>
        <v>7.549279173020985E-5</v>
      </c>
      <c r="AC273" s="243">
        <f t="shared" si="13"/>
        <v>1.0823388919161759E-4</v>
      </c>
      <c r="AD273" s="243">
        <f t="shared" si="13"/>
        <v>5.6002900773702553E-5</v>
      </c>
      <c r="AE273" s="244">
        <f t="shared" si="13"/>
        <v>1.0121379174877977E-4</v>
      </c>
    </row>
    <row r="274" spans="1:31" x14ac:dyDescent="0.2">
      <c r="A274" s="11" t="str">
        <v>HONEYWELL</v>
      </c>
      <c r="B274" s="243">
        <v>5.6352482317792596E-5</v>
      </c>
      <c r="C274" s="243">
        <v>9.7065557464706036E-5</v>
      </c>
      <c r="D274" s="243">
        <v>6.486326218796839E-5</v>
      </c>
      <c r="E274" s="243">
        <v>8.7091686338533489E-5</v>
      </c>
      <c r="F274" s="243">
        <v>1.1810670601521605E-4</v>
      </c>
      <c r="G274" s="243">
        <v>7.8633892649154996E-5</v>
      </c>
      <c r="H274" s="243">
        <v>9.055667532988692E-5</v>
      </c>
      <c r="I274" s="243">
        <v>5.6249707599402686E-5</v>
      </c>
      <c r="J274" s="243">
        <v>5.0085303770597576E-5</v>
      </c>
      <c r="K274" s="243">
        <v>9.0975399640160729E-5</v>
      </c>
      <c r="L274" s="243" cm="1">
        <f t="array" ref="L274:L292">TRANSPOSE(M273:AE273)</f>
        <v>7.5958505809718227E-5</v>
      </c>
      <c r="M274" s="243">
        <f>M254</f>
        <v>2.1407122870976288E-4</v>
      </c>
      <c r="N274" s="243">
        <f t="shared" ref="N274:AE274" si="14">$B$257*SQRT($M$254)*SQRT(N254)</f>
        <v>5.82054554999436E-5</v>
      </c>
      <c r="O274" s="243">
        <f t="shared" si="14"/>
        <v>9.187408018975987E-5</v>
      </c>
      <c r="P274" s="243">
        <f t="shared" si="14"/>
        <v>6.9800765189104234E-5</v>
      </c>
      <c r="Q274" s="243">
        <f t="shared" si="14"/>
        <v>4.4849812230161042E-5</v>
      </c>
      <c r="R274" s="243">
        <f t="shared" si="14"/>
        <v>7.6327187137682591E-5</v>
      </c>
      <c r="S274" s="243">
        <f t="shared" si="14"/>
        <v>4.4796377938560997E-5</v>
      </c>
      <c r="T274" s="243">
        <f t="shared" si="14"/>
        <v>5.053649555853837E-5</v>
      </c>
      <c r="U274" s="243">
        <f t="shared" si="14"/>
        <v>6.8077542000784293E-5</v>
      </c>
      <c r="V274" s="243">
        <f t="shared" si="14"/>
        <v>7.9158327048479935E-5</v>
      </c>
      <c r="W274" s="243">
        <f t="shared" si="14"/>
        <v>4.2322059136552886E-5</v>
      </c>
      <c r="X274" s="243">
        <f t="shared" si="14"/>
        <v>8.2730342971616902E-5</v>
      </c>
      <c r="Y274" s="243">
        <f t="shared" si="14"/>
        <v>6.8562956168559028E-5</v>
      </c>
      <c r="Z274" s="243">
        <f t="shared" si="14"/>
        <v>6.2578221673350895E-5</v>
      </c>
      <c r="AA274" s="243">
        <f t="shared" si="14"/>
        <v>3.9052582368419207E-5</v>
      </c>
      <c r="AB274" s="243">
        <f t="shared" si="14"/>
        <v>6.4345127293673603E-5</v>
      </c>
      <c r="AC274" s="243">
        <f t="shared" si="14"/>
        <v>9.2251501340850434E-5</v>
      </c>
      <c r="AD274" s="243">
        <f t="shared" si="14"/>
        <v>4.7733216596053496E-5</v>
      </c>
      <c r="AE274" s="244">
        <f t="shared" si="14"/>
        <v>8.626802857185187E-5</v>
      </c>
    </row>
    <row r="275" spans="1:31" x14ac:dyDescent="0.2">
      <c r="A275" s="11" t="str">
        <v>HOME DEPOT</v>
      </c>
      <c r="B275" s="243">
        <v>5.0662912418772959E-5</v>
      </c>
      <c r="C275" s="243">
        <v>8.7265434182321659E-5</v>
      </c>
      <c r="D275" s="243">
        <v>5.8314410231177788E-5</v>
      </c>
      <c r="E275" s="243">
        <v>7.8298564604300177E-5</v>
      </c>
      <c r="F275" s="243">
        <v>1.0618218500428684E-4</v>
      </c>
      <c r="G275" s="243">
        <v>7.0694703277933364E-5</v>
      </c>
      <c r="H275" s="243">
        <v>8.1413714577836032E-5</v>
      </c>
      <c r="I275" s="243">
        <v>5.0570514243173725E-5</v>
      </c>
      <c r="J275" s="243">
        <v>4.5028493050008024E-5</v>
      </c>
      <c r="K275" s="243">
        <v>8.1790162822642374E-5</v>
      </c>
      <c r="L275" s="243">
        <v>6.828943409443322E-5</v>
      </c>
      <c r="M275" s="243" cm="1">
        <f t="array" ref="M275:M292">TRANSPOSE(N274:AE274)</f>
        <v>5.82054554999436E-5</v>
      </c>
      <c r="N275" s="243">
        <f>N254</f>
        <v>1.730264523140713E-4</v>
      </c>
      <c r="O275" s="243">
        <f t="shared" ref="O275:AE275" si="15">$B$257*SQRT($N$254)*SQRT(O254)</f>
        <v>8.2598109023131585E-5</v>
      </c>
      <c r="P275" s="243">
        <f t="shared" si="15"/>
        <v>6.2753403365558186E-5</v>
      </c>
      <c r="Q275" s="243">
        <f t="shared" si="15"/>
        <v>4.0321597479968247E-5</v>
      </c>
      <c r="R275" s="243">
        <f t="shared" si="15"/>
        <v>6.8620891894708306E-5</v>
      </c>
      <c r="S275" s="243">
        <f t="shared" si="15"/>
        <v>4.0273558126169669E-5</v>
      </c>
      <c r="T275" s="243">
        <f t="shared" si="15"/>
        <v>4.5434130727290903E-5</v>
      </c>
      <c r="U275" s="243">
        <f t="shared" si="15"/>
        <v>6.1204163618220798E-5</v>
      </c>
      <c r="V275" s="243">
        <f t="shared" si="15"/>
        <v>7.1166188702347438E-5</v>
      </c>
      <c r="W275" s="243">
        <f t="shared" si="15"/>
        <v>3.8049056354351891E-5</v>
      </c>
      <c r="X275" s="243">
        <f t="shared" si="15"/>
        <v>7.4377559744563481E-5</v>
      </c>
      <c r="Y275" s="243">
        <f t="shared" si="15"/>
        <v>6.1640568448270984E-5</v>
      </c>
      <c r="Z275" s="243">
        <f t="shared" si="15"/>
        <v>5.6260076460882419E-5</v>
      </c>
      <c r="AA275" s="243">
        <f t="shared" si="15"/>
        <v>3.5109678915305687E-5</v>
      </c>
      <c r="AB275" s="243">
        <f t="shared" si="15"/>
        <v>5.7848588288805635E-5</v>
      </c>
      <c r="AC275" s="243">
        <f t="shared" si="15"/>
        <v>8.2937424239360434E-5</v>
      </c>
      <c r="AD275" s="243">
        <f t="shared" si="15"/>
        <v>4.2913881916229776E-5</v>
      </c>
      <c r="AE275" s="244">
        <f t="shared" si="15"/>
        <v>7.7558066589303995E-5</v>
      </c>
    </row>
    <row r="276" spans="1:31" x14ac:dyDescent="0.2">
      <c r="A276" s="11" t="str">
        <v>INTEL</v>
      </c>
      <c r="B276" s="243">
        <v>7.9968594665729193E-5</v>
      </c>
      <c r="C276" s="243">
        <v>1.377436432546877E-4</v>
      </c>
      <c r="D276" s="243">
        <v>9.2046059184314302E-5</v>
      </c>
      <c r="E276" s="243">
        <v>1.2358993742786771E-4</v>
      </c>
      <c r="F276" s="243">
        <v>1.6760268425040019E-4</v>
      </c>
      <c r="G276" s="243">
        <v>1.1158766445792048E-4</v>
      </c>
      <c r="H276" s="243">
        <v>1.2850702872134687E-4</v>
      </c>
      <c r="I276" s="243">
        <v>7.9822749275095659E-5</v>
      </c>
      <c r="J276" s="243">
        <v>7.1074976490897667E-5</v>
      </c>
      <c r="K276" s="243">
        <v>1.2910123137698393E-4</v>
      </c>
      <c r="L276" s="243">
        <v>1.0779108058198012E-4</v>
      </c>
      <c r="M276" s="243">
        <v>9.187408018975987E-5</v>
      </c>
      <c r="N276" s="243" cm="1">
        <f t="array" ref="N276:N292">TRANSPOSE(O275:AE275)</f>
        <v>8.2598109023131585E-5</v>
      </c>
      <c r="O276" s="243">
        <f>O254</f>
        <v>4.3109315486655118E-4</v>
      </c>
      <c r="P276" s="243">
        <f t="shared" ref="P276:AE276" si="16">$B$257*SQRT($O$254)*SQRT(P254)</f>
        <v>9.9052763413100083E-5</v>
      </c>
      <c r="Q276" s="243">
        <f t="shared" si="16"/>
        <v>6.3645403140216147E-5</v>
      </c>
      <c r="R276" s="243">
        <f t="shared" si="16"/>
        <v>1.0831426831860085E-4</v>
      </c>
      <c r="S276" s="243">
        <f t="shared" si="16"/>
        <v>6.3569575687183702E-5</v>
      </c>
      <c r="T276" s="243">
        <f t="shared" si="16"/>
        <v>7.1715253045227039E-5</v>
      </c>
      <c r="U276" s="243">
        <f t="shared" si="16"/>
        <v>9.6607374479064923E-5</v>
      </c>
      <c r="V276" s="243">
        <f t="shared" si="16"/>
        <v>1.1233187802551234E-4</v>
      </c>
      <c r="W276" s="243">
        <f t="shared" si="16"/>
        <v>6.0058323135153617E-5</v>
      </c>
      <c r="X276" s="243">
        <f t="shared" si="16"/>
        <v>1.174008489341227E-4</v>
      </c>
      <c r="Y276" s="243">
        <f t="shared" si="16"/>
        <v>9.7296215275977313E-5</v>
      </c>
      <c r="Z276" s="243">
        <f t="shared" si="16"/>
        <v>8.8803407375690767E-5</v>
      </c>
      <c r="AA276" s="243">
        <f t="shared" si="16"/>
        <v>5.5418679029230193E-5</v>
      </c>
      <c r="AB276" s="243">
        <f t="shared" si="16"/>
        <v>9.1310785108713425E-5</v>
      </c>
      <c r="AC276" s="243">
        <f t="shared" si="16"/>
        <v>1.3091211983224695E-4</v>
      </c>
      <c r="AD276" s="243">
        <f t="shared" si="16"/>
        <v>6.7737180210356747E-5</v>
      </c>
      <c r="AE276" s="244">
        <f t="shared" si="16"/>
        <v>1.2242110242046564E-4</v>
      </c>
    </row>
    <row r="277" spans="1:31" x14ac:dyDescent="0.2">
      <c r="A277" s="11" t="str">
        <v>INTERNATIONAL BUS. MCHS.</v>
      </c>
      <c r="B277" s="243">
        <v>6.0755646067271998E-5</v>
      </c>
      <c r="C277" s="243">
        <v>1.0464988252675673E-4</v>
      </c>
      <c r="D277" s="243">
        <v>6.9931425168410236E-5</v>
      </c>
      <c r="E277" s="243">
        <v>9.3896691910502441E-5</v>
      </c>
      <c r="F277" s="243">
        <v>1.2733510457206939E-4</v>
      </c>
      <c r="G277" s="243">
        <v>8.4778039124205537E-5</v>
      </c>
      <c r="H277" s="243">
        <v>9.7632421662361037E-5</v>
      </c>
      <c r="I277" s="243">
        <v>6.0644840932194753E-5</v>
      </c>
      <c r="J277" s="243">
        <v>5.3998774568577457E-5</v>
      </c>
      <c r="K277" s="243">
        <v>9.8083863461345029E-5</v>
      </c>
      <c r="L277" s="243">
        <v>8.1893607964754451E-5</v>
      </c>
      <c r="M277" s="243">
        <v>6.9800765189104234E-5</v>
      </c>
      <c r="N277" s="243">
        <v>6.2753403365558186E-5</v>
      </c>
      <c r="O277" s="243" cm="1">
        <f t="array" ref="O277:O292">TRANSPOSE(P276:AE276)</f>
        <v>9.9052763413100083E-5</v>
      </c>
      <c r="P277" s="243">
        <f>P254</f>
        <v>2.4883157352547356E-4</v>
      </c>
      <c r="Q277" s="243">
        <f t="shared" ref="Q277:AE277" si="17">$B$257*SQRT($P$254)*SQRT(Q254)</f>
        <v>4.8354202085946526E-5</v>
      </c>
      <c r="R277" s="243">
        <f t="shared" si="17"/>
        <v>8.2291096617465373E-5</v>
      </c>
      <c r="S277" s="243">
        <f t="shared" si="17"/>
        <v>4.8296592646667526E-5</v>
      </c>
      <c r="T277" s="243">
        <f t="shared" si="17"/>
        <v>5.4485220727630432E-5</v>
      </c>
      <c r="U277" s="243">
        <f t="shared" si="17"/>
        <v>7.3396856301813243E-5</v>
      </c>
      <c r="V277" s="243">
        <f t="shared" si="17"/>
        <v>8.534345078737249E-5</v>
      </c>
      <c r="W277" s="243">
        <f t="shared" si="17"/>
        <v>4.5628940198907713E-5</v>
      </c>
      <c r="X277" s="243">
        <f t="shared" si="17"/>
        <v>8.9194570139114834E-5</v>
      </c>
      <c r="Y277" s="243">
        <f t="shared" si="17"/>
        <v>7.3920198844330647E-5</v>
      </c>
      <c r="Z277" s="243">
        <f t="shared" si="17"/>
        <v>6.7467840477099426E-5</v>
      </c>
      <c r="AA277" s="243">
        <f t="shared" si="17"/>
        <v>4.2103999234822083E-5</v>
      </c>
      <c r="AB277" s="243">
        <f t="shared" si="17"/>
        <v>6.9372805229090585E-5</v>
      </c>
      <c r="AC277" s="243">
        <f t="shared" si="17"/>
        <v>9.9459674784717195E-5</v>
      </c>
      <c r="AD277" s="243">
        <f t="shared" si="17"/>
        <v>5.1462904452154037E-5</v>
      </c>
      <c r="AE277" s="244">
        <f t="shared" si="17"/>
        <v>9.3008676730073253E-5</v>
      </c>
    </row>
    <row r="278" spans="1:31" x14ac:dyDescent="0.2">
      <c r="A278" s="11" t="str">
        <v>JOHNSON &amp; JOHNSON</v>
      </c>
      <c r="B278" s="243">
        <v>3.9037957687956979E-5</v>
      </c>
      <c r="C278" s="243">
        <v>6.7241778346093282E-5</v>
      </c>
      <c r="D278" s="243">
        <v>4.4933766546736152E-5</v>
      </c>
      <c r="E278" s="243">
        <v>6.0332418846845022E-5</v>
      </c>
      <c r="F278" s="243">
        <v>8.1817950202882624E-5</v>
      </c>
      <c r="G278" s="243">
        <v>5.4473315953782606E-5</v>
      </c>
      <c r="H278" s="243">
        <v>6.2732776170429749E-5</v>
      </c>
      <c r="I278" s="243">
        <v>3.8966760911118089E-5</v>
      </c>
      <c r="J278" s="243">
        <v>3.4696394709975731E-5</v>
      </c>
      <c r="K278" s="243">
        <v>6.3022845768698831E-5</v>
      </c>
      <c r="L278" s="243">
        <v>5.2619952376152353E-5</v>
      </c>
      <c r="M278" s="243">
        <v>4.4849812230161042E-5</v>
      </c>
      <c r="N278" s="243">
        <v>4.0321597479968247E-5</v>
      </c>
      <c r="O278" s="243">
        <v>6.3645403140216147E-5</v>
      </c>
      <c r="P278" s="243" cm="1">
        <f t="array" ref="P278:P292">TRANSPOSE(Q277:AE277)</f>
        <v>4.8354202085946526E-5</v>
      </c>
      <c r="Q278" s="243">
        <f>Q254</f>
        <v>1.0273214995307691E-4</v>
      </c>
      <c r="R278" s="243">
        <f t="shared" ref="R278:AE278" si="18">$B$257*SQRT($Q$254)*SQRT(R254)</f>
        <v>5.2875354897735133E-5</v>
      </c>
      <c r="S278" s="243">
        <f t="shared" si="18"/>
        <v>3.1032512404287197E-5</v>
      </c>
      <c r="T278" s="243">
        <f t="shared" si="18"/>
        <v>3.5008956024088874E-5</v>
      </c>
      <c r="U278" s="243">
        <f t="shared" si="18"/>
        <v>4.7160446085400304E-5</v>
      </c>
      <c r="V278" s="243">
        <f t="shared" si="18"/>
        <v>5.4836615795225306E-5</v>
      </c>
      <c r="W278" s="243">
        <f t="shared" si="18"/>
        <v>2.9318437908782477E-5</v>
      </c>
      <c r="X278" s="243">
        <f t="shared" si="18"/>
        <v>5.7311115599541855E-5</v>
      </c>
      <c r="Y278" s="243">
        <f t="shared" si="18"/>
        <v>4.7496714816844307E-5</v>
      </c>
      <c r="Z278" s="243">
        <f t="shared" si="18"/>
        <v>4.3350813830973711E-5</v>
      </c>
      <c r="AA278" s="243">
        <f t="shared" si="18"/>
        <v>2.7053520899157474E-5</v>
      </c>
      <c r="AB278" s="243">
        <f t="shared" si="18"/>
        <v>4.4574830662313772E-5</v>
      </c>
      <c r="AC278" s="243">
        <f t="shared" si="18"/>
        <v>6.3906860139461102E-5</v>
      </c>
      <c r="AD278" s="243">
        <f t="shared" si="18"/>
        <v>3.3066995687579049E-5</v>
      </c>
      <c r="AE278" s="244">
        <f t="shared" si="18"/>
        <v>5.9761833209397039E-5</v>
      </c>
    </row>
    <row r="279" spans="1:31" x14ac:dyDescent="0.2">
      <c r="A279" s="11" t="str">
        <v>JP MORGAN CHASE &amp; CO.</v>
      </c>
      <c r="B279" s="243">
        <v>6.643634284644424E-5</v>
      </c>
      <c r="C279" s="243">
        <v>1.1443472211108532E-4</v>
      </c>
      <c r="D279" s="243">
        <v>7.6470063919403778E-5</v>
      </c>
      <c r="E279" s="243">
        <v>1.0267610040729156E-4</v>
      </c>
      <c r="F279" s="243">
        <v>1.3924102879871953E-4</v>
      </c>
      <c r="G279" s="243">
        <v>9.270484700086216E-5</v>
      </c>
      <c r="H279" s="243">
        <v>1.0676112358853355E-4</v>
      </c>
      <c r="I279" s="243">
        <v>6.6315177351224463E-5</v>
      </c>
      <c r="J279" s="243">
        <v>5.9047698983459247E-5</v>
      </c>
      <c r="K279" s="243">
        <v>1.0725477552171037E-4</v>
      </c>
      <c r="L279" s="243">
        <v>8.9550719445143713E-5</v>
      </c>
      <c r="M279" s="243">
        <v>7.6327187137682591E-5</v>
      </c>
      <c r="N279" s="243">
        <v>6.8620891894708306E-5</v>
      </c>
      <c r="O279" s="243">
        <v>1.0831426831860085E-4</v>
      </c>
      <c r="P279" s="243">
        <v>8.2291096617465373E-5</v>
      </c>
      <c r="Q279" s="243" cm="1">
        <f t="array" ref="Q279:Q292">TRANSPOSE(R278:AE278)</f>
        <v>5.2875354897735133E-5</v>
      </c>
      <c r="R279" s="243">
        <f>R254</f>
        <v>2.9753881856354038E-4</v>
      </c>
      <c r="S279" s="243">
        <f t="shared" ref="S279:AE279" si="19">$B$257*SQRT($R$254)*SQRT(S254)</f>
        <v>5.2812358934283542E-5</v>
      </c>
      <c r="T279" s="243">
        <f t="shared" si="19"/>
        <v>5.9579628209648282E-5</v>
      </c>
      <c r="U279" s="243">
        <f t="shared" si="19"/>
        <v>8.0259515366180916E-5</v>
      </c>
      <c r="V279" s="243">
        <f t="shared" si="19"/>
        <v>9.3323125062821103E-5</v>
      </c>
      <c r="W279" s="243">
        <f t="shared" si="19"/>
        <v>4.9895279056336248E-5</v>
      </c>
      <c r="X279" s="243">
        <f t="shared" si="19"/>
        <v>9.7534326854859237E-5</v>
      </c>
      <c r="Y279" s="243">
        <f t="shared" si="19"/>
        <v>8.0831790814331336E-5</v>
      </c>
      <c r="Z279" s="243">
        <f t="shared" si="19"/>
        <v>7.3776132280491553E-5</v>
      </c>
      <c r="AA279" s="243">
        <f t="shared" si="19"/>
        <v>4.6040753566735379E-5</v>
      </c>
      <c r="AB279" s="243">
        <f t="shared" si="19"/>
        <v>7.5859212612376157E-5</v>
      </c>
      <c r="AC279" s="243">
        <f t="shared" si="19"/>
        <v>1.087592261972964E-4</v>
      </c>
      <c r="AD279" s="243">
        <f t="shared" si="19"/>
        <v>5.6274723179988804E-5</v>
      </c>
      <c r="AE279" s="244">
        <f t="shared" si="19"/>
        <v>1.0170505516625309E-4</v>
      </c>
    </row>
    <row r="280" spans="1:31" x14ac:dyDescent="0.2">
      <c r="A280" s="11" t="str">
        <v>MC DONALDS</v>
      </c>
      <c r="B280" s="243">
        <v>3.8991447669055139E-5</v>
      </c>
      <c r="C280" s="243">
        <v>6.7161666153573671E-5</v>
      </c>
      <c r="D280" s="243">
        <v>4.4880232231541584E-5</v>
      </c>
      <c r="E280" s="243">
        <v>6.0260538499942909E-5</v>
      </c>
      <c r="F280" s="243">
        <v>8.172047188598749E-5</v>
      </c>
      <c r="G280" s="243">
        <v>5.4408416171501278E-5</v>
      </c>
      <c r="H280" s="243">
        <v>6.26580360257538E-5</v>
      </c>
      <c r="I280" s="243">
        <v>3.892033571641385E-5</v>
      </c>
      <c r="J280" s="243">
        <v>3.4655057251016285E-5</v>
      </c>
      <c r="K280" s="243">
        <v>6.2947760033646308E-5</v>
      </c>
      <c r="L280" s="243">
        <v>5.2557260700548035E-5</v>
      </c>
      <c r="M280" s="243">
        <v>4.4796377938560997E-5</v>
      </c>
      <c r="N280" s="243">
        <v>4.0273558126169669E-5</v>
      </c>
      <c r="O280" s="243">
        <v>6.3569575687183702E-5</v>
      </c>
      <c r="P280" s="243">
        <v>4.8296592646667526E-5</v>
      </c>
      <c r="Q280" s="243">
        <v>3.1032512404287197E-5</v>
      </c>
      <c r="R280" s="243" cm="1">
        <f t="array" ref="R280:R292">TRANSPOSE(S279:AE279)</f>
        <v>5.2812358934283542E-5</v>
      </c>
      <c r="S280" s="243">
        <f>S254</f>
        <v>1.0248750457672346E-4</v>
      </c>
      <c r="T280" s="243">
        <f t="shared" ref="T280:AE280" si="20">$B$257*SQRT($S$254)*SQRT(T254)</f>
        <v>3.4967246178009597E-5</v>
      </c>
      <c r="U280" s="243">
        <f t="shared" si="20"/>
        <v>4.7104258893017343E-5</v>
      </c>
      <c r="V280" s="243">
        <f t="shared" si="20"/>
        <v>5.4771283175687795E-5</v>
      </c>
      <c r="W280" s="243">
        <f t="shared" si="20"/>
        <v>2.9283507774572857E-5</v>
      </c>
      <c r="X280" s="243">
        <f t="shared" si="20"/>
        <v>5.72428348485065E-5</v>
      </c>
      <c r="Y280" s="243">
        <f t="shared" si="20"/>
        <v>4.7440126992205414E-5</v>
      </c>
      <c r="Z280" s="243">
        <f t="shared" si="20"/>
        <v>4.3299165453596868E-5</v>
      </c>
      <c r="AA280" s="243">
        <f t="shared" si="20"/>
        <v>2.7021289198451232E-5</v>
      </c>
      <c r="AB280" s="243">
        <f t="shared" si="20"/>
        <v>4.4521723985135063E-5</v>
      </c>
      <c r="AC280" s="243">
        <f t="shared" si="20"/>
        <v>6.3830721185246278E-5</v>
      </c>
      <c r="AD280" s="243">
        <f t="shared" si="20"/>
        <v>3.3027599502800383E-5</v>
      </c>
      <c r="AE280" s="244">
        <f t="shared" si="20"/>
        <v>5.9690632661089789E-5</v>
      </c>
    </row>
    <row r="281" spans="1:31" x14ac:dyDescent="0.2">
      <c r="A281" s="11" t="str">
        <v>MERCK &amp; COMPANY</v>
      </c>
      <c r="B281" s="243">
        <v>4.3987733219206898E-5</v>
      </c>
      <c r="C281" s="243">
        <v>7.5767626747171395E-5</v>
      </c>
      <c r="D281" s="243">
        <v>5.0631094771684353E-5</v>
      </c>
      <c r="E281" s="243">
        <v>6.7982202499368457E-5</v>
      </c>
      <c r="F281" s="243">
        <v>9.2191968515223464E-5</v>
      </c>
      <c r="G281" s="243">
        <v>6.1380201005744708E-5</v>
      </c>
      <c r="H281" s="243">
        <v>7.0686910528015853E-5</v>
      </c>
      <c r="I281" s="243">
        <v>4.390750912421992E-5</v>
      </c>
      <c r="J281" s="243">
        <v>3.9095686469314048E-5</v>
      </c>
      <c r="K281" s="243">
        <v>7.101375918658692E-5</v>
      </c>
      <c r="L281" s="243">
        <v>5.929184220217583E-5</v>
      </c>
      <c r="M281" s="243">
        <v>5.053649555853837E-5</v>
      </c>
      <c r="N281" s="243">
        <v>4.5434130727290903E-5</v>
      </c>
      <c r="O281" s="243">
        <v>7.1715253045227039E-5</v>
      </c>
      <c r="P281" s="243">
        <v>5.4485220727630432E-5</v>
      </c>
      <c r="Q281" s="243">
        <v>3.5008956024088874E-5</v>
      </c>
      <c r="R281" s="243">
        <v>5.9579628209648282E-5</v>
      </c>
      <c r="S281" s="243" cm="1">
        <f t="array" ref="S281:S292">TRANSPOSE(T280:AE280)</f>
        <v>3.4967246178009597E-5</v>
      </c>
      <c r="T281" s="243">
        <f>T254</f>
        <v>1.304353668170365E-4</v>
      </c>
      <c r="U281" s="243">
        <f t="shared" ref="U281:AE281" si="21">$B$257*SQRT($T$254)*SQRT(U254)</f>
        <v>5.3140103728923965E-5</v>
      </c>
      <c r="V281" s="243">
        <f t="shared" si="21"/>
        <v>6.1789565056797293E-5</v>
      </c>
      <c r="W281" s="243">
        <f t="shared" si="21"/>
        <v>3.303583746475695E-5</v>
      </c>
      <c r="X281" s="243">
        <f t="shared" si="21"/>
        <v>6.4577816381656818E-5</v>
      </c>
      <c r="Y281" s="243">
        <f t="shared" si="21"/>
        <v>5.3519009289684975E-5</v>
      </c>
      <c r="Z281" s="243">
        <f t="shared" si="21"/>
        <v>4.8847433282111648E-5</v>
      </c>
      <c r="AA281" s="243">
        <f t="shared" si="21"/>
        <v>3.0483742757872127E-5</v>
      </c>
      <c r="AB281" s="243">
        <f t="shared" si="21"/>
        <v>5.0226648000852314E-5</v>
      </c>
      <c r="AC281" s="243">
        <f t="shared" si="21"/>
        <v>7.20098612012943E-5</v>
      </c>
      <c r="AD281" s="243">
        <f t="shared" si="21"/>
        <v>3.725968956400122E-5</v>
      </c>
      <c r="AE281" s="244">
        <f t="shared" si="21"/>
        <v>6.7339270074486091E-5</v>
      </c>
    </row>
    <row r="282" spans="1:31" x14ac:dyDescent="0.2">
      <c r="A282" s="11" t="str">
        <v>MICROSOFT</v>
      </c>
      <c r="B282" s="243">
        <v>5.9255726434000919E-5</v>
      </c>
      <c r="C282" s="243">
        <v>1.0206631336764364E-4</v>
      </c>
      <c r="D282" s="243">
        <v>6.8204976280407563E-5</v>
      </c>
      <c r="E282" s="243">
        <v>9.157859473250807E-5</v>
      </c>
      <c r="F282" s="243">
        <v>1.2419148853446202E-4</v>
      </c>
      <c r="G282" s="243">
        <v>8.2685060881297547E-5</v>
      </c>
      <c r="H282" s="243">
        <v>9.5222097757105746E-5</v>
      </c>
      <c r="I282" s="243">
        <v>5.9147656827361402E-5</v>
      </c>
      <c r="J282" s="243">
        <v>5.2665666826486998E-5</v>
      </c>
      <c r="K282" s="243">
        <v>9.5662394478036818E-5</v>
      </c>
      <c r="L282" s="243">
        <v>7.987183981024036E-5</v>
      </c>
      <c r="M282" s="243">
        <v>6.8077542000784293E-5</v>
      </c>
      <c r="N282" s="243">
        <v>6.1204163618220798E-5</v>
      </c>
      <c r="O282" s="243">
        <v>9.6607374479064923E-5</v>
      </c>
      <c r="P282" s="243">
        <v>7.3396856301813243E-5</v>
      </c>
      <c r="Q282" s="243">
        <v>4.7160446085400304E-5</v>
      </c>
      <c r="R282" s="243">
        <v>8.0259515366180916E-5</v>
      </c>
      <c r="S282" s="243">
        <v>4.7104258893017343E-5</v>
      </c>
      <c r="T282" s="243" cm="1">
        <f t="array" ref="T282:T292">TRANSPOSE(U281:AE281)</f>
        <v>5.3140103728923965E-5</v>
      </c>
      <c r="U282" s="243">
        <f>U254</f>
        <v>2.3669705381563585E-4</v>
      </c>
      <c r="V282" s="243">
        <f t="shared" ref="V282:AE282" si="22">$B$257*SQRT($U$254)*SQRT(V254)</f>
        <v>8.3236513807962445E-5</v>
      </c>
      <c r="W282" s="243">
        <f t="shared" si="22"/>
        <v>4.4502464757038269E-5</v>
      </c>
      <c r="X282" s="243">
        <f t="shared" si="22"/>
        <v>8.6992557723927964E-5</v>
      </c>
      <c r="Y282" s="243">
        <f t="shared" si="22"/>
        <v>7.2095276146296185E-5</v>
      </c>
      <c r="Z282" s="243">
        <f t="shared" si="22"/>
        <v>6.580221192903078E-5</v>
      </c>
      <c r="AA282" s="243">
        <f t="shared" si="22"/>
        <v>4.1064546621288616E-5</v>
      </c>
      <c r="AB282" s="243">
        <f t="shared" si="22"/>
        <v>6.7660147405273032E-5</v>
      </c>
      <c r="AC282" s="243">
        <f t="shared" si="22"/>
        <v>9.7004240128271076E-5</v>
      </c>
      <c r="AD282" s="243">
        <f t="shared" si="22"/>
        <v>5.0192401613825722E-5</v>
      </c>
      <c r="AE282" s="244">
        <f t="shared" si="22"/>
        <v>9.0712502640548603E-5</v>
      </c>
    </row>
    <row r="283" spans="1:31" x14ac:dyDescent="0.2">
      <c r="A283" s="11" t="str">
        <v>NIKE 'B'</v>
      </c>
      <c r="B283" s="243">
        <v>6.8900610020612428E-5</v>
      </c>
      <c r="C283" s="243">
        <v>1.1867935264313002E-4</v>
      </c>
      <c r="D283" s="243">
        <v>7.9306503438037151E-5</v>
      </c>
      <c r="E283" s="243">
        <v>1.0648457831207479E-4</v>
      </c>
      <c r="F283" s="243">
        <v>1.4440577872120052E-4</v>
      </c>
      <c r="G283" s="243">
        <v>9.6143469621594451E-5</v>
      </c>
      <c r="H283" s="243">
        <v>1.1072112380926541E-4</v>
      </c>
      <c r="I283" s="243">
        <v>6.877495023597636E-5</v>
      </c>
      <c r="J283" s="243">
        <v>6.1237905428919703E-5</v>
      </c>
      <c r="K283" s="243">
        <v>1.1123308635681792E-4</v>
      </c>
      <c r="L283" s="243">
        <v>9.2872348675426125E-5</v>
      </c>
      <c r="M283" s="243">
        <v>7.9158327048479935E-5</v>
      </c>
      <c r="N283" s="243">
        <v>7.1166188702347438E-5</v>
      </c>
      <c r="O283" s="243">
        <v>1.1233187802551234E-4</v>
      </c>
      <c r="P283" s="243">
        <v>8.534345078737249E-5</v>
      </c>
      <c r="Q283" s="243">
        <v>5.4836615795225306E-5</v>
      </c>
      <c r="R283" s="243">
        <v>9.3323125062821103E-5</v>
      </c>
      <c r="S283" s="243">
        <v>5.4771283175687795E-5</v>
      </c>
      <c r="T283" s="243">
        <v>6.1789565056797293E-5</v>
      </c>
      <c r="U283" s="243" cm="1">
        <f t="array" ref="U283:U292">TRANSPOSE(V282:AE282)</f>
        <v>8.3236513807962445E-5</v>
      </c>
      <c r="V283" s="243">
        <f>V254</f>
        <v>3.2002089318628108E-4</v>
      </c>
      <c r="W283" s="243">
        <f t="shared" ref="W283:AE283" si="23">$B$257*SQRT($V$254)*SQRT(W254)</f>
        <v>5.1746002516666992E-5</v>
      </c>
      <c r="X283" s="243">
        <f t="shared" si="23"/>
        <v>1.0115208529437101E-4</v>
      </c>
      <c r="Y283" s="243">
        <f t="shared" si="23"/>
        <v>8.3830016186149008E-5</v>
      </c>
      <c r="Z283" s="243">
        <f t="shared" si="23"/>
        <v>7.651264806728182E-5</v>
      </c>
      <c r="AA283" s="243">
        <f t="shared" si="23"/>
        <v>4.7748504367388394E-5</v>
      </c>
      <c r="AB283" s="243">
        <f t="shared" si="23"/>
        <v>7.8672994339208961E-5</v>
      </c>
      <c r="AC283" s="243">
        <f t="shared" si="23"/>
        <v>1.1279334035113224E-4</v>
      </c>
      <c r="AD283" s="243">
        <f t="shared" si="23"/>
        <v>5.8362073975145801E-5</v>
      </c>
      <c r="AE283" s="244">
        <f t="shared" si="23"/>
        <v>1.0547751490974689E-4</v>
      </c>
    </row>
    <row r="284" spans="1:31" x14ac:dyDescent="0.2">
      <c r="A284" s="11" t="str">
        <v>PROCTER &amp; GAMBLE</v>
      </c>
      <c r="B284" s="243">
        <v>3.683776300692959E-5</v>
      </c>
      <c r="C284" s="243">
        <v>6.3452005217015434E-5</v>
      </c>
      <c r="D284" s="243">
        <v>4.2401281754757549E-5</v>
      </c>
      <c r="E284" s="243">
        <v>5.6932059942278256E-5</v>
      </c>
      <c r="F284" s="243">
        <v>7.7206658283160084E-5</v>
      </c>
      <c r="G284" s="243">
        <v>5.1403178397472619E-5</v>
      </c>
      <c r="H284" s="243">
        <v>5.9197132181071125E-5</v>
      </c>
      <c r="I284" s="243">
        <v>3.6770578908493587E-5</v>
      </c>
      <c r="J284" s="243">
        <v>3.2740892229494648E-5</v>
      </c>
      <c r="K284" s="243">
        <v>5.9470853342458834E-5</v>
      </c>
      <c r="L284" s="243">
        <v>4.9654271121529737E-5</v>
      </c>
      <c r="M284" s="243">
        <v>4.2322059136552886E-5</v>
      </c>
      <c r="N284" s="243">
        <v>3.8049056354351891E-5</v>
      </c>
      <c r="O284" s="243">
        <v>6.0058323135153617E-5</v>
      </c>
      <c r="P284" s="243">
        <v>4.5628940198907713E-5</v>
      </c>
      <c r="Q284" s="243">
        <v>2.9318437908782477E-5</v>
      </c>
      <c r="R284" s="243">
        <v>4.9895279056336248E-5</v>
      </c>
      <c r="S284" s="243">
        <v>2.9283507774572857E-5</v>
      </c>
      <c r="T284" s="243">
        <v>3.303583746475695E-5</v>
      </c>
      <c r="U284" s="243">
        <v>4.4502464757038269E-5</v>
      </c>
      <c r="V284" s="243" cm="1">
        <f t="array" ref="V284:V292">TRANSPOSE(W283:AE283)</f>
        <v>5.1746002516666992E-5</v>
      </c>
      <c r="W284" s="243">
        <f>W254</f>
        <v>9.1478429092846603E-5</v>
      </c>
      <c r="X284" s="243">
        <f t="shared" ref="X284:AE284" si="24">$B$257*SQRT($W$254)*SQRT(X254)</f>
        <v>5.4081038536756427E-5</v>
      </c>
      <c r="Y284" s="243">
        <f t="shared" si="24"/>
        <v>4.4819781250247043E-5</v>
      </c>
      <c r="Z284" s="243">
        <f t="shared" si="24"/>
        <v>4.0907544877932622E-5</v>
      </c>
      <c r="AA284" s="243">
        <f t="shared" si="24"/>
        <v>2.5528773798881985E-5</v>
      </c>
      <c r="AB284" s="243">
        <f t="shared" si="24"/>
        <v>4.206257563824589E-5</v>
      </c>
      <c r="AC284" s="243">
        <f t="shared" si="24"/>
        <v>6.0305044314875065E-5</v>
      </c>
      <c r="AD284" s="243">
        <f t="shared" si="24"/>
        <v>3.1203326778182915E-5</v>
      </c>
      <c r="AE284" s="244">
        <f t="shared" si="24"/>
        <v>5.6393632736237435E-5</v>
      </c>
    </row>
    <row r="285" spans="1:31" x14ac:dyDescent="0.2">
      <c r="A285" s="11" t="str">
        <v>SALESFORCE</v>
      </c>
      <c r="B285" s="243">
        <v>7.2009746927418809E-5</v>
      </c>
      <c r="C285" s="243">
        <v>1.2403475305639567E-4</v>
      </c>
      <c r="D285" s="243">
        <v>8.2885205814042272E-5</v>
      </c>
      <c r="E285" s="243">
        <v>1.1128969008592903E-4</v>
      </c>
      <c r="F285" s="243">
        <v>1.5092208294613962E-4</v>
      </c>
      <c r="G285" s="243">
        <v>1.0048193933411935E-4</v>
      </c>
      <c r="H285" s="243">
        <v>1.1571740950681553E-4</v>
      </c>
      <c r="I285" s="243">
        <v>7.1878416750691918E-5</v>
      </c>
      <c r="J285" s="243">
        <v>6.4001263138054829E-5</v>
      </c>
      <c r="K285" s="243">
        <v>1.1625247434114057E-4</v>
      </c>
      <c r="L285" s="243">
        <v>9.7063209203397839E-5</v>
      </c>
      <c r="M285" s="243">
        <v>8.2730342971616902E-5</v>
      </c>
      <c r="N285" s="243">
        <v>7.4377559744563481E-5</v>
      </c>
      <c r="O285" s="243">
        <v>1.174008489341227E-4</v>
      </c>
      <c r="P285" s="243">
        <v>8.9194570139114834E-5</v>
      </c>
      <c r="Q285" s="243">
        <v>5.7311115599541855E-5</v>
      </c>
      <c r="R285" s="243">
        <v>9.7534326854859237E-5</v>
      </c>
      <c r="S285" s="243">
        <v>5.72428348485065E-5</v>
      </c>
      <c r="T285" s="243">
        <v>6.4577816381656818E-5</v>
      </c>
      <c r="U285" s="243">
        <v>8.6992557723927964E-5</v>
      </c>
      <c r="V285" s="243">
        <v>1.0115208529437101E-4</v>
      </c>
      <c r="W285" s="243" cm="1">
        <f t="array" ref="W285:W292">TRANSPOSE(X284:AE284)</f>
        <v>5.4081038536756427E-5</v>
      </c>
      <c r="X285" s="243">
        <f>X254</f>
        <v>3.4955439604617689E-4</v>
      </c>
      <c r="Y285" s="243">
        <f t="shared" ref="Y285:AE285" si="25">$B$257*SQRT($X$254)*SQRT(Y254)</f>
        <v>8.7612841870051645E-5</v>
      </c>
      <c r="Z285" s="243">
        <f t="shared" si="25"/>
        <v>7.996527784620985E-5</v>
      </c>
      <c r="AA285" s="243">
        <f t="shared" si="25"/>
        <v>4.9903153464530498E-5</v>
      </c>
      <c r="AB285" s="243">
        <f t="shared" si="25"/>
        <v>8.2223109645819851E-5</v>
      </c>
      <c r="AC285" s="243">
        <f t="shared" si="25"/>
        <v>1.1788313472628748E-4</v>
      </c>
      <c r="AD285" s="243">
        <f t="shared" si="25"/>
        <v>6.0995659920170167E-5</v>
      </c>
      <c r="AE285" s="244">
        <f t="shared" si="25"/>
        <v>1.1023718299317904E-4</v>
      </c>
    </row>
    <row r="286" spans="1:31" x14ac:dyDescent="0.2">
      <c r="A286" s="11" t="str">
        <v>TRAVELERS COS.</v>
      </c>
      <c r="B286" s="243">
        <v>5.9678238297494998E-5</v>
      </c>
      <c r="C286" s="243">
        <v>1.0279407810627975E-4</v>
      </c>
      <c r="D286" s="243">
        <v>6.8691299094454929E-5</v>
      </c>
      <c r="E286" s="243">
        <v>9.2231578756924633E-5</v>
      </c>
      <c r="F286" s="243">
        <v>1.2507701269235489E-4</v>
      </c>
      <c r="G286" s="243">
        <v>8.3274631227633425E-5</v>
      </c>
      <c r="H286" s="243">
        <v>9.5901061097703396E-5</v>
      </c>
      <c r="I286" s="243">
        <v>5.95693981207581E-5</v>
      </c>
      <c r="J286" s="243">
        <v>5.3041189503739147E-5</v>
      </c>
      <c r="K286" s="243">
        <v>9.6344497271970804E-5</v>
      </c>
      <c r="L286" s="243">
        <v>8.0441351010419662E-5</v>
      </c>
      <c r="M286" s="243">
        <v>6.8562956168559028E-5</v>
      </c>
      <c r="N286" s="243">
        <v>6.1640568448270984E-5</v>
      </c>
      <c r="O286" s="243">
        <v>9.7296215275977313E-5</v>
      </c>
      <c r="P286" s="243">
        <v>7.3920198844330647E-5</v>
      </c>
      <c r="Q286" s="243">
        <v>4.7496714816844307E-5</v>
      </c>
      <c r="R286" s="243">
        <v>8.0831790814331336E-5</v>
      </c>
      <c r="S286" s="243">
        <v>4.7440126992205414E-5</v>
      </c>
      <c r="T286" s="243">
        <v>5.3519009289684975E-5</v>
      </c>
      <c r="U286" s="243">
        <v>7.2095276146296185E-5</v>
      </c>
      <c r="V286" s="243">
        <v>8.3830016186149008E-5</v>
      </c>
      <c r="W286" s="243">
        <v>4.4819781250247043E-5</v>
      </c>
      <c r="X286" s="243" cm="1">
        <f t="array" ref="X286:X292">TRANSPOSE(Y285:AE285)</f>
        <v>8.7612841870051645E-5</v>
      </c>
      <c r="Y286" s="243">
        <f>Y254</f>
        <v>2.4008453587156931E-4</v>
      </c>
      <c r="Z286" s="243">
        <f t="shared" ref="Z286:AE286" si="26">$B$257*SQRT($Y$254)*SQRT(Z254)</f>
        <v>6.6271402281715646E-5</v>
      </c>
      <c r="AA286" s="243">
        <f t="shared" si="26"/>
        <v>4.1357349682876673E-5</v>
      </c>
      <c r="AB286" s="243">
        <f t="shared" si="26"/>
        <v>6.8142585419028994E-5</v>
      </c>
      <c r="AC286" s="243">
        <f t="shared" si="26"/>
        <v>9.7695910701394036E-5</v>
      </c>
      <c r="AD286" s="243">
        <f t="shared" si="26"/>
        <v>5.0550289136523144E-5</v>
      </c>
      <c r="AE286" s="244">
        <f t="shared" si="26"/>
        <v>9.1359311157453011E-5</v>
      </c>
    </row>
    <row r="287" spans="1:31" x14ac:dyDescent="0.2">
      <c r="A287" s="11" t="str">
        <v>UNITEDHEALTH GROUP</v>
      </c>
      <c r="B287" s="243">
        <v>5.446903450420739E-5</v>
      </c>
      <c r="C287" s="243">
        <v>9.382137185899746E-5</v>
      </c>
      <c r="D287" s="243">
        <v>6.269536178100867E-5</v>
      </c>
      <c r="E287" s="243">
        <v>8.4180853674752711E-5</v>
      </c>
      <c r="F287" s="243">
        <v>1.1415927001834829E-4</v>
      </c>
      <c r="G287" s="243">
        <v>7.6005741641564271E-5</v>
      </c>
      <c r="H287" s="243">
        <v>8.7530033642768744E-5</v>
      </c>
      <c r="I287" s="243">
        <v>5.4369694786560689E-5</v>
      </c>
      <c r="J287" s="243">
        <v>4.8411321507535873E-5</v>
      </c>
      <c r="K287" s="243">
        <v>8.7934763087967532E-5</v>
      </c>
      <c r="L287" s="243">
        <v>7.3419773249833409E-5</v>
      </c>
      <c r="M287" s="243">
        <v>6.2578221673350895E-5</v>
      </c>
      <c r="N287" s="243">
        <v>5.6260076460882419E-5</v>
      </c>
      <c r="O287" s="243">
        <v>8.8803407375690767E-5</v>
      </c>
      <c r="P287" s="243">
        <v>6.7467840477099426E-5</v>
      </c>
      <c r="Q287" s="243">
        <v>4.3350813830973711E-5</v>
      </c>
      <c r="R287" s="243">
        <v>7.3776132280491553E-5</v>
      </c>
      <c r="S287" s="243">
        <v>4.3299165453596868E-5</v>
      </c>
      <c r="T287" s="243">
        <v>4.8847433282111648E-5</v>
      </c>
      <c r="U287" s="243">
        <v>6.580221192903078E-5</v>
      </c>
      <c r="V287" s="243">
        <v>7.651264806728182E-5</v>
      </c>
      <c r="W287" s="243">
        <v>4.0907544877932622E-5</v>
      </c>
      <c r="X287" s="243">
        <v>7.996527784620985E-5</v>
      </c>
      <c r="Y287" s="243" cm="1">
        <f t="array" ref="Y287:Y292">TRANSPOSE(Z286:AE286)</f>
        <v>6.6271402281715646E-5</v>
      </c>
      <c r="Z287" s="243">
        <f>Z254</f>
        <v>2.0000071737438438E-4</v>
      </c>
      <c r="AA287" s="243">
        <f>$B$257*SQRT($Z$254)*SQRT(AA254)</f>
        <v>3.7747342601662178E-5</v>
      </c>
      <c r="AB287" s="243">
        <f>$B$257*SQRT($Z$254)*SQRT(AB254)</f>
        <v>6.2194544314334878E-5</v>
      </c>
      <c r="AC287" s="243">
        <f>$B$257*SQRT($Z$254)*SQRT(AC254)</f>
        <v>8.9168214121655178E-5</v>
      </c>
      <c r="AD287" s="243">
        <f>$B$257*SQRT($Z$254)*SQRT(AD254)</f>
        <v>4.6137847257641225E-5</v>
      </c>
      <c r="AE287" s="244">
        <f>$B$257*SQRT($Z$254)*SQRT(AE254)</f>
        <v>8.3384724711701254E-5</v>
      </c>
    </row>
    <row r="288" spans="1:31" x14ac:dyDescent="0.2">
      <c r="A288" s="11" t="str">
        <v>VERIZON COMMUNICATIONS</v>
      </c>
      <c r="B288" s="243">
        <v>3.3991960775224177E-5</v>
      </c>
      <c r="C288" s="243">
        <v>5.8550191336004305E-5</v>
      </c>
      <c r="D288" s="243">
        <v>3.9125684856483341E-5</v>
      </c>
      <c r="E288" s="243">
        <v>5.2533926884935869E-5</v>
      </c>
      <c r="F288" s="243">
        <v>7.1242265700380202E-5</v>
      </c>
      <c r="G288" s="243">
        <v>4.7432164202806092E-5</v>
      </c>
      <c r="H288" s="243">
        <v>5.4624017064396897E-5</v>
      </c>
      <c r="I288" s="243">
        <v>3.3929966803485834E-5</v>
      </c>
      <c r="J288" s="243">
        <v>3.0211582722910465E-5</v>
      </c>
      <c r="K288" s="243">
        <v>5.4876592634186233E-5</v>
      </c>
      <c r="L288" s="243">
        <v>4.5818364051255857E-5</v>
      </c>
      <c r="M288" s="243">
        <v>3.9052582368419207E-5</v>
      </c>
      <c r="N288" s="243">
        <v>3.5109678915305687E-5</v>
      </c>
      <c r="O288" s="243">
        <v>5.5418679029230193E-5</v>
      </c>
      <c r="P288" s="243">
        <v>4.2103999234822083E-5</v>
      </c>
      <c r="Q288" s="243">
        <v>2.7053520899157474E-5</v>
      </c>
      <c r="R288" s="243">
        <v>4.6040753566735379E-5</v>
      </c>
      <c r="S288" s="243">
        <v>2.7021289198451232E-5</v>
      </c>
      <c r="T288" s="243">
        <v>3.0483742757872127E-5</v>
      </c>
      <c r="U288" s="243">
        <v>4.1064546621288616E-5</v>
      </c>
      <c r="V288" s="243">
        <v>4.7748504367388394E-5</v>
      </c>
      <c r="W288" s="243">
        <v>2.5528773798881985E-5</v>
      </c>
      <c r="X288" s="243">
        <v>4.9903153464530498E-5</v>
      </c>
      <c r="Y288" s="243">
        <v>4.1357349682876673E-5</v>
      </c>
      <c r="Z288" s="243" cm="1">
        <f t="array" ref="Z288:Z292">TRANSPOSE(AA287:AE287)</f>
        <v>3.7747342601662178E-5</v>
      </c>
      <c r="AA288" s="243">
        <f>AA254</f>
        <v>7.7890525315136566E-5</v>
      </c>
      <c r="AB288" s="243">
        <f>$B$257*SQRT($AA$254)*SQRT(AB254)</f>
        <v>3.8813144569370163E-5</v>
      </c>
      <c r="AC288" s="243">
        <f>$B$257*SQRT($AA$254)*SQRT(AC254)</f>
        <v>5.5646340428266037E-5</v>
      </c>
      <c r="AD288" s="243">
        <f>$B$257*SQRT($AA$254)*SQRT(AD254)</f>
        <v>2.8792797752159211E-5</v>
      </c>
      <c r="AE288" s="244">
        <f>$B$257*SQRT($AA$254)*SQRT(AE254)</f>
        <v>5.2037094423512774E-5</v>
      </c>
    </row>
    <row r="289" spans="1:31" x14ac:dyDescent="0.2">
      <c r="A289" s="11" t="str">
        <v>VISA 'A'</v>
      </c>
      <c r="B289" s="243">
        <v>5.6006975989687803E-5</v>
      </c>
      <c r="C289" s="243">
        <v>9.6470432583499393E-5</v>
      </c>
      <c r="D289" s="243">
        <v>6.4465574870112871E-5</v>
      </c>
      <c r="E289" s="243">
        <v>8.6557712899961806E-5</v>
      </c>
      <c r="F289" s="243">
        <v>1.1738257439507294E-4</v>
      </c>
      <c r="G289" s="243">
        <v>7.8151775333353663E-5</v>
      </c>
      <c r="H289" s="243">
        <v>9.0001457474493028E-5</v>
      </c>
      <c r="I289" s="243">
        <v>5.5904831399982773E-5</v>
      </c>
      <c r="J289" s="243">
        <v>4.9778222543896604E-5</v>
      </c>
      <c r="K289" s="243">
        <v>9.0417614517221897E-5</v>
      </c>
      <c r="L289" s="243">
        <v>7.549279173020985E-5</v>
      </c>
      <c r="M289" s="243">
        <v>6.4345127293673603E-5</v>
      </c>
      <c r="N289" s="243">
        <v>5.7848588288805635E-5</v>
      </c>
      <c r="O289" s="243">
        <v>9.1310785108713425E-5</v>
      </c>
      <c r="P289" s="243">
        <v>6.9372805229090585E-5</v>
      </c>
      <c r="Q289" s="243">
        <v>4.4574830662313772E-5</v>
      </c>
      <c r="R289" s="243">
        <v>7.5859212612376157E-5</v>
      </c>
      <c r="S289" s="243">
        <v>4.4521723985135063E-5</v>
      </c>
      <c r="T289" s="243">
        <v>5.0226648000852314E-5</v>
      </c>
      <c r="U289" s="243">
        <v>6.7660147405273032E-5</v>
      </c>
      <c r="V289" s="243">
        <v>7.8672994339208961E-5</v>
      </c>
      <c r="W289" s="243">
        <v>4.206257563824589E-5</v>
      </c>
      <c r="X289" s="243">
        <v>8.2223109645819851E-5</v>
      </c>
      <c r="Y289" s="243">
        <v>6.8142585419028994E-5</v>
      </c>
      <c r="Z289" s="243">
        <v>6.2194544314334878E-5</v>
      </c>
      <c r="AA289" s="243" cm="1">
        <f t="array" ref="AA289:AA292">TRANSPOSE(AB288:AE288)</f>
        <v>3.8813144569370163E-5</v>
      </c>
      <c r="AB289" s="243">
        <f>AB254</f>
        <v>2.1145426414640603E-4</v>
      </c>
      <c r="AC289" s="243">
        <f>$B$257*SQRT($AB$254)*SQRT(AC254)</f>
        <v>9.1685892228714346E-5</v>
      </c>
      <c r="AD289" s="243">
        <f>$B$257*SQRT($AB$254)*SQRT(AD254)</f>
        <v>4.7440556402280173E-5</v>
      </c>
      <c r="AE289" s="244">
        <f>$B$257*SQRT($AB$254)*SQRT(AE254)</f>
        <v>8.5739105114379102E-5</v>
      </c>
    </row>
    <row r="290" spans="1:31" x14ac:dyDescent="0.2">
      <c r="A290" s="11" t="str">
        <v>WALGREENS BOOTS ALLIANCE</v>
      </c>
      <c r="B290" s="243">
        <v>8.0297107767438576E-5</v>
      </c>
      <c r="C290" s="243">
        <v>1.3830949778390004E-4</v>
      </c>
      <c r="D290" s="243">
        <v>9.2424186829662602E-5</v>
      </c>
      <c r="E290" s="243">
        <v>1.2409764815923932E-4</v>
      </c>
      <c r="F290" s="243">
        <v>1.6829120050966507E-4</v>
      </c>
      <c r="G290" s="243">
        <v>1.1204606953452349E-4</v>
      </c>
      <c r="H290" s="243">
        <v>1.2903493899378785E-4</v>
      </c>
      <c r="I290" s="243">
        <v>8.0150663240083348E-5</v>
      </c>
      <c r="J290" s="243">
        <v>7.1366954373947215E-5</v>
      </c>
      <c r="K290" s="243">
        <v>1.2963158264964834E-4</v>
      </c>
      <c r="L290" s="243">
        <v>1.0823388919161759E-4</v>
      </c>
      <c r="M290" s="243">
        <v>9.2251501340850434E-5</v>
      </c>
      <c r="N290" s="243">
        <v>8.2937424239360434E-5</v>
      </c>
      <c r="O290" s="243">
        <v>1.3091211983224695E-4</v>
      </c>
      <c r="P290" s="243">
        <v>9.9459674784717195E-5</v>
      </c>
      <c r="Q290" s="243">
        <v>6.3906860139461102E-5</v>
      </c>
      <c r="R290" s="243">
        <v>1.087592261972964E-4</v>
      </c>
      <c r="S290" s="243">
        <v>6.3830721185246278E-5</v>
      </c>
      <c r="T290" s="243">
        <v>7.20098612012943E-5</v>
      </c>
      <c r="U290" s="243">
        <v>9.7004240128271076E-5</v>
      </c>
      <c r="V290" s="243">
        <v>1.1279334035113224E-4</v>
      </c>
      <c r="W290" s="243">
        <v>6.0305044314875065E-5</v>
      </c>
      <c r="X290" s="243">
        <v>1.1788313472628748E-4</v>
      </c>
      <c r="Y290" s="243">
        <v>9.7695910701394036E-5</v>
      </c>
      <c r="Z290" s="243">
        <v>8.9168214121655178E-5</v>
      </c>
      <c r="AA290" s="243">
        <v>5.5646340428266037E-5</v>
      </c>
      <c r="AB290" s="243" cm="1">
        <f t="array" ref="AB290:AB292">TRANSPOSE(AC289:AE289)</f>
        <v>9.1685892228714346E-5</v>
      </c>
      <c r="AC290" s="243">
        <f>AC254</f>
        <v>4.346423141049255E-4</v>
      </c>
      <c r="AD290" s="243">
        <f>$B$257*SQRT($AC$254)*SQRT(AD254)</f>
        <v>6.8015446338015598E-5</v>
      </c>
      <c r="AE290" s="244">
        <f>$B$257*SQRT($AC$254)*SQRT(AE254)</f>
        <v>1.2292401154671625E-4</v>
      </c>
    </row>
    <row r="291" spans="1:31" x14ac:dyDescent="0.2">
      <c r="A291" s="11" t="str">
        <v>WALMART</v>
      </c>
      <c r="B291" s="243">
        <v>4.1547716637567092E-5</v>
      </c>
      <c r="C291" s="243">
        <v>7.1564767175088018E-5</v>
      </c>
      <c r="D291" s="243">
        <v>4.7822568354243433E-5</v>
      </c>
      <c r="E291" s="243">
        <v>6.4211203422688944E-5</v>
      </c>
      <c r="F291" s="243">
        <v>8.7078044350271565E-5</v>
      </c>
      <c r="G291" s="243">
        <v>5.7975417506398445E-5</v>
      </c>
      <c r="H291" s="243">
        <v>6.6765880250467083E-5</v>
      </c>
      <c r="I291" s="243">
        <v>4.1471942604169784E-5</v>
      </c>
      <c r="J291" s="243">
        <v>3.6927033613747854E-5</v>
      </c>
      <c r="K291" s="243">
        <v>6.7074598487481174E-5</v>
      </c>
      <c r="L291" s="243">
        <v>5.6002900773702553E-5</v>
      </c>
      <c r="M291" s="243">
        <v>4.7733216596053496E-5</v>
      </c>
      <c r="N291" s="243">
        <v>4.2913881916229776E-5</v>
      </c>
      <c r="O291" s="243">
        <v>6.7737180210356747E-5</v>
      </c>
      <c r="P291" s="243">
        <v>5.1462904452154037E-5</v>
      </c>
      <c r="Q291" s="243">
        <v>3.3066995687579049E-5</v>
      </c>
      <c r="R291" s="243">
        <v>5.6274723179988804E-5</v>
      </c>
      <c r="S291" s="243">
        <v>3.3027599502800383E-5</v>
      </c>
      <c r="T291" s="243">
        <v>3.725968956400122E-5</v>
      </c>
      <c r="U291" s="243">
        <v>5.0192401613825722E-5</v>
      </c>
      <c r="V291" s="243">
        <v>5.8362073975145801E-5</v>
      </c>
      <c r="W291" s="243">
        <v>3.1203326778182915E-5</v>
      </c>
      <c r="X291" s="243">
        <v>6.0995659920170167E-5</v>
      </c>
      <c r="Y291" s="243">
        <v>5.0550289136523144E-5</v>
      </c>
      <c r="Z291" s="243">
        <v>4.6137847257641225E-5</v>
      </c>
      <c r="AA291" s="243">
        <v>2.8792797752159211E-5</v>
      </c>
      <c r="AB291" s="243">
        <v>4.7440556402280173E-5</v>
      </c>
      <c r="AC291" s="243" cm="1">
        <f t="array" ref="AC291:AC292">TRANSPOSE(AD290:AE290)</f>
        <v>6.8015446338015598E-5</v>
      </c>
      <c r="AD291" s="243">
        <f>AD254</f>
        <v>1.1636611119012829E-4</v>
      </c>
      <c r="AE291" s="244">
        <f>$B$257*SQRT($AD$254)*SQRT(AE254)</f>
        <v>6.3603934708181685E-5</v>
      </c>
    </row>
    <row r="292" spans="1:31" ht="16" thickBot="1" x14ac:dyDescent="0.25">
      <c r="A292" s="12" t="str">
        <v>WALT DISNEY</v>
      </c>
      <c r="B292" s="245">
        <v>7.5089002199805292E-5</v>
      </c>
      <c r="C292" s="245">
        <v>1.2933868319925574E-4</v>
      </c>
      <c r="D292" s="245">
        <v>8.6429513604249864E-5</v>
      </c>
      <c r="E292" s="245">
        <v>1.1604862036386438E-4</v>
      </c>
      <c r="F292" s="245">
        <v>1.5737575955883297E-4</v>
      </c>
      <c r="G292" s="245">
        <v>1.0477871240549357E-4</v>
      </c>
      <c r="H292" s="245">
        <v>1.2066567635310675E-4</v>
      </c>
      <c r="I292" s="245">
        <v>7.4952056128614597E-5</v>
      </c>
      <c r="J292" s="245">
        <v>6.673806246545548E-5</v>
      </c>
      <c r="K292" s="245">
        <v>1.2122362144020958E-4</v>
      </c>
      <c r="L292" s="245">
        <v>1.0121379174877977E-4</v>
      </c>
      <c r="M292" s="245">
        <v>8.626802857185187E-5</v>
      </c>
      <c r="N292" s="245">
        <v>7.7558066589303995E-5</v>
      </c>
      <c r="O292" s="245">
        <v>1.2242110242046564E-4</v>
      </c>
      <c r="P292" s="245">
        <v>9.3008676730073253E-5</v>
      </c>
      <c r="Q292" s="245">
        <v>5.9761833209397039E-5</v>
      </c>
      <c r="R292" s="245">
        <v>1.0170505516625309E-4</v>
      </c>
      <c r="S292" s="245">
        <v>5.9690632661089789E-5</v>
      </c>
      <c r="T292" s="245">
        <v>6.7339270074486091E-5</v>
      </c>
      <c r="U292" s="245">
        <v>9.0712502640548603E-5</v>
      </c>
      <c r="V292" s="245">
        <v>1.0547751490974689E-4</v>
      </c>
      <c r="W292" s="245">
        <v>5.6393632736237435E-5</v>
      </c>
      <c r="X292" s="245">
        <v>1.1023718299317904E-4</v>
      </c>
      <c r="Y292" s="245">
        <v>9.1359311157453011E-5</v>
      </c>
      <c r="Z292" s="245">
        <v>8.3384724711701254E-5</v>
      </c>
      <c r="AA292" s="245">
        <v>5.2037094423512774E-5</v>
      </c>
      <c r="AB292" s="245">
        <v>8.5739105114379102E-5</v>
      </c>
      <c r="AC292" s="245">
        <v>1.2292401154671625E-4</v>
      </c>
      <c r="AD292" s="245">
        <f>AE291</f>
        <v>6.3603934708181685E-5</v>
      </c>
      <c r="AE292" s="246">
        <f>AE254</f>
        <v>3.8008861899832617E-4</v>
      </c>
    </row>
    <row r="293" spans="1:31" ht="16" thickBot="1" x14ac:dyDescent="0.25"/>
    <row r="294" spans="1:31" ht="48" x14ac:dyDescent="0.2">
      <c r="A294" s="278" t="s">
        <v>39</v>
      </c>
      <c r="B294" s="270" t="str">
        <f>Summary!$A2</f>
        <v>3M</v>
      </c>
      <c r="C294" s="270" t="str">
        <f>Summary!$A3</f>
        <v>AMERICAN EXPRESS</v>
      </c>
      <c r="D294" s="270" t="str">
        <f>Summary!$A4</f>
        <v>AMGEN</v>
      </c>
      <c r="E294" s="270" t="str">
        <f>Summary!$A5</f>
        <v>APPLE</v>
      </c>
      <c r="F294" s="270" t="str">
        <f>Summary!$A6</f>
        <v>BOEING</v>
      </c>
      <c r="G294" s="270" t="str">
        <f>Summary!$A7</f>
        <v>CATERPILLAR</v>
      </c>
      <c r="H294" s="270" t="str">
        <f>Summary!$A8</f>
        <v>CHEVRON</v>
      </c>
      <c r="I294" s="270" t="str">
        <f>Summary!$A9</f>
        <v>CISCO SYSTEMS</v>
      </c>
      <c r="J294" s="270" t="str">
        <f>Summary!$A10</f>
        <v>COCA COLA</v>
      </c>
      <c r="K294" s="270" t="str">
        <f>Summary!$A11</f>
        <v>DOW</v>
      </c>
      <c r="L294" s="270" t="str">
        <f>Summary!$A12</f>
        <v>GOLDMAN SACHS GP.</v>
      </c>
      <c r="M294" s="270" t="str">
        <f>Summary!$A13</f>
        <v>HONEYWELL</v>
      </c>
      <c r="N294" s="270" t="str">
        <f>Summary!$A14</f>
        <v>HOME DEPOT</v>
      </c>
      <c r="O294" s="270" t="str">
        <f>Summary!$A15</f>
        <v>INTEL</v>
      </c>
      <c r="P294" s="270" t="str">
        <f>Summary!$A16</f>
        <v>INTERNATIONAL BUS. MCHS.</v>
      </c>
      <c r="Q294" s="270" t="str">
        <f>Summary!$A17</f>
        <v>JOHNSON &amp; JOHNSON</v>
      </c>
      <c r="R294" s="270" t="str">
        <f>Summary!$A18</f>
        <v>JP MORGAN CHASE &amp; CO.</v>
      </c>
      <c r="S294" s="270" t="str">
        <f>Summary!$A19</f>
        <v>MC DONALDS</v>
      </c>
      <c r="T294" s="270" t="str">
        <f>Summary!$A20</f>
        <v>MERCK &amp; COMPANY</v>
      </c>
      <c r="U294" s="270" t="str">
        <f>Summary!$A21</f>
        <v>MICROSOFT</v>
      </c>
      <c r="V294" s="270" t="str">
        <f>Summary!$A22</f>
        <v>NIKE 'B'</v>
      </c>
      <c r="W294" s="270" t="str">
        <f>Summary!$A23</f>
        <v>PROCTER &amp; GAMBLE</v>
      </c>
      <c r="X294" s="270" t="str">
        <f>Summary!$A24</f>
        <v>SALESFORCE</v>
      </c>
      <c r="Y294" s="270" t="str">
        <f>Summary!$A25</f>
        <v>TRAVELERS COS.</v>
      </c>
      <c r="Z294" s="270" t="str">
        <f>Summary!$A26</f>
        <v>UNITEDHEALTH GROUP</v>
      </c>
      <c r="AA294" s="270" t="str">
        <f>Summary!$A27</f>
        <v>VERIZON COMMUNICATIONS</v>
      </c>
      <c r="AB294" s="270" t="str">
        <f>Summary!$A28</f>
        <v>VISA 'A'</v>
      </c>
      <c r="AC294" s="270" t="str">
        <f>Summary!$A29</f>
        <v>WALGREENS BOOTS ALLIANCE</v>
      </c>
      <c r="AD294" s="270" t="str">
        <f>Summary!$A30</f>
        <v>WALMART</v>
      </c>
      <c r="AE294" s="271" t="str">
        <f>Summary!$A31</f>
        <v>WALT DISNEY</v>
      </c>
    </row>
    <row r="295" spans="1:31" x14ac:dyDescent="0.2">
      <c r="A295" s="219" t="str" cm="1">
        <f t="array" ref="A295:A324">Summary!A2:A31</f>
        <v>3M</v>
      </c>
      <c r="B295" s="15"/>
      <c r="C295" s="16">
        <f>CORREL($B$2:$B$252,C2:C252)</f>
        <v>0.31350765336650144</v>
      </c>
      <c r="D295" s="16">
        <f t="shared" ref="D295:AE295" si="27">CORREL($B$2:$B$252,D2:D252)</f>
        <v>0.2499951432990308</v>
      </c>
      <c r="E295" s="16">
        <f t="shared" si="27"/>
        <v>0.11031001179582733</v>
      </c>
      <c r="F295" s="16">
        <f t="shared" si="27"/>
        <v>0.3044653048098625</v>
      </c>
      <c r="G295" s="16">
        <f t="shared" si="27"/>
        <v>0.44751609627872296</v>
      </c>
      <c r="H295" s="16">
        <f t="shared" si="27"/>
        <v>0.40339065466047858</v>
      </c>
      <c r="I295" s="16">
        <f t="shared" si="27"/>
        <v>0.50004150471919151</v>
      </c>
      <c r="J295" s="16">
        <f t="shared" si="27"/>
        <v>0.47254069850373126</v>
      </c>
      <c r="K295" s="16">
        <f t="shared" si="27"/>
        <v>0.45027768693139597</v>
      </c>
      <c r="L295" s="16">
        <f t="shared" si="27"/>
        <v>0.31590564867350096</v>
      </c>
      <c r="M295" s="16">
        <f t="shared" si="27"/>
        <v>0.60623651336456352</v>
      </c>
      <c r="N295" s="16">
        <f t="shared" si="27"/>
        <v>0.31223525078742342</v>
      </c>
      <c r="O295" s="16">
        <f t="shared" si="27"/>
        <v>0.14614902263195265</v>
      </c>
      <c r="P295" s="16">
        <f t="shared" si="27"/>
        <v>0.53655178442841089</v>
      </c>
      <c r="Q295" s="16">
        <f t="shared" si="27"/>
        <v>0.44162370751297086</v>
      </c>
      <c r="R295" s="16">
        <f t="shared" si="27"/>
        <v>0.36202419692057036</v>
      </c>
      <c r="S295" s="16">
        <f t="shared" si="27"/>
        <v>0.32248065891464195</v>
      </c>
      <c r="T295" s="16">
        <f t="shared" si="27"/>
        <v>0.14242308649161417</v>
      </c>
      <c r="U295" s="16">
        <f t="shared" si="27"/>
        <v>0.11003554607196778</v>
      </c>
      <c r="V295" s="16">
        <f t="shared" si="27"/>
        <v>0.10087248171057378</v>
      </c>
      <c r="W295" s="16">
        <f t="shared" si="27"/>
        <v>0.29366574973994636</v>
      </c>
      <c r="X295" s="16">
        <f t="shared" si="27"/>
        <v>-1.2965045631675862E-2</v>
      </c>
      <c r="Y295" s="16">
        <f t="shared" si="27"/>
        <v>0.44749834539613431</v>
      </c>
      <c r="Z295" s="16">
        <f t="shared" si="27"/>
        <v>0.1785287814502009</v>
      </c>
      <c r="AA295" s="16">
        <f t="shared" si="27"/>
        <v>0.33392670328650614</v>
      </c>
      <c r="AB295" s="16">
        <f t="shared" si="27"/>
        <v>0.26451476574333327</v>
      </c>
      <c r="AC295" s="16">
        <f t="shared" si="27"/>
        <v>0.41332116331332414</v>
      </c>
      <c r="AD295" s="16">
        <f t="shared" si="27"/>
        <v>0.19041067953489499</v>
      </c>
      <c r="AE295" s="7">
        <f t="shared" si="27"/>
        <v>0.16534088798607013</v>
      </c>
    </row>
    <row r="296" spans="1:31" x14ac:dyDescent="0.2">
      <c r="A296" s="93" t="str">
        <v>AMERICAN EXPRESS</v>
      </c>
      <c r="B296" s="15"/>
      <c r="C296" s="15"/>
      <c r="D296" s="16">
        <f>CORREL($C$2:$C$252,D2:D252)</f>
        <v>0.1688954101182204</v>
      </c>
      <c r="E296" s="16">
        <f t="shared" ref="E296:AE296" si="28">CORREL($C$2:$C$252,E2:E252)</f>
        <v>5.6529590113949958E-2</v>
      </c>
      <c r="F296" s="16">
        <f t="shared" si="28"/>
        <v>0.62219323333685894</v>
      </c>
      <c r="G296" s="16">
        <f t="shared" si="28"/>
        <v>0.57885266251902712</v>
      </c>
      <c r="H296" s="16">
        <f t="shared" si="28"/>
        <v>0.67692055574047494</v>
      </c>
      <c r="I296" s="16">
        <f t="shared" si="28"/>
        <v>0.35776201821828518</v>
      </c>
      <c r="J296" s="16">
        <f t="shared" si="28"/>
        <v>0.51597157772117208</v>
      </c>
      <c r="K296" s="16">
        <f t="shared" si="28"/>
        <v>0.61337978807234494</v>
      </c>
      <c r="L296" s="16">
        <f t="shared" si="28"/>
        <v>0.60045948536866389</v>
      </c>
      <c r="M296" s="16">
        <f t="shared" si="28"/>
        <v>0.67407574607872478</v>
      </c>
      <c r="N296" s="16">
        <f t="shared" si="28"/>
        <v>4.0707386193274242E-2</v>
      </c>
      <c r="O296" s="16">
        <f t="shared" si="28"/>
        <v>0.28551947402151578</v>
      </c>
      <c r="P296" s="16">
        <f t="shared" si="28"/>
        <v>0.33590659763707709</v>
      </c>
      <c r="Q296" s="16">
        <f t="shared" si="28"/>
        <v>0.28193806903728696</v>
      </c>
      <c r="R296" s="16">
        <f t="shared" si="28"/>
        <v>0.76618343819407064</v>
      </c>
      <c r="S296" s="16">
        <f t="shared" si="28"/>
        <v>0.19689274805400719</v>
      </c>
      <c r="T296" s="16">
        <f t="shared" si="28"/>
        <v>0.13452329705240937</v>
      </c>
      <c r="U296" s="16">
        <f t="shared" si="28"/>
        <v>5.457860729292096E-2</v>
      </c>
      <c r="V296" s="16">
        <f t="shared" si="28"/>
        <v>0.15912043538574136</v>
      </c>
      <c r="W296" s="16">
        <f t="shared" si="28"/>
        <v>-3.1841377972674875E-2</v>
      </c>
      <c r="X296" s="16">
        <f t="shared" si="28"/>
        <v>8.5309950611040047E-2</v>
      </c>
      <c r="Y296" s="16">
        <f t="shared" si="28"/>
        <v>0.57070291440867604</v>
      </c>
      <c r="Z296" s="16">
        <f t="shared" si="28"/>
        <v>0.2743307307405744</v>
      </c>
      <c r="AA296" s="16">
        <f t="shared" si="28"/>
        <v>0.34387007737586983</v>
      </c>
      <c r="AB296" s="16">
        <f t="shared" si="28"/>
        <v>0.55485745172259615</v>
      </c>
      <c r="AC296" s="16">
        <f t="shared" si="28"/>
        <v>0.35956871497978682</v>
      </c>
      <c r="AD296" s="16">
        <f t="shared" si="28"/>
        <v>6.7860915504878064E-2</v>
      </c>
      <c r="AE296" s="7">
        <f t="shared" si="28"/>
        <v>0.58470673049009969</v>
      </c>
    </row>
    <row r="297" spans="1:31" x14ac:dyDescent="0.2">
      <c r="A297" s="93" t="str">
        <v>AMGEN</v>
      </c>
      <c r="B297" s="15"/>
      <c r="C297" s="17"/>
      <c r="D297" s="15"/>
      <c r="E297" s="16">
        <f>CORREL($D$2:$D$252,E2:E252)</f>
        <v>0.35050425635285715</v>
      </c>
      <c r="F297" s="16">
        <f t="shared" ref="F297:AE297" si="29">CORREL($D$2:$D$252,F2:F252)</f>
        <v>0.19922907190602868</v>
      </c>
      <c r="G297" s="16">
        <f t="shared" si="29"/>
        <v>0.19090580160388734</v>
      </c>
      <c r="H297" s="16">
        <f t="shared" si="29"/>
        <v>0.22754371563156714</v>
      </c>
      <c r="I297" s="16">
        <f t="shared" si="29"/>
        <v>0.37086874603377862</v>
      </c>
      <c r="J297" s="16">
        <f t="shared" si="29"/>
        <v>0.32802902788942945</v>
      </c>
      <c r="K297" s="16">
        <f t="shared" si="29"/>
        <v>0.19288136169024062</v>
      </c>
      <c r="L297" s="16">
        <f t="shared" si="29"/>
        <v>0.12687533302764128</v>
      </c>
      <c r="M297" s="16">
        <f t="shared" si="29"/>
        <v>0.33277751014269824</v>
      </c>
      <c r="N297" s="16">
        <f t="shared" si="29"/>
        <v>0.34782378309068085</v>
      </c>
      <c r="O297" s="16">
        <f t="shared" si="29"/>
        <v>0.25210280732681284</v>
      </c>
      <c r="P297" s="16">
        <f t="shared" si="29"/>
        <v>0.20348234984044197</v>
      </c>
      <c r="Q297" s="16">
        <f t="shared" si="29"/>
        <v>0.48129063346207906</v>
      </c>
      <c r="R297" s="16">
        <f t="shared" si="29"/>
        <v>0.14250731614865142</v>
      </c>
      <c r="S297" s="16">
        <f t="shared" si="29"/>
        <v>0.29880077655370507</v>
      </c>
      <c r="T297" s="16">
        <f t="shared" si="29"/>
        <v>0.49447452695388655</v>
      </c>
      <c r="U297" s="16">
        <f t="shared" si="29"/>
        <v>0.39566075424335206</v>
      </c>
      <c r="V297" s="16">
        <f t="shared" si="29"/>
        <v>0.19151087478714771</v>
      </c>
      <c r="W297" s="16">
        <f t="shared" si="29"/>
        <v>0.36449717510547697</v>
      </c>
      <c r="X297" s="16">
        <f t="shared" si="29"/>
        <v>0.16370674152911649</v>
      </c>
      <c r="Y297" s="16">
        <f t="shared" si="29"/>
        <v>0.23344396058981448</v>
      </c>
      <c r="Z297" s="16">
        <f t="shared" si="29"/>
        <v>0.43012766754350445</v>
      </c>
      <c r="AA297" s="16">
        <f t="shared" si="29"/>
        <v>0.34945041437751767</v>
      </c>
      <c r="AB297" s="16">
        <f t="shared" si="29"/>
        <v>0.32552426470409829</v>
      </c>
      <c r="AC297" s="16">
        <f t="shared" si="29"/>
        <v>0.27086552893192806</v>
      </c>
      <c r="AD297" s="16">
        <f t="shared" si="29"/>
        <v>0.30446015556802847</v>
      </c>
      <c r="AE297" s="7">
        <f t="shared" si="29"/>
        <v>0.15229214414795889</v>
      </c>
    </row>
    <row r="298" spans="1:31" x14ac:dyDescent="0.2">
      <c r="A298" s="93" t="str">
        <v>APPLE</v>
      </c>
      <c r="B298" s="15"/>
      <c r="C298" s="17"/>
      <c r="D298" s="17"/>
      <c r="E298" s="15"/>
      <c r="F298" s="16">
        <f>CORREL($E$2:$E$252,F2:F252)</f>
        <v>0.22860784909031562</v>
      </c>
      <c r="G298" s="16">
        <f>CORREL($E$2:$E$252,G2:G252)</f>
        <v>-6.6599638672505436E-3</v>
      </c>
      <c r="H298" s="16">
        <f t="shared" ref="H298:AE298" si="30">CORREL($E$2:$E$252,H2:H252)</f>
        <v>7.6224000714497711E-2</v>
      </c>
      <c r="I298" s="16">
        <f t="shared" si="30"/>
        <v>0.41173173947912994</v>
      </c>
      <c r="J298" s="16">
        <f t="shared" si="30"/>
        <v>0.24049617650963961</v>
      </c>
      <c r="K298" s="16">
        <f t="shared" si="30"/>
        <v>8.4214151706037937E-2</v>
      </c>
      <c r="L298" s="16">
        <f t="shared" si="30"/>
        <v>0.14972629764542064</v>
      </c>
      <c r="M298" s="16">
        <f t="shared" si="30"/>
        <v>0.22276678653746454</v>
      </c>
      <c r="N298" s="16">
        <f t="shared" si="30"/>
        <v>0.40529600542545025</v>
      </c>
      <c r="O298" s="16">
        <f t="shared" si="30"/>
        <v>0.35474572725474757</v>
      </c>
      <c r="P298" s="16">
        <f t="shared" si="30"/>
        <v>7.5718693059469031E-2</v>
      </c>
      <c r="Q298" s="16">
        <f t="shared" si="30"/>
        <v>0.26873774957926949</v>
      </c>
      <c r="R298" s="16">
        <f t="shared" si="30"/>
        <v>5.9611886127831054E-2</v>
      </c>
      <c r="S298" s="16">
        <f t="shared" si="30"/>
        <v>0.30007537905320486</v>
      </c>
      <c r="T298" s="16">
        <f t="shared" si="30"/>
        <v>0.12120585161128737</v>
      </c>
      <c r="U298" s="16">
        <f t="shared" si="30"/>
        <v>0.74877446641796275</v>
      </c>
      <c r="V298" s="16">
        <f t="shared" si="30"/>
        <v>0.22415657631797964</v>
      </c>
      <c r="W298" s="16">
        <f t="shared" si="30"/>
        <v>0.28986987848638374</v>
      </c>
      <c r="X298" s="16">
        <f t="shared" si="30"/>
        <v>0.50580952835078608</v>
      </c>
      <c r="Y298" s="16">
        <f t="shared" si="30"/>
        <v>0.1689983569658525</v>
      </c>
      <c r="Z298" s="16">
        <f t="shared" si="30"/>
        <v>0.22522840584897352</v>
      </c>
      <c r="AA298" s="16">
        <f t="shared" si="30"/>
        <v>3.2223783075592392E-2</v>
      </c>
      <c r="AB298" s="16">
        <f t="shared" si="30"/>
        <v>0.39656671133477489</v>
      </c>
      <c r="AC298" s="16">
        <f t="shared" si="30"/>
        <v>3.5242581846472325E-2</v>
      </c>
      <c r="AD298" s="16">
        <f t="shared" si="30"/>
        <v>0.39542853599013489</v>
      </c>
      <c r="AE298" s="7">
        <f t="shared" si="30"/>
        <v>8.2679975142445336E-2</v>
      </c>
    </row>
    <row r="299" spans="1:31" x14ac:dyDescent="0.2">
      <c r="A299" s="93" t="str">
        <v>BOEING</v>
      </c>
      <c r="B299" s="15"/>
      <c r="C299" s="17"/>
      <c r="D299" s="17"/>
      <c r="E299" s="17"/>
      <c r="F299" s="15"/>
      <c r="G299" s="16">
        <f>CORREL($F$2:$F$252,G2:G252)</f>
        <v>0.50901116387522127</v>
      </c>
      <c r="H299" s="16">
        <f t="shared" ref="H299:AE299" si="31">CORREL($F$2:$F$252,H2:H252)</f>
        <v>0.58833367199248943</v>
      </c>
      <c r="I299" s="16">
        <f t="shared" si="31"/>
        <v>0.38761280094807699</v>
      </c>
      <c r="J299" s="16">
        <f t="shared" si="31"/>
        <v>0.37789636323481307</v>
      </c>
      <c r="K299" s="16">
        <f t="shared" si="31"/>
        <v>0.5467112865817878</v>
      </c>
      <c r="L299" s="16">
        <f t="shared" si="31"/>
        <v>0.54618743893894506</v>
      </c>
      <c r="M299" s="16">
        <f t="shared" si="31"/>
        <v>0.63195671527722896</v>
      </c>
      <c r="N299" s="16">
        <f t="shared" si="31"/>
        <v>0.1331367086349444</v>
      </c>
      <c r="O299" s="16">
        <f t="shared" si="31"/>
        <v>0.32724189304608337</v>
      </c>
      <c r="P299" s="16">
        <f t="shared" si="31"/>
        <v>0.34348350199146382</v>
      </c>
      <c r="Q299" s="16">
        <f t="shared" si="31"/>
        <v>0.21903406538652145</v>
      </c>
      <c r="R299" s="16">
        <f t="shared" si="31"/>
        <v>0.6138031522545242</v>
      </c>
      <c r="S299" s="16">
        <f t="shared" si="31"/>
        <v>0.26067858039399416</v>
      </c>
      <c r="T299" s="16">
        <f t="shared" si="31"/>
        <v>9.8881349021632661E-2</v>
      </c>
      <c r="U299" s="16">
        <f t="shared" si="31"/>
        <v>0.17502052495754558</v>
      </c>
      <c r="V299" s="16">
        <f t="shared" si="31"/>
        <v>0.16267211781987512</v>
      </c>
      <c r="W299" s="16">
        <f t="shared" si="31"/>
        <v>-2.5822648323048573E-3</v>
      </c>
      <c r="X299" s="16">
        <f t="shared" si="31"/>
        <v>0.14264606486220066</v>
      </c>
      <c r="Y299" s="16">
        <f t="shared" si="31"/>
        <v>0.43336420879354426</v>
      </c>
      <c r="Z299" s="16">
        <f t="shared" si="31"/>
        <v>0.1559777257551474</v>
      </c>
      <c r="AA299" s="16">
        <f t="shared" si="31"/>
        <v>0.22434724915136839</v>
      </c>
      <c r="AB299" s="16">
        <f t="shared" si="31"/>
        <v>0.39746536473529431</v>
      </c>
      <c r="AC299" s="16">
        <f t="shared" si="31"/>
        <v>0.42418105485200791</v>
      </c>
      <c r="AD299" s="16">
        <f t="shared" si="31"/>
        <v>0.20875865931014001</v>
      </c>
      <c r="AE299" s="7">
        <f t="shared" si="31"/>
        <v>0.44471413594610387</v>
      </c>
    </row>
    <row r="300" spans="1:31" x14ac:dyDescent="0.2">
      <c r="A300" s="93" t="str">
        <v>CATERPILLAR</v>
      </c>
      <c r="B300" s="15"/>
      <c r="C300" s="17"/>
      <c r="D300" s="17"/>
      <c r="E300" s="17"/>
      <c r="F300" s="17"/>
      <c r="G300" s="15"/>
      <c r="H300" s="16">
        <f>CORREL($G$2:$G$252,H2:H252)</f>
        <v>0.56416162781256363</v>
      </c>
      <c r="I300" s="16">
        <f t="shared" ref="I300:AE300" si="32">CORREL($G$2:$G$252,I2:I252)</f>
        <v>0.32329073382113105</v>
      </c>
      <c r="J300" s="16">
        <f t="shared" si="32"/>
        <v>0.35659737259453461</v>
      </c>
      <c r="K300" s="16">
        <f t="shared" si="32"/>
        <v>0.71880548516052478</v>
      </c>
      <c r="L300" s="16">
        <f t="shared" si="32"/>
        <v>0.60421123838144852</v>
      </c>
      <c r="M300" s="16">
        <f t="shared" si="32"/>
        <v>0.63777844554549112</v>
      </c>
      <c r="N300" s="16">
        <f t="shared" si="32"/>
        <v>0.15998280892590877</v>
      </c>
      <c r="O300" s="16">
        <f t="shared" si="32"/>
        <v>0.24410940675557499</v>
      </c>
      <c r="P300" s="16">
        <f t="shared" si="32"/>
        <v>0.40477130475859141</v>
      </c>
      <c r="Q300" s="16">
        <f t="shared" si="32"/>
        <v>0.25201519803217898</v>
      </c>
      <c r="R300" s="16">
        <f t="shared" si="32"/>
        <v>0.67168436497158335</v>
      </c>
      <c r="S300" s="16">
        <f t="shared" si="32"/>
        <v>0.27459085702456643</v>
      </c>
      <c r="T300" s="16">
        <f t="shared" si="32"/>
        <v>0.15775198753416139</v>
      </c>
      <c r="U300" s="16">
        <f t="shared" si="32"/>
        <v>-2.1552468325837095E-2</v>
      </c>
      <c r="V300" s="16">
        <f t="shared" si="32"/>
        <v>0.12660458675845501</v>
      </c>
      <c r="W300" s="16">
        <f t="shared" si="32"/>
        <v>0.13956424419258134</v>
      </c>
      <c r="X300" s="16">
        <f t="shared" si="32"/>
        <v>-9.6697947472647143E-3</v>
      </c>
      <c r="Y300" s="16">
        <f t="shared" si="32"/>
        <v>0.53165742371919511</v>
      </c>
      <c r="Z300" s="16">
        <f t="shared" si="32"/>
        <v>0.12543229832601513</v>
      </c>
      <c r="AA300" s="16">
        <f t="shared" si="32"/>
        <v>0.34180147652013176</v>
      </c>
      <c r="AB300" s="16">
        <f t="shared" si="32"/>
        <v>0.31172275602791721</v>
      </c>
      <c r="AC300" s="16">
        <f t="shared" si="32"/>
        <v>0.39366575253293418</v>
      </c>
      <c r="AD300" s="16">
        <f t="shared" si="32"/>
        <v>0.18612083967445803</v>
      </c>
      <c r="AE300" s="7">
        <f t="shared" si="32"/>
        <v>0.41900732683167269</v>
      </c>
    </row>
    <row r="301" spans="1:31" x14ac:dyDescent="0.2">
      <c r="A301" s="93" t="str">
        <v>CHEVRON</v>
      </c>
      <c r="B301" s="15"/>
      <c r="C301" s="17"/>
      <c r="D301" s="17"/>
      <c r="E301" s="17"/>
      <c r="F301" s="17"/>
      <c r="G301" s="17"/>
      <c r="H301" s="15"/>
      <c r="I301" s="16">
        <f>CORREL($H$2:$H$252,I2:I252)</f>
        <v>0.39007049311908465</v>
      </c>
      <c r="J301" s="16">
        <f t="shared" ref="J301:AE301" si="33">CORREL($H$2:$H$252,J2:J252)</f>
        <v>0.45533009650100104</v>
      </c>
      <c r="K301" s="16">
        <f t="shared" si="33"/>
        <v>0.66947067695293516</v>
      </c>
      <c r="L301" s="16">
        <f t="shared" si="33"/>
        <v>0.58977728694994791</v>
      </c>
      <c r="M301" s="16">
        <f t="shared" si="33"/>
        <v>0.62094377261240852</v>
      </c>
      <c r="N301" s="16">
        <f t="shared" si="33"/>
        <v>4.8810812221518542E-2</v>
      </c>
      <c r="O301" s="16">
        <f t="shared" si="33"/>
        <v>0.27230102381331317</v>
      </c>
      <c r="P301" s="16">
        <f t="shared" si="33"/>
        <v>0.43101120734785109</v>
      </c>
      <c r="Q301" s="16">
        <f t="shared" si="33"/>
        <v>0.31917348068540591</v>
      </c>
      <c r="R301" s="16">
        <f t="shared" si="33"/>
        <v>0.65938028850870467</v>
      </c>
      <c r="S301" s="16">
        <f t="shared" si="33"/>
        <v>0.16682094148906709</v>
      </c>
      <c r="T301" s="16">
        <f t="shared" si="33"/>
        <v>0.21243357022425222</v>
      </c>
      <c r="U301" s="16">
        <f t="shared" si="33"/>
        <v>7.88583240286891E-2</v>
      </c>
      <c r="V301" s="16">
        <f t="shared" si="33"/>
        <v>9.1339057227993181E-2</v>
      </c>
      <c r="W301" s="16">
        <f t="shared" si="33"/>
        <v>4.1026981359599486E-2</v>
      </c>
      <c r="X301" s="16">
        <f t="shared" si="33"/>
        <v>7.6152955549393914E-2</v>
      </c>
      <c r="Y301" s="16">
        <f t="shared" si="33"/>
        <v>0.49678447297903844</v>
      </c>
      <c r="Z301" s="16">
        <f t="shared" si="33"/>
        <v>0.22245116552487762</v>
      </c>
      <c r="AA301" s="16">
        <f t="shared" si="33"/>
        <v>0.3735218242907416</v>
      </c>
      <c r="AB301" s="16">
        <f t="shared" si="33"/>
        <v>0.41481055493395697</v>
      </c>
      <c r="AC301" s="16">
        <f t="shared" si="33"/>
        <v>0.43736751542882002</v>
      </c>
      <c r="AD301" s="16">
        <f t="shared" si="33"/>
        <v>0.15268982799574063</v>
      </c>
      <c r="AE301" s="7">
        <f t="shared" si="33"/>
        <v>0.43655071292899594</v>
      </c>
    </row>
    <row r="302" spans="1:31" x14ac:dyDescent="0.2">
      <c r="A302" s="93" t="str">
        <v>CISCO SYSTEMS</v>
      </c>
      <c r="B302" s="15"/>
      <c r="C302" s="17"/>
      <c r="D302" s="17"/>
      <c r="E302" s="17"/>
      <c r="F302" s="17"/>
      <c r="G302" s="17"/>
      <c r="H302" s="17"/>
      <c r="I302" s="15"/>
      <c r="J302" s="16">
        <f>CORREL($I$2:$I$252,J2:J252)</f>
        <v>0.50450623774402503</v>
      </c>
      <c r="K302" s="16">
        <f t="shared" ref="K302:AE302" si="34">CORREL($I$2:$I$252,K2:K252)</f>
        <v>0.37652916362223771</v>
      </c>
      <c r="L302" s="16">
        <f t="shared" si="34"/>
        <v>0.32670963897349997</v>
      </c>
      <c r="M302" s="16">
        <f t="shared" si="34"/>
        <v>0.52302949889817818</v>
      </c>
      <c r="N302" s="16">
        <f t="shared" si="34"/>
        <v>0.42483250895284391</v>
      </c>
      <c r="O302" s="16">
        <f t="shared" si="34"/>
        <v>0.34768802615226474</v>
      </c>
      <c r="P302" s="16">
        <f t="shared" si="34"/>
        <v>0.48420342709850667</v>
      </c>
      <c r="Q302" s="16">
        <f t="shared" si="34"/>
        <v>0.4717185447606852</v>
      </c>
      <c r="R302" s="16">
        <f t="shared" si="34"/>
        <v>0.35622072288391221</v>
      </c>
      <c r="S302" s="16">
        <f t="shared" si="34"/>
        <v>0.41549081380907799</v>
      </c>
      <c r="T302" s="16">
        <f t="shared" si="34"/>
        <v>0.29581153290657081</v>
      </c>
      <c r="U302" s="16">
        <f t="shared" si="34"/>
        <v>0.4562261782203143</v>
      </c>
      <c r="V302" s="16">
        <f t="shared" si="34"/>
        <v>0.25592084049889952</v>
      </c>
      <c r="W302" s="16">
        <f t="shared" si="34"/>
        <v>0.42943249656510529</v>
      </c>
      <c r="X302" s="16">
        <f t="shared" si="34"/>
        <v>0.27682295020755099</v>
      </c>
      <c r="Y302" s="16">
        <f t="shared" si="34"/>
        <v>0.40513876478054478</v>
      </c>
      <c r="Z302" s="16">
        <f t="shared" si="34"/>
        <v>0.3031375184139467</v>
      </c>
      <c r="AA302" s="16">
        <f t="shared" si="34"/>
        <v>0.32839124170078782</v>
      </c>
      <c r="AB302" s="16">
        <f t="shared" si="34"/>
        <v>0.49748803269678821</v>
      </c>
      <c r="AC302" s="16">
        <f t="shared" si="34"/>
        <v>0.38320471093928599</v>
      </c>
      <c r="AD302" s="16">
        <f t="shared" si="34"/>
        <v>0.36649904592799087</v>
      </c>
      <c r="AE302" s="7">
        <f t="shared" si="34"/>
        <v>0.3447526536258177</v>
      </c>
    </row>
    <row r="303" spans="1:31" x14ac:dyDescent="0.2">
      <c r="A303" s="93" t="str">
        <v>COCA COLA</v>
      </c>
      <c r="B303" s="15"/>
      <c r="C303" s="17"/>
      <c r="D303" s="17"/>
      <c r="E303" s="17"/>
      <c r="F303" s="17"/>
      <c r="G303" s="17"/>
      <c r="H303" s="17"/>
      <c r="I303" s="17"/>
      <c r="J303" s="15"/>
      <c r="K303" s="16">
        <f>+CORREL($J$2:$J$252,K2:K252)</f>
        <v>0.45602743926197209</v>
      </c>
      <c r="L303" s="16">
        <f t="shared" ref="L303:AE303" si="35">+CORREL($J$2:$J$252,L2:L252)</f>
        <v>0.32729599995233211</v>
      </c>
      <c r="M303" s="16">
        <f t="shared" si="35"/>
        <v>0.61262878955819822</v>
      </c>
      <c r="N303" s="16">
        <f t="shared" si="35"/>
        <v>0.21899151760310157</v>
      </c>
      <c r="O303" s="16">
        <f t="shared" si="35"/>
        <v>0.23590319088054146</v>
      </c>
      <c r="P303" s="16">
        <f t="shared" si="35"/>
        <v>0.41738564518770827</v>
      </c>
      <c r="Q303" s="16">
        <f t="shared" si="35"/>
        <v>0.52480906189464216</v>
      </c>
      <c r="R303" s="16">
        <f t="shared" si="35"/>
        <v>0.43873956712267348</v>
      </c>
      <c r="S303" s="16">
        <f t="shared" si="35"/>
        <v>0.45535955716591975</v>
      </c>
      <c r="T303" s="16">
        <f t="shared" si="35"/>
        <v>0.301422365550639</v>
      </c>
      <c r="U303" s="16">
        <f t="shared" si="35"/>
        <v>0.27659636049338976</v>
      </c>
      <c r="V303" s="16">
        <f t="shared" si="35"/>
        <v>0.13231500918329417</v>
      </c>
      <c r="W303" s="16">
        <f t="shared" si="35"/>
        <v>0.41794055886811143</v>
      </c>
      <c r="X303" s="16">
        <f t="shared" si="35"/>
        <v>0.18121149823820332</v>
      </c>
      <c r="Y303" s="16">
        <f t="shared" si="35"/>
        <v>0.50113580093165122</v>
      </c>
      <c r="Z303" s="16">
        <f t="shared" si="35"/>
        <v>0.27529927020806588</v>
      </c>
      <c r="AA303" s="16">
        <f t="shared" si="35"/>
        <v>0.46464919826788659</v>
      </c>
      <c r="AB303" s="16">
        <f t="shared" si="35"/>
        <v>0.57159416277183939</v>
      </c>
      <c r="AC303" s="16">
        <f t="shared" si="35"/>
        <v>0.29593720952466607</v>
      </c>
      <c r="AD303" s="16">
        <f t="shared" si="35"/>
        <v>0.24616938708112207</v>
      </c>
      <c r="AE303" s="7">
        <f t="shared" si="35"/>
        <v>0.43184352316984126</v>
      </c>
    </row>
    <row r="304" spans="1:31" x14ac:dyDescent="0.2">
      <c r="A304" s="93" t="str">
        <v>DOW</v>
      </c>
      <c r="B304" s="15"/>
      <c r="C304" s="17"/>
      <c r="D304" s="17"/>
      <c r="E304" s="17"/>
      <c r="F304" s="17"/>
      <c r="G304" s="17"/>
      <c r="H304" s="17"/>
      <c r="I304" s="17"/>
      <c r="J304" s="17"/>
      <c r="K304" s="15"/>
      <c r="L304" s="16">
        <f>CORREL($K$2:$K$252,L2:L252)</f>
        <v>0.60148207437065271</v>
      </c>
      <c r="M304" s="16">
        <f t="shared" ref="M304:AE304" si="36">CORREL($K$2:$K$252,M2:M252)</f>
        <v>0.64260454300034342</v>
      </c>
      <c r="N304" s="16">
        <f t="shared" si="36"/>
        <v>0.19150987548325921</v>
      </c>
      <c r="O304" s="16">
        <f t="shared" si="36"/>
        <v>0.22001231153459191</v>
      </c>
      <c r="P304" s="16">
        <f t="shared" si="36"/>
        <v>0.43782370962940681</v>
      </c>
      <c r="Q304" s="16">
        <f t="shared" si="36"/>
        <v>0.29515732566709513</v>
      </c>
      <c r="R304" s="16">
        <f t="shared" si="36"/>
        <v>0.65669589258531091</v>
      </c>
      <c r="S304" s="16">
        <f t="shared" si="36"/>
        <v>0.26189577931488089</v>
      </c>
      <c r="T304" s="16">
        <f t="shared" si="36"/>
        <v>0.17655207607470566</v>
      </c>
      <c r="U304" s="16">
        <f t="shared" si="36"/>
        <v>6.0479928916605405E-2</v>
      </c>
      <c r="V304" s="16">
        <f t="shared" si="36"/>
        <v>0.18240678215627124</v>
      </c>
      <c r="W304" s="16">
        <f t="shared" si="36"/>
        <v>0.12438039096084302</v>
      </c>
      <c r="X304" s="16">
        <f t="shared" si="36"/>
        <v>8.9832996092105377E-2</v>
      </c>
      <c r="Y304" s="16">
        <f t="shared" si="36"/>
        <v>0.56597029733986515</v>
      </c>
      <c r="Z304" s="16">
        <f t="shared" si="36"/>
        <v>0.1241987907475043</v>
      </c>
      <c r="AA304" s="16">
        <f t="shared" si="36"/>
        <v>0.36247322378404329</v>
      </c>
      <c r="AB304" s="16">
        <f t="shared" si="36"/>
        <v>0.39199320014754535</v>
      </c>
      <c r="AC304" s="16">
        <f t="shared" si="36"/>
        <v>0.35446262642545384</v>
      </c>
      <c r="AD304" s="16">
        <f t="shared" si="36"/>
        <v>0.19630792713824977</v>
      </c>
      <c r="AE304" s="7">
        <f t="shared" si="36"/>
        <v>0.39757257823018011</v>
      </c>
    </row>
    <row r="305" spans="1:31" x14ac:dyDescent="0.2">
      <c r="A305" s="93" t="str">
        <v>GOLDMAN SACHS GP.</v>
      </c>
      <c r="B305" s="15"/>
      <c r="C305" s="17"/>
      <c r="D305" s="17"/>
      <c r="E305" s="17"/>
      <c r="F305" s="17"/>
      <c r="G305" s="17"/>
      <c r="H305" s="17"/>
      <c r="I305" s="17"/>
      <c r="J305" s="17"/>
      <c r="K305" s="17"/>
      <c r="L305" s="15"/>
      <c r="M305" s="16">
        <f>CORREL($L$2:$L$252,M2:M252)</f>
        <v>0.55847688659156447</v>
      </c>
      <c r="N305" s="16">
        <f t="shared" ref="N305:AE305" si="37">CORREL($L$2:$L$252,N2:N252)</f>
        <v>0.15187574892473624</v>
      </c>
      <c r="O305" s="16">
        <f t="shared" si="37"/>
        <v>0.25201474475005803</v>
      </c>
      <c r="P305" s="16">
        <f t="shared" si="37"/>
        <v>0.34655712216829265</v>
      </c>
      <c r="Q305" s="16">
        <f t="shared" si="37"/>
        <v>0.19815320048324572</v>
      </c>
      <c r="R305" s="16">
        <f t="shared" si="37"/>
        <v>0.79273043371018082</v>
      </c>
      <c r="S305" s="16">
        <f t="shared" si="37"/>
        <v>0.2182515703736661</v>
      </c>
      <c r="T305" s="16">
        <f t="shared" si="37"/>
        <v>0.16288995831053982</v>
      </c>
      <c r="U305" s="16">
        <f t="shared" si="37"/>
        <v>7.9546347778940887E-2</v>
      </c>
      <c r="V305" s="16">
        <f t="shared" si="37"/>
        <v>0.18674308096182513</v>
      </c>
      <c r="W305" s="16">
        <f t="shared" si="37"/>
        <v>5.6147483594281802E-2</v>
      </c>
      <c r="X305" s="16">
        <f t="shared" si="37"/>
        <v>7.4089295335141844E-2</v>
      </c>
      <c r="Y305" s="16">
        <f t="shared" si="37"/>
        <v>0.51771199405245427</v>
      </c>
      <c r="Z305" s="16">
        <f t="shared" si="37"/>
        <v>0.20389947470942058</v>
      </c>
      <c r="AA305" s="16">
        <f t="shared" si="37"/>
        <v>0.27736014319149205</v>
      </c>
      <c r="AB305" s="16">
        <f t="shared" si="37"/>
        <v>0.33912602130281638</v>
      </c>
      <c r="AC305" s="16">
        <f t="shared" si="37"/>
        <v>0.3717089831032605</v>
      </c>
      <c r="AD305" s="16">
        <f t="shared" si="37"/>
        <v>0.198451112196246</v>
      </c>
      <c r="AE305" s="7">
        <f t="shared" si="37"/>
        <v>0.39443419883226594</v>
      </c>
    </row>
    <row r="306" spans="1:31" x14ac:dyDescent="0.2">
      <c r="A306" s="93" t="str">
        <v>HONEYWELL</v>
      </c>
      <c r="B306" s="15"/>
      <c r="C306" s="17"/>
      <c r="D306" s="17"/>
      <c r="E306" s="17"/>
      <c r="F306" s="17"/>
      <c r="G306" s="17"/>
      <c r="H306" s="17"/>
      <c r="I306" s="17"/>
      <c r="J306" s="17"/>
      <c r="K306" s="17"/>
      <c r="L306" s="17"/>
      <c r="M306" s="15"/>
      <c r="N306" s="16">
        <f>CORREL($M$2:$M$252,N2:N252)</f>
        <v>0.33030232092472428</v>
      </c>
      <c r="O306" s="16">
        <f t="shared" ref="O306:AE306" si="38">CORREL($M$2:$M$252,O2:O252)</f>
        <v>0.35745713163941267</v>
      </c>
      <c r="P306" s="16">
        <f t="shared" si="38"/>
        <v>0.49076340509214583</v>
      </c>
      <c r="Q306" s="16">
        <f t="shared" si="38"/>
        <v>0.45945053800342561</v>
      </c>
      <c r="R306" s="16">
        <f t="shared" si="38"/>
        <v>0.67470146811812703</v>
      </c>
      <c r="S306" s="16">
        <f t="shared" si="38"/>
        <v>0.39558795222712106</v>
      </c>
      <c r="T306" s="16">
        <f t="shared" si="38"/>
        <v>0.26087018865490025</v>
      </c>
      <c r="U306" s="16">
        <f t="shared" si="38"/>
        <v>0.22491525281863983</v>
      </c>
      <c r="V306" s="16">
        <f t="shared" si="38"/>
        <v>0.26297865515878283</v>
      </c>
      <c r="W306" s="16">
        <f t="shared" si="38"/>
        <v>0.23950323810871466</v>
      </c>
      <c r="X306" s="16">
        <f t="shared" si="38"/>
        <v>0.13007838244750633</v>
      </c>
      <c r="Y306" s="16">
        <f t="shared" si="38"/>
        <v>0.60753201562563552</v>
      </c>
      <c r="Z306" s="16">
        <f t="shared" si="38"/>
        <v>0.38159561753544013</v>
      </c>
      <c r="AA306" s="16">
        <f t="shared" si="38"/>
        <v>0.42395180245611946</v>
      </c>
      <c r="AB306" s="16">
        <f t="shared" si="38"/>
        <v>0.56529324694294081</v>
      </c>
      <c r="AC306" s="16">
        <f t="shared" si="38"/>
        <v>0.44383570254855537</v>
      </c>
      <c r="AD306" s="16">
        <f t="shared" si="38"/>
        <v>0.24195822536020367</v>
      </c>
      <c r="AE306" s="7">
        <f t="shared" si="38"/>
        <v>0.49753956950275841</v>
      </c>
    </row>
    <row r="307" spans="1:31" x14ac:dyDescent="0.2">
      <c r="A307" s="93" t="str">
        <v>HOME DEPOT</v>
      </c>
      <c r="B307" s="15"/>
      <c r="C307" s="17"/>
      <c r="D307" s="17"/>
      <c r="E307" s="17"/>
      <c r="F307" s="17"/>
      <c r="G307" s="17"/>
      <c r="H307" s="17"/>
      <c r="I307" s="17"/>
      <c r="J307" s="17"/>
      <c r="K307" s="17"/>
      <c r="L307" s="17"/>
      <c r="M307" s="17"/>
      <c r="N307" s="15"/>
      <c r="O307" s="16">
        <f>CORREL($N$2:$N$252,O2:O252)</f>
        <v>0.20014289183461728</v>
      </c>
      <c r="P307" s="16">
        <f t="shared" ref="P307:AE307" si="39">CORREL($N$2:$N$252,P2:P252)</f>
        <v>0.21564142772562978</v>
      </c>
      <c r="Q307" s="16">
        <f t="shared" si="39"/>
        <v>0.29341270494192789</v>
      </c>
      <c r="R307" s="16">
        <f t="shared" si="39"/>
        <v>0.10181176574360097</v>
      </c>
      <c r="S307" s="16">
        <f t="shared" si="39"/>
        <v>0.43021380232469075</v>
      </c>
      <c r="T307" s="16">
        <f t="shared" si="39"/>
        <v>0.19526845673866727</v>
      </c>
      <c r="U307" s="16">
        <f t="shared" si="39"/>
        <v>0.45987680563809735</v>
      </c>
      <c r="V307" s="16">
        <f t="shared" si="39"/>
        <v>0.28400070763126944</v>
      </c>
      <c r="W307" s="16">
        <f t="shared" si="39"/>
        <v>0.44756952620273566</v>
      </c>
      <c r="X307" s="16">
        <f t="shared" si="39"/>
        <v>0.2537599331043453</v>
      </c>
      <c r="Y307" s="16">
        <f t="shared" si="39"/>
        <v>0.23033222400062714</v>
      </c>
      <c r="Z307" s="16">
        <f t="shared" si="39"/>
        <v>0.373137940950859</v>
      </c>
      <c r="AA307" s="16">
        <f t="shared" si="39"/>
        <v>0.2708693924048266</v>
      </c>
      <c r="AB307" s="16">
        <f t="shared" si="39"/>
        <v>0.26286284578247571</v>
      </c>
      <c r="AC307" s="16">
        <f t="shared" si="39"/>
        <v>0.17489111380383376</v>
      </c>
      <c r="AD307" s="16">
        <f t="shared" si="39"/>
        <v>0.46428584500063502</v>
      </c>
      <c r="AE307" s="7">
        <f t="shared" si="39"/>
        <v>0.13103441506161298</v>
      </c>
    </row>
    <row r="308" spans="1:31" x14ac:dyDescent="0.2">
      <c r="A308" s="93" t="str">
        <v>INTEL</v>
      </c>
      <c r="B308" s="15"/>
      <c r="C308" s="17"/>
      <c r="D308" s="17"/>
      <c r="E308" s="17"/>
      <c r="F308" s="17"/>
      <c r="G308" s="17"/>
      <c r="H308" s="17"/>
      <c r="I308" s="17"/>
      <c r="J308" s="17"/>
      <c r="K308" s="17"/>
      <c r="L308" s="17"/>
      <c r="M308" s="17"/>
      <c r="N308" s="17"/>
      <c r="O308" s="15"/>
      <c r="P308" s="16">
        <f>CORREL($O$2:$O$252,P2:P252)</f>
        <v>0.34517603402908964</v>
      </c>
      <c r="Q308" s="16">
        <f t="shared" ref="Q308:AE308" si="40">CORREL($O$2:$O$252,Q2:Q252)</f>
        <v>0.1595823322580795</v>
      </c>
      <c r="R308" s="16">
        <f t="shared" si="40"/>
        <v>0.23352391376281689</v>
      </c>
      <c r="S308" s="16">
        <f t="shared" si="40"/>
        <v>0.22104466235276296</v>
      </c>
      <c r="T308" s="16">
        <f t="shared" si="40"/>
        <v>9.4134035704181732E-2</v>
      </c>
      <c r="U308" s="16">
        <f t="shared" si="40"/>
        <v>0.378085115857069</v>
      </c>
      <c r="V308" s="16">
        <f t="shared" si="40"/>
        <v>0.17195933658747081</v>
      </c>
      <c r="W308" s="16">
        <f t="shared" si="40"/>
        <v>0.14032579364240583</v>
      </c>
      <c r="X308" s="16">
        <f t="shared" si="40"/>
        <v>0.2698163417125482</v>
      </c>
      <c r="Y308" s="16">
        <f t="shared" si="40"/>
        <v>0.24214842246304868</v>
      </c>
      <c r="Z308" s="16">
        <f t="shared" si="40"/>
        <v>0.23424521447265359</v>
      </c>
      <c r="AA308" s="16">
        <f t="shared" si="40"/>
        <v>5.4034375150436138E-2</v>
      </c>
      <c r="AB308" s="16">
        <f t="shared" si="40"/>
        <v>0.31889532109754065</v>
      </c>
      <c r="AC308" s="16">
        <f t="shared" si="40"/>
        <v>0.17125439817967408</v>
      </c>
      <c r="AD308" s="16">
        <f t="shared" si="40"/>
        <v>0.17919962277153981</v>
      </c>
      <c r="AE308" s="7">
        <f t="shared" si="40"/>
        <v>0.15462794625871459</v>
      </c>
    </row>
    <row r="309" spans="1:31" x14ac:dyDescent="0.2">
      <c r="A309" s="93" t="str">
        <v>INTERNATIONAL BUS. MCHS.</v>
      </c>
      <c r="B309" s="15"/>
      <c r="C309" s="17"/>
      <c r="D309" s="17"/>
      <c r="E309" s="17"/>
      <c r="F309" s="17"/>
      <c r="G309" s="17"/>
      <c r="H309" s="17"/>
      <c r="I309" s="17"/>
      <c r="J309" s="17"/>
      <c r="K309" s="17"/>
      <c r="L309" s="17"/>
      <c r="M309" s="17"/>
      <c r="N309" s="17"/>
      <c r="O309" s="17"/>
      <c r="P309" s="15"/>
      <c r="Q309" s="16">
        <f>CORREL($P$2:$P$252,Q2:Q252)</f>
        <v>0.34910354395802745</v>
      </c>
      <c r="R309" s="16">
        <f t="shared" ref="R309:AE309" si="41">CORREL($P$2:$P$252,R2:R252)</f>
        <v>0.40028800792355262</v>
      </c>
      <c r="S309" s="16">
        <f t="shared" si="41"/>
        <v>0.31599294987884619</v>
      </c>
      <c r="T309" s="16">
        <f t="shared" si="41"/>
        <v>0.23082330061920042</v>
      </c>
      <c r="U309" s="16">
        <f t="shared" si="41"/>
        <v>0.11493563661222024</v>
      </c>
      <c r="V309" s="16">
        <f t="shared" si="41"/>
        <v>0.11659292113431881</v>
      </c>
      <c r="W309" s="16">
        <f t="shared" si="41"/>
        <v>0.29991354104823897</v>
      </c>
      <c r="X309" s="16">
        <f t="shared" si="41"/>
        <v>3.434891555970309E-2</v>
      </c>
      <c r="Y309" s="16">
        <f t="shared" si="41"/>
        <v>0.36449753032099569</v>
      </c>
      <c r="Z309" s="16">
        <f t="shared" si="41"/>
        <v>0.24084016182152851</v>
      </c>
      <c r="AA309" s="16">
        <f t="shared" si="41"/>
        <v>0.30704200840357432</v>
      </c>
      <c r="AB309" s="16">
        <f t="shared" si="41"/>
        <v>0.34421891036698593</v>
      </c>
      <c r="AC309" s="16">
        <f t="shared" si="41"/>
        <v>0.31877345518704647</v>
      </c>
      <c r="AD309" s="16">
        <f t="shared" si="41"/>
        <v>0.16757623440868974</v>
      </c>
      <c r="AE309" s="7">
        <f t="shared" si="41"/>
        <v>0.20426961663520704</v>
      </c>
    </row>
    <row r="310" spans="1:31" x14ac:dyDescent="0.2">
      <c r="A310" s="93" t="str">
        <v>JOHNSON &amp; JOHNSON</v>
      </c>
      <c r="B310" s="15"/>
      <c r="C310" s="17"/>
      <c r="D310" s="17"/>
      <c r="E310" s="17"/>
      <c r="F310" s="17"/>
      <c r="G310" s="17"/>
      <c r="H310" s="17"/>
      <c r="I310" s="17"/>
      <c r="J310" s="17"/>
      <c r="K310" s="17"/>
      <c r="L310" s="17"/>
      <c r="M310" s="17"/>
      <c r="N310" s="17"/>
      <c r="O310" s="17"/>
      <c r="P310" s="17"/>
      <c r="Q310" s="15"/>
      <c r="R310" s="16">
        <f>CORREL($Q$2:$Q$252,R2:R252)</f>
        <v>0.25804603763039746</v>
      </c>
      <c r="S310" s="16">
        <f t="shared" ref="S310:AE310" si="42">CORREL($Q$2:$Q$252,S2:S252)</f>
        <v>0.29898785754782747</v>
      </c>
      <c r="T310" s="16">
        <f t="shared" si="42"/>
        <v>0.46606128275076514</v>
      </c>
      <c r="U310" s="16">
        <f t="shared" si="42"/>
        <v>0.30914787743306166</v>
      </c>
      <c r="V310" s="16">
        <f t="shared" si="42"/>
        <v>0.19548342807907151</v>
      </c>
      <c r="W310" s="16">
        <f t="shared" si="42"/>
        <v>0.50023437937577797</v>
      </c>
      <c r="X310" s="16">
        <f t="shared" si="42"/>
        <v>0.15121204440223565</v>
      </c>
      <c r="Y310" s="16">
        <f t="shared" si="42"/>
        <v>0.34386399965106024</v>
      </c>
      <c r="Z310" s="16">
        <f t="shared" si="42"/>
        <v>0.41373259140082647</v>
      </c>
      <c r="AA310" s="16">
        <f t="shared" si="42"/>
        <v>0.40615033945210149</v>
      </c>
      <c r="AB310" s="16">
        <f t="shared" si="42"/>
        <v>0.38240883464032938</v>
      </c>
      <c r="AC310" s="16">
        <f t="shared" si="42"/>
        <v>0.3116979971842968</v>
      </c>
      <c r="AD310" s="16">
        <f t="shared" si="42"/>
        <v>0.33427364037633039</v>
      </c>
      <c r="AE310" s="7">
        <f t="shared" si="42"/>
        <v>0.22999501583835549</v>
      </c>
    </row>
    <row r="311" spans="1:31" x14ac:dyDescent="0.2">
      <c r="A311" s="93" t="str">
        <v>JP MORGAN CHASE &amp; CO.</v>
      </c>
      <c r="B311" s="15"/>
      <c r="C311" s="17"/>
      <c r="D311" s="17"/>
      <c r="E311" s="17"/>
      <c r="F311" s="17"/>
      <c r="G311" s="17"/>
      <c r="H311" s="17"/>
      <c r="I311" s="17"/>
      <c r="J311" s="17"/>
      <c r="K311" s="17"/>
      <c r="L311" s="17"/>
      <c r="M311" s="17"/>
      <c r="N311" s="17"/>
      <c r="O311" s="17"/>
      <c r="P311" s="17"/>
      <c r="Q311" s="17"/>
      <c r="R311" s="15"/>
      <c r="S311" s="16">
        <f>CORREL($R$2:$R$252,S2:S252)</f>
        <v>0.20611278529295526</v>
      </c>
      <c r="T311" s="16">
        <f t="shared" ref="T311:AE311" si="43">CORREL($R$2:$R$252,T2:T252)</f>
        <v>0.14445910933970046</v>
      </c>
      <c r="U311" s="16">
        <f t="shared" si="43"/>
        <v>4.1598916605900503E-2</v>
      </c>
      <c r="V311" s="16">
        <f t="shared" si="43"/>
        <v>0.20202583824964157</v>
      </c>
      <c r="W311" s="16">
        <f t="shared" si="43"/>
        <v>1.9300793711224867E-2</v>
      </c>
      <c r="X311" s="16">
        <f t="shared" si="43"/>
        <v>4.4098038618055592E-2</v>
      </c>
      <c r="Y311" s="16">
        <f t="shared" si="43"/>
        <v>0.61220037984378717</v>
      </c>
      <c r="Z311" s="16">
        <f t="shared" si="43"/>
        <v>0.22917686940028961</v>
      </c>
      <c r="AA311" s="16">
        <f t="shared" si="43"/>
        <v>0.36672241327833144</v>
      </c>
      <c r="AB311" s="16">
        <f t="shared" si="43"/>
        <v>0.43017691077210063</v>
      </c>
      <c r="AC311" s="16">
        <f t="shared" si="43"/>
        <v>0.42548954881263668</v>
      </c>
      <c r="AD311" s="16">
        <f t="shared" si="43"/>
        <v>0.11380584676525564</v>
      </c>
      <c r="AE311" s="7">
        <f t="shared" si="43"/>
        <v>0.49307648207384291</v>
      </c>
    </row>
    <row r="312" spans="1:31" x14ac:dyDescent="0.2">
      <c r="A312" s="93" t="str">
        <v>MC DONALDS</v>
      </c>
      <c r="B312" s="15"/>
      <c r="C312" s="17"/>
      <c r="D312" s="17"/>
      <c r="E312" s="17"/>
      <c r="F312" s="17"/>
      <c r="G312" s="17"/>
      <c r="H312" s="17"/>
      <c r="I312" s="17"/>
      <c r="J312" s="17"/>
      <c r="K312" s="17"/>
      <c r="L312" s="17"/>
      <c r="M312" s="17"/>
      <c r="N312" s="17"/>
      <c r="O312" s="17"/>
      <c r="P312" s="17"/>
      <c r="Q312" s="17"/>
      <c r="R312" s="17"/>
      <c r="S312" s="15"/>
      <c r="T312" s="16">
        <f>CORREL($S$2:$S$252,T2:T252)</f>
        <v>0.22119016621219367</v>
      </c>
      <c r="U312" s="16">
        <f t="shared" ref="U312:AE312" si="44">CORREL($S$2:$S$252,U2:U252)</f>
        <v>0.32715287420129074</v>
      </c>
      <c r="V312" s="16">
        <f t="shared" si="44"/>
        <v>0.27090751208609926</v>
      </c>
      <c r="W312" s="16">
        <f t="shared" si="44"/>
        <v>0.39670398197028689</v>
      </c>
      <c r="X312" s="16">
        <f t="shared" si="44"/>
        <v>0.30843915489741747</v>
      </c>
      <c r="Y312" s="16">
        <f t="shared" si="44"/>
        <v>0.34625158818335089</v>
      </c>
      <c r="Z312" s="16">
        <f t="shared" si="44"/>
        <v>0.23983043926017864</v>
      </c>
      <c r="AA312" s="16">
        <f t="shared" si="44"/>
        <v>0.31373226162004492</v>
      </c>
      <c r="AB312" s="16">
        <f t="shared" si="44"/>
        <v>0.42254203013838054</v>
      </c>
      <c r="AC312" s="16">
        <f t="shared" si="44"/>
        <v>0.18635431043110695</v>
      </c>
      <c r="AD312" s="16">
        <f t="shared" si="44"/>
        <v>0.31200356877756702</v>
      </c>
      <c r="AE312" s="7">
        <f t="shared" si="44"/>
        <v>0.26100257259297882</v>
      </c>
    </row>
    <row r="313" spans="1:31" x14ac:dyDescent="0.2">
      <c r="A313" s="93" t="str">
        <v>MERCK &amp; COMPANY</v>
      </c>
      <c r="B313" s="15"/>
      <c r="C313" s="17"/>
      <c r="D313" s="17"/>
      <c r="E313" s="17"/>
      <c r="F313" s="17"/>
      <c r="G313" s="17"/>
      <c r="H313" s="17"/>
      <c r="I313" s="17"/>
      <c r="J313" s="17"/>
      <c r="K313" s="17"/>
      <c r="L313" s="17"/>
      <c r="M313" s="17"/>
      <c r="N313" s="17"/>
      <c r="O313" s="17"/>
      <c r="P313" s="17"/>
      <c r="Q313" s="17"/>
      <c r="R313" s="17"/>
      <c r="S313" s="17"/>
      <c r="T313" s="15"/>
      <c r="U313" s="16">
        <f>CORREL($T$2:$T$252,U2:U252)</f>
        <v>0.24758206715278816</v>
      </c>
      <c r="V313" s="16">
        <f t="shared" ref="V313:AE313" si="45">CORREL($T$2:$T$252,V2:V252)</f>
        <v>0.20494784708993444</v>
      </c>
      <c r="W313" s="16">
        <f t="shared" si="45"/>
        <v>0.38379388627220001</v>
      </c>
      <c r="X313" s="16">
        <f t="shared" si="45"/>
        <v>0.11959642355305926</v>
      </c>
      <c r="Y313" s="16">
        <f t="shared" si="45"/>
        <v>0.16629824157243886</v>
      </c>
      <c r="Z313" s="16">
        <f t="shared" si="45"/>
        <v>0.46226676924297427</v>
      </c>
      <c r="AA313" s="16">
        <f t="shared" si="45"/>
        <v>0.35223470595601897</v>
      </c>
      <c r="AB313" s="16">
        <f t="shared" si="45"/>
        <v>0.27084245383005212</v>
      </c>
      <c r="AC313" s="16">
        <f t="shared" si="45"/>
        <v>0.1650950373198575</v>
      </c>
      <c r="AD313" s="16">
        <f t="shared" si="45"/>
        <v>0.14808554204137975</v>
      </c>
      <c r="AE313" s="7">
        <f t="shared" si="45"/>
        <v>0.13414114378584716</v>
      </c>
    </row>
    <row r="314" spans="1:31" x14ac:dyDescent="0.2">
      <c r="A314" s="93" t="str">
        <v>MICROSOFT</v>
      </c>
      <c r="B314" s="15"/>
      <c r="C314" s="17"/>
      <c r="D314" s="17"/>
      <c r="E314" s="17"/>
      <c r="F314" s="17"/>
      <c r="G314" s="17"/>
      <c r="H314" s="17"/>
      <c r="I314" s="17"/>
      <c r="J314" s="17"/>
      <c r="K314" s="17"/>
      <c r="L314" s="17"/>
      <c r="M314" s="17"/>
      <c r="N314" s="17"/>
      <c r="O314" s="17"/>
      <c r="P314" s="17"/>
      <c r="Q314" s="17"/>
      <c r="R314" s="17"/>
      <c r="S314" s="17"/>
      <c r="T314" s="17"/>
      <c r="U314" s="15"/>
      <c r="V314" s="16">
        <f>CORREL($U$2:$U$252,V2:V252)</f>
        <v>0.26952231728236736</v>
      </c>
      <c r="W314" s="16">
        <f t="shared" ref="W314:AE314" si="46">CORREL($U$2:$U$252,W2:W252)</f>
        <v>0.38484895157450671</v>
      </c>
      <c r="X314" s="16">
        <f t="shared" si="46"/>
        <v>0.64238699759240314</v>
      </c>
      <c r="Y314" s="16">
        <f t="shared" si="46"/>
        <v>9.0862156600092073E-2</v>
      </c>
      <c r="Z314" s="16">
        <f t="shared" si="46"/>
        <v>0.35291179931396566</v>
      </c>
      <c r="AA314" s="16">
        <f t="shared" si="46"/>
        <v>5.8922033339414683E-2</v>
      </c>
      <c r="AB314" s="16">
        <f t="shared" si="46"/>
        <v>0.47615330660619437</v>
      </c>
      <c r="AC314" s="16">
        <f t="shared" si="46"/>
        <v>4.1994551515238981E-2</v>
      </c>
      <c r="AD314" s="16">
        <f t="shared" si="46"/>
        <v>0.42678429383732641</v>
      </c>
      <c r="AE314" s="7">
        <f t="shared" si="46"/>
        <v>0.15138994484352647</v>
      </c>
    </row>
    <row r="315" spans="1:31" x14ac:dyDescent="0.2">
      <c r="A315" s="93" t="str">
        <v>NIKE 'B'</v>
      </c>
      <c r="B315" s="15"/>
      <c r="C315" s="17"/>
      <c r="D315" s="17"/>
      <c r="E315" s="17"/>
      <c r="F315" s="17"/>
      <c r="G315" s="17"/>
      <c r="H315" s="17"/>
      <c r="I315" s="17"/>
      <c r="J315" s="17"/>
      <c r="K315" s="17"/>
      <c r="L315" s="17"/>
      <c r="M315" s="17"/>
      <c r="N315" s="17"/>
      <c r="O315" s="17"/>
      <c r="P315" s="17"/>
      <c r="Q315" s="17"/>
      <c r="R315" s="17"/>
      <c r="S315" s="17"/>
      <c r="T315" s="17"/>
      <c r="U315" s="17"/>
      <c r="V315" s="15"/>
      <c r="W315" s="16">
        <f>CORREL($V$2:$V$252,W2:W252)</f>
        <v>0.21752241907614289</v>
      </c>
      <c r="X315" s="16">
        <f t="shared" ref="X315:AE315" si="47">CORREL($V$2:$V$252,X2:X252)</f>
        <v>0.15801005108266722</v>
      </c>
      <c r="Y315" s="16">
        <f t="shared" si="47"/>
        <v>0.1767997721606504</v>
      </c>
      <c r="Z315" s="16">
        <f t="shared" si="47"/>
        <v>0.21263393190093743</v>
      </c>
      <c r="AA315" s="16">
        <f t="shared" si="47"/>
        <v>9.7071753182498471E-2</v>
      </c>
      <c r="AB315" s="16">
        <f t="shared" si="47"/>
        <v>0.34069537627050273</v>
      </c>
      <c r="AC315" s="16">
        <f t="shared" si="47"/>
        <v>5.3485793563154881E-2</v>
      </c>
      <c r="AD315" s="16">
        <f t="shared" si="47"/>
        <v>0.17136855631798464</v>
      </c>
      <c r="AE315" s="7">
        <f t="shared" si="47"/>
        <v>0.17491129948765854</v>
      </c>
    </row>
    <row r="316" spans="1:31" x14ac:dyDescent="0.2">
      <c r="A316" s="93" t="str">
        <v>PROCTER &amp; GAMBLE</v>
      </c>
      <c r="B316" s="15"/>
      <c r="C316" s="17"/>
      <c r="D316" s="17"/>
      <c r="E316" s="17"/>
      <c r="F316" s="17"/>
      <c r="G316" s="17"/>
      <c r="H316" s="17"/>
      <c r="I316" s="17"/>
      <c r="J316" s="17"/>
      <c r="K316" s="17"/>
      <c r="L316" s="17"/>
      <c r="M316" s="17"/>
      <c r="N316" s="17"/>
      <c r="O316" s="17"/>
      <c r="P316" s="17"/>
      <c r="Q316" s="17"/>
      <c r="R316" s="17"/>
      <c r="S316" s="17"/>
      <c r="T316" s="17"/>
      <c r="U316" s="17"/>
      <c r="V316" s="17"/>
      <c r="W316" s="15"/>
      <c r="X316" s="16">
        <f>CORREL($W$2:$W$252,X2:X252)</f>
        <v>0.20837976548599516</v>
      </c>
      <c r="Y316" s="16">
        <f t="shared" ref="Y316:AE316" si="48">CORREL($W$2:$W$252,Y2:Y252)</f>
        <v>0.2675251245654296</v>
      </c>
      <c r="Z316" s="16">
        <f t="shared" si="48"/>
        <v>0.39572329433023162</v>
      </c>
      <c r="AA316" s="16">
        <f t="shared" si="48"/>
        <v>0.44685939288615306</v>
      </c>
      <c r="AB316" s="16">
        <f t="shared" si="48"/>
        <v>0.31444569301285463</v>
      </c>
      <c r="AC316" s="16">
        <f t="shared" si="48"/>
        <v>0.12326958260813893</v>
      </c>
      <c r="AD316" s="16">
        <f t="shared" si="48"/>
        <v>0.48106172139132919</v>
      </c>
      <c r="AE316" s="7">
        <f t="shared" si="48"/>
        <v>7.563775895549199E-2</v>
      </c>
    </row>
    <row r="317" spans="1:31" x14ac:dyDescent="0.2">
      <c r="A317" s="93" t="str">
        <v>SALESFORCE</v>
      </c>
      <c r="B317" s="15"/>
      <c r="C317" s="17"/>
      <c r="D317" s="17"/>
      <c r="E317" s="17"/>
      <c r="F317" s="17"/>
      <c r="G317" s="17"/>
      <c r="H317" s="17"/>
      <c r="I317" s="17"/>
      <c r="J317" s="17"/>
      <c r="K317" s="17"/>
      <c r="L317" s="17"/>
      <c r="M317" s="17"/>
      <c r="N317" s="17"/>
      <c r="O317" s="17"/>
      <c r="P317" s="17"/>
      <c r="Q317" s="17"/>
      <c r="R317" s="17"/>
      <c r="S317" s="17"/>
      <c r="T317" s="17"/>
      <c r="U317" s="17"/>
      <c r="V317" s="17"/>
      <c r="W317" s="17"/>
      <c r="X317" s="15"/>
      <c r="Y317" s="16">
        <f>CORREL($X$2:$X$252,Y2:Y252)</f>
        <v>-2.3469168829188388E-3</v>
      </c>
      <c r="Z317" s="16">
        <f t="shared" ref="Z317:AE317" si="49">CORREL($X$2:$X$252,Z2:Z252)</f>
        <v>0.1601003737459902</v>
      </c>
      <c r="AA317" s="16">
        <f t="shared" si="49"/>
        <v>-1.3410382243422361E-2</v>
      </c>
      <c r="AB317" s="16">
        <f t="shared" si="49"/>
        <v>0.38207039377169494</v>
      </c>
      <c r="AC317" s="16">
        <f t="shared" si="49"/>
        <v>-0.11324654841847169</v>
      </c>
      <c r="AD317" s="16">
        <f t="shared" si="49"/>
        <v>0.29868246224438211</v>
      </c>
      <c r="AE317" s="7">
        <f t="shared" si="49"/>
        <v>0.11060512159206011</v>
      </c>
    </row>
    <row r="318" spans="1:31" x14ac:dyDescent="0.2">
      <c r="A318" s="93" t="str">
        <v>TRAVELERS COS.</v>
      </c>
      <c r="B318" s="15"/>
      <c r="C318" s="17"/>
      <c r="D318" s="17"/>
      <c r="E318" s="17"/>
      <c r="F318" s="17"/>
      <c r="G318" s="17"/>
      <c r="H318" s="17"/>
      <c r="I318" s="17"/>
      <c r="J318" s="17"/>
      <c r="K318" s="17"/>
      <c r="L318" s="17"/>
      <c r="M318" s="17"/>
      <c r="N318" s="17"/>
      <c r="O318" s="17"/>
      <c r="P318" s="17"/>
      <c r="Q318" s="17"/>
      <c r="R318" s="17"/>
      <c r="S318" s="17"/>
      <c r="T318" s="17"/>
      <c r="U318" s="17"/>
      <c r="V318" s="17"/>
      <c r="W318" s="17"/>
      <c r="X318" s="17"/>
      <c r="Y318" s="15"/>
      <c r="Z318" s="16">
        <f>CORREL($Y$2:$Y$252,Z2:Z252)</f>
        <v>0.26848684201331674</v>
      </c>
      <c r="AA318" s="16">
        <f t="shared" ref="AA318:AE318" si="50">CORREL($Y$2:$Y$252,AA2:AA252)</f>
        <v>0.43754154765765524</v>
      </c>
      <c r="AB318" s="16">
        <f t="shared" si="50"/>
        <v>0.46418753564314752</v>
      </c>
      <c r="AC318" s="16">
        <f t="shared" si="50"/>
        <v>0.32478104945496428</v>
      </c>
      <c r="AD318" s="16">
        <f t="shared" si="50"/>
        <v>0.20745288076282839</v>
      </c>
      <c r="AE318" s="7">
        <f t="shared" si="50"/>
        <v>0.35583348574845153</v>
      </c>
    </row>
    <row r="319" spans="1:31" x14ac:dyDescent="0.2">
      <c r="A319" s="93" t="str">
        <v>UNITEDHEALTH GROUP</v>
      </c>
      <c r="B319" s="15"/>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5"/>
      <c r="AA319" s="16">
        <f>CORREL($Z$2:$Z$252,AA2:AA252)</f>
        <v>0.34942623308332788</v>
      </c>
      <c r="AB319" s="16">
        <f t="shared" ref="AB319:AE319" si="51">CORREL($Z$2:$Z$252,AB2:AB252)</f>
        <v>0.3954056871155428</v>
      </c>
      <c r="AC319" s="16">
        <f t="shared" si="51"/>
        <v>0.17324720693916321</v>
      </c>
      <c r="AD319" s="16">
        <f t="shared" si="51"/>
        <v>0.2159755091341248</v>
      </c>
      <c r="AE319" s="7">
        <f t="shared" si="51"/>
        <v>0.185873161266221</v>
      </c>
    </row>
    <row r="320" spans="1:31" x14ac:dyDescent="0.2">
      <c r="A320" s="93" t="str">
        <v>VERIZON COMMUNICATIONS</v>
      </c>
      <c r="B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5"/>
      <c r="AB320" s="16">
        <f>CORREL($AA$2:$AA$252,AB2:AB252)</f>
        <v>0.3247759367838865</v>
      </c>
      <c r="AC320" s="16">
        <f t="shared" ref="AC320:AE320" si="52">CORREL($AA$2:$AA$252,AC2:AC252)</f>
        <v>0.29075991126144457</v>
      </c>
      <c r="AD320" s="16">
        <f t="shared" si="52"/>
        <v>0.28413762223247835</v>
      </c>
      <c r="AE320" s="7">
        <f t="shared" si="52"/>
        <v>0.28500740471506009</v>
      </c>
    </row>
    <row r="321" spans="1:31" x14ac:dyDescent="0.2">
      <c r="A321" s="93" t="str">
        <v>VISA 'A'</v>
      </c>
      <c r="B321" s="15"/>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5"/>
      <c r="AC321" s="16">
        <f>CORREL($AB$2:$AB$252,AC2:AC252)</f>
        <v>0.20058571436210712</v>
      </c>
      <c r="AD321" s="16">
        <f t="shared" ref="AD321:AE321" si="53">CORREL($AB$2:$AB$252,AD2:AD252)</f>
        <v>0.23912550005814187</v>
      </c>
      <c r="AE321" s="7">
        <f t="shared" si="53"/>
        <v>0.47410021830290472</v>
      </c>
    </row>
    <row r="322" spans="1:31" x14ac:dyDescent="0.2">
      <c r="A322" s="93" t="str">
        <v>WALGREENS BOOTS ALLIANCE</v>
      </c>
      <c r="B322" s="15"/>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5"/>
      <c r="AD322" s="16">
        <f>CORREL($AC$2:$AC$252,AD2:AD252)</f>
        <v>0.29878318700681455</v>
      </c>
      <c r="AE322" s="7">
        <f>CORREL($AC$2:$AC$252,AE2:AE252)</f>
        <v>0.21803168910580875</v>
      </c>
    </row>
    <row r="323" spans="1:31" x14ac:dyDescent="0.2">
      <c r="A323" s="93" t="str">
        <v>WALMART</v>
      </c>
      <c r="B323" s="15"/>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5"/>
      <c r="AE323" s="7">
        <f>CORREL($AD$2:$AD$252,AE2:AE252)</f>
        <v>0.1212852852804755</v>
      </c>
    </row>
    <row r="324" spans="1:31" ht="16" thickBot="1" x14ac:dyDescent="0.25">
      <c r="A324" s="180" t="str">
        <v>WALT DISNEY</v>
      </c>
      <c r="B324" s="6"/>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10"/>
    </row>
    <row r="325" spans="1:31" x14ac:dyDescent="0.2"/>
  </sheetData>
  <mergeCells count="5">
    <mergeCell ref="C257:AF257"/>
    <mergeCell ref="C260:AF260"/>
    <mergeCell ref="A253:AF253"/>
    <mergeCell ref="A258:AF258"/>
    <mergeCell ref="AF254:AF256"/>
  </mergeCells>
  <phoneticPr fontId="16" type="noConversion"/>
  <conditionalFormatting sqref="B320 B295:AE319 D320:AE320 B321:AE324">
    <cfRule type="cellIs" dxfId="14" priority="6" stopIfTrue="1" operator="greaterThanOrEqual">
      <formula>0.5</formula>
    </cfRule>
  </conditionalFormatting>
  <conditionalFormatting sqref="B2:AE252">
    <cfRule type="cellIs" dxfId="13" priority="2" operator="lessThan">
      <formula>0</formula>
    </cfRule>
  </conditionalFormatting>
  <conditionalFormatting sqref="AF2:AF252">
    <cfRule type="cellIs" dxfId="12" priority="1"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C682D-D6B2-5040-A25C-4C6B997B80F6}">
  <dimension ref="A1:AK344"/>
  <sheetViews>
    <sheetView showGridLines="0" workbookViewId="0"/>
  </sheetViews>
  <sheetFormatPr baseColWidth="10" defaultColWidth="0" defaultRowHeight="15" zeroHeight="1" x14ac:dyDescent="0.2"/>
  <cols>
    <col min="1" max="1" width="24.33203125" bestFit="1" customWidth="1"/>
    <col min="2" max="32" width="16.5" customWidth="1"/>
    <col min="33" max="33" width="10.83203125" customWidth="1"/>
    <col min="34" max="34" width="11.5" bestFit="1" customWidth="1"/>
    <col min="35" max="36" width="10.83203125" customWidth="1"/>
    <col min="37" max="37" width="0" hidden="1" customWidth="1"/>
    <col min="38" max="16384" width="10.83203125" hidden="1"/>
  </cols>
  <sheetData>
    <row r="1" spans="1:37" ht="32" x14ac:dyDescent="0.2">
      <c r="A1" s="200" t="str" cm="1">
        <f t="array" ref="A1:AF252">Return!A1:AF252</f>
        <v>Dates</v>
      </c>
      <c r="B1" s="204" t="str">
        <v>3M</v>
      </c>
      <c r="C1" s="202" t="str">
        <v>AMERICAN EXPRESS</v>
      </c>
      <c r="D1" s="202" t="str">
        <v>AMGEN</v>
      </c>
      <c r="E1" s="202" t="str">
        <v>APPLE</v>
      </c>
      <c r="F1" s="202" t="str">
        <v>BOEING</v>
      </c>
      <c r="G1" s="202" t="str">
        <v>CATERPILLAR</v>
      </c>
      <c r="H1" s="202" t="str">
        <v>CHEVRON</v>
      </c>
      <c r="I1" s="202" t="str">
        <v>CISCO SYSTEMS</v>
      </c>
      <c r="J1" s="202" t="str">
        <v>COCA COLA</v>
      </c>
      <c r="K1" s="202" t="str">
        <v>DOW</v>
      </c>
      <c r="L1" s="202" t="str">
        <v>GOLDMAN SACHS GP.</v>
      </c>
      <c r="M1" s="202" t="str">
        <v>HONEYWELL</v>
      </c>
      <c r="N1" s="202" t="str">
        <v>HOME DEPOT</v>
      </c>
      <c r="O1" s="202" t="str">
        <v>INTEL</v>
      </c>
      <c r="P1" s="202" t="str">
        <v>INTERNATIONAL BUS. MCHS.</v>
      </c>
      <c r="Q1" s="202" t="str">
        <v>JOHNSON &amp; JOHNSON</v>
      </c>
      <c r="R1" s="202" t="str">
        <v>JP MORGAN CHASE &amp; CO.</v>
      </c>
      <c r="S1" s="202" t="str">
        <v>MC DONALDS</v>
      </c>
      <c r="T1" s="202" t="str">
        <v>MERCK &amp; COMPANY</v>
      </c>
      <c r="U1" s="202" t="str">
        <v>MICROSOFT</v>
      </c>
      <c r="V1" s="202" t="str">
        <v>NIKE 'B'</v>
      </c>
      <c r="W1" s="202" t="str">
        <v>PROCTER &amp; GAMBLE</v>
      </c>
      <c r="X1" s="202" t="str">
        <v>SALESFORCE</v>
      </c>
      <c r="Y1" s="202" t="str">
        <v>TRAVELERS COS.</v>
      </c>
      <c r="Z1" s="202" t="str">
        <v>UNITEDHEALTH GROUP</v>
      </c>
      <c r="AA1" s="202" t="str">
        <v>VERIZON COMMUNICATIONS</v>
      </c>
      <c r="AB1" s="202" t="str">
        <v>VISA 'A'</v>
      </c>
      <c r="AC1" s="202" t="str">
        <v>WALGREENS BOOTS ALLIANCE</v>
      </c>
      <c r="AD1" s="202" t="str">
        <v>WALMART</v>
      </c>
      <c r="AE1" s="202" t="str">
        <v>WALT DISNEY</v>
      </c>
      <c r="AF1" s="203" t="str">
        <v>DJI30</v>
      </c>
    </row>
    <row r="2" spans="1:37" x14ac:dyDescent="0.2">
      <c r="A2" s="170">
        <v>44076</v>
      </c>
      <c r="B2" s="161">
        <v>2.8580048023421512E-2</v>
      </c>
      <c r="C2" s="162">
        <v>1.8834790486632391E-2</v>
      </c>
      <c r="D2" s="162">
        <v>2.8940420836560676E-2</v>
      </c>
      <c r="E2" s="162">
        <v>-2.0718431547391725E-2</v>
      </c>
      <c r="F2" s="162">
        <v>1.557230044489355E-2</v>
      </c>
      <c r="G2" s="162">
        <v>2.20472504885878E-2</v>
      </c>
      <c r="H2" s="162">
        <v>1.32402500423634E-3</v>
      </c>
      <c r="I2" s="162">
        <v>9.2790627951240268E-3</v>
      </c>
      <c r="J2" s="162">
        <v>4.2141694669008523E-2</v>
      </c>
      <c r="K2" s="162">
        <v>4.1252401100063452E-2</v>
      </c>
      <c r="L2" s="162">
        <v>2.2291374690744714E-2</v>
      </c>
      <c r="M2" s="162">
        <v>2.6790498143772767E-2</v>
      </c>
      <c r="N2" s="162">
        <v>4.4065537916588848E-3</v>
      </c>
      <c r="O2" s="162">
        <v>2.8745795850644074E-2</v>
      </c>
      <c r="P2" s="162">
        <v>3.8735744915141757E-2</v>
      </c>
      <c r="Q2" s="162">
        <v>1.5245498541565539E-2</v>
      </c>
      <c r="R2" s="162">
        <v>1.5078919663260582E-2</v>
      </c>
      <c r="S2" s="162">
        <v>1.6643913520674181E-2</v>
      </c>
      <c r="T2" s="162">
        <v>2.9610249898771812E-2</v>
      </c>
      <c r="U2" s="162">
        <v>1.9272186927052681E-2</v>
      </c>
      <c r="V2" s="162">
        <v>1.7067285512618824E-2</v>
      </c>
      <c r="W2" s="162">
        <v>1.6862079302609301E-2</v>
      </c>
      <c r="X2" s="162">
        <v>-1.6213326222222268E-2</v>
      </c>
      <c r="Y2" s="162">
        <v>2.432645349504825E-2</v>
      </c>
      <c r="Z2" s="162">
        <v>2.3686997116423969E-2</v>
      </c>
      <c r="AA2" s="162">
        <v>2.3157521974306983E-2</v>
      </c>
      <c r="AB2" s="162">
        <v>1.4670681565389643E-2</v>
      </c>
      <c r="AC2" s="162">
        <v>1.1153428245561869E-2</v>
      </c>
      <c r="AD2" s="162">
        <v>6.0977710169440869E-4</v>
      </c>
      <c r="AE2" s="162">
        <v>1.377758112068328E-2</v>
      </c>
      <c r="AF2" s="163">
        <v>1.5878146986314956E-2</v>
      </c>
      <c r="AK2" s="19"/>
    </row>
    <row r="3" spans="1:37" x14ac:dyDescent="0.2">
      <c r="A3" s="127">
        <v>44077</v>
      </c>
      <c r="B3" s="164">
        <v>-1.8877925163055975E-2</v>
      </c>
      <c r="C3" s="165">
        <v>5.7468389703663192E-4</v>
      </c>
      <c r="D3" s="165">
        <v>-3.9555211520905353E-2</v>
      </c>
      <c r="E3" s="165">
        <v>-8.0060863625305734E-2</v>
      </c>
      <c r="F3" s="165">
        <v>-3.4386056953805144E-2</v>
      </c>
      <c r="G3" s="165">
        <v>-1.6815226989610021E-2</v>
      </c>
      <c r="H3" s="165">
        <v>-1.0938850560431534E-2</v>
      </c>
      <c r="I3" s="165">
        <v>-3.4653396259000324E-2</v>
      </c>
      <c r="J3" s="165">
        <v>-1.386987720003674E-2</v>
      </c>
      <c r="K3" s="165">
        <v>-1.6863104086487168E-2</v>
      </c>
      <c r="L3" s="165">
        <v>-1.1807251393309626E-2</v>
      </c>
      <c r="M3" s="165">
        <v>-3.5774325762310322E-2</v>
      </c>
      <c r="N3" s="165">
        <v>-4.3767432015288432E-2</v>
      </c>
      <c r="O3" s="165">
        <v>-3.5598105263157875E-2</v>
      </c>
      <c r="P3" s="165">
        <v>-2.9099673924931513E-2</v>
      </c>
      <c r="Q3" s="165">
        <v>-2.782291454432928E-2</v>
      </c>
      <c r="R3" s="165">
        <v>-3.1480569965951499E-3</v>
      </c>
      <c r="S3" s="165">
        <v>-1.1238001410313059E-2</v>
      </c>
      <c r="T3" s="165">
        <v>-1.6565055189504241E-2</v>
      </c>
      <c r="U3" s="165">
        <v>-6.1946865407645935E-2</v>
      </c>
      <c r="V3" s="165">
        <v>-3.3818535090277435E-2</v>
      </c>
      <c r="W3" s="165">
        <v>-1.6013095723190318E-2</v>
      </c>
      <c r="X3" s="165">
        <v>-4.2213278093076734E-2</v>
      </c>
      <c r="Y3" s="165">
        <v>-1.8130787756278854E-2</v>
      </c>
      <c r="Z3" s="165">
        <v>-1.2521793421240046E-2</v>
      </c>
      <c r="AA3" s="165">
        <v>1.3216917449478949E-3</v>
      </c>
      <c r="AB3" s="165">
        <v>-3.4737569932327683E-2</v>
      </c>
      <c r="AC3" s="165">
        <v>-2.1522196476845279E-3</v>
      </c>
      <c r="AD3" s="165">
        <v>-2.126218952353276E-2</v>
      </c>
      <c r="AE3" s="165">
        <v>-1.5880006026146698E-2</v>
      </c>
      <c r="AF3" s="166">
        <v>-2.7757942303396899E-2</v>
      </c>
      <c r="AK3" s="19"/>
    </row>
    <row r="4" spans="1:37" x14ac:dyDescent="0.2">
      <c r="A4" s="127">
        <v>44078</v>
      </c>
      <c r="B4" s="164">
        <v>-3.2469124315664954E-3</v>
      </c>
      <c r="C4" s="165">
        <v>1.1583371736390902E-2</v>
      </c>
      <c r="D4" s="165">
        <v>1.9764833693440842E-3</v>
      </c>
      <c r="E4" s="165">
        <v>6.6182993038954585E-4</v>
      </c>
      <c r="F4" s="165">
        <v>1.3509503738590833E-2</v>
      </c>
      <c r="G4" s="165">
        <v>9.6756476449866291E-3</v>
      </c>
      <c r="H4" s="165">
        <v>-4.2537555208282951E-3</v>
      </c>
      <c r="I4" s="165">
        <v>-3.174627517103068E-3</v>
      </c>
      <c r="J4" s="165">
        <v>1.1093522187004767E-2</v>
      </c>
      <c r="K4" s="165">
        <v>4.339719039878398E-3</v>
      </c>
      <c r="L4" s="165">
        <v>1.6284467298944394E-2</v>
      </c>
      <c r="M4" s="165">
        <v>2.3451532950362619E-3</v>
      </c>
      <c r="N4" s="165">
        <v>-1.8097079377761283E-2</v>
      </c>
      <c r="O4" s="165">
        <v>-6.1519548750140762E-3</v>
      </c>
      <c r="P4" s="165">
        <v>-1.7275966667962162E-2</v>
      </c>
      <c r="Q4" s="165">
        <v>-6.4193044516354103E-3</v>
      </c>
      <c r="R4" s="165">
        <v>2.1612503274203165E-2</v>
      </c>
      <c r="S4" s="165">
        <v>-9.6819783487094302E-3</v>
      </c>
      <c r="T4" s="165">
        <v>-2.9243111428612911E-3</v>
      </c>
      <c r="U4" s="165">
        <v>-1.4035908687953458E-2</v>
      </c>
      <c r="V4" s="165">
        <v>-3.9875587769172549E-3</v>
      </c>
      <c r="W4" s="165">
        <v>-2.1697382529198839E-3</v>
      </c>
      <c r="X4" s="165">
        <v>-3.8904239881354052E-2</v>
      </c>
      <c r="Y4" s="165">
        <v>1.0576523807135141E-2</v>
      </c>
      <c r="Z4" s="165">
        <v>-1.3376374325205886E-2</v>
      </c>
      <c r="AA4" s="165">
        <v>-2.1448770476014678E-3</v>
      </c>
      <c r="AB4" s="165">
        <v>-2.0578114739439157E-2</v>
      </c>
      <c r="AC4" s="165">
        <v>-5.392315988136942E-3</v>
      </c>
      <c r="AD4" s="165">
        <v>-1.1830573424754465E-2</v>
      </c>
      <c r="AE4" s="165">
        <v>-9.3815667449126394E-3</v>
      </c>
      <c r="AF4" s="166">
        <v>-5.6346630388794949E-3</v>
      </c>
      <c r="AK4" s="19"/>
    </row>
    <row r="5" spans="1:37" x14ac:dyDescent="0.2">
      <c r="A5" s="127">
        <v>44082</v>
      </c>
      <c r="B5" s="164">
        <v>-1.568441779129115E-2</v>
      </c>
      <c r="C5" s="165">
        <v>-1.8926848091735504E-2</v>
      </c>
      <c r="D5" s="165">
        <v>-2.906602727212626E-2</v>
      </c>
      <c r="E5" s="165">
        <v>-6.7294965834118425E-2</v>
      </c>
      <c r="F5" s="165">
        <v>-5.8287055393971499E-2</v>
      </c>
      <c r="G5" s="165">
        <v>2.2945810234988873E-3</v>
      </c>
      <c r="H5" s="165">
        <v>-3.6128390089100626E-2</v>
      </c>
      <c r="I5" s="165">
        <v>-2.0088192062714394E-2</v>
      </c>
      <c r="J5" s="165">
        <v>-2.4098745609350547E-2</v>
      </c>
      <c r="K5" s="165">
        <v>-1.3785967645513098E-2</v>
      </c>
      <c r="L5" s="165">
        <v>-4.0106219397874066E-2</v>
      </c>
      <c r="M5" s="165">
        <v>-1.4517955312040809E-2</v>
      </c>
      <c r="N5" s="165">
        <v>-1.4833271307078677E-3</v>
      </c>
      <c r="O5" s="165">
        <v>-2.3362658811395542E-2</v>
      </c>
      <c r="P5" s="165">
        <v>-8.9125427086048647E-3</v>
      </c>
      <c r="Q5" s="165">
        <v>-8.9508111972761428E-3</v>
      </c>
      <c r="R5" s="165">
        <v>-3.4775880064988773E-2</v>
      </c>
      <c r="S5" s="165">
        <v>8.7375716003885717E-3</v>
      </c>
      <c r="T5" s="165">
        <v>-2.2407295398158666E-2</v>
      </c>
      <c r="U5" s="165">
        <v>-5.4095663943990679E-2</v>
      </c>
      <c r="V5" s="165">
        <v>2.8469661415129188E-3</v>
      </c>
      <c r="W5" s="165">
        <v>-1.4641960695174538E-2</v>
      </c>
      <c r="X5" s="165">
        <v>-5.2728673569634954E-2</v>
      </c>
      <c r="Y5" s="165">
        <v>-2.4277275456807024E-2</v>
      </c>
      <c r="Z5" s="165">
        <v>-1.522435897435892E-2</v>
      </c>
      <c r="AA5" s="165">
        <v>-8.5979001322750159E-3</v>
      </c>
      <c r="AB5" s="165">
        <v>-2.2183176542887151E-2</v>
      </c>
      <c r="AC5" s="165">
        <v>-2.1415045308079361E-2</v>
      </c>
      <c r="AD5" s="165">
        <v>-3.0665861084284041E-2</v>
      </c>
      <c r="AE5" s="165">
        <v>1.6743631459063879E-2</v>
      </c>
      <c r="AF5" s="166">
        <v>-2.2479402530310222E-2</v>
      </c>
      <c r="AK5" s="19"/>
    </row>
    <row r="6" spans="1:37" x14ac:dyDescent="0.2">
      <c r="A6" s="127">
        <v>44083</v>
      </c>
      <c r="B6" s="164">
        <v>1.550529528106015E-2</v>
      </c>
      <c r="C6" s="165">
        <v>1.0610687963936716E-3</v>
      </c>
      <c r="D6" s="165">
        <v>1.8202231227363974E-2</v>
      </c>
      <c r="E6" s="165">
        <v>3.9886544938840585E-2</v>
      </c>
      <c r="F6" s="165">
        <v>-1.8624472080649435E-3</v>
      </c>
      <c r="G6" s="165">
        <v>2.8077012440694382E-2</v>
      </c>
      <c r="H6" s="165">
        <v>1.3422793295899904E-2</v>
      </c>
      <c r="I6" s="165">
        <v>3.2500250000000452E-3</v>
      </c>
      <c r="J6" s="165">
        <v>7.6289498568771208E-3</v>
      </c>
      <c r="K6" s="165">
        <v>2.712288754433545E-2</v>
      </c>
      <c r="L6" s="165">
        <v>-1.2840527713167127E-3</v>
      </c>
      <c r="M6" s="165">
        <v>9.0095328663899465E-3</v>
      </c>
      <c r="N6" s="165">
        <v>2.8894001006684933E-2</v>
      </c>
      <c r="O6" s="165">
        <v>1.4516438356164452E-2</v>
      </c>
      <c r="P6" s="165">
        <v>8.6626764183044269E-3</v>
      </c>
      <c r="Q6" s="165">
        <v>1.6569347296256476E-2</v>
      </c>
      <c r="R6" s="165">
        <v>9.5076563152052262E-3</v>
      </c>
      <c r="S6" s="165">
        <v>9.9728672162855414E-3</v>
      </c>
      <c r="T6" s="165">
        <v>1.8600698280146988E-2</v>
      </c>
      <c r="U6" s="165">
        <v>4.258358250106431E-2</v>
      </c>
      <c r="V6" s="165">
        <v>1.9339966116572294E-2</v>
      </c>
      <c r="W6" s="165">
        <v>1.6257113193215877E-2</v>
      </c>
      <c r="X6" s="165">
        <v>3.7965718274701077E-2</v>
      </c>
      <c r="Y6" s="165">
        <v>-9.6712679738220064E-4</v>
      </c>
      <c r="Z6" s="165">
        <v>1.552478112286404E-2</v>
      </c>
      <c r="AA6" s="165">
        <v>1.3342561930329566E-3</v>
      </c>
      <c r="AB6" s="165">
        <v>1.9688202570662838E-2</v>
      </c>
      <c r="AC6" s="165">
        <v>-2.0775624419702154E-2</v>
      </c>
      <c r="AD6" s="165">
        <v>1.0400881409914353E-2</v>
      </c>
      <c r="AE6" s="165">
        <v>-6.2592847897007253E-3</v>
      </c>
      <c r="AF6" s="166">
        <v>1.5984209965568486E-2</v>
      </c>
      <c r="AK6" s="19"/>
    </row>
    <row r="7" spans="1:37" x14ac:dyDescent="0.2">
      <c r="A7" s="127">
        <v>44084</v>
      </c>
      <c r="B7" s="164">
        <v>-1.5389276078260905E-2</v>
      </c>
      <c r="C7" s="165">
        <v>-9.7321450157269451E-3</v>
      </c>
      <c r="D7" s="165">
        <v>-2.0075774155921322E-2</v>
      </c>
      <c r="E7" s="165">
        <v>-3.2645772246846172E-2</v>
      </c>
      <c r="F7" s="165">
        <v>-1.9218789769988809E-2</v>
      </c>
      <c r="G7" s="165">
        <v>-1.8534291459371244E-2</v>
      </c>
      <c r="H7" s="165">
        <v>-2.3491153611035265E-2</v>
      </c>
      <c r="I7" s="165">
        <v>-1.3954671967239651E-2</v>
      </c>
      <c r="J7" s="165">
        <v>-3.7855948154132957E-3</v>
      </c>
      <c r="K7" s="165">
        <v>-1.0765772902701531E-2</v>
      </c>
      <c r="L7" s="165">
        <v>-1.0928721140694653E-2</v>
      </c>
      <c r="M7" s="165">
        <v>-8.9290859728506922E-3</v>
      </c>
      <c r="N7" s="165">
        <v>-1.5665596516783231E-2</v>
      </c>
      <c r="O7" s="165">
        <v>-1.3301088538917427E-2</v>
      </c>
      <c r="P7" s="165">
        <v>-1.3904825553659017E-2</v>
      </c>
      <c r="Q7" s="165">
        <v>-1.8637228162402764E-2</v>
      </c>
      <c r="R7" s="165">
        <v>-1.0310309993745159E-2</v>
      </c>
      <c r="S7" s="165">
        <v>7.0928466475828067E-3</v>
      </c>
      <c r="T7" s="165">
        <v>-1.5433553901866071E-2</v>
      </c>
      <c r="U7" s="165">
        <v>-2.8018354849394189E-2</v>
      </c>
      <c r="V7" s="165">
        <v>-9.5736290761772036E-4</v>
      </c>
      <c r="W7" s="165">
        <v>-1.0495816597719143E-2</v>
      </c>
      <c r="X7" s="165">
        <v>-1.0501897031159446E-2</v>
      </c>
      <c r="Y7" s="165">
        <v>-1.6104849496739848E-2</v>
      </c>
      <c r="Z7" s="165">
        <v>-2.3780473243975364E-2</v>
      </c>
      <c r="AA7" s="165">
        <v>-8.4943702782416253E-3</v>
      </c>
      <c r="AB7" s="165">
        <v>-1.2349333650390371E-2</v>
      </c>
      <c r="AC7" s="165">
        <v>-1.923621042354795E-2</v>
      </c>
      <c r="AD7" s="165">
        <v>-2.2017306612461818E-2</v>
      </c>
      <c r="AE7" s="165">
        <v>-1.0497900341198685E-3</v>
      </c>
      <c r="AF7" s="166">
        <v>-1.4526956776317657E-2</v>
      </c>
      <c r="AK7" s="19"/>
    </row>
    <row r="8" spans="1:37" x14ac:dyDescent="0.2">
      <c r="A8" s="127">
        <v>44085</v>
      </c>
      <c r="B8" s="164">
        <v>1.8510598290307101E-2</v>
      </c>
      <c r="C8" s="165">
        <v>5.7410140821547717E-3</v>
      </c>
      <c r="D8" s="165">
        <v>1.0679887012466249E-2</v>
      </c>
      <c r="E8" s="165">
        <v>-1.3128892644794998E-2</v>
      </c>
      <c r="F8" s="165">
        <v>1.6107514539824841E-2</v>
      </c>
      <c r="G8" s="165">
        <v>2.6491398461955251E-2</v>
      </c>
      <c r="H8" s="165">
        <v>-5.886116292101895E-3</v>
      </c>
      <c r="I8" s="165">
        <v>7.8342431134696966E-3</v>
      </c>
      <c r="J8" s="165">
        <v>2.1200019999999986E-2</v>
      </c>
      <c r="K8" s="165">
        <v>2.3613900952486722E-2</v>
      </c>
      <c r="L8" s="165">
        <v>4.5497876243634217E-3</v>
      </c>
      <c r="M8" s="165">
        <v>1.3270791665653148E-2</v>
      </c>
      <c r="N8" s="165">
        <v>1.3311238871525966E-2</v>
      </c>
      <c r="O8" s="165">
        <v>6.5359478459139364E-3</v>
      </c>
      <c r="P8" s="165">
        <v>7.4651709931183863E-3</v>
      </c>
      <c r="Q8" s="165">
        <v>5.9219588612904328E-3</v>
      </c>
      <c r="R8" s="165">
        <v>1.2421095614122191E-2</v>
      </c>
      <c r="S8" s="165">
        <v>3.4984118141592191E-3</v>
      </c>
      <c r="T8" s="165">
        <v>1.0889117996164766E-2</v>
      </c>
      <c r="U8" s="165">
        <v>-6.5247895633439024E-3</v>
      </c>
      <c r="V8" s="165">
        <v>2.7964099416638133E-2</v>
      </c>
      <c r="W8" s="165">
        <v>1.0534030955392071E-2</v>
      </c>
      <c r="X8" s="165">
        <v>-1.8966896461256266E-2</v>
      </c>
      <c r="Y8" s="165">
        <v>1.4311260796656677E-2</v>
      </c>
      <c r="Z8" s="165">
        <v>-1.0242924945970011E-2</v>
      </c>
      <c r="AA8" s="165">
        <v>4.3675794451130123E-3</v>
      </c>
      <c r="AB8" s="165">
        <v>-4.2671431471172916E-3</v>
      </c>
      <c r="AC8" s="165">
        <v>8.6538799338842232E-4</v>
      </c>
      <c r="AD8" s="165">
        <v>-8.0404211393969582E-4</v>
      </c>
      <c r="AE8" s="165">
        <v>-1.103438664589107E-2</v>
      </c>
      <c r="AF8" s="166">
        <v>4.7598329082920721E-3</v>
      </c>
      <c r="AK8" s="19"/>
    </row>
    <row r="9" spans="1:37" x14ac:dyDescent="0.2">
      <c r="A9" s="127">
        <v>44088</v>
      </c>
      <c r="B9" s="164">
        <v>1.3781121908661209E-2</v>
      </c>
      <c r="C9" s="165">
        <v>3.7828908302738995E-2</v>
      </c>
      <c r="D9" s="165">
        <v>1.455529336011252E-2</v>
      </c>
      <c r="E9" s="165">
        <v>3.0000008928571464E-2</v>
      </c>
      <c r="F9" s="165">
        <v>3.1954129238073614E-2</v>
      </c>
      <c r="G9" s="165">
        <v>-2.0802639006661794E-3</v>
      </c>
      <c r="H9" s="165">
        <v>-5.1486805213366571E-3</v>
      </c>
      <c r="I9" s="165">
        <v>1.2286810123199432E-2</v>
      </c>
      <c r="J9" s="165">
        <v>-6.8547198030802781E-3</v>
      </c>
      <c r="K9" s="165">
        <v>4.8144836435100036E-3</v>
      </c>
      <c r="L9" s="165">
        <v>2.0903742991278396E-3</v>
      </c>
      <c r="M9" s="165">
        <v>1.2135800759431659E-2</v>
      </c>
      <c r="N9" s="165">
        <v>1.5633507774166944E-2</v>
      </c>
      <c r="O9" s="165">
        <v>2.6380073587257691E-3</v>
      </c>
      <c r="P9" s="165">
        <v>5.1868681474303013E-3</v>
      </c>
      <c r="Q9" s="165">
        <v>3.8571322496760985E-3</v>
      </c>
      <c r="R9" s="165">
        <v>1.385179578509943E-2</v>
      </c>
      <c r="S9" s="165">
        <v>1.1743110091743114E-2</v>
      </c>
      <c r="T9" s="165">
        <v>-3.7878724442578227E-3</v>
      </c>
      <c r="U9" s="165">
        <v>6.7637357582890356E-3</v>
      </c>
      <c r="V9" s="165">
        <v>1.0847449152542321E-2</v>
      </c>
      <c r="W9" s="165">
        <v>3.5471695638278344E-3</v>
      </c>
      <c r="X9" s="165">
        <v>1.4561879525416321E-2</v>
      </c>
      <c r="Y9" s="165">
        <v>9.3474160608921775E-3</v>
      </c>
      <c r="Z9" s="165">
        <v>2.3517300455452084E-2</v>
      </c>
      <c r="AA9" s="165">
        <v>8.8643417149298909E-3</v>
      </c>
      <c r="AB9" s="165">
        <v>2.1427163394409643E-2</v>
      </c>
      <c r="AC9" s="165">
        <v>1.1815561619147985E-2</v>
      </c>
      <c r="AD9" s="165">
        <v>4.5355524038526163E-3</v>
      </c>
      <c r="AE9" s="165">
        <v>-3.7950664136622292E-3</v>
      </c>
      <c r="AF9" s="166">
        <v>1.1844656404117249E-2</v>
      </c>
      <c r="AK9" s="19"/>
    </row>
    <row r="10" spans="1:37" x14ac:dyDescent="0.2">
      <c r="A10" s="127">
        <v>44089</v>
      </c>
      <c r="B10" s="164">
        <v>-1.1219280075181248E-2</v>
      </c>
      <c r="C10" s="165">
        <v>-5.5001120210714793E-3</v>
      </c>
      <c r="D10" s="165">
        <v>6.4843201621074265E-3</v>
      </c>
      <c r="E10" s="165">
        <v>1.5603328574866904E-3</v>
      </c>
      <c r="F10" s="165">
        <v>-1.1248871681323158E-2</v>
      </c>
      <c r="G10" s="165">
        <v>-3.1984816363260227E-2</v>
      </c>
      <c r="H10" s="165">
        <v>-1.2162025977978774E-2</v>
      </c>
      <c r="I10" s="165">
        <v>5.6972753454860303E-3</v>
      </c>
      <c r="J10" s="165">
        <v>6.7047920864680144E-3</v>
      </c>
      <c r="K10" s="165">
        <v>1.9564783389898199E-2</v>
      </c>
      <c r="L10" s="165">
        <v>-1.6588835136363111E-2</v>
      </c>
      <c r="M10" s="165">
        <v>-1.0090698580811353E-3</v>
      </c>
      <c r="N10" s="165">
        <v>1.7566339231776418E-2</v>
      </c>
      <c r="O10" s="165">
        <v>1.1940902651285334E-2</v>
      </c>
      <c r="P10" s="165">
        <v>2.8667868905492E-3</v>
      </c>
      <c r="Q10" s="165">
        <v>3.6399931119650564E-3</v>
      </c>
      <c r="R10" s="165">
        <v>-3.1131081964174023E-2</v>
      </c>
      <c r="S10" s="165">
        <v>8.2063702231263136E-3</v>
      </c>
      <c r="T10" s="165">
        <v>5.9405760094866089E-4</v>
      </c>
      <c r="U10" s="165">
        <v>1.6406187305268771E-2</v>
      </c>
      <c r="V10" s="165">
        <v>-8.3853119415278066E-5</v>
      </c>
      <c r="W10" s="165">
        <v>0</v>
      </c>
      <c r="X10" s="165">
        <v>2.0434617338771499E-2</v>
      </c>
      <c r="Y10" s="165">
        <v>-2.0181696838910468E-2</v>
      </c>
      <c r="Z10" s="165">
        <v>-4.3425996357447927E-3</v>
      </c>
      <c r="AA10" s="165">
        <v>4.6418766578248949E-3</v>
      </c>
      <c r="AB10" s="165">
        <v>2.0002098155957881E-3</v>
      </c>
      <c r="AC10" s="165">
        <v>4.5570776258310186E-3</v>
      </c>
      <c r="AD10" s="165">
        <v>2.9124670813640563E-4</v>
      </c>
      <c r="AE10" s="165">
        <v>-7.6152380952376753E-5</v>
      </c>
      <c r="AF10" s="166">
        <v>8.1090745545298049E-5</v>
      </c>
      <c r="AK10" s="19"/>
    </row>
    <row r="11" spans="1:37" x14ac:dyDescent="0.2">
      <c r="A11" s="127">
        <v>44090</v>
      </c>
      <c r="B11" s="164">
        <v>1.7650164354018338E-2</v>
      </c>
      <c r="C11" s="165">
        <v>-6.5616516685415016E-3</v>
      </c>
      <c r="D11" s="165">
        <v>-2.3757237195315417E-3</v>
      </c>
      <c r="E11" s="165">
        <v>-2.9513622732269207E-2</v>
      </c>
      <c r="F11" s="165">
        <v>2.4282842244698566E-2</v>
      </c>
      <c r="G11" s="165">
        <v>1.6890948173986065E-2</v>
      </c>
      <c r="H11" s="165">
        <v>2.8945645813900356E-2</v>
      </c>
      <c r="I11" s="165">
        <v>-4.4334977553447397E-3</v>
      </c>
      <c r="J11" s="165">
        <v>-5.0930069557886259E-3</v>
      </c>
      <c r="K11" s="165">
        <v>-2.6825905619737633E-2</v>
      </c>
      <c r="L11" s="165">
        <v>1.3535318181818079E-2</v>
      </c>
      <c r="M11" s="165">
        <v>1.0100992095644745E-2</v>
      </c>
      <c r="N11" s="165">
        <v>-1.3831438405381147E-2</v>
      </c>
      <c r="O11" s="165">
        <v>7.3999799999999727E-3</v>
      </c>
      <c r="P11" s="165">
        <v>1.4537724362337023E-2</v>
      </c>
      <c r="Q11" s="165">
        <v>-3.2910538202098882E-3</v>
      </c>
      <c r="R11" s="165">
        <v>4.2304392045773298E-3</v>
      </c>
      <c r="S11" s="165">
        <v>1.0972716890154333E-2</v>
      </c>
      <c r="T11" s="165">
        <v>1.6150152358871184E-2</v>
      </c>
      <c r="U11" s="165">
        <v>-1.7865676874536218E-2</v>
      </c>
      <c r="V11" s="165">
        <v>-5.7013584061715861E-3</v>
      </c>
      <c r="W11" s="165">
        <v>-6.7085621182803035E-3</v>
      </c>
      <c r="X11" s="165">
        <v>-4.2911118485289279E-3</v>
      </c>
      <c r="Y11" s="165">
        <v>9.0949262756143678E-3</v>
      </c>
      <c r="Z11" s="165">
        <v>-2.3110437606305156E-3</v>
      </c>
      <c r="AA11" s="165">
        <v>-3.7953631615631478E-3</v>
      </c>
      <c r="AB11" s="165">
        <v>-1.2658552084611197E-3</v>
      </c>
      <c r="AC11" s="165">
        <v>2.8636206407711695E-2</v>
      </c>
      <c r="AD11" s="165">
        <v>-8.0081973790900873E-3</v>
      </c>
      <c r="AE11" s="165">
        <v>6.4766151144235451E-3</v>
      </c>
      <c r="AF11" s="166">
        <v>1.3137778793810284E-3</v>
      </c>
      <c r="AK11" s="19"/>
    </row>
    <row r="12" spans="1:37" x14ac:dyDescent="0.2">
      <c r="A12" s="127">
        <v>44091</v>
      </c>
      <c r="B12" s="164">
        <v>1.6931213997145145E-2</v>
      </c>
      <c r="C12" s="165">
        <v>-1.24551704343695E-2</v>
      </c>
      <c r="D12" s="165">
        <v>1.2916007687198139E-3</v>
      </c>
      <c r="E12" s="165">
        <v>-1.5963623008034222E-2</v>
      </c>
      <c r="F12" s="165">
        <v>4.1796248103587175E-4</v>
      </c>
      <c r="G12" s="165">
        <v>1.8264800355602961E-2</v>
      </c>
      <c r="H12" s="165">
        <v>2.92773683624592E-3</v>
      </c>
      <c r="I12" s="165">
        <v>-1.2369867014837554E-3</v>
      </c>
      <c r="J12" s="165">
        <v>-4.7253789185788264E-3</v>
      </c>
      <c r="K12" s="165">
        <v>2.5553319405365871E-2</v>
      </c>
      <c r="L12" s="165">
        <v>-2.9150843153557315E-2</v>
      </c>
      <c r="M12" s="165">
        <v>1.9999764705882495E-3</v>
      </c>
      <c r="N12" s="165">
        <v>-5.9298156103785304E-3</v>
      </c>
      <c r="O12" s="165">
        <v>-9.926345243723711E-4</v>
      </c>
      <c r="P12" s="165">
        <v>5.6351392236746456E-3</v>
      </c>
      <c r="Q12" s="165">
        <v>-8.288383084436024E-3</v>
      </c>
      <c r="R12" s="165">
        <v>-1.1434293222696956E-2</v>
      </c>
      <c r="S12" s="165">
        <v>-9.9194698627238509E-3</v>
      </c>
      <c r="T12" s="165">
        <v>8.180695039181618E-4</v>
      </c>
      <c r="U12" s="165">
        <v>-1.0436473878032704E-2</v>
      </c>
      <c r="V12" s="165">
        <v>-1.8804242138603322E-2</v>
      </c>
      <c r="W12" s="165">
        <v>-1.307138735812674E-3</v>
      </c>
      <c r="X12" s="165">
        <v>-2.422189487098414E-2</v>
      </c>
      <c r="Y12" s="165">
        <v>-5.0366705847252335E-3</v>
      </c>
      <c r="Z12" s="165">
        <v>-5.024070387788071E-3</v>
      </c>
      <c r="AA12" s="165">
        <v>3.6442107610437091E-3</v>
      </c>
      <c r="AB12" s="165">
        <v>6.8248913658441879E-4</v>
      </c>
      <c r="AC12" s="165">
        <v>2.5633958810197477E-2</v>
      </c>
      <c r="AD12" s="165">
        <v>3.1557831775936851E-3</v>
      </c>
      <c r="AE12" s="165">
        <v>-1.4156976732742299E-2</v>
      </c>
      <c r="AF12" s="166">
        <v>-4.6517634250107243E-3</v>
      </c>
      <c r="AK12" s="19"/>
    </row>
    <row r="13" spans="1:37" x14ac:dyDescent="0.2">
      <c r="A13" s="127">
        <v>44092</v>
      </c>
      <c r="B13" s="164">
        <v>-1.6417228900764913E-2</v>
      </c>
      <c r="C13" s="165">
        <v>-1.1656812090318658E-2</v>
      </c>
      <c r="D13" s="165">
        <v>-1.4511488112612936E-3</v>
      </c>
      <c r="E13" s="165">
        <v>-3.1720138905932171E-2</v>
      </c>
      <c r="F13" s="165">
        <v>-3.8142422480406113E-2</v>
      </c>
      <c r="G13" s="165">
        <v>-9.6184834476663594E-3</v>
      </c>
      <c r="H13" s="165">
        <v>-7.3613655621099783E-3</v>
      </c>
      <c r="I13" s="165">
        <v>-1.3871637698083639E-2</v>
      </c>
      <c r="J13" s="165">
        <v>-1.9781998413095359E-3</v>
      </c>
      <c r="K13" s="165">
        <v>-1.1771669378621397E-2</v>
      </c>
      <c r="L13" s="165">
        <v>1.5397525890281649E-4</v>
      </c>
      <c r="M13" s="165">
        <v>-9.62779757256782E-3</v>
      </c>
      <c r="N13" s="165">
        <v>-1.7038109563305426E-2</v>
      </c>
      <c r="O13" s="165">
        <v>-8.5453298887121498E-3</v>
      </c>
      <c r="P13" s="165">
        <v>-1.7291034538761463E-2</v>
      </c>
      <c r="Q13" s="165">
        <v>1.365764100914113E-2</v>
      </c>
      <c r="R13" s="165">
        <v>-2.1306818614179601E-3</v>
      </c>
      <c r="S13" s="165">
        <v>-1.0378281872780337E-2</v>
      </c>
      <c r="T13" s="165">
        <v>1.9849833989169507E-3</v>
      </c>
      <c r="U13" s="165">
        <v>-1.2419323593330533E-2</v>
      </c>
      <c r="V13" s="165">
        <v>-1.4609805649623553E-2</v>
      </c>
      <c r="W13" s="165">
        <v>-1.0908158495982478E-3</v>
      </c>
      <c r="X13" s="165">
        <v>-7.1565861332212322E-3</v>
      </c>
      <c r="Y13" s="165">
        <v>-8.7921582378713836E-3</v>
      </c>
      <c r="Z13" s="165">
        <v>9.9677942499649674E-3</v>
      </c>
      <c r="AA13" s="165">
        <v>-3.9610826869120874E-3</v>
      </c>
      <c r="AB13" s="165">
        <v>-1.2958556769940843E-2</v>
      </c>
      <c r="AC13" s="165">
        <v>-7.5248322366254783E-3</v>
      </c>
      <c r="AD13" s="165">
        <v>-1.0242219471179648E-2</v>
      </c>
      <c r="AE13" s="165">
        <v>-1.2210075163491818E-2</v>
      </c>
      <c r="AF13" s="166">
        <v>-8.764969367765385E-3</v>
      </c>
      <c r="AK13" s="19"/>
    </row>
    <row r="14" spans="1:37" x14ac:dyDescent="0.2">
      <c r="A14" s="127">
        <v>44095</v>
      </c>
      <c r="B14" s="164">
        <v>-4.8304345945661797E-2</v>
      </c>
      <c r="C14" s="165">
        <v>-5.094744681076091E-2</v>
      </c>
      <c r="D14" s="165">
        <v>-1.8286771280935032E-2</v>
      </c>
      <c r="E14" s="165">
        <v>3.0325777997969983E-2</v>
      </c>
      <c r="F14" s="165">
        <v>-2.9725661100444611E-2</v>
      </c>
      <c r="G14" s="165">
        <v>-4.6328479863038674E-2</v>
      </c>
      <c r="H14" s="165">
        <v>-2.4421378652619508E-2</v>
      </c>
      <c r="I14" s="165">
        <v>-1.9341873415175348E-2</v>
      </c>
      <c r="J14" s="165">
        <v>-2.6957402835333877E-2</v>
      </c>
      <c r="K14" s="165">
        <v>-4.8838575517938798E-2</v>
      </c>
      <c r="L14" s="165">
        <v>-4.4134301323338621E-3</v>
      </c>
      <c r="M14" s="165">
        <v>-4.344992371280243E-2</v>
      </c>
      <c r="N14" s="165">
        <v>-1.0320127836620951E-2</v>
      </c>
      <c r="O14" s="165">
        <v>-3.4074564723883816E-3</v>
      </c>
      <c r="P14" s="165">
        <v>-2.0446415437497256E-2</v>
      </c>
      <c r="Q14" s="165">
        <v>-2.7349424798538413E-2</v>
      </c>
      <c r="R14" s="165">
        <v>-3.0910015880224129E-2</v>
      </c>
      <c r="S14" s="165">
        <v>-1.7523947563918063E-2</v>
      </c>
      <c r="T14" s="165">
        <v>-3.1231781213644783E-2</v>
      </c>
      <c r="U14" s="165">
        <v>1.0729048409247266E-2</v>
      </c>
      <c r="V14" s="165">
        <v>-1.125066243674655E-2</v>
      </c>
      <c r="W14" s="165">
        <v>-4.8044552960783138E-3</v>
      </c>
      <c r="X14" s="165">
        <v>9.3500453470221068E-3</v>
      </c>
      <c r="Y14" s="165">
        <v>-1.9353140226206045E-2</v>
      </c>
      <c r="Z14" s="165">
        <v>-2.8666928495994504E-2</v>
      </c>
      <c r="AA14" s="165">
        <v>-1.2261756827233072E-2</v>
      </c>
      <c r="AB14" s="165">
        <v>-2.5467666820652268E-2</v>
      </c>
      <c r="AC14" s="165">
        <v>-3.0869184944489647E-2</v>
      </c>
      <c r="AD14" s="165">
        <v>1.3157026329360555E-2</v>
      </c>
      <c r="AE14" s="165">
        <v>-2.5033047304942602E-2</v>
      </c>
      <c r="AF14" s="166">
        <v>-1.8429773999165455E-2</v>
      </c>
      <c r="AK14" s="19"/>
    </row>
    <row r="15" spans="1:37" x14ac:dyDescent="0.2">
      <c r="A15" s="127">
        <v>44096</v>
      </c>
      <c r="B15" s="164">
        <v>6.0733452771855045E-3</v>
      </c>
      <c r="C15" s="165">
        <v>3.1578385078503413E-3</v>
      </c>
      <c r="D15" s="165">
        <v>1.77227598361549E-2</v>
      </c>
      <c r="E15" s="165">
        <v>1.5715806400512289E-2</v>
      </c>
      <c r="F15" s="165">
        <v>2.8781386807237297E-3</v>
      </c>
      <c r="G15" s="165">
        <v>1.2523167790226664E-2</v>
      </c>
      <c r="H15" s="165">
        <v>-1.009179514711156E-2</v>
      </c>
      <c r="I15" s="165">
        <v>7.1721053490751974E-3</v>
      </c>
      <c r="J15" s="165">
        <v>1.1611326135668953E-2</v>
      </c>
      <c r="K15" s="165">
        <v>-2.2959924859110581E-3</v>
      </c>
      <c r="L15" s="165">
        <v>-1.2268067010309358E-2</v>
      </c>
      <c r="M15" s="165">
        <v>8.1179775707374002E-3</v>
      </c>
      <c r="N15" s="165">
        <v>3.5248466269539591E-3</v>
      </c>
      <c r="O15" s="165">
        <v>4.6259049753436532E-3</v>
      </c>
      <c r="P15" s="165">
        <v>2.1621787941787929E-3</v>
      </c>
      <c r="Q15" s="165">
        <v>-6.1336937505021005E-3</v>
      </c>
      <c r="R15" s="165">
        <v>-1.091177234102958E-2</v>
      </c>
      <c r="S15" s="165">
        <v>0</v>
      </c>
      <c r="T15" s="165">
        <v>-2.2855679176191357E-3</v>
      </c>
      <c r="U15" s="165">
        <v>2.4094031641444635E-2</v>
      </c>
      <c r="V15" s="165">
        <v>3.0872364006200081E-2</v>
      </c>
      <c r="W15" s="165">
        <v>9.1434418549916074E-3</v>
      </c>
      <c r="X15" s="165">
        <v>1.1140567094789944E-2</v>
      </c>
      <c r="Y15" s="165">
        <v>-1.8272910505424678E-3</v>
      </c>
      <c r="Z15" s="165">
        <v>-1.6477796607655248E-2</v>
      </c>
      <c r="AA15" s="165">
        <v>3.5228820076684819E-3</v>
      </c>
      <c r="AB15" s="165">
        <v>1.5750828297049768E-2</v>
      </c>
      <c r="AC15" s="165">
        <v>-1.9558535357401263E-3</v>
      </c>
      <c r="AD15" s="165">
        <v>9.0464064833672975E-3</v>
      </c>
      <c r="AE15" s="165">
        <v>1.4352882087460772E-2</v>
      </c>
      <c r="AF15" s="166">
        <v>5.1746556798550891E-3</v>
      </c>
      <c r="AK15" s="19"/>
    </row>
    <row r="16" spans="1:37" x14ac:dyDescent="0.2">
      <c r="A16" s="127">
        <v>44097</v>
      </c>
      <c r="B16" s="164">
        <v>-1.7432555560738194E-2</v>
      </c>
      <c r="C16" s="165">
        <v>-2.965074036401083E-2</v>
      </c>
      <c r="D16" s="165">
        <v>-1.9838399999999923E-2</v>
      </c>
      <c r="E16" s="165">
        <v>-4.1946114693607206E-2</v>
      </c>
      <c r="F16" s="165">
        <v>-3.5841899824453516E-2</v>
      </c>
      <c r="G16" s="165">
        <v>-1.8824254929972861E-2</v>
      </c>
      <c r="H16" s="165">
        <v>-4.7398411854871147E-2</v>
      </c>
      <c r="I16" s="165">
        <v>-2.6449669379450702E-2</v>
      </c>
      <c r="J16" s="165">
        <v>-2.9198570277889524E-2</v>
      </c>
      <c r="K16" s="165">
        <v>-2.2175669919993202E-2</v>
      </c>
      <c r="L16" s="165">
        <v>-2.8702641391886052E-2</v>
      </c>
      <c r="M16" s="165">
        <v>-2.3911975457240109E-2</v>
      </c>
      <c r="N16" s="165">
        <v>-2.4733855510108427E-2</v>
      </c>
      <c r="O16" s="165">
        <v>-2.2622642189736863E-2</v>
      </c>
      <c r="P16" s="165">
        <v>-1.394075157346697E-2</v>
      </c>
      <c r="Q16" s="165">
        <v>1.5948615826639756E-3</v>
      </c>
      <c r="R16" s="165">
        <v>-1.6229967632225617E-2</v>
      </c>
      <c r="S16" s="165">
        <v>-6.6540500595341223E-3</v>
      </c>
      <c r="T16" s="165">
        <v>-3.7376098068743202E-3</v>
      </c>
      <c r="U16" s="165">
        <v>-3.2928367880902143E-2</v>
      </c>
      <c r="V16" s="165">
        <v>8.7618702294377515E-2</v>
      </c>
      <c r="W16" s="165">
        <v>-1.1960053031890516E-2</v>
      </c>
      <c r="X16" s="165">
        <v>-4.7582508869087548E-2</v>
      </c>
      <c r="Y16" s="165">
        <v>-1.6109858123569798E-2</v>
      </c>
      <c r="Z16" s="165">
        <v>-7.2044957790901032E-3</v>
      </c>
      <c r="AA16" s="165">
        <v>-1.5212303577398889E-2</v>
      </c>
      <c r="AB16" s="165">
        <v>-2.587755809610659E-2</v>
      </c>
      <c r="AC16" s="165">
        <v>-1.8477043155737949E-2</v>
      </c>
      <c r="AD16" s="165">
        <v>-1.6773863303793934E-2</v>
      </c>
      <c r="AE16" s="165">
        <v>-3.0893797900273468E-2</v>
      </c>
      <c r="AF16" s="166">
        <v>-1.924093142158978E-2</v>
      </c>
      <c r="AK16" s="19"/>
    </row>
    <row r="17" spans="1:37" x14ac:dyDescent="0.2">
      <c r="A17" s="127">
        <v>44098</v>
      </c>
      <c r="B17" s="164">
        <v>5.7049904615693592E-3</v>
      </c>
      <c r="C17" s="165">
        <v>-1.1511197394541428E-3</v>
      </c>
      <c r="D17" s="165">
        <v>-9.3573067209251626E-3</v>
      </c>
      <c r="E17" s="165">
        <v>1.0268838397997415E-2</v>
      </c>
      <c r="F17" s="165">
        <v>-3.3932995353426088E-2</v>
      </c>
      <c r="G17" s="165">
        <v>5.2638452256597024E-3</v>
      </c>
      <c r="H17" s="165">
        <v>-2.0846977936634925E-3</v>
      </c>
      <c r="I17" s="165">
        <v>-1.1233046270455627E-2</v>
      </c>
      <c r="J17" s="165">
        <v>1.0163908113750342E-2</v>
      </c>
      <c r="K17" s="165">
        <v>-7.0603762490211164E-3</v>
      </c>
      <c r="L17" s="165">
        <v>4.8302204177471664E-2</v>
      </c>
      <c r="M17" s="165">
        <v>-1.8891618692873369E-4</v>
      </c>
      <c r="N17" s="165">
        <v>-3.1888052457911265E-3</v>
      </c>
      <c r="O17" s="165">
        <v>6.9643588693157898E-3</v>
      </c>
      <c r="P17" s="165">
        <v>-6.2274340448129628E-3</v>
      </c>
      <c r="Q17" s="165">
        <v>1.5923289726900158E-3</v>
      </c>
      <c r="R17" s="165">
        <v>-8.6256201989565184E-4</v>
      </c>
      <c r="S17" s="165">
        <v>5.3495557270801797E-3</v>
      </c>
      <c r="T17" s="165">
        <v>6.2931365411822426E-3</v>
      </c>
      <c r="U17" s="165">
        <v>1.2961792969974351E-2</v>
      </c>
      <c r="V17" s="165">
        <v>-1.8566603582986341E-2</v>
      </c>
      <c r="W17" s="165">
        <v>4.4750936024515742E-3</v>
      </c>
      <c r="X17" s="165">
        <v>6.6104409803289244E-3</v>
      </c>
      <c r="Y17" s="165">
        <v>3.0700716916935988E-3</v>
      </c>
      <c r="Z17" s="165">
        <v>1.77993076367855E-3</v>
      </c>
      <c r="AA17" s="165">
        <v>4.7529960957393147E-3</v>
      </c>
      <c r="AB17" s="165">
        <v>7.678200534324553E-4</v>
      </c>
      <c r="AC17" s="165">
        <v>-8.5573300468544389E-4</v>
      </c>
      <c r="AD17" s="165">
        <v>5.2209131104892226E-3</v>
      </c>
      <c r="AE17" s="165">
        <v>-6.4081846723571534E-3</v>
      </c>
      <c r="AF17" s="166">
        <v>1.9545546428985094E-3</v>
      </c>
      <c r="AK17" s="19"/>
    </row>
    <row r="18" spans="1:37" x14ac:dyDescent="0.2">
      <c r="A18" s="127">
        <v>44099</v>
      </c>
      <c r="B18" s="164">
        <v>-9.3500811538471673E-4</v>
      </c>
      <c r="C18" s="165">
        <v>8.4861710367576393E-3</v>
      </c>
      <c r="D18" s="165">
        <v>1.4563914356077623E-2</v>
      </c>
      <c r="E18" s="165">
        <v>3.7516151935722108E-2</v>
      </c>
      <c r="F18" s="165">
        <v>6.8332733960984493E-2</v>
      </c>
      <c r="G18" s="165">
        <v>5.3052570298006696E-3</v>
      </c>
      <c r="H18" s="165">
        <v>4.1781335301593892E-4</v>
      </c>
      <c r="I18" s="165">
        <v>1.585212765400934E-2</v>
      </c>
      <c r="J18" s="165">
        <v>4.1067760963708899E-4</v>
      </c>
      <c r="K18" s="165">
        <v>-7.972398190045249E-3</v>
      </c>
      <c r="L18" s="165">
        <v>-8.2007072512912949E-4</v>
      </c>
      <c r="M18" s="165">
        <v>1.7195830725492245E-2</v>
      </c>
      <c r="N18" s="165">
        <v>1.0726292327002174E-2</v>
      </c>
      <c r="O18" s="165">
        <v>1.586653783563885E-2</v>
      </c>
      <c r="P18" s="165">
        <v>7.282589797022343E-3</v>
      </c>
      <c r="Q18" s="165">
        <v>6.8432018641486625E-3</v>
      </c>
      <c r="R18" s="165">
        <v>8.7416033351346289E-3</v>
      </c>
      <c r="S18" s="165">
        <v>9.531732591424591E-3</v>
      </c>
      <c r="T18" s="165">
        <v>-2.6459005631925825E-3</v>
      </c>
      <c r="U18" s="165">
        <v>2.2786578839641969E-2</v>
      </c>
      <c r="V18" s="165">
        <v>-4.1683126252505254E-3</v>
      </c>
      <c r="W18" s="165">
        <v>5.1124526017010119E-3</v>
      </c>
      <c r="X18" s="165">
        <v>2.1848040136627445E-2</v>
      </c>
      <c r="Y18" s="165">
        <v>2.689677239844146E-3</v>
      </c>
      <c r="Z18" s="165">
        <v>3.362261964569635E-2</v>
      </c>
      <c r="AA18" s="165">
        <v>3.3789492039018043E-3</v>
      </c>
      <c r="AB18" s="165">
        <v>8.8481790333843069E-3</v>
      </c>
      <c r="AC18" s="165">
        <v>1.1418812772446829E-2</v>
      </c>
      <c r="AD18" s="165">
        <v>4.1697660022625982E-3</v>
      </c>
      <c r="AE18" s="165">
        <v>1.232755347093728E-2</v>
      </c>
      <c r="AF18" s="166">
        <v>1.336990927614834E-2</v>
      </c>
      <c r="AK18" s="19"/>
    </row>
    <row r="19" spans="1:37" x14ac:dyDescent="0.2">
      <c r="A19" s="127">
        <v>44102</v>
      </c>
      <c r="B19" s="164">
        <v>8.672864324630547E-3</v>
      </c>
      <c r="C19" s="165">
        <v>2.6594618188351848E-2</v>
      </c>
      <c r="D19" s="165">
        <v>1.3165416733008195E-2</v>
      </c>
      <c r="E19" s="165">
        <v>2.3868899393203469E-2</v>
      </c>
      <c r="F19" s="165">
        <v>6.4410709891756124E-2</v>
      </c>
      <c r="G19" s="165">
        <v>1.2130689818910634E-2</v>
      </c>
      <c r="H19" s="165">
        <v>2.9235666734354515E-2</v>
      </c>
      <c r="I19" s="165">
        <v>1.7685305131721618E-2</v>
      </c>
      <c r="J19" s="165">
        <v>1.1494211586736025E-2</v>
      </c>
      <c r="K19" s="165">
        <v>3.1277127904493218E-2</v>
      </c>
      <c r="L19" s="165">
        <v>2.1133675626576309E-2</v>
      </c>
      <c r="M19" s="165">
        <v>1.9505813997590771E-2</v>
      </c>
      <c r="N19" s="165">
        <v>1.4075588042848919E-2</v>
      </c>
      <c r="O19" s="165">
        <v>2.9835823585018462E-2</v>
      </c>
      <c r="P19" s="165">
        <v>2.3371215385570743E-2</v>
      </c>
      <c r="Q19" s="165">
        <v>9.9546681325095587E-3</v>
      </c>
      <c r="R19" s="165">
        <v>2.8779319259876868E-2</v>
      </c>
      <c r="S19" s="165">
        <v>9.5334222510494726E-3</v>
      </c>
      <c r="T19" s="165">
        <v>-2.0498618024974435E-3</v>
      </c>
      <c r="U19" s="165">
        <v>7.7951830691642687E-3</v>
      </c>
      <c r="V19" s="165">
        <v>7.2443852392090058E-4</v>
      </c>
      <c r="W19" s="165">
        <v>2.8338905258644687E-3</v>
      </c>
      <c r="X19" s="165">
        <v>1.6190133142660157E-2</v>
      </c>
      <c r="Y19" s="165">
        <v>1.9517158269196644E-2</v>
      </c>
      <c r="Z19" s="165">
        <v>2.4132595041321814E-3</v>
      </c>
      <c r="AA19" s="165">
        <v>-5.0510187750640867E-4</v>
      </c>
      <c r="AB19" s="165">
        <v>1.5564040557668024E-2</v>
      </c>
      <c r="AC19" s="165">
        <v>1.8063787750493887E-2</v>
      </c>
      <c r="AD19" s="165">
        <v>-1.457273943111792E-4</v>
      </c>
      <c r="AE19" s="165">
        <v>1.6048370967741921E-2</v>
      </c>
      <c r="AF19" s="166">
        <v>1.509165392162215E-2</v>
      </c>
      <c r="AK19" s="19"/>
    </row>
    <row r="20" spans="1:37" x14ac:dyDescent="0.2">
      <c r="A20" s="127">
        <v>44103</v>
      </c>
      <c r="B20" s="164">
        <v>-1.1443807708924614E-2</v>
      </c>
      <c r="C20" s="165">
        <v>-1.0827767658368681E-2</v>
      </c>
      <c r="D20" s="165">
        <v>5.1410921958510158E-3</v>
      </c>
      <c r="E20" s="165">
        <v>-7.5678758487114361E-3</v>
      </c>
      <c r="F20" s="165">
        <v>-1.4932538355821978E-2</v>
      </c>
      <c r="G20" s="165">
        <v>-1.8282029577291192E-3</v>
      </c>
      <c r="H20" s="165">
        <v>-2.745837954822139E-2</v>
      </c>
      <c r="I20" s="165">
        <v>-1.7889087199358666E-3</v>
      </c>
      <c r="J20" s="165">
        <v>-7.3052152456414277E-3</v>
      </c>
      <c r="K20" s="165">
        <v>-1.9165964616680631E-2</v>
      </c>
      <c r="L20" s="165">
        <v>-1.1453327572344962E-2</v>
      </c>
      <c r="M20" s="165">
        <v>-7.8962585513608907E-4</v>
      </c>
      <c r="N20" s="165">
        <v>-8.0785080785106267E-4</v>
      </c>
      <c r="O20" s="165">
        <v>-4.6665564845420615E-3</v>
      </c>
      <c r="P20" s="165">
        <v>-6.4897805021822963E-3</v>
      </c>
      <c r="Q20" s="165">
        <v>-3.3990211175383145E-4</v>
      </c>
      <c r="R20" s="165">
        <v>-8.4235229441130821E-3</v>
      </c>
      <c r="S20" s="165">
        <v>-7.1733498404918938E-3</v>
      </c>
      <c r="T20" s="165">
        <v>-1.03914845974582E-2</v>
      </c>
      <c r="U20" s="165">
        <v>-1.04087422611846E-2</v>
      </c>
      <c r="V20" s="165">
        <v>1.6328812741312815E-2</v>
      </c>
      <c r="W20" s="165">
        <v>-5.4343890092888314E-3</v>
      </c>
      <c r="X20" s="165">
        <v>3.1621154024576992E-3</v>
      </c>
      <c r="Y20" s="165">
        <v>-2.5222273405713258E-2</v>
      </c>
      <c r="Z20" s="165">
        <v>3.0339444204947608E-3</v>
      </c>
      <c r="AA20" s="165">
        <v>-2.0215464619012247E-3</v>
      </c>
      <c r="AB20" s="165">
        <v>-4.392996052561049E-3</v>
      </c>
      <c r="AC20" s="165">
        <v>-1.9129442750207892E-2</v>
      </c>
      <c r="AD20" s="165">
        <v>-8.0146448087436983E-4</v>
      </c>
      <c r="AE20" s="165">
        <v>-4.6828796679558859E-3</v>
      </c>
      <c r="AF20" s="166">
        <v>-4.7636207287832244E-3</v>
      </c>
      <c r="AK20" s="19"/>
    </row>
    <row r="21" spans="1:37" x14ac:dyDescent="0.2">
      <c r="A21" s="127">
        <v>44104</v>
      </c>
      <c r="B21" s="164">
        <v>2.3152181004344463E-3</v>
      </c>
      <c r="C21" s="165">
        <v>2.5575447570332477E-2</v>
      </c>
      <c r="D21" s="165">
        <v>2.3600487028588413E-2</v>
      </c>
      <c r="E21" s="165">
        <v>1.5075835395769399E-2</v>
      </c>
      <c r="F21" s="165">
        <v>1.0146631657214078E-2</v>
      </c>
      <c r="G21" s="165">
        <v>1.1803744337460342E-2</v>
      </c>
      <c r="H21" s="165">
        <v>1.3907927290461863E-3</v>
      </c>
      <c r="I21" s="165">
        <v>8.448489287033123E-3</v>
      </c>
      <c r="J21" s="165">
        <v>9.198712559227884E-3</v>
      </c>
      <c r="K21" s="165">
        <v>1.0307043160833196E-2</v>
      </c>
      <c r="L21" s="165">
        <v>2.1240958121280018E-2</v>
      </c>
      <c r="M21" s="165">
        <v>6.0790227365825622E-4</v>
      </c>
      <c r="N21" s="165">
        <v>2.0579935719742259E-2</v>
      </c>
      <c r="O21" s="165">
        <v>1.1525688836211856E-2</v>
      </c>
      <c r="P21" s="165">
        <v>6.0360177602776233E-3</v>
      </c>
      <c r="Q21" s="165">
        <v>1.2375948760722899E-2</v>
      </c>
      <c r="R21" s="165">
        <v>9.6486525358920883E-3</v>
      </c>
      <c r="S21" s="165">
        <v>3.7040974297086748E-3</v>
      </c>
      <c r="T21" s="165">
        <v>1.2820494610688682E-2</v>
      </c>
      <c r="U21" s="165">
        <v>1.4812347168106532E-2</v>
      </c>
      <c r="V21" s="165">
        <v>-6.410740109390356E-3</v>
      </c>
      <c r="W21" s="165">
        <v>1.2603890886051738E-2</v>
      </c>
      <c r="X21" s="165">
        <v>1.5639563737800399E-2</v>
      </c>
      <c r="Y21" s="165">
        <v>6.980640227463919E-3</v>
      </c>
      <c r="Z21" s="165">
        <v>2.5053411640047596E-2</v>
      </c>
      <c r="AA21" s="165">
        <v>4.2201213970249896E-3</v>
      </c>
      <c r="AB21" s="165">
        <v>2.6574357936479664E-3</v>
      </c>
      <c r="AC21" s="165">
        <v>1.5262775148027874E-2</v>
      </c>
      <c r="AD21" s="165">
        <v>2.0198374071739522E-2</v>
      </c>
      <c r="AE21" s="165">
        <v>-1.0526315621589899E-2</v>
      </c>
      <c r="AF21" s="166">
        <v>1.1985723787786062E-2</v>
      </c>
      <c r="AK21" s="19"/>
    </row>
    <row r="22" spans="1:37" x14ac:dyDescent="0.2">
      <c r="A22" s="127">
        <v>44105</v>
      </c>
      <c r="B22" s="164">
        <v>-8.6777379244858954E-3</v>
      </c>
      <c r="C22" s="165">
        <v>1.077308728179549E-2</v>
      </c>
      <c r="D22" s="165">
        <v>4.8394514504335184E-3</v>
      </c>
      <c r="E22" s="165">
        <v>8.4621623083009911E-3</v>
      </c>
      <c r="F22" s="165">
        <v>1.5732821485320736E-2</v>
      </c>
      <c r="G22" s="165">
        <v>-1.6359283259508528E-2</v>
      </c>
      <c r="H22" s="165">
        <v>-2.1944472222222178E-2</v>
      </c>
      <c r="I22" s="165">
        <v>-1.4978421299274514E-2</v>
      </c>
      <c r="J22" s="165">
        <v>-3.84847080916495E-3</v>
      </c>
      <c r="K22" s="165">
        <v>-1.9978703931534669E-2</v>
      </c>
      <c r="L22" s="165">
        <v>-1.2041588236843315E-2</v>
      </c>
      <c r="M22" s="165">
        <v>-5.6497660795228333E-3</v>
      </c>
      <c r="N22" s="165">
        <v>-3.2406468228207697E-4</v>
      </c>
      <c r="O22" s="165">
        <v>8.8837970043220693E-3</v>
      </c>
      <c r="P22" s="165">
        <v>-4.7670092013973875E-3</v>
      </c>
      <c r="Q22" s="165">
        <v>-1.0478223721177349E-2</v>
      </c>
      <c r="R22" s="165">
        <v>7.2712581470215643E-3</v>
      </c>
      <c r="S22" s="165">
        <v>4.5556060741813731E-4</v>
      </c>
      <c r="T22" s="165">
        <v>-1.579264604445263E-2</v>
      </c>
      <c r="U22" s="165">
        <v>1.012696705056837E-2</v>
      </c>
      <c r="V22" s="165">
        <v>8.7621315217289997E-3</v>
      </c>
      <c r="W22" s="165">
        <v>1.7986904885713972E-3</v>
      </c>
      <c r="X22" s="165">
        <v>8.4752106504597524E-3</v>
      </c>
      <c r="Y22" s="165">
        <v>-3.5123763099663696E-3</v>
      </c>
      <c r="Z22" s="165">
        <v>4.1697983958295382E-3</v>
      </c>
      <c r="AA22" s="165">
        <v>-6.7239869986890355E-4</v>
      </c>
      <c r="AB22" s="165">
        <v>1.6902560299532077E-2</v>
      </c>
      <c r="AC22" s="165">
        <v>-1.3919544204874512E-3</v>
      </c>
      <c r="AD22" s="165">
        <v>2.2657407686158093E-2</v>
      </c>
      <c r="AE22" s="165">
        <v>-6.2057058961040301E-3</v>
      </c>
      <c r="AF22" s="166">
        <v>1.2670210966212458E-3</v>
      </c>
      <c r="AK22" s="19"/>
    </row>
    <row r="23" spans="1:37" x14ac:dyDescent="0.2">
      <c r="A23" s="127">
        <v>44106</v>
      </c>
      <c r="B23" s="164">
        <v>9.8873233151410833E-3</v>
      </c>
      <c r="C23" s="165">
        <v>2.7632388677936159E-3</v>
      </c>
      <c r="D23" s="165">
        <v>-3.9077469905154705E-2</v>
      </c>
      <c r="E23" s="165">
        <v>-3.2280194945798479E-2</v>
      </c>
      <c r="F23" s="165">
        <v>1.3106219390526253E-3</v>
      </c>
      <c r="G23" s="165">
        <v>2.2016187348419924E-2</v>
      </c>
      <c r="H23" s="165">
        <v>1.0934450750765379E-2</v>
      </c>
      <c r="I23" s="165">
        <v>-1.3659768393292859E-2</v>
      </c>
      <c r="J23" s="165">
        <v>3.6600447336314623E-3</v>
      </c>
      <c r="K23" s="165">
        <v>2.6024722922907806E-2</v>
      </c>
      <c r="L23" s="165">
        <v>6.799249456571399E-3</v>
      </c>
      <c r="M23" s="165">
        <v>1.1791349477880297E-2</v>
      </c>
      <c r="N23" s="165">
        <v>6.0874685917344795E-3</v>
      </c>
      <c r="O23" s="165">
        <v>-2.354525177851241E-2</v>
      </c>
      <c r="P23" s="165">
        <v>-4.2942936425566236E-3</v>
      </c>
      <c r="Q23" s="165">
        <v>-7.3309934067543603E-3</v>
      </c>
      <c r="R23" s="165">
        <v>9.4874496288805954E-3</v>
      </c>
      <c r="S23" s="165">
        <v>1.4026148987224207E-2</v>
      </c>
      <c r="T23" s="165">
        <v>-1.0289090361167541E-2</v>
      </c>
      <c r="U23" s="165">
        <v>-2.9511460008565304E-2</v>
      </c>
      <c r="V23" s="165">
        <v>0</v>
      </c>
      <c r="W23" s="165">
        <v>-8.0437371429281646E-3</v>
      </c>
      <c r="X23" s="165">
        <v>-2.2095052540087368E-2</v>
      </c>
      <c r="Y23" s="165">
        <v>7.1422318364202653E-3</v>
      </c>
      <c r="Z23" s="165">
        <v>-3.4816366168222146E-3</v>
      </c>
      <c r="AA23" s="165">
        <v>-3.5323632711125041E-3</v>
      </c>
      <c r="AB23" s="165">
        <v>-9.2943149458279972E-3</v>
      </c>
      <c r="AC23" s="165">
        <v>-2.7878171950882491E-3</v>
      </c>
      <c r="AD23" s="165">
        <v>-1.8031884008500421E-2</v>
      </c>
      <c r="AE23" s="165">
        <v>-6.1632877489786742E-3</v>
      </c>
      <c r="AF23" s="166">
        <v>-4.8204508769849053E-3</v>
      </c>
      <c r="AK23" s="19"/>
    </row>
    <row r="24" spans="1:37" x14ac:dyDescent="0.2">
      <c r="A24" s="127">
        <v>44109</v>
      </c>
      <c r="B24" s="164">
        <v>1.4903959747418538E-2</v>
      </c>
      <c r="C24" s="165">
        <v>2.2438716440914108E-2</v>
      </c>
      <c r="D24" s="165">
        <v>4.3193047664022766E-2</v>
      </c>
      <c r="E24" s="165">
        <v>3.079103780192094E-2</v>
      </c>
      <c r="F24" s="165">
        <v>1.8562559274600599E-2</v>
      </c>
      <c r="G24" s="165">
        <v>2.3676156813710048E-2</v>
      </c>
      <c r="H24" s="165">
        <v>2.1210773389218174E-2</v>
      </c>
      <c r="I24" s="165">
        <v>7.8390384112880795E-3</v>
      </c>
      <c r="J24" s="165">
        <v>4.0518637752873232E-4</v>
      </c>
      <c r="K24" s="165">
        <v>2.6844239550956717E-2</v>
      </c>
      <c r="L24" s="165">
        <v>9.5047976839859327E-3</v>
      </c>
      <c r="M24" s="165">
        <v>1.8779059122160158E-2</v>
      </c>
      <c r="N24" s="165">
        <v>9.9889299344020355E-3</v>
      </c>
      <c r="O24" s="165">
        <v>1.3330739593442109E-2</v>
      </c>
      <c r="P24" s="165">
        <v>1.1943286057891633E-2</v>
      </c>
      <c r="Q24" s="165">
        <v>1.360770604459427E-2</v>
      </c>
      <c r="R24" s="165">
        <v>1.1747900824883972E-2</v>
      </c>
      <c r="S24" s="165">
        <v>1.5269273052223253E-2</v>
      </c>
      <c r="T24" s="165">
        <v>5.4455144017249157E-3</v>
      </c>
      <c r="U24" s="165">
        <v>2.0321077449720448E-2</v>
      </c>
      <c r="V24" s="165">
        <v>1.0028466598456021E-2</v>
      </c>
      <c r="W24" s="165">
        <v>9.1949322760980223E-3</v>
      </c>
      <c r="X24" s="165">
        <v>1.4847661532838563E-2</v>
      </c>
      <c r="Y24" s="165">
        <v>3.0668649278529303E-2</v>
      </c>
      <c r="Z24" s="165">
        <v>1.9776853588225674E-2</v>
      </c>
      <c r="AA24" s="165">
        <v>7.0897701860306306E-3</v>
      </c>
      <c r="AB24" s="165">
        <v>1.0324560348099254E-2</v>
      </c>
      <c r="AC24" s="165">
        <v>2.3762901873077835E-2</v>
      </c>
      <c r="AD24" s="165">
        <v>9.2526903914591507E-3</v>
      </c>
      <c r="AE24" s="165">
        <v>6.6911463070302712E-3</v>
      </c>
      <c r="AF24" s="166">
        <v>1.6827410223167361E-2</v>
      </c>
      <c r="AK24" s="19"/>
    </row>
    <row r="25" spans="1:37" x14ac:dyDescent="0.2">
      <c r="A25" s="127">
        <v>44110</v>
      </c>
      <c r="B25" s="164">
        <v>-3.1951090629800394E-3</v>
      </c>
      <c r="C25" s="165">
        <v>-2.0502425839853955E-2</v>
      </c>
      <c r="D25" s="165">
        <v>-1.2968274170217176E-2</v>
      </c>
      <c r="E25" s="165">
        <v>-2.8669493562231807E-2</v>
      </c>
      <c r="F25" s="165">
        <v>-6.8107501193472531E-2</v>
      </c>
      <c r="G25" s="165">
        <v>-1.2769600209472931E-2</v>
      </c>
      <c r="H25" s="165">
        <v>-5.5019809698202415E-3</v>
      </c>
      <c r="I25" s="165">
        <v>0</v>
      </c>
      <c r="J25" s="165">
        <v>-8.9105303987336848E-3</v>
      </c>
      <c r="K25" s="165">
        <v>-1.440924189340298E-2</v>
      </c>
      <c r="L25" s="165">
        <v>-3.5183696206386728E-3</v>
      </c>
      <c r="M25" s="165">
        <v>-1.0846384478150894E-2</v>
      </c>
      <c r="N25" s="165">
        <v>-1.9957479192680316E-2</v>
      </c>
      <c r="O25" s="165">
        <v>-6.1907526831254112E-3</v>
      </c>
      <c r="P25" s="165">
        <v>-3.2785017084091539E-4</v>
      </c>
      <c r="Q25" s="165">
        <v>-1.3290164293062512E-2</v>
      </c>
      <c r="R25" s="165">
        <v>-1.0298909427515102E-2</v>
      </c>
      <c r="S25" s="165">
        <v>-8.7583975701827077E-3</v>
      </c>
      <c r="T25" s="165">
        <v>-1.9817765899469264E-2</v>
      </c>
      <c r="U25" s="165">
        <v>-2.1247271098791098E-2</v>
      </c>
      <c r="V25" s="165">
        <v>-2.0326948000095602E-3</v>
      </c>
      <c r="W25" s="165">
        <v>1.5783198334051729E-3</v>
      </c>
      <c r="X25" s="165">
        <v>-5.5261798017182118E-3</v>
      </c>
      <c r="Y25" s="165">
        <v>-3.395630295929597E-3</v>
      </c>
      <c r="Z25" s="165">
        <v>-1.1629678044249747E-2</v>
      </c>
      <c r="AA25" s="165">
        <v>-3.3523466309083316E-3</v>
      </c>
      <c r="AB25" s="165">
        <v>-1.5181272016649872E-2</v>
      </c>
      <c r="AC25" s="165">
        <v>-1.8295958992243566E-2</v>
      </c>
      <c r="AD25" s="165">
        <v>-8.2510435489905332E-3</v>
      </c>
      <c r="AE25" s="165">
        <v>-1.9777927702571141E-2</v>
      </c>
      <c r="AF25" s="166">
        <v>-1.335339824588333E-2</v>
      </c>
      <c r="AK25" s="19"/>
    </row>
    <row r="26" spans="1:37" x14ac:dyDescent="0.2">
      <c r="A26" s="127">
        <v>44111</v>
      </c>
      <c r="B26" s="164">
        <v>2.6259071102979092E-2</v>
      </c>
      <c r="C26" s="165">
        <v>1.5919761872646321E-2</v>
      </c>
      <c r="D26" s="165">
        <v>1.9707985913902437E-2</v>
      </c>
      <c r="E26" s="165">
        <v>1.69671079191549E-2</v>
      </c>
      <c r="F26" s="165">
        <v>3.1778915773175376E-2</v>
      </c>
      <c r="G26" s="165">
        <v>2.1381937711224985E-2</v>
      </c>
      <c r="H26" s="165">
        <v>2.0470206619493503E-2</v>
      </c>
      <c r="I26" s="165">
        <v>2.1519367383977084E-2</v>
      </c>
      <c r="J26" s="165">
        <v>1.2668614889019603E-2</v>
      </c>
      <c r="K26" s="165">
        <v>8.7718878702613967E-3</v>
      </c>
      <c r="L26" s="165">
        <v>1.2482023223074679E-2</v>
      </c>
      <c r="M26" s="165">
        <v>2.7922607872985949E-2</v>
      </c>
      <c r="N26" s="165">
        <v>2.2859651959128646E-2</v>
      </c>
      <c r="O26" s="165">
        <v>2.5306580208420915E-2</v>
      </c>
      <c r="P26" s="165">
        <v>1.7217340188428798E-2</v>
      </c>
      <c r="Q26" s="165">
        <v>1.1076234482299885E-2</v>
      </c>
      <c r="R26" s="165">
        <v>1.7445481048117051E-2</v>
      </c>
      <c r="S26" s="165">
        <v>1.0665357859169999E-2</v>
      </c>
      <c r="T26" s="165">
        <v>5.1487950711388564E-3</v>
      </c>
      <c r="U26" s="165">
        <v>1.9037433460493913E-2</v>
      </c>
      <c r="V26" s="165">
        <v>1.8879717683043973E-2</v>
      </c>
      <c r="W26" s="165">
        <v>7.8074349415697686E-3</v>
      </c>
      <c r="X26" s="165">
        <v>3.9338018866786673E-2</v>
      </c>
      <c r="Y26" s="165">
        <v>2.0353304226246705E-2</v>
      </c>
      <c r="Z26" s="165">
        <v>2.7730960938872506E-2</v>
      </c>
      <c r="AA26" s="165">
        <v>2.5227380175367742E-3</v>
      </c>
      <c r="AB26" s="165">
        <v>1.0077346122384867E-2</v>
      </c>
      <c r="AC26" s="165">
        <v>1.5020889707346496E-2</v>
      </c>
      <c r="AD26" s="165">
        <v>1.8487804220725934E-3</v>
      </c>
      <c r="AE26" s="165">
        <v>1.6373141486810461E-2</v>
      </c>
      <c r="AF26" s="166">
        <v>1.9108651786858832E-2</v>
      </c>
      <c r="AK26" s="19"/>
    </row>
    <row r="27" spans="1:37" x14ac:dyDescent="0.2">
      <c r="A27" s="127">
        <v>44112</v>
      </c>
      <c r="B27" s="164">
        <v>7.3277792261463581E-3</v>
      </c>
      <c r="C27" s="165">
        <v>2.592378678440066E-2</v>
      </c>
      <c r="D27" s="165">
        <v>-6.8226864256804243E-2</v>
      </c>
      <c r="E27" s="165">
        <v>-9.5586546826786911E-4</v>
      </c>
      <c r="F27" s="165">
        <v>2.059412538366967E-2</v>
      </c>
      <c r="G27" s="165">
        <v>1.2211668612478688E-2</v>
      </c>
      <c r="H27" s="165">
        <v>1.9517511785273944E-2</v>
      </c>
      <c r="I27" s="165">
        <v>9.8984512741902009E-3</v>
      </c>
      <c r="J27" s="165">
        <v>1.8159765573854791E-2</v>
      </c>
      <c r="K27" s="165">
        <v>2.236029031801845E-2</v>
      </c>
      <c r="L27" s="165">
        <v>2.1512720387640849E-2</v>
      </c>
      <c r="M27" s="165">
        <v>1.2999102075212488E-2</v>
      </c>
      <c r="N27" s="165">
        <v>6.1175428584536728E-3</v>
      </c>
      <c r="O27" s="165">
        <v>1.3290317573203536E-2</v>
      </c>
      <c r="P27" s="165">
        <v>5.9804989119045748E-2</v>
      </c>
      <c r="Q27" s="165">
        <v>6.829821245948553E-3</v>
      </c>
      <c r="R27" s="165">
        <v>2.0555459122968411E-2</v>
      </c>
      <c r="S27" s="165">
        <v>-3.0024417697357419E-3</v>
      </c>
      <c r="T27" s="165">
        <v>5.4972339687227034E-3</v>
      </c>
      <c r="U27" s="165">
        <v>3.5743220361785788E-3</v>
      </c>
      <c r="V27" s="165">
        <v>-2.6909965045518458E-3</v>
      </c>
      <c r="W27" s="165">
        <v>6.7519333351513389E-3</v>
      </c>
      <c r="X27" s="165">
        <v>9.2310943090168074E-4</v>
      </c>
      <c r="Y27" s="165">
        <v>1.5992969701415394E-2</v>
      </c>
      <c r="Z27" s="165">
        <v>-2.3517311923367812E-3</v>
      </c>
      <c r="AA27" s="165">
        <v>-7.0458311181709199E-3</v>
      </c>
      <c r="AB27" s="165">
        <v>2.5188669802003183E-3</v>
      </c>
      <c r="AC27" s="165">
        <v>1.5894710008511392E-2</v>
      </c>
      <c r="AD27" s="165">
        <v>3.3359500556175981E-3</v>
      </c>
      <c r="AE27" s="165">
        <v>1.4644210734873209E-3</v>
      </c>
      <c r="AF27" s="166">
        <v>4.3121936328631705E-3</v>
      </c>
      <c r="AK27" s="19"/>
    </row>
    <row r="28" spans="1:37" x14ac:dyDescent="0.2">
      <c r="A28" s="127">
        <v>44113</v>
      </c>
      <c r="B28" s="164">
        <v>9.4806268775602387E-3</v>
      </c>
      <c r="C28" s="165">
        <v>2.6399962783330011E-3</v>
      </c>
      <c r="D28" s="165">
        <v>-1.4119701180719035E-2</v>
      </c>
      <c r="E28" s="165">
        <v>1.7395842242360349E-2</v>
      </c>
      <c r="F28" s="165">
        <v>-3.9880833333333365E-3</v>
      </c>
      <c r="G28" s="165">
        <v>1.4553797662356871E-2</v>
      </c>
      <c r="H28" s="165">
        <v>-1.6219103746090036E-2</v>
      </c>
      <c r="I28" s="165">
        <v>1.5078411282272164E-3</v>
      </c>
      <c r="J28" s="165">
        <v>6.9362268516888204E-3</v>
      </c>
      <c r="K28" s="165">
        <v>-4.0502226802308083E-4</v>
      </c>
      <c r="L28" s="165">
        <v>-2.115602502463676E-3</v>
      </c>
      <c r="M28" s="165">
        <v>3.4526758168527127E-3</v>
      </c>
      <c r="N28" s="165">
        <v>4.9206525169660509E-3</v>
      </c>
      <c r="O28" s="165">
        <v>-1.0305396483143991E-2</v>
      </c>
      <c r="P28" s="165">
        <v>-2.8139051329414633E-2</v>
      </c>
      <c r="Q28" s="165">
        <v>1.3970058526227902E-2</v>
      </c>
      <c r="R28" s="165">
        <v>-5.6985852397188896E-3</v>
      </c>
      <c r="S28" s="165">
        <v>-4.2958413955379582E-3</v>
      </c>
      <c r="T28" s="165">
        <v>-1.491030041816388E-3</v>
      </c>
      <c r="U28" s="165">
        <v>2.4836147546432263E-2</v>
      </c>
      <c r="V28" s="165">
        <v>9.7909870593100301E-3</v>
      </c>
      <c r="W28" s="165">
        <v>8.9657892961152452E-3</v>
      </c>
      <c r="X28" s="165">
        <v>2.2135154783893718E-2</v>
      </c>
      <c r="Y28" s="165">
        <v>1.8162860625423605E-3</v>
      </c>
      <c r="Z28" s="165">
        <v>1.6841884347980729E-2</v>
      </c>
      <c r="AA28" s="165">
        <v>2.3653151269693584E-3</v>
      </c>
      <c r="AB28" s="165">
        <v>1.8031348271383196E-2</v>
      </c>
      <c r="AC28" s="165">
        <v>-1.9692473698408319E-2</v>
      </c>
      <c r="AD28" s="165">
        <v>1.0045260257178334E-2</v>
      </c>
      <c r="AE28" s="165">
        <v>1.5354675939708295E-2</v>
      </c>
      <c r="AF28" s="166">
        <v>5.6776465927965702E-3</v>
      </c>
      <c r="AK28" s="19"/>
    </row>
    <row r="29" spans="1:37" x14ac:dyDescent="0.2">
      <c r="A29" s="127">
        <v>44116</v>
      </c>
      <c r="B29" s="164">
        <v>-3.8393915444880911E-3</v>
      </c>
      <c r="C29" s="165">
        <v>2.5390728809129293E-3</v>
      </c>
      <c r="D29" s="165">
        <v>1.1871559085824712E-2</v>
      </c>
      <c r="E29" s="165">
        <v>6.3520568833713265E-2</v>
      </c>
      <c r="F29" s="165">
        <v>1.1954819674242501E-4</v>
      </c>
      <c r="G29" s="165">
        <v>2.3090467810614523E-2</v>
      </c>
      <c r="H29" s="165">
        <v>6.8919189189189378E-3</v>
      </c>
      <c r="I29" s="165">
        <v>1.279806839638975E-2</v>
      </c>
      <c r="J29" s="165">
        <v>5.5107064453709942E-3</v>
      </c>
      <c r="K29" s="165">
        <v>-1.5802248464298008E-2</v>
      </c>
      <c r="L29" s="165">
        <v>3.1704742324049295E-2</v>
      </c>
      <c r="M29" s="165">
        <v>5.6198874406501176E-3</v>
      </c>
      <c r="N29" s="165">
        <v>3.4624753601981695E-3</v>
      </c>
      <c r="O29" s="165">
        <v>2.0068174933737248E-2</v>
      </c>
      <c r="P29" s="165">
        <v>-4.5387119137748622E-3</v>
      </c>
      <c r="Q29" s="165">
        <v>5.7627011607426226E-3</v>
      </c>
      <c r="R29" s="165">
        <v>1.225301419722391E-2</v>
      </c>
      <c r="S29" s="165">
        <v>5.6931859120830097E-3</v>
      </c>
      <c r="T29" s="165">
        <v>0</v>
      </c>
      <c r="U29" s="165">
        <v>2.5902395865829986E-2</v>
      </c>
      <c r="V29" s="165">
        <v>-1.1604741536257235E-2</v>
      </c>
      <c r="W29" s="165">
        <v>1.0985215658903202E-2</v>
      </c>
      <c r="X29" s="165">
        <v>4.0980372769441331E-3</v>
      </c>
      <c r="Y29" s="165">
        <v>6.1296640571586458E-3</v>
      </c>
      <c r="Z29" s="165">
        <v>6.4970870729270658E-3</v>
      </c>
      <c r="AA29" s="165">
        <v>3.7080227976395985E-3</v>
      </c>
      <c r="AB29" s="165">
        <v>-1.1614643881217024E-3</v>
      </c>
      <c r="AC29" s="165">
        <v>1.6235553109521073E-2</v>
      </c>
      <c r="AD29" s="165">
        <v>1.0295566678075074E-2</v>
      </c>
      <c r="AE29" s="165">
        <v>-8.0028802687759359E-5</v>
      </c>
      <c r="AF29" s="166">
        <v>8.7669526951155152E-3</v>
      </c>
      <c r="AK29" s="19"/>
    </row>
    <row r="30" spans="1:37" x14ac:dyDescent="0.2">
      <c r="A30" s="127">
        <v>44117</v>
      </c>
      <c r="B30" s="164">
        <v>-1.197740333154107E-2</v>
      </c>
      <c r="C30" s="165">
        <v>-1.5007963464891083E-2</v>
      </c>
      <c r="D30" s="165">
        <v>-7.0977831217433618E-4</v>
      </c>
      <c r="E30" s="165">
        <v>-2.6527362917566522E-2</v>
      </c>
      <c r="F30" s="165">
        <v>-3.1132398047240106E-2</v>
      </c>
      <c r="G30" s="165">
        <v>-3.0133816923106904E-3</v>
      </c>
      <c r="H30" s="165">
        <v>-1.4897328817680022E-2</v>
      </c>
      <c r="I30" s="165">
        <v>-1.3627353478013915E-2</v>
      </c>
      <c r="J30" s="165">
        <v>-1.7028753180661549E-2</v>
      </c>
      <c r="K30" s="165">
        <v>-1.440924189340298E-2</v>
      </c>
      <c r="L30" s="165">
        <v>-1.5458607683976333E-2</v>
      </c>
      <c r="M30" s="165">
        <v>-2.1726722047635039E-2</v>
      </c>
      <c r="N30" s="165">
        <v>1.2024610337393327E-2</v>
      </c>
      <c r="O30" s="165">
        <v>-9.2796954476670468E-4</v>
      </c>
      <c r="P30" s="165">
        <v>-1.6586754316380459E-2</v>
      </c>
      <c r="Q30" s="165">
        <v>-2.2918829634321125E-2</v>
      </c>
      <c r="R30" s="165">
        <v>-1.6204636544228102E-2</v>
      </c>
      <c r="S30" s="165">
        <v>5.4840785215863885E-3</v>
      </c>
      <c r="T30" s="165">
        <v>4.3553945851682041E-3</v>
      </c>
      <c r="U30" s="165">
        <v>6.5944310730199351E-3</v>
      </c>
      <c r="V30" s="165">
        <v>-2.0084194804654842E-3</v>
      </c>
      <c r="W30" s="165">
        <v>-1.9378364614217602E-3</v>
      </c>
      <c r="X30" s="165">
        <v>-8.9871566895927124E-4</v>
      </c>
      <c r="Y30" s="165">
        <v>-3.1319735444313213E-2</v>
      </c>
      <c r="Z30" s="165">
        <v>4.3943752329169694E-3</v>
      </c>
      <c r="AA30" s="165">
        <v>-3.1905626060548808E-3</v>
      </c>
      <c r="AB30" s="165">
        <v>-1.007745668829807E-2</v>
      </c>
      <c r="AC30" s="165">
        <v>-2.0308692120227456E-2</v>
      </c>
      <c r="AD30" s="165">
        <v>1.3726142114384832E-2</v>
      </c>
      <c r="AE30" s="165">
        <v>3.1927710395073028E-2</v>
      </c>
      <c r="AF30" s="166">
        <v>-5.4689168832825485E-3</v>
      </c>
      <c r="AK30" s="19"/>
    </row>
    <row r="31" spans="1:37" x14ac:dyDescent="0.2">
      <c r="A31" s="127">
        <v>44118</v>
      </c>
      <c r="B31" s="164">
        <v>1.0622270580859627E-2</v>
      </c>
      <c r="C31" s="165">
        <v>-1.9046185714767239E-3</v>
      </c>
      <c r="D31" s="165">
        <v>-7.0610931237753416E-3</v>
      </c>
      <c r="E31" s="165">
        <v>7.4322049121766653E-4</v>
      </c>
      <c r="F31" s="165">
        <v>6.7842975625034274E-3</v>
      </c>
      <c r="G31" s="165">
        <v>9.190760214371041E-3</v>
      </c>
      <c r="H31" s="165">
        <v>-6.1308581435733922E-3</v>
      </c>
      <c r="I31" s="165">
        <v>2.0094950512561383E-3</v>
      </c>
      <c r="J31" s="165">
        <v>-1.991278335498281E-3</v>
      </c>
      <c r="K31" s="165">
        <v>1.9841290312420767E-2</v>
      </c>
      <c r="L31" s="165">
        <v>1.9923058867443721E-3</v>
      </c>
      <c r="M31" s="165">
        <v>1.119206042800247E-2</v>
      </c>
      <c r="N31" s="165">
        <v>-1.1261844499682039E-2</v>
      </c>
      <c r="O31" s="165">
        <v>-5.2016160058846461E-3</v>
      </c>
      <c r="P31" s="165">
        <v>6.7146603791312653E-3</v>
      </c>
      <c r="Q31" s="165">
        <v>-1.7524602200562622E-3</v>
      </c>
      <c r="R31" s="165">
        <v>-5.5566382770058098E-3</v>
      </c>
      <c r="S31" s="165">
        <v>1.1875478023959385E-3</v>
      </c>
      <c r="T31" s="165">
        <v>-2.4780376090334233E-3</v>
      </c>
      <c r="U31" s="165">
        <v>-8.9742438796812651E-3</v>
      </c>
      <c r="V31" s="165">
        <v>-1.1919450741163629E-2</v>
      </c>
      <c r="W31" s="165">
        <v>-1.1789334425313935E-3</v>
      </c>
      <c r="X31" s="165">
        <v>-1.8738523567817689E-2</v>
      </c>
      <c r="Y31" s="165">
        <v>-7.6180353230403952E-3</v>
      </c>
      <c r="Z31" s="165">
        <v>-2.8875766775134259E-2</v>
      </c>
      <c r="AA31" s="165">
        <v>-1.5667132485391977E-2</v>
      </c>
      <c r="AB31" s="165">
        <v>-1.0375929558381514E-2</v>
      </c>
      <c r="AC31" s="165">
        <v>-7.4626865671643117E-3</v>
      </c>
      <c r="AD31" s="165">
        <v>-1.5660220629425514E-2</v>
      </c>
      <c r="AE31" s="165">
        <v>-1.8377875863483717E-2</v>
      </c>
      <c r="AF31" s="166">
        <v>-5.7814190540314003E-3</v>
      </c>
      <c r="AK31" s="19"/>
    </row>
    <row r="32" spans="1:37" x14ac:dyDescent="0.2">
      <c r="A32" s="127">
        <v>44119</v>
      </c>
      <c r="B32" s="164">
        <v>4.0380524004057783E-3</v>
      </c>
      <c r="C32" s="165">
        <v>-3.6255892305234738E-3</v>
      </c>
      <c r="D32" s="165">
        <v>-1.1108769478866409E-2</v>
      </c>
      <c r="E32" s="165">
        <v>-3.9607475210703402E-3</v>
      </c>
      <c r="F32" s="165">
        <v>6.1259493345395821E-3</v>
      </c>
      <c r="G32" s="165">
        <v>8.7402480976697117E-3</v>
      </c>
      <c r="H32" s="165">
        <v>7.6765596028742777E-3</v>
      </c>
      <c r="I32" s="165">
        <v>2.0055653548649577E-3</v>
      </c>
      <c r="J32" s="165">
        <v>-2.5937151355490684E-3</v>
      </c>
      <c r="K32" s="165">
        <v>3.686176379841255E-3</v>
      </c>
      <c r="L32" s="165">
        <v>-1.2450835817844674E-2</v>
      </c>
      <c r="M32" s="165">
        <v>-4.9576295327281583E-3</v>
      </c>
      <c r="N32" s="165">
        <v>1.567498018983704E-3</v>
      </c>
      <c r="O32" s="165">
        <v>5.6022223268388238E-3</v>
      </c>
      <c r="P32" s="165">
        <v>-8.3373271663120807E-3</v>
      </c>
      <c r="Q32" s="165">
        <v>-6.1445237213563209E-3</v>
      </c>
      <c r="R32" s="165">
        <v>1.4967072291288464E-2</v>
      </c>
      <c r="S32" s="165">
        <v>8.8744576239885298E-3</v>
      </c>
      <c r="T32" s="165">
        <v>-1.8010123255919885E-2</v>
      </c>
      <c r="U32" s="165">
        <v>-5.4332925589365422E-3</v>
      </c>
      <c r="V32" s="165">
        <v>1.0496600015773128E-2</v>
      </c>
      <c r="W32" s="165">
        <v>-1.4578659414403727E-3</v>
      </c>
      <c r="X32" s="165">
        <v>-1.5697155421697362E-2</v>
      </c>
      <c r="Y32" s="165">
        <v>5.4449701458980648E-3</v>
      </c>
      <c r="Z32" s="165">
        <v>8.4511447857482658E-3</v>
      </c>
      <c r="AA32" s="165">
        <v>-4.6209139140852562E-3</v>
      </c>
      <c r="AB32" s="165">
        <v>-1.310580632699021E-2</v>
      </c>
      <c r="AC32" s="165">
        <v>4.8175967697020594E-2</v>
      </c>
      <c r="AD32" s="165">
        <v>4.0989092107974745E-3</v>
      </c>
      <c r="AE32" s="165">
        <v>6.0826686494246385E-3</v>
      </c>
      <c r="AF32" s="166">
        <v>-6.9439573542817712E-4</v>
      </c>
      <c r="AK32" s="19"/>
    </row>
    <row r="33" spans="1:37" x14ac:dyDescent="0.2">
      <c r="A33" s="127">
        <v>44120</v>
      </c>
      <c r="B33" s="164">
        <v>1.1178134478611934E-2</v>
      </c>
      <c r="C33" s="165">
        <v>4.5964186536435747E-3</v>
      </c>
      <c r="D33" s="165">
        <v>3.0211736313596749E-3</v>
      </c>
      <c r="E33" s="165">
        <v>-1.4000513743687382E-2</v>
      </c>
      <c r="F33" s="165">
        <v>1.8935709360213604E-2</v>
      </c>
      <c r="G33" s="165">
        <v>2.247944230099419E-2</v>
      </c>
      <c r="H33" s="165">
        <v>-8.4342672171332511E-3</v>
      </c>
      <c r="I33" s="165">
        <v>4.7535400361884417E-3</v>
      </c>
      <c r="J33" s="165">
        <v>8.000999879935744E-4</v>
      </c>
      <c r="K33" s="165">
        <v>5.9171804087809754E-3</v>
      </c>
      <c r="L33" s="165">
        <v>-1.145732948828404E-2</v>
      </c>
      <c r="M33" s="165">
        <v>1.3035165905595392E-2</v>
      </c>
      <c r="N33" s="165">
        <v>4.1731583864557109E-4</v>
      </c>
      <c r="O33" s="165">
        <v>5.7567690160358342E-3</v>
      </c>
      <c r="P33" s="165">
        <v>8.3273361224063258E-3</v>
      </c>
      <c r="Q33" s="165">
        <v>6.182512314933053E-3</v>
      </c>
      <c r="R33" s="165">
        <v>-2.0644809077420279E-3</v>
      </c>
      <c r="S33" s="165">
        <v>-1.1757707767626746E-3</v>
      </c>
      <c r="T33" s="165">
        <v>9.7393475894025361E-3</v>
      </c>
      <c r="U33" s="165">
        <v>0</v>
      </c>
      <c r="V33" s="165">
        <v>-7.7519379844961378E-3</v>
      </c>
      <c r="W33" s="165">
        <v>3.8934644525694395E-3</v>
      </c>
      <c r="X33" s="165">
        <v>3.2204989786568383E-3</v>
      </c>
      <c r="Y33" s="165">
        <v>6.0369407496176919E-3</v>
      </c>
      <c r="Z33" s="165">
        <v>1.6421686801146862E-2</v>
      </c>
      <c r="AA33" s="165">
        <v>-1.8913514442915336E-3</v>
      </c>
      <c r="AB33" s="165">
        <v>3.5579653687101143E-3</v>
      </c>
      <c r="AC33" s="165">
        <v>-6.1104943174946635E-3</v>
      </c>
      <c r="AD33" s="165">
        <v>1.2454715370198155E-3</v>
      </c>
      <c r="AE33" s="165">
        <v>-4.3184908580520265E-3</v>
      </c>
      <c r="AF33" s="166">
        <v>3.9344849127191939E-3</v>
      </c>
      <c r="AK33" s="19"/>
    </row>
    <row r="34" spans="1:37" x14ac:dyDescent="0.2">
      <c r="A34" s="127">
        <v>44123</v>
      </c>
      <c r="B34" s="164">
        <v>-8.3055389348684061E-3</v>
      </c>
      <c r="C34" s="165">
        <v>-2.3258058402133019E-2</v>
      </c>
      <c r="D34" s="165">
        <v>-2.1254004661233727E-2</v>
      </c>
      <c r="E34" s="165">
        <v>-2.5541875958877802E-2</v>
      </c>
      <c r="F34" s="165">
        <v>-1.4341499336426589E-3</v>
      </c>
      <c r="G34" s="165">
        <v>-7.229635555555558E-3</v>
      </c>
      <c r="H34" s="165">
        <v>-2.2088078228674424E-2</v>
      </c>
      <c r="I34" s="165">
        <v>-2.1414367529880352E-2</v>
      </c>
      <c r="J34" s="165">
        <v>-8.1950831140331637E-3</v>
      </c>
      <c r="K34" s="165">
        <v>-9.3306087085315292E-3</v>
      </c>
      <c r="L34" s="165">
        <v>-2.5217253399346662E-3</v>
      </c>
      <c r="M34" s="165">
        <v>-1.8700703312932054E-2</v>
      </c>
      <c r="N34" s="165">
        <v>-1.3661937514260813E-2</v>
      </c>
      <c r="O34" s="165">
        <v>7.7548375184639529E-3</v>
      </c>
      <c r="P34" s="165">
        <v>-3.2558008417374884E-3</v>
      </c>
      <c r="Q34" s="165">
        <v>-2.5523287284674456E-2</v>
      </c>
      <c r="R34" s="165">
        <v>-1.6845620789171067E-2</v>
      </c>
      <c r="S34" s="165">
        <v>-1.4692396884779968E-2</v>
      </c>
      <c r="T34" s="165">
        <v>-1.4530810256458748E-2</v>
      </c>
      <c r="U34" s="165">
        <v>-2.4765559960565176E-2</v>
      </c>
      <c r="V34" s="165">
        <v>-4.4531249999999467E-3</v>
      </c>
      <c r="W34" s="165">
        <v>-1.7175670179206848E-2</v>
      </c>
      <c r="X34" s="165">
        <v>-1.3691715970994278E-2</v>
      </c>
      <c r="Y34" s="165">
        <v>-1.3060395340628306E-2</v>
      </c>
      <c r="Z34" s="165">
        <v>-1.7217317682036604E-2</v>
      </c>
      <c r="AA34" s="165">
        <v>-1.29198968633919E-2</v>
      </c>
      <c r="AB34" s="165">
        <v>-1.6428613213537724E-2</v>
      </c>
      <c r="AC34" s="165">
        <v>-1.1761534349104319E-2</v>
      </c>
      <c r="AD34" s="165">
        <v>-1.2162324060975283E-2</v>
      </c>
      <c r="AE34" s="165">
        <v>-2.034535951968075E-2</v>
      </c>
      <c r="AF34" s="166">
        <v>-1.4363614181626461E-2</v>
      </c>
      <c r="AK34" s="19"/>
    </row>
    <row r="35" spans="1:37" x14ac:dyDescent="0.2">
      <c r="A35" s="127">
        <v>44124</v>
      </c>
      <c r="B35" s="164">
        <v>8.2571157489155222E-3</v>
      </c>
      <c r="C35" s="165">
        <v>6.5384794911831357E-3</v>
      </c>
      <c r="D35" s="165">
        <v>1.6904294922934771E-3</v>
      </c>
      <c r="E35" s="165">
        <v>1.3191920679636482E-2</v>
      </c>
      <c r="F35" s="165">
        <v>7.7795463600049963E-4</v>
      </c>
      <c r="G35" s="165">
        <v>8.7148929070308689E-3</v>
      </c>
      <c r="H35" s="165">
        <v>5.6116863862469835E-3</v>
      </c>
      <c r="I35" s="165">
        <v>-2.544478436246278E-3</v>
      </c>
      <c r="J35" s="165">
        <v>1.2696513758494898E-2</v>
      </c>
      <c r="K35" s="165">
        <v>1.0237510237510294E-2</v>
      </c>
      <c r="L35" s="165">
        <v>1.1376328344826492E-2</v>
      </c>
      <c r="M35" s="165">
        <v>9.7324962930822601E-3</v>
      </c>
      <c r="N35" s="165">
        <v>8.1415356516516546E-3</v>
      </c>
      <c r="O35" s="165">
        <v>-2.1070024878342863E-2</v>
      </c>
      <c r="P35" s="165">
        <v>-6.4929845401446307E-2</v>
      </c>
      <c r="Q35" s="165">
        <v>1.5936529160507362E-3</v>
      </c>
      <c r="R35" s="165">
        <v>5.711422674005151E-3</v>
      </c>
      <c r="S35" s="165">
        <v>6.4159159292034307E-3</v>
      </c>
      <c r="T35" s="165">
        <v>-5.0845783411959111E-3</v>
      </c>
      <c r="U35" s="165">
        <v>2.0072495471605833E-3</v>
      </c>
      <c r="V35" s="165">
        <v>8.3183316330532886E-3</v>
      </c>
      <c r="W35" s="165">
        <v>4.0165737716419958E-3</v>
      </c>
      <c r="X35" s="165">
        <v>3.7645818549190135E-3</v>
      </c>
      <c r="Y35" s="165">
        <v>5.6062278471469273E-2</v>
      </c>
      <c r="Z35" s="165">
        <v>-2.4982943603162333E-3</v>
      </c>
      <c r="AA35" s="165">
        <v>-8.7258291226144369E-4</v>
      </c>
      <c r="AB35" s="165">
        <v>3.7061278179106871E-3</v>
      </c>
      <c r="AC35" s="165">
        <v>1.4065485148350154E-2</v>
      </c>
      <c r="AD35" s="165">
        <v>6.6456594609092257E-3</v>
      </c>
      <c r="AE35" s="165">
        <v>5.7956530839011755E-3</v>
      </c>
      <c r="AF35" s="166">
        <v>4.020865800190343E-3</v>
      </c>
      <c r="AK35" s="19"/>
    </row>
    <row r="36" spans="1:37" x14ac:dyDescent="0.2">
      <c r="A36" s="127">
        <v>44125</v>
      </c>
      <c r="B36" s="164">
        <v>-1.0412395619989412E-2</v>
      </c>
      <c r="C36" s="165">
        <v>-1.6579397096949666E-2</v>
      </c>
      <c r="D36" s="165">
        <v>-9.2168106650764026E-3</v>
      </c>
      <c r="E36" s="165">
        <v>-5.4463363893058059E-3</v>
      </c>
      <c r="F36" s="165">
        <v>-2.0210499276174909E-2</v>
      </c>
      <c r="G36" s="165">
        <v>-9.4089055740308458E-3</v>
      </c>
      <c r="H36" s="165">
        <v>-1.1300181361607264E-2</v>
      </c>
      <c r="I36" s="165">
        <v>-3.5714284803207708E-3</v>
      </c>
      <c r="J36" s="165">
        <v>-5.1740895522388586E-3</v>
      </c>
      <c r="K36" s="165">
        <v>-1.6011370085123655E-2</v>
      </c>
      <c r="L36" s="165">
        <v>-2.461181091482878E-2</v>
      </c>
      <c r="M36" s="165">
        <v>-2.2509523909429729E-3</v>
      </c>
      <c r="N36" s="165">
        <v>-5.3488985871202877E-3</v>
      </c>
      <c r="O36" s="165">
        <v>1.3101253977165772E-3</v>
      </c>
      <c r="P36" s="165">
        <v>-1.968139167552041E-2</v>
      </c>
      <c r="Q36" s="165">
        <v>-4.2892423876325081E-3</v>
      </c>
      <c r="R36" s="165">
        <v>-9.9631360975449557E-3</v>
      </c>
      <c r="S36" s="165">
        <v>3.2534843251723622E-3</v>
      </c>
      <c r="T36" s="165">
        <v>-2.5551812789676998E-3</v>
      </c>
      <c r="U36" s="165">
        <v>6.9885396782276565E-4</v>
      </c>
      <c r="V36" s="165">
        <v>7.3156507387481806E-3</v>
      </c>
      <c r="W36" s="165">
        <v>5.4042954914175212E-3</v>
      </c>
      <c r="X36" s="165">
        <v>-6.7976911091233161E-3</v>
      </c>
      <c r="Y36" s="165">
        <v>5.8335441043642078E-2</v>
      </c>
      <c r="Z36" s="165">
        <v>-1.9170557259571286E-3</v>
      </c>
      <c r="AA36" s="165">
        <v>-8.733624454148492E-3</v>
      </c>
      <c r="AB36" s="165">
        <v>3.6924431516303091E-3</v>
      </c>
      <c r="AC36" s="165">
        <v>-2.6674578464944698E-3</v>
      </c>
      <c r="AD36" s="165">
        <v>3.4746353081849257E-3</v>
      </c>
      <c r="AE36" s="165">
        <v>1.3445378474078673E-2</v>
      </c>
      <c r="AF36" s="166">
        <v>-3.4607625405396192E-3</v>
      </c>
      <c r="AK36" s="19"/>
    </row>
    <row r="37" spans="1:37" x14ac:dyDescent="0.2">
      <c r="A37" s="127">
        <v>44126</v>
      </c>
      <c r="B37" s="164">
        <v>9.1033222096508215E-3</v>
      </c>
      <c r="C37" s="165">
        <v>3.312630385487525E-2</v>
      </c>
      <c r="D37" s="165">
        <v>-4.323732347802145E-3</v>
      </c>
      <c r="E37" s="165">
        <v>-9.5833231047319778E-3</v>
      </c>
      <c r="F37" s="165">
        <v>3.1795471550131404E-2</v>
      </c>
      <c r="G37" s="165">
        <v>1.3500657592616205E-2</v>
      </c>
      <c r="H37" s="165">
        <v>3.569915186824546E-2</v>
      </c>
      <c r="I37" s="165">
        <v>-6.1444186854987537E-3</v>
      </c>
      <c r="J37" s="165">
        <v>1.3802719991889534E-2</v>
      </c>
      <c r="K37" s="165">
        <v>5.5612977458556756E-3</v>
      </c>
      <c r="L37" s="165">
        <v>1.2271400871886051E-2</v>
      </c>
      <c r="M37" s="165">
        <v>2.3023145225404829E-2</v>
      </c>
      <c r="N37" s="165">
        <v>-1.1774650740759562E-2</v>
      </c>
      <c r="O37" s="165">
        <v>7.4766728971962237E-3</v>
      </c>
      <c r="P37" s="165">
        <v>6.0838172446344707E-3</v>
      </c>
      <c r="Q37" s="165">
        <v>7.9900580555158918E-3</v>
      </c>
      <c r="R37" s="165">
        <v>3.5322470504504322E-2</v>
      </c>
      <c r="S37" s="165">
        <v>4.2069853700250626E-3</v>
      </c>
      <c r="T37" s="165">
        <v>1.4602249047906746E-2</v>
      </c>
      <c r="U37" s="165">
        <v>4.1897578558214299E-4</v>
      </c>
      <c r="V37" s="165">
        <v>4.5585338168101508E-3</v>
      </c>
      <c r="W37" s="165">
        <v>-1.2565465968586431E-2</v>
      </c>
      <c r="X37" s="165">
        <v>-1.7936506595390145E-2</v>
      </c>
      <c r="Y37" s="165">
        <v>9.1199920000000212E-3</v>
      </c>
      <c r="Z37" s="165">
        <v>9.1080947923638522E-3</v>
      </c>
      <c r="AA37" s="165">
        <v>1.0220299559471346E-2</v>
      </c>
      <c r="AB37" s="165">
        <v>-2.2173462456352988E-3</v>
      </c>
      <c r="AC37" s="165">
        <v>3.2093876226100271E-3</v>
      </c>
      <c r="AD37" s="165">
        <v>-5.8863645105137197E-3</v>
      </c>
      <c r="AE37" s="165">
        <v>7.3442392958438241E-3</v>
      </c>
      <c r="AF37" s="166">
        <v>5.4177794193859263E-3</v>
      </c>
      <c r="AK37" s="19"/>
    </row>
    <row r="38" spans="1:37" x14ac:dyDescent="0.2">
      <c r="A38" s="127">
        <v>44127</v>
      </c>
      <c r="B38" s="164">
        <v>-5.3307009705645392E-3</v>
      </c>
      <c r="C38" s="165">
        <v>-3.6358411715255223E-2</v>
      </c>
      <c r="D38" s="165">
        <v>-3.5967717097424856E-3</v>
      </c>
      <c r="E38" s="165">
        <v>-6.133900647948165E-3</v>
      </c>
      <c r="F38" s="165">
        <v>-1.0114188970252957E-2</v>
      </c>
      <c r="G38" s="165">
        <v>-6.3067781137148282E-3</v>
      </c>
      <c r="H38" s="165">
        <v>-1.1307928847195448E-2</v>
      </c>
      <c r="I38" s="165">
        <v>0</v>
      </c>
      <c r="J38" s="165">
        <v>-3.1570639305444903E-3</v>
      </c>
      <c r="K38" s="165">
        <v>-5.9402089307661887E-3</v>
      </c>
      <c r="L38" s="165">
        <v>-1.7526826217919567E-3</v>
      </c>
      <c r="M38" s="165">
        <v>-7.4074806647165259E-3</v>
      </c>
      <c r="N38" s="165">
        <v>6.5443020835922461E-3</v>
      </c>
      <c r="O38" s="165">
        <v>-0.10575140609456746</v>
      </c>
      <c r="P38" s="165">
        <v>2.073237697421515E-3</v>
      </c>
      <c r="Q38" s="165">
        <v>1.1028604755600746E-3</v>
      </c>
      <c r="R38" s="165">
        <v>9.0396678374706774E-3</v>
      </c>
      <c r="S38" s="165">
        <v>-1.9200829653960305E-3</v>
      </c>
      <c r="T38" s="165">
        <v>7.8272275768289656E-3</v>
      </c>
      <c r="U38" s="165">
        <v>6.2357345908872208E-3</v>
      </c>
      <c r="V38" s="165">
        <v>-2.3072603504925571E-4</v>
      </c>
      <c r="W38" s="165">
        <v>6.5748180963201008E-3</v>
      </c>
      <c r="X38" s="165">
        <v>3.4045179909842904E-3</v>
      </c>
      <c r="Y38" s="165">
        <v>-1.3476930501641338E-3</v>
      </c>
      <c r="Z38" s="165">
        <v>1.4951017209157369E-2</v>
      </c>
      <c r="AA38" s="165">
        <v>1.0988958277029282E-2</v>
      </c>
      <c r="AB38" s="165">
        <v>1.0096469263687347E-4</v>
      </c>
      <c r="AC38" s="165">
        <v>1.4129646181265887E-2</v>
      </c>
      <c r="AD38" s="165">
        <v>2.0898850137955893E-3</v>
      </c>
      <c r="AE38" s="165">
        <v>6.1932268139421875E-3</v>
      </c>
      <c r="AF38" s="166">
        <v>-9.9035173880945848E-4</v>
      </c>
      <c r="AK38" s="19"/>
    </row>
    <row r="39" spans="1:37" x14ac:dyDescent="0.2">
      <c r="A39" s="127">
        <v>44130</v>
      </c>
      <c r="B39" s="164">
        <v>-2.143697841984149E-2</v>
      </c>
      <c r="C39" s="165">
        <v>-4.060215763709174E-2</v>
      </c>
      <c r="D39" s="165">
        <v>-9.9929783413809092E-3</v>
      </c>
      <c r="E39" s="165">
        <v>8.6943671010475398E-5</v>
      </c>
      <c r="F39" s="165">
        <v>-3.9017680216194561E-2</v>
      </c>
      <c r="G39" s="165">
        <v>-3.1971048863421392E-2</v>
      </c>
      <c r="H39" s="165">
        <v>-2.2461044508749972E-2</v>
      </c>
      <c r="I39" s="165">
        <v>-2.9623956723338507E-2</v>
      </c>
      <c r="J39" s="165">
        <v>-1.4251801266825126E-2</v>
      </c>
      <c r="K39" s="165">
        <v>-2.8435957725859384E-2</v>
      </c>
      <c r="L39" s="165">
        <v>-1.9020650278699591E-2</v>
      </c>
      <c r="M39" s="165">
        <v>-3.0591290954420924E-2</v>
      </c>
      <c r="N39" s="165">
        <v>-2.4593607773851556E-2</v>
      </c>
      <c r="O39" s="165">
        <v>-3.0705393553829952E-2</v>
      </c>
      <c r="P39" s="165">
        <v>-3.2586198275862066E-2</v>
      </c>
      <c r="Q39" s="165">
        <v>-8.7441748573335865E-3</v>
      </c>
      <c r="R39" s="165">
        <v>-2.4756767647755806E-2</v>
      </c>
      <c r="S39" s="165">
        <v>-1.941324325174798E-2</v>
      </c>
      <c r="T39" s="165">
        <v>-1.2401242109149058E-2</v>
      </c>
      <c r="U39" s="165">
        <v>-2.8441909604438043E-2</v>
      </c>
      <c r="V39" s="165">
        <v>-1.2462573564790635E-2</v>
      </c>
      <c r="W39" s="165">
        <v>-7.5853487995032332E-3</v>
      </c>
      <c r="X39" s="165">
        <v>-3.408912607234349E-2</v>
      </c>
      <c r="Y39" s="165">
        <v>-3.5167102999387856E-2</v>
      </c>
      <c r="Z39" s="165">
        <v>-2.2807041328365862E-2</v>
      </c>
      <c r="AA39" s="165">
        <v>-2.5879572565210562E-3</v>
      </c>
      <c r="AB39" s="165">
        <v>-2.494817496460211E-2</v>
      </c>
      <c r="AC39" s="165">
        <v>-2.1819189752387058E-2</v>
      </c>
      <c r="AD39" s="165">
        <v>-1.17483623879725E-2</v>
      </c>
      <c r="AE39" s="165">
        <v>-3.3424291386476512E-2</v>
      </c>
      <c r="AF39" s="166">
        <v>-2.2946070963103971E-2</v>
      </c>
      <c r="AK39" s="19"/>
    </row>
    <row r="40" spans="1:37" x14ac:dyDescent="0.2">
      <c r="A40" s="127">
        <v>44131</v>
      </c>
      <c r="B40" s="164">
        <v>-3.0873885872077733E-2</v>
      </c>
      <c r="C40" s="165">
        <v>-2.0127963051031039E-2</v>
      </c>
      <c r="D40" s="165">
        <v>-6.3586286911762047E-3</v>
      </c>
      <c r="E40" s="165">
        <v>1.3472359492246122E-2</v>
      </c>
      <c r="F40" s="165">
        <v>-3.4757177954894303E-2</v>
      </c>
      <c r="G40" s="165">
        <v>-3.2414173389966439E-2</v>
      </c>
      <c r="H40" s="165">
        <v>-2.0157879330198081E-2</v>
      </c>
      <c r="I40" s="165">
        <v>-2.1237033248581505E-2</v>
      </c>
      <c r="J40" s="165">
        <v>2.0080924098011543E-3</v>
      </c>
      <c r="K40" s="165">
        <v>-1.2301208385950835E-2</v>
      </c>
      <c r="L40" s="165">
        <v>-2.7145301914812014E-2</v>
      </c>
      <c r="M40" s="165">
        <v>-2.0097537992566639E-2</v>
      </c>
      <c r="N40" s="165">
        <v>2.8980835165817176E-3</v>
      </c>
      <c r="O40" s="165">
        <v>-2.3116480669595929E-2</v>
      </c>
      <c r="P40" s="165">
        <v>-1.4792398727567324E-2</v>
      </c>
      <c r="Q40" s="165">
        <v>-5.6956796159222112E-3</v>
      </c>
      <c r="R40" s="165">
        <v>-1.8866021708139558E-2</v>
      </c>
      <c r="S40" s="165">
        <v>-5.796597747418808E-3</v>
      </c>
      <c r="T40" s="165">
        <v>-1.0781399069816233E-2</v>
      </c>
      <c r="U40" s="165">
        <v>1.5089480054365056E-2</v>
      </c>
      <c r="V40" s="165">
        <v>-2.9601699369077306E-3</v>
      </c>
      <c r="W40" s="165">
        <v>7.5017549716542842E-3</v>
      </c>
      <c r="X40" s="165">
        <v>3.4383036356443242E-2</v>
      </c>
      <c r="Y40" s="165">
        <v>-2.0158013656754847E-2</v>
      </c>
      <c r="Z40" s="165">
        <v>-7.8932335039511026E-3</v>
      </c>
      <c r="AA40" s="165">
        <v>-7.4381593593122464E-3</v>
      </c>
      <c r="AB40" s="165">
        <v>-1.559024649540719E-2</v>
      </c>
      <c r="AC40" s="165">
        <v>-3.251811428428153E-2</v>
      </c>
      <c r="AD40" s="165">
        <v>4.994309088511395E-3</v>
      </c>
      <c r="AE40" s="165">
        <v>-6.0454619707474011E-3</v>
      </c>
      <c r="AF40" s="166">
        <v>-8.0255354992418981E-3</v>
      </c>
      <c r="AK40" s="19"/>
    </row>
    <row r="41" spans="1:37" x14ac:dyDescent="0.2">
      <c r="A41" s="127">
        <v>44132</v>
      </c>
      <c r="B41" s="164">
        <v>-1.5525057539123477E-2</v>
      </c>
      <c r="C41" s="165">
        <v>-3.50784999473297E-2</v>
      </c>
      <c r="D41" s="165">
        <v>-3.168353073577046E-2</v>
      </c>
      <c r="E41" s="165">
        <v>-4.6312187758356549E-2</v>
      </c>
      <c r="F41" s="165">
        <v>-4.5735672322350207E-2</v>
      </c>
      <c r="G41" s="165">
        <v>-4.2745866816645717E-2</v>
      </c>
      <c r="H41" s="165">
        <v>-3.7836353392710298E-2</v>
      </c>
      <c r="I41" s="165">
        <v>-3.1461893991372114E-2</v>
      </c>
      <c r="J41" s="165">
        <v>-3.8877814073033479E-2</v>
      </c>
      <c r="K41" s="165">
        <v>-2.9847541335623839E-2</v>
      </c>
      <c r="L41" s="165">
        <v>-3.0202316084506409E-2</v>
      </c>
      <c r="M41" s="165">
        <v>-3.3523214392803702E-2</v>
      </c>
      <c r="N41" s="165">
        <v>-2.5718809069770199E-2</v>
      </c>
      <c r="O41" s="165">
        <v>-3.0455719335138576E-2</v>
      </c>
      <c r="P41" s="165">
        <v>-3.5365376906030588E-2</v>
      </c>
      <c r="Q41" s="165">
        <v>-3.3461356624297056E-2</v>
      </c>
      <c r="R41" s="165">
        <v>-2.8088200380787187E-2</v>
      </c>
      <c r="S41" s="165">
        <v>-3.7135035936964433E-2</v>
      </c>
      <c r="T41" s="165">
        <v>-2.320806040070611E-2</v>
      </c>
      <c r="U41" s="165">
        <v>-4.9566269636576843E-2</v>
      </c>
      <c r="V41" s="165">
        <v>-4.617545192867345E-2</v>
      </c>
      <c r="W41" s="165">
        <v>-3.3014870518299766E-2</v>
      </c>
      <c r="X41" s="165">
        <v>-4.7423131672914898E-2</v>
      </c>
      <c r="Y41" s="165">
        <v>2.0236829968488745E-2</v>
      </c>
      <c r="Z41" s="165">
        <v>-3.9031573460061475E-2</v>
      </c>
      <c r="AA41" s="165">
        <v>-1.8647612083520171E-2</v>
      </c>
      <c r="AB41" s="165">
        <v>-4.8353167929634622E-2</v>
      </c>
      <c r="AC41" s="165">
        <v>-3.9166666666666572E-2</v>
      </c>
      <c r="AD41" s="165">
        <v>-1.9808231952412214E-2</v>
      </c>
      <c r="AE41" s="165">
        <v>-3.9250645353185343E-2</v>
      </c>
      <c r="AF41" s="166">
        <v>-3.4345609523147136E-2</v>
      </c>
      <c r="AK41" s="19"/>
    </row>
    <row r="42" spans="1:37" x14ac:dyDescent="0.2">
      <c r="A42" s="127">
        <v>44133</v>
      </c>
      <c r="B42" s="164">
        <v>-3.1541664237322298E-4</v>
      </c>
      <c r="C42" s="165">
        <v>-5.7860044931442589E-3</v>
      </c>
      <c r="D42" s="165">
        <v>6.6549679578757903E-3</v>
      </c>
      <c r="E42" s="165">
        <v>3.7050387690208186E-2</v>
      </c>
      <c r="F42" s="165">
        <v>1.012515195170316E-3</v>
      </c>
      <c r="G42" s="165">
        <v>2.3220388377338308E-2</v>
      </c>
      <c r="H42" s="165">
        <v>2.8708224971959906E-2</v>
      </c>
      <c r="I42" s="165">
        <v>-5.600672237487947E-4</v>
      </c>
      <c r="J42" s="165">
        <v>1.2510634122406827E-3</v>
      </c>
      <c r="K42" s="165">
        <v>2.3683045595396246E-2</v>
      </c>
      <c r="L42" s="165">
        <v>8.9581069935573687E-4</v>
      </c>
      <c r="M42" s="165">
        <v>2.1345258839780223E-2</v>
      </c>
      <c r="N42" s="165">
        <v>-3.3366453976857446E-4</v>
      </c>
      <c r="O42" s="165">
        <v>-3.1638192090396311E-3</v>
      </c>
      <c r="P42" s="165">
        <v>2.1190829419768686E-2</v>
      </c>
      <c r="Q42" s="165">
        <v>-8.4561939255841656E-3</v>
      </c>
      <c r="R42" s="165">
        <v>6.5257612748523819E-3</v>
      </c>
      <c r="S42" s="165">
        <v>1.2110251878427736E-3</v>
      </c>
      <c r="T42" s="165">
        <v>-3.8067794014547962E-3</v>
      </c>
      <c r="U42" s="165">
        <v>1.0065167112967011E-2</v>
      </c>
      <c r="V42" s="165">
        <v>6.3892446528630575E-3</v>
      </c>
      <c r="W42" s="165">
        <v>-6.537628750903357E-4</v>
      </c>
      <c r="X42" s="165">
        <v>-5.4103679816825956E-3</v>
      </c>
      <c r="Y42" s="165">
        <v>7.901226337448497E-3</v>
      </c>
      <c r="Z42" s="165">
        <v>-1.4025996753246672E-2</v>
      </c>
      <c r="AA42" s="165">
        <v>7.991422340766885E-3</v>
      </c>
      <c r="AB42" s="165">
        <v>2.2115332064890136E-2</v>
      </c>
      <c r="AC42" s="165">
        <v>-3.0933795894767302E-2</v>
      </c>
      <c r="AD42" s="165">
        <v>-8.5686236788096171E-4</v>
      </c>
      <c r="AE42" s="165">
        <v>2.5913733215888302E-2</v>
      </c>
      <c r="AF42" s="166">
        <v>5.2473703758868506E-3</v>
      </c>
      <c r="AK42" s="19"/>
    </row>
    <row r="43" spans="1:37" x14ac:dyDescent="0.2">
      <c r="A43" s="127">
        <v>44134</v>
      </c>
      <c r="B43" s="164">
        <v>9.3387874643813262E-3</v>
      </c>
      <c r="C43" s="165">
        <v>1.8666739870429883E-3</v>
      </c>
      <c r="D43" s="165">
        <v>-4.040055879715454E-3</v>
      </c>
      <c r="E43" s="165">
        <v>-5.601802809573353E-2</v>
      </c>
      <c r="F43" s="165">
        <v>-2.6299778704555021E-2</v>
      </c>
      <c r="G43" s="165">
        <v>1.5387631931048418E-2</v>
      </c>
      <c r="H43" s="165">
        <v>1.0174374556349841E-2</v>
      </c>
      <c r="I43" s="165">
        <v>5.8840853427875039E-3</v>
      </c>
      <c r="J43" s="165">
        <v>8.3300708038303029E-4</v>
      </c>
      <c r="K43" s="165">
        <v>-1.6432389189189212E-2</v>
      </c>
      <c r="L43" s="165">
        <v>-4.7383857561503762E-3</v>
      </c>
      <c r="M43" s="165">
        <v>2.1263121946666352E-3</v>
      </c>
      <c r="N43" s="165">
        <v>-1.0829707175950221E-2</v>
      </c>
      <c r="O43" s="165">
        <v>3.8539559316717042E-3</v>
      </c>
      <c r="P43" s="165">
        <v>2.5250205665220626E-2</v>
      </c>
      <c r="Q43" s="165">
        <v>-5.8314016206506558E-4</v>
      </c>
      <c r="R43" s="165">
        <v>8.9534117310570149E-3</v>
      </c>
      <c r="S43" s="165">
        <v>-9.0718633506191582E-3</v>
      </c>
      <c r="T43" s="165">
        <v>-8.9603790553346441E-3</v>
      </c>
      <c r="U43" s="165">
        <v>-1.0990621282773394E-2</v>
      </c>
      <c r="V43" s="165">
        <v>-2.2627372435069404E-2</v>
      </c>
      <c r="W43" s="165">
        <v>-3.416449633530938E-3</v>
      </c>
      <c r="X43" s="165">
        <v>-2.0536371006731668E-2</v>
      </c>
      <c r="Y43" s="165">
        <v>-1.4290380649113033E-2</v>
      </c>
      <c r="Z43" s="165">
        <v>4.8077648631925651E-3</v>
      </c>
      <c r="AA43" s="165">
        <v>4.0522200159343047E-3</v>
      </c>
      <c r="AB43" s="165">
        <v>-1.7093027995159549E-2</v>
      </c>
      <c r="AC43" s="165">
        <v>1.5513156324582056E-2</v>
      </c>
      <c r="AD43" s="165">
        <v>-8.361906923411988E-3</v>
      </c>
      <c r="AE43" s="165">
        <v>-2.3860539543685277E-3</v>
      </c>
      <c r="AF43" s="166">
        <v>-5.9082992643041399E-3</v>
      </c>
      <c r="AK43" s="19"/>
    </row>
    <row r="44" spans="1:37" x14ac:dyDescent="0.2">
      <c r="A44" s="127">
        <v>44137</v>
      </c>
      <c r="B44" s="164">
        <v>1.8629625341289202E-2</v>
      </c>
      <c r="C44" s="165">
        <v>2.3673871628098864E-2</v>
      </c>
      <c r="D44" s="165">
        <v>1.5073315063397041E-2</v>
      </c>
      <c r="E44" s="165">
        <v>-8.2678669091684753E-4</v>
      </c>
      <c r="F44" s="165">
        <v>2.9157192528272091E-2</v>
      </c>
      <c r="G44" s="165">
        <v>3.9605226877964528E-2</v>
      </c>
      <c r="H44" s="165">
        <v>3.8129525179856127E-2</v>
      </c>
      <c r="I44" s="165">
        <v>0</v>
      </c>
      <c r="J44" s="165">
        <v>1.1652059682645488E-2</v>
      </c>
      <c r="K44" s="165">
        <v>5.122000214464717E-2</v>
      </c>
      <c r="L44" s="165">
        <v>6.1362888433877938E-3</v>
      </c>
      <c r="M44" s="165">
        <v>5.250078301001726E-2</v>
      </c>
      <c r="N44" s="165">
        <v>1.5110041378239902E-2</v>
      </c>
      <c r="O44" s="165">
        <v>4.0650407422098134E-3</v>
      </c>
      <c r="P44" s="165">
        <v>1.119469778990867E-2</v>
      </c>
      <c r="Q44" s="165">
        <v>1.1523601403810035E-2</v>
      </c>
      <c r="R44" s="165">
        <v>2.2541809235599564E-2</v>
      </c>
      <c r="S44" s="165">
        <v>-2.06573708920188E-3</v>
      </c>
      <c r="T44" s="165">
        <v>1.9944160730902771E-2</v>
      </c>
      <c r="U44" s="165">
        <v>-6.9145552086002926E-4</v>
      </c>
      <c r="V44" s="165">
        <v>1.9237149912772367E-2</v>
      </c>
      <c r="W44" s="165">
        <v>1.0211480224151082E-2</v>
      </c>
      <c r="X44" s="165">
        <v>7.7493002497219798E-4</v>
      </c>
      <c r="Y44" s="165">
        <v>2.6592652030425601E-2</v>
      </c>
      <c r="Z44" s="165">
        <v>2.2809171717449228E-2</v>
      </c>
      <c r="AA44" s="165">
        <v>1.2458308037960775E-2</v>
      </c>
      <c r="AB44" s="165">
        <v>1.6674909929424109E-2</v>
      </c>
      <c r="AC44" s="165">
        <v>5.1410104247646693E-2</v>
      </c>
      <c r="AD44" s="165">
        <v>1.1891848648648562E-2</v>
      </c>
      <c r="AE44" s="165">
        <v>-9.237138144329915E-3</v>
      </c>
      <c r="AF44" s="166">
        <v>1.5978280556645741E-2</v>
      </c>
      <c r="AK44" s="19"/>
    </row>
    <row r="45" spans="1:37" x14ac:dyDescent="0.2">
      <c r="A45" s="127">
        <v>44138</v>
      </c>
      <c r="B45" s="164">
        <v>1.5772633904840738E-2</v>
      </c>
      <c r="C45" s="165">
        <v>3.0942172784964139E-2</v>
      </c>
      <c r="D45" s="165">
        <v>-6.8120882444722142E-4</v>
      </c>
      <c r="E45" s="165">
        <v>1.5353544599251867E-2</v>
      </c>
      <c r="F45" s="165">
        <v>3.3983767133898946E-2</v>
      </c>
      <c r="G45" s="165">
        <v>2.7071708775115777E-2</v>
      </c>
      <c r="H45" s="165">
        <v>-5.682660965137587E-3</v>
      </c>
      <c r="I45" s="165">
        <v>2.1726962577885089E-2</v>
      </c>
      <c r="J45" s="165">
        <v>1.5014377108481636E-2</v>
      </c>
      <c r="K45" s="165">
        <v>1.9029694688414756E-2</v>
      </c>
      <c r="L45" s="165">
        <v>4.0641409684144314E-2</v>
      </c>
      <c r="M45" s="165">
        <v>3.2256240814145132E-2</v>
      </c>
      <c r="N45" s="165">
        <v>2.4488458465260488E-2</v>
      </c>
      <c r="O45" s="165">
        <v>8.7719075297323368E-3</v>
      </c>
      <c r="P45" s="165">
        <v>1.1070763933371142E-2</v>
      </c>
      <c r="Q45" s="165">
        <v>-1.3699761861708515E-3</v>
      </c>
      <c r="R45" s="165">
        <v>3.1521236907730676E-2</v>
      </c>
      <c r="S45" s="165">
        <v>1.9947332705563925E-2</v>
      </c>
      <c r="T45" s="165">
        <v>2.7376421658262817E-3</v>
      </c>
      <c r="U45" s="165">
        <v>2.0263880588505145E-2</v>
      </c>
      <c r="V45" s="165">
        <v>1.7975300416498863E-2</v>
      </c>
      <c r="W45" s="165">
        <v>1.963899638989175E-2</v>
      </c>
      <c r="X45" s="165">
        <v>2.013339668918146E-2</v>
      </c>
      <c r="Y45" s="165">
        <v>1.9528712387487213E-2</v>
      </c>
      <c r="Z45" s="165">
        <v>2.9637935989017539E-2</v>
      </c>
      <c r="AA45" s="165">
        <v>8.6653378047607532E-4</v>
      </c>
      <c r="AB45" s="165">
        <v>1.9486797134167011E-2</v>
      </c>
      <c r="AC45" s="165">
        <v>4.4146352496609476E-2</v>
      </c>
      <c r="AD45" s="165">
        <v>1.6951603288530182E-2</v>
      </c>
      <c r="AE45" s="165">
        <v>3.2381587423164548E-2</v>
      </c>
      <c r="AF45" s="166">
        <v>2.0612032289633708E-2</v>
      </c>
      <c r="AK45" s="19"/>
    </row>
    <row r="46" spans="1:37" x14ac:dyDescent="0.2">
      <c r="A46" s="127">
        <v>44139</v>
      </c>
      <c r="B46" s="164">
        <v>-3.2324277455268002E-2</v>
      </c>
      <c r="C46" s="165">
        <v>1.1423927599709671E-3</v>
      </c>
      <c r="D46" s="165">
        <v>4.6669108849124008E-2</v>
      </c>
      <c r="E46" s="165">
        <v>4.0836607373476719E-2</v>
      </c>
      <c r="F46" s="165">
        <v>-1.3146691043801728E-2</v>
      </c>
      <c r="G46" s="165">
        <v>-7.4303809716693703E-2</v>
      </c>
      <c r="H46" s="165">
        <v>4.1816282180562325E-4</v>
      </c>
      <c r="I46" s="165">
        <v>-2.9989094874590672E-3</v>
      </c>
      <c r="J46" s="165">
        <v>-3.6474165611921627E-3</v>
      </c>
      <c r="K46" s="165">
        <v>-4.6788405499692098E-2</v>
      </c>
      <c r="L46" s="165">
        <v>-3.0312737898197106E-4</v>
      </c>
      <c r="M46" s="165">
        <v>-1.6740304016616969E-3</v>
      </c>
      <c r="N46" s="165">
        <v>1.9288337226238239E-2</v>
      </c>
      <c r="O46" s="165">
        <v>1.8952130165089454E-2</v>
      </c>
      <c r="P46" s="165">
        <v>-1.9796793279719949E-2</v>
      </c>
      <c r="Q46" s="165">
        <v>6.4981516245485871E-3</v>
      </c>
      <c r="R46" s="165">
        <v>-3.055801061568475E-2</v>
      </c>
      <c r="S46" s="165">
        <v>-8.9022507993231637E-3</v>
      </c>
      <c r="T46" s="165">
        <v>4.8101903416967406E-2</v>
      </c>
      <c r="U46" s="165">
        <v>4.8248831748010534E-2</v>
      </c>
      <c r="V46" s="165">
        <v>2.2072398172321872E-2</v>
      </c>
      <c r="W46" s="165">
        <v>-4.1070811208959723E-3</v>
      </c>
      <c r="X46" s="165">
        <v>5.7394676814517709E-2</v>
      </c>
      <c r="Y46" s="165">
        <v>-2.3270493059062591E-2</v>
      </c>
      <c r="Z46" s="165">
        <v>0.10334523535064122</v>
      </c>
      <c r="AA46" s="165">
        <v>-9.1774718614717754E-3</v>
      </c>
      <c r="AB46" s="165">
        <v>2.9892774341993666E-2</v>
      </c>
      <c r="AC46" s="165">
        <v>-2.8632593755220648E-2</v>
      </c>
      <c r="AD46" s="165">
        <v>-5.7430452846550795E-3</v>
      </c>
      <c r="AE46" s="165">
        <v>8.4664007853507695E-3</v>
      </c>
      <c r="AF46" s="166">
        <v>1.33780785537716E-2</v>
      </c>
      <c r="AK46" s="19"/>
    </row>
    <row r="47" spans="1:37" x14ac:dyDescent="0.2">
      <c r="A47" s="127">
        <v>44140</v>
      </c>
      <c r="B47" s="164">
        <v>1.8980974800675066E-2</v>
      </c>
      <c r="C47" s="165">
        <v>1.7738578470154032E-2</v>
      </c>
      <c r="D47" s="165">
        <v>7.1202144130575462E-3</v>
      </c>
      <c r="E47" s="165">
        <v>3.5493711235155656E-2</v>
      </c>
      <c r="F47" s="165">
        <v>3.6008644858911643E-2</v>
      </c>
      <c r="G47" s="165">
        <v>5.0634543596844495E-2</v>
      </c>
      <c r="H47" s="165">
        <v>5.1553854739605498E-3</v>
      </c>
      <c r="I47" s="165">
        <v>1.8047579983593076E-2</v>
      </c>
      <c r="J47" s="165">
        <v>5.4911737031186902E-3</v>
      </c>
      <c r="K47" s="165">
        <v>5.425188257800051E-2</v>
      </c>
      <c r="L47" s="165">
        <v>2.5724021471774883E-2</v>
      </c>
      <c r="M47" s="165">
        <v>2.4425660400745564E-2</v>
      </c>
      <c r="N47" s="165">
        <v>1.1071041981214336E-2</v>
      </c>
      <c r="O47" s="165">
        <v>-4.376586337492272E-4</v>
      </c>
      <c r="P47" s="165">
        <v>2.5647854769475398E-2</v>
      </c>
      <c r="Q47" s="165">
        <v>2.5825036979558735E-3</v>
      </c>
      <c r="R47" s="165">
        <v>4.0897735660847978E-2</v>
      </c>
      <c r="S47" s="165">
        <v>6.7017407432807818E-3</v>
      </c>
      <c r="T47" s="165">
        <v>-1.9846223228179305E-3</v>
      </c>
      <c r="U47" s="165">
        <v>3.1886843347136429E-2</v>
      </c>
      <c r="V47" s="165">
        <v>1.8533069531429858E-2</v>
      </c>
      <c r="W47" s="165">
        <v>1.2372056401962928E-2</v>
      </c>
      <c r="X47" s="165">
        <v>3.7808071352634975E-2</v>
      </c>
      <c r="Y47" s="165">
        <v>3.3306320367806785E-2</v>
      </c>
      <c r="Z47" s="165">
        <v>-4.5127482204021518E-4</v>
      </c>
      <c r="AA47" s="165">
        <v>1.6253075563560371E-2</v>
      </c>
      <c r="AB47" s="165">
        <v>1.8920441207813221E-2</v>
      </c>
      <c r="AC47" s="165">
        <v>3.3884298454112782E-2</v>
      </c>
      <c r="AD47" s="165">
        <v>1.0636756308415762E-2</v>
      </c>
      <c r="AE47" s="165">
        <v>1.5111529543455626E-2</v>
      </c>
      <c r="AF47" s="166">
        <v>1.9481708696529543E-2</v>
      </c>
      <c r="AK47" s="19"/>
    </row>
    <row r="48" spans="1:37" x14ac:dyDescent="0.2">
      <c r="A48" s="127">
        <v>44141</v>
      </c>
      <c r="B48" s="164">
        <v>-1.1028983045875407E-3</v>
      </c>
      <c r="C48" s="165">
        <v>-1.4473539756665432E-2</v>
      </c>
      <c r="D48" s="165">
        <v>-1.2932836086853028E-3</v>
      </c>
      <c r="E48" s="165">
        <v>-2.8563975708342237E-3</v>
      </c>
      <c r="F48" s="165">
        <v>4.1378128241851275E-3</v>
      </c>
      <c r="G48" s="165">
        <v>-1.1036869484011835E-2</v>
      </c>
      <c r="H48" s="165">
        <v>-1.3723274379307981E-2</v>
      </c>
      <c r="I48" s="165">
        <v>8.0579908675799672E-3</v>
      </c>
      <c r="J48" s="165">
        <v>2.0230582933455921E-4</v>
      </c>
      <c r="K48" s="165">
        <v>-1.5111312740222482E-2</v>
      </c>
      <c r="L48" s="165">
        <v>-8.3760935227007449E-3</v>
      </c>
      <c r="M48" s="165">
        <v>5.4015986763509272E-3</v>
      </c>
      <c r="N48" s="165">
        <v>-5.6323805009821371E-3</v>
      </c>
      <c r="O48" s="165">
        <v>-6.348533274956103E-3</v>
      </c>
      <c r="P48" s="165">
        <v>-6.360512495264814E-3</v>
      </c>
      <c r="Q48" s="165">
        <v>1.7816292852614879E-2</v>
      </c>
      <c r="R48" s="165">
        <v>-1.3320546493925223E-2</v>
      </c>
      <c r="S48" s="165">
        <v>1.1557487046900405E-3</v>
      </c>
      <c r="T48" s="165">
        <v>-1.2428685757364111E-3</v>
      </c>
      <c r="U48" s="165">
        <v>1.9257826749090601E-3</v>
      </c>
      <c r="V48" s="165">
        <v>-6.1681034580132188E-3</v>
      </c>
      <c r="W48" s="165">
        <v>5.9698761774871212E-3</v>
      </c>
      <c r="X48" s="165">
        <v>-2.6903005046119421E-4</v>
      </c>
      <c r="Y48" s="165">
        <v>-3.999701921422627E-3</v>
      </c>
      <c r="Z48" s="165">
        <v>-1.9582401573065455E-2</v>
      </c>
      <c r="AA48" s="165">
        <v>6.5347719162589524E-3</v>
      </c>
      <c r="AB48" s="165">
        <v>4.1995648866604007E-3</v>
      </c>
      <c r="AC48" s="165">
        <v>-5.8619239504907883E-3</v>
      </c>
      <c r="AD48" s="165">
        <v>1.6031246838842605E-2</v>
      </c>
      <c r="AE48" s="165">
        <v>3.9382482981904499E-3</v>
      </c>
      <c r="AF48" s="166">
        <v>-2.3522217893651165E-3</v>
      </c>
      <c r="AK48" s="19"/>
    </row>
    <row r="49" spans="1:37" x14ac:dyDescent="0.2">
      <c r="A49" s="127">
        <v>44144</v>
      </c>
      <c r="B49" s="164">
        <v>2.5149612927257703E-3</v>
      </c>
      <c r="C49" s="165">
        <v>0.21387941433696511</v>
      </c>
      <c r="D49" s="165">
        <v>1.4373902657865978E-2</v>
      </c>
      <c r="E49" s="165">
        <v>-1.996800033755175E-2</v>
      </c>
      <c r="F49" s="165">
        <v>0.13706095673066576</v>
      </c>
      <c r="G49" s="165">
        <v>5.9086207536756419E-2</v>
      </c>
      <c r="H49" s="165">
        <v>0.11595221037379599</v>
      </c>
      <c r="I49" s="165">
        <v>1.7852438525244985E-2</v>
      </c>
      <c r="J49" s="165">
        <v>6.3094012879797434E-2</v>
      </c>
      <c r="K49" s="165">
        <v>8.065517312875814E-2</v>
      </c>
      <c r="L49" s="165">
        <v>6.7922082577811738E-2</v>
      </c>
      <c r="M49" s="165">
        <v>6.9029145948246606E-2</v>
      </c>
      <c r="N49" s="165">
        <v>-5.0204015979595118E-2</v>
      </c>
      <c r="O49" s="165">
        <v>4.6265477996594306E-3</v>
      </c>
      <c r="P49" s="165">
        <v>1.3065573368418404E-2</v>
      </c>
      <c r="Q49" s="165">
        <v>2.6924442882249711E-2</v>
      </c>
      <c r="R49" s="165">
        <v>0.13539241584491468</v>
      </c>
      <c r="S49" s="165">
        <v>-1.5422963755291508E-2</v>
      </c>
      <c r="T49" s="165">
        <v>1.7422021745348015E-3</v>
      </c>
      <c r="U49" s="165">
        <v>-2.3824432219629821E-2</v>
      </c>
      <c r="V49" s="165">
        <v>3.8792088694750149E-4</v>
      </c>
      <c r="W49" s="165">
        <v>-3.6584452603070639E-2</v>
      </c>
      <c r="X49" s="165">
        <v>-3.3442053433221375E-3</v>
      </c>
      <c r="Y49" s="165">
        <v>5.7322826771653679E-2</v>
      </c>
      <c r="Z49" s="165">
        <v>7.3102200707764187E-3</v>
      </c>
      <c r="AA49" s="165">
        <v>2.2381702073837495E-2</v>
      </c>
      <c r="AB49" s="165">
        <v>7.1597681908612376E-2</v>
      </c>
      <c r="AC49" s="165">
        <v>6.6202035213025034E-2</v>
      </c>
      <c r="AD49" s="165">
        <v>-1.5298147347241553E-2</v>
      </c>
      <c r="AE49" s="165">
        <v>0.11870388450261959</v>
      </c>
      <c r="AF49" s="166">
        <v>2.9465742107232851E-2</v>
      </c>
      <c r="AK49" s="19"/>
    </row>
    <row r="50" spans="1:37" x14ac:dyDescent="0.2">
      <c r="A50" s="127">
        <v>44145</v>
      </c>
      <c r="B50" s="164">
        <v>3.4938543991738458E-2</v>
      </c>
      <c r="C50" s="165">
        <v>-1.2098542759686248E-2</v>
      </c>
      <c r="D50" s="165">
        <v>2.8085131914893591E-2</v>
      </c>
      <c r="E50" s="165">
        <v>-3.0089322558458642E-3</v>
      </c>
      <c r="F50" s="165">
        <v>5.2018292528889898E-2</v>
      </c>
      <c r="G50" s="165">
        <v>8.6640670843667333E-3</v>
      </c>
      <c r="H50" s="165">
        <v>4.6221636115324038E-2</v>
      </c>
      <c r="I50" s="165">
        <v>1.3612565088676476E-2</v>
      </c>
      <c r="J50" s="165">
        <v>2.6821381015788459E-2</v>
      </c>
      <c r="K50" s="165">
        <v>2.5709900723520862E-2</v>
      </c>
      <c r="L50" s="165">
        <v>1.1817838750871834E-2</v>
      </c>
      <c r="M50" s="165">
        <v>2.5331188757520939E-2</v>
      </c>
      <c r="N50" s="165">
        <v>2.0743067671433524E-2</v>
      </c>
      <c r="O50" s="165">
        <v>-3.5087501538925148E-3</v>
      </c>
      <c r="P50" s="165">
        <v>2.0600753229470747E-2</v>
      </c>
      <c r="Q50" s="165">
        <v>1.5060220220971754E-2</v>
      </c>
      <c r="R50" s="165">
        <v>-3.2506842899797661E-3</v>
      </c>
      <c r="S50" s="165">
        <v>4.6902729355124961E-4</v>
      </c>
      <c r="T50" s="165">
        <v>7.5775473419004147E-3</v>
      </c>
      <c r="U50" s="165">
        <v>-3.3792774549167848E-2</v>
      </c>
      <c r="V50" s="165">
        <v>-9.6161149968851944E-3</v>
      </c>
      <c r="W50" s="165">
        <v>1.645039436008422E-2</v>
      </c>
      <c r="X50" s="165">
        <v>-4.4816395575502876E-2</v>
      </c>
      <c r="Y50" s="165">
        <v>1.5490035861558171E-2</v>
      </c>
      <c r="Z50" s="165">
        <v>1.0542862857142898E-2</v>
      </c>
      <c r="AA50" s="165">
        <v>2.1056116310160355E-2</v>
      </c>
      <c r="AB50" s="165">
        <v>2.9622203344721321E-3</v>
      </c>
      <c r="AC50" s="165">
        <v>6.4605305797016399E-2</v>
      </c>
      <c r="AD50" s="165">
        <v>1.4072767859198532E-2</v>
      </c>
      <c r="AE50" s="165">
        <v>-3.3662600004561449E-3</v>
      </c>
      <c r="AF50" s="166">
        <v>9.0181175164114613E-3</v>
      </c>
      <c r="AK50" s="19"/>
    </row>
    <row r="51" spans="1:37" x14ac:dyDescent="0.2">
      <c r="A51" s="127">
        <v>44146</v>
      </c>
      <c r="B51" s="164">
        <v>4.1390564274501607E-4</v>
      </c>
      <c r="C51" s="165">
        <v>-4.1655835489154858E-2</v>
      </c>
      <c r="D51" s="165">
        <v>-3.7665727541414951E-3</v>
      </c>
      <c r="E51" s="165">
        <v>3.0352651286085663E-2</v>
      </c>
      <c r="F51" s="165">
        <v>-3.4660066408818024E-2</v>
      </c>
      <c r="G51" s="165">
        <v>-1.6482855197628821E-2</v>
      </c>
      <c r="H51" s="165">
        <v>-7.3432165643433356E-3</v>
      </c>
      <c r="I51" s="165">
        <v>1.5754157650977207E-2</v>
      </c>
      <c r="J51" s="165">
        <v>-7.4101148573545439E-3</v>
      </c>
      <c r="K51" s="165">
        <v>-2.3381968263785358E-2</v>
      </c>
      <c r="L51" s="165">
        <v>2.6670437179057149E-3</v>
      </c>
      <c r="M51" s="165">
        <v>-1.3318165428619966E-2</v>
      </c>
      <c r="N51" s="165">
        <v>7.910850036738637E-3</v>
      </c>
      <c r="O51" s="165">
        <v>2.0026386884383518E-2</v>
      </c>
      <c r="P51" s="165">
        <v>-6.0216010169926726E-3</v>
      </c>
      <c r="Q51" s="165">
        <v>-3.2370920099614731E-3</v>
      </c>
      <c r="R51" s="165">
        <v>-1.4933041922409296E-2</v>
      </c>
      <c r="S51" s="165">
        <v>2.2032612252820716E-2</v>
      </c>
      <c r="T51" s="165">
        <v>-6.1640905001192348E-4</v>
      </c>
      <c r="U51" s="165">
        <v>2.6254718408007083E-2</v>
      </c>
      <c r="V51" s="165">
        <v>-3.9147287128238339E-4</v>
      </c>
      <c r="W51" s="165">
        <v>1.290469174763631E-2</v>
      </c>
      <c r="X51" s="165">
        <v>2.6326370405776123E-2</v>
      </c>
      <c r="Y51" s="165">
        <v>-1.0266896375279555E-2</v>
      </c>
      <c r="Z51" s="165">
        <v>-5.6263676913320682E-3</v>
      </c>
      <c r="AA51" s="165">
        <v>-1.6366285314771689E-3</v>
      </c>
      <c r="AB51" s="165">
        <v>-2.8596924931760803E-3</v>
      </c>
      <c r="AC51" s="165">
        <v>-2.1487580707795995E-2</v>
      </c>
      <c r="AD51" s="165">
        <v>1.6625433039645809E-2</v>
      </c>
      <c r="AE51" s="165">
        <v>-3.0187840192894E-2</v>
      </c>
      <c r="AF51" s="166">
        <v>-7.916135865226881E-4</v>
      </c>
      <c r="AK51" s="19"/>
    </row>
    <row r="52" spans="1:37" x14ac:dyDescent="0.2">
      <c r="A52" s="127">
        <v>44147</v>
      </c>
      <c r="B52" s="164">
        <v>-1.2765226113370387E-2</v>
      </c>
      <c r="C52" s="165">
        <v>-1.8003059269178223E-4</v>
      </c>
      <c r="D52" s="165">
        <v>-1.4749274878480434E-2</v>
      </c>
      <c r="E52" s="165">
        <v>-2.3432839960378926E-3</v>
      </c>
      <c r="F52" s="165">
        <v>-2.9810558215006E-2</v>
      </c>
      <c r="G52" s="165">
        <v>-1.9473739311245408E-3</v>
      </c>
      <c r="H52" s="165">
        <v>-2.1707506933149379E-2</v>
      </c>
      <c r="I52" s="165">
        <v>-1.6781183992820581E-2</v>
      </c>
      <c r="J52" s="165">
        <v>-1.0638372129959883E-2</v>
      </c>
      <c r="K52" s="165">
        <v>-2.2409462218147214E-2</v>
      </c>
      <c r="L52" s="165">
        <v>-1.6234844995622444E-2</v>
      </c>
      <c r="M52" s="165">
        <v>-1.0286457283382067E-2</v>
      </c>
      <c r="N52" s="165">
        <v>-5.4365796579658454E-3</v>
      </c>
      <c r="O52" s="165">
        <v>-3.0204898822217885E-2</v>
      </c>
      <c r="P52" s="165">
        <v>-2.3037517654543982E-2</v>
      </c>
      <c r="Q52" s="165">
        <v>3.3829498636748223E-3</v>
      </c>
      <c r="R52" s="165">
        <v>-1.2284335357068632E-2</v>
      </c>
      <c r="S52" s="165">
        <v>-2.2704324874702753E-2</v>
      </c>
      <c r="T52" s="165">
        <v>-1.480380809017745E-2</v>
      </c>
      <c r="U52" s="165">
        <v>-5.1258415360078136E-3</v>
      </c>
      <c r="V52" s="165">
        <v>-7.9900122829386078E-3</v>
      </c>
      <c r="W52" s="165">
        <v>5.6301116392565298E-4</v>
      </c>
      <c r="X52" s="165">
        <v>-1.8726867303045402E-2</v>
      </c>
      <c r="Y52" s="165">
        <v>-1.8968678624920354E-2</v>
      </c>
      <c r="Z52" s="165">
        <v>7.70540775528894E-3</v>
      </c>
      <c r="AA52" s="165">
        <v>-3.4426065573771591E-3</v>
      </c>
      <c r="AB52" s="165">
        <v>-2.0874480783372951E-2</v>
      </c>
      <c r="AC52" s="165">
        <v>-1.6167929926832247E-2</v>
      </c>
      <c r="AD52" s="165">
        <v>1.6894175345159024E-3</v>
      </c>
      <c r="AE52" s="165">
        <v>-1.6688455109424072E-2</v>
      </c>
      <c r="AF52" s="166">
        <v>-1.0798829701578083E-2</v>
      </c>
      <c r="AK52" s="19"/>
    </row>
    <row r="53" spans="1:37" x14ac:dyDescent="0.2">
      <c r="A53" s="127">
        <v>44148</v>
      </c>
      <c r="B53" s="164">
        <v>1.6402214611154431E-2</v>
      </c>
      <c r="C53" s="165">
        <v>3.5013501980441175E-2</v>
      </c>
      <c r="D53" s="165">
        <v>9.2773045849603442E-4</v>
      </c>
      <c r="E53" s="165">
        <v>4.1945306953650174E-4</v>
      </c>
      <c r="F53" s="165">
        <v>5.8793571419230695E-2</v>
      </c>
      <c r="G53" s="165">
        <v>1.5254549303655329E-2</v>
      </c>
      <c r="H53" s="165">
        <v>2.9255002584728018E-2</v>
      </c>
      <c r="I53" s="165">
        <v>7.0597469386990852E-2</v>
      </c>
      <c r="J53" s="165">
        <v>8.3003776004668683E-3</v>
      </c>
      <c r="K53" s="165">
        <v>1.8221002777801809E-2</v>
      </c>
      <c r="L53" s="165">
        <v>2.1304401223821712E-2</v>
      </c>
      <c r="M53" s="165">
        <v>2.1800790361975464E-2</v>
      </c>
      <c r="N53" s="165">
        <v>3.3667210891514809E-3</v>
      </c>
      <c r="O53" s="165">
        <v>1.1345895186965604E-2</v>
      </c>
      <c r="P53" s="165">
        <v>2.0523999999999987E-2</v>
      </c>
      <c r="Q53" s="165">
        <v>1.0788880429085212E-2</v>
      </c>
      <c r="R53" s="165">
        <v>6.262670734868081E-3</v>
      </c>
      <c r="S53" s="165">
        <v>9.8555401089361894E-4</v>
      </c>
      <c r="T53" s="165">
        <v>1.5401911855854378E-2</v>
      </c>
      <c r="U53" s="165">
        <v>4.9665474845288493E-3</v>
      </c>
      <c r="V53" s="165">
        <v>1.2950094859049965E-2</v>
      </c>
      <c r="W53" s="165">
        <v>1.498420745624518E-2</v>
      </c>
      <c r="X53" s="165">
        <v>3.6082511715851417E-4</v>
      </c>
      <c r="Y53" s="165">
        <v>1.684298414696328E-2</v>
      </c>
      <c r="Z53" s="165">
        <v>3.5552297784460229E-3</v>
      </c>
      <c r="AA53" s="165">
        <v>4.4415199137766148E-3</v>
      </c>
      <c r="AB53" s="165">
        <v>1.0659757290400362E-2</v>
      </c>
      <c r="AC53" s="165">
        <v>4.758398332106939E-2</v>
      </c>
      <c r="AD53" s="165">
        <v>1.5583870082543916E-2</v>
      </c>
      <c r="AE53" s="165">
        <v>2.0956293655363334E-2</v>
      </c>
      <c r="AF53" s="166">
        <v>1.3742698202933612E-2</v>
      </c>
      <c r="AK53" s="19"/>
    </row>
    <row r="54" spans="1:37" x14ac:dyDescent="0.2">
      <c r="A54" s="127">
        <v>44151</v>
      </c>
      <c r="B54" s="164">
        <v>2.397083554859436E-2</v>
      </c>
      <c r="C54" s="165">
        <v>3.2002783407301338E-2</v>
      </c>
      <c r="D54" s="165">
        <v>-2.9490941904740664E-3</v>
      </c>
      <c r="E54" s="165">
        <v>8.7204509689677856E-3</v>
      </c>
      <c r="F54" s="165">
        <v>8.1716599424313863E-2</v>
      </c>
      <c r="G54" s="165">
        <v>8.6191540368407704E-3</v>
      </c>
      <c r="H54" s="165">
        <v>7.1419969546187678E-2</v>
      </c>
      <c r="I54" s="165">
        <v>2.7536206399217056E-2</v>
      </c>
      <c r="J54" s="165">
        <v>7.4835732931042287E-3</v>
      </c>
      <c r="K54" s="165">
        <v>3.7714045839637222E-2</v>
      </c>
      <c r="L54" s="165">
        <v>1.5063004244449507E-2</v>
      </c>
      <c r="M54" s="165">
        <v>3.4980665103029995E-2</v>
      </c>
      <c r="N54" s="165">
        <v>8.6589237198613223E-3</v>
      </c>
      <c r="O54" s="165">
        <v>1.6058073384471516E-2</v>
      </c>
      <c r="P54" s="165">
        <v>1.2922576173257649E-2</v>
      </c>
      <c r="Q54" s="165">
        <v>6.3376386792919348E-3</v>
      </c>
      <c r="R54" s="165">
        <v>2.8225814722548925E-2</v>
      </c>
      <c r="S54" s="165">
        <v>1.6175904989571999E-2</v>
      </c>
      <c r="T54" s="165">
        <v>-1.1222052267038762E-2</v>
      </c>
      <c r="U54" s="165">
        <v>3.3254861975309247E-3</v>
      </c>
      <c r="V54" s="165">
        <v>1.4265684551494351E-2</v>
      </c>
      <c r="W54" s="165">
        <v>-1.2822331666359488E-2</v>
      </c>
      <c r="X54" s="165">
        <v>1.5230011126408094E-3</v>
      </c>
      <c r="Y54" s="165">
        <v>1.2330000284854759E-2</v>
      </c>
      <c r="Z54" s="165">
        <v>3.2333172827814227E-3</v>
      </c>
      <c r="AA54" s="165">
        <v>-2.7841794499806616E-3</v>
      </c>
      <c r="AB54" s="165">
        <v>1.0547325361978777E-2</v>
      </c>
      <c r="AC54" s="165">
        <v>3.2545048760127537E-2</v>
      </c>
      <c r="AD54" s="165">
        <v>1.262129060946604E-2</v>
      </c>
      <c r="AE54" s="165">
        <v>4.5605644365382503E-2</v>
      </c>
      <c r="AF54" s="166">
        <v>1.5964485524160299E-2</v>
      </c>
      <c r="AK54" s="19"/>
    </row>
    <row r="55" spans="1:37" x14ac:dyDescent="0.2">
      <c r="A55" s="127">
        <v>44152</v>
      </c>
      <c r="B55" s="164">
        <v>-1.265397438942939E-3</v>
      </c>
      <c r="C55" s="165">
        <v>-1.8454495971256479E-2</v>
      </c>
      <c r="D55" s="165">
        <v>-1.7831496360491861E-2</v>
      </c>
      <c r="E55" s="165">
        <v>-7.5644553392072433E-3</v>
      </c>
      <c r="F55" s="165">
        <v>3.7796488274599582E-2</v>
      </c>
      <c r="G55" s="165">
        <v>-7.3907153139244341E-3</v>
      </c>
      <c r="H55" s="165">
        <v>-2.1582711573546631E-2</v>
      </c>
      <c r="I55" s="165">
        <v>-1.5514809226262027E-2</v>
      </c>
      <c r="J55" s="165">
        <v>-3.1568803400884304E-3</v>
      </c>
      <c r="K55" s="165">
        <v>1.0198405340255734E-2</v>
      </c>
      <c r="L55" s="165">
        <v>1.0207702801337648E-2</v>
      </c>
      <c r="M55" s="165">
        <v>-1.5628716920824903E-2</v>
      </c>
      <c r="N55" s="165">
        <v>-2.5396164904055496E-2</v>
      </c>
      <c r="O55" s="165">
        <v>-1.4288807410452686E-2</v>
      </c>
      <c r="P55" s="165">
        <v>-5.5762419265271701E-3</v>
      </c>
      <c r="Q55" s="165">
        <v>-9.9436522395630611E-3</v>
      </c>
      <c r="R55" s="165">
        <v>-1.0144944327068806E-2</v>
      </c>
      <c r="S55" s="165">
        <v>-3.3221105213326885E-3</v>
      </c>
      <c r="T55" s="165">
        <v>1.6462892456082345E-2</v>
      </c>
      <c r="U55" s="165">
        <v>-1.2751411181722849E-2</v>
      </c>
      <c r="V55" s="165">
        <v>1.614023506156137E-2</v>
      </c>
      <c r="W55" s="165">
        <v>-3.8614619604733225E-3</v>
      </c>
      <c r="X55" s="165">
        <v>2.5131113790592297E-2</v>
      </c>
      <c r="Y55" s="165">
        <v>-9.1716198121750692E-3</v>
      </c>
      <c r="Z55" s="165">
        <v>-1.3227960617129719E-2</v>
      </c>
      <c r="AA55" s="165">
        <v>-2.2992117309774684E-3</v>
      </c>
      <c r="AB55" s="165">
        <v>-9.3558534464859289E-3</v>
      </c>
      <c r="AC55" s="165">
        <v>-9.6371886456774858E-2</v>
      </c>
      <c r="AD55" s="165">
        <v>-2.0139116765427567E-2</v>
      </c>
      <c r="AE55" s="165">
        <v>-1.1750743232884497E-3</v>
      </c>
      <c r="AF55" s="166">
        <v>-5.5788829813518959E-3</v>
      </c>
      <c r="AK55" s="19"/>
    </row>
    <row r="56" spans="1:37" x14ac:dyDescent="0.2">
      <c r="A56" s="127">
        <v>44153</v>
      </c>
      <c r="B56" s="164">
        <v>-1.2900282267336305E-2</v>
      </c>
      <c r="C56" s="165">
        <v>-1.9230811661294367E-2</v>
      </c>
      <c r="D56" s="165">
        <v>-2.013425812997538E-2</v>
      </c>
      <c r="E56" s="165">
        <v>-1.1391238892631161E-2</v>
      </c>
      <c r="F56" s="165">
        <v>-3.2135205444391302E-2</v>
      </c>
      <c r="G56" s="165">
        <v>4.8281134354462019E-3</v>
      </c>
      <c r="H56" s="165">
        <v>-3.1709581437160184E-2</v>
      </c>
      <c r="I56" s="165">
        <v>-1.3371561285301814E-2</v>
      </c>
      <c r="J56" s="165">
        <v>-1.9932917287630469E-2</v>
      </c>
      <c r="K56" s="165">
        <v>1.5051376651982418E-2</v>
      </c>
      <c r="L56" s="165">
        <v>-1.5579390578571717E-3</v>
      </c>
      <c r="M56" s="165">
        <v>-2.0552286362905736E-2</v>
      </c>
      <c r="N56" s="165">
        <v>-9.689191435060085E-3</v>
      </c>
      <c r="O56" s="165">
        <v>-1.032282034532872E-2</v>
      </c>
      <c r="P56" s="165">
        <v>-7.9014445514385967E-3</v>
      </c>
      <c r="Q56" s="165">
        <v>-1.3257522065315608E-2</v>
      </c>
      <c r="R56" s="165">
        <v>-7.4067779915013565E-3</v>
      </c>
      <c r="S56" s="165">
        <v>-2.2683718871434611E-3</v>
      </c>
      <c r="T56" s="165">
        <v>-1.5337435304001001E-2</v>
      </c>
      <c r="U56" s="165">
        <v>-1.5760537581256284E-2</v>
      </c>
      <c r="V56" s="165">
        <v>-4.3869750343480396E-3</v>
      </c>
      <c r="W56" s="165">
        <v>-1.5365153109488605E-2</v>
      </c>
      <c r="X56" s="165">
        <v>3.8645858209798156E-3</v>
      </c>
      <c r="Y56" s="165">
        <v>-4.9614783377545102E-3</v>
      </c>
      <c r="Z56" s="165">
        <v>-2.1556364301794417E-2</v>
      </c>
      <c r="AA56" s="165">
        <v>-7.078189300411486E-3</v>
      </c>
      <c r="AB56" s="165">
        <v>-1.3668097880135233E-2</v>
      </c>
      <c r="AC56" s="165">
        <v>-4.0652398527096567E-2</v>
      </c>
      <c r="AD56" s="165">
        <v>-1.8745331015106448E-3</v>
      </c>
      <c r="AE56" s="165">
        <v>-4.1522906574394947E-3</v>
      </c>
      <c r="AF56" s="166">
        <v>-1.1581302976327423E-2</v>
      </c>
      <c r="AK56" s="19"/>
    </row>
    <row r="57" spans="1:37" x14ac:dyDescent="0.2">
      <c r="A57" s="127">
        <v>44154</v>
      </c>
      <c r="B57" s="164">
        <v>1.225245083730897E-3</v>
      </c>
      <c r="C57" s="165">
        <v>-8.7534140187917053E-4</v>
      </c>
      <c r="D57" s="165">
        <v>-1.3566899665588772E-2</v>
      </c>
      <c r="E57" s="165">
        <v>5.1681776257577194E-3</v>
      </c>
      <c r="F57" s="165">
        <v>1.165762402866255E-2</v>
      </c>
      <c r="G57" s="165">
        <v>9.2618383332809806E-4</v>
      </c>
      <c r="H57" s="165">
        <v>1.7204603906082028E-2</v>
      </c>
      <c r="I57" s="165">
        <v>-3.6302516940949214E-3</v>
      </c>
      <c r="J57" s="165">
        <v>9.8840522736352021E-3</v>
      </c>
      <c r="K57" s="165">
        <v>7.2334540186891338E-4</v>
      </c>
      <c r="L57" s="165">
        <v>1.2037628015546531E-3</v>
      </c>
      <c r="M57" s="165">
        <v>8.0055690517348843E-3</v>
      </c>
      <c r="N57" s="165">
        <v>4.0766632805715464E-3</v>
      </c>
      <c r="O57" s="165">
        <v>1.2427829284779701E-2</v>
      </c>
      <c r="P57" s="165">
        <v>3.5112015974445576E-3</v>
      </c>
      <c r="Q57" s="165">
        <v>-1.5606704743390543E-3</v>
      </c>
      <c r="R57" s="165">
        <v>2.6897874186551096E-3</v>
      </c>
      <c r="S57" s="165">
        <v>-1.9023895341055974E-3</v>
      </c>
      <c r="T57" s="165">
        <v>1.7445772527837633E-3</v>
      </c>
      <c r="U57" s="165">
        <v>6.3482849502720651E-3</v>
      </c>
      <c r="V57" s="165">
        <v>2.1271669783797797E-3</v>
      </c>
      <c r="W57" s="165">
        <v>-1.2168790526172479E-3</v>
      </c>
      <c r="X57" s="165">
        <v>2.9125796716039876E-2</v>
      </c>
      <c r="Y57" s="165">
        <v>-3.721068829391605E-3</v>
      </c>
      <c r="Z57" s="165">
        <v>-2.1799105343847658E-2</v>
      </c>
      <c r="AA57" s="165">
        <v>-1.8236240053050023E-3</v>
      </c>
      <c r="AB57" s="165">
        <v>-1.2509984001251029E-3</v>
      </c>
      <c r="AC57" s="165">
        <v>-9.9398901386344996E-3</v>
      </c>
      <c r="AD57" s="165">
        <v>2.0323288492139824E-2</v>
      </c>
      <c r="AE57" s="165">
        <v>-1.5149361298791963E-2</v>
      </c>
      <c r="AF57" s="166">
        <v>1.5221604963853164E-3</v>
      </c>
      <c r="AK57" s="19"/>
    </row>
    <row r="58" spans="1:37" x14ac:dyDescent="0.2">
      <c r="A58" s="127">
        <v>44155</v>
      </c>
      <c r="B58" s="164">
        <v>7.458761100991973E-3</v>
      </c>
      <c r="C58" s="165">
        <v>-1.3667399804340397E-2</v>
      </c>
      <c r="D58" s="165">
        <v>-6.6764588656826884E-3</v>
      </c>
      <c r="E58" s="165">
        <v>-1.0957543922433866E-2</v>
      </c>
      <c r="F58" s="165">
        <v>-2.9416069717664972E-2</v>
      </c>
      <c r="G58" s="165">
        <v>-3.8750608632177608E-3</v>
      </c>
      <c r="H58" s="165">
        <v>6.998483366436048E-4</v>
      </c>
      <c r="I58" s="165">
        <v>-4.8578336098047403E-3</v>
      </c>
      <c r="J58" s="165">
        <v>-8.6580649603225091E-3</v>
      </c>
      <c r="K58" s="165">
        <v>-1.102276834116378E-2</v>
      </c>
      <c r="L58" s="165">
        <v>-5.4326088167241382E-3</v>
      </c>
      <c r="M58" s="165">
        <v>-3.5517018372548392E-3</v>
      </c>
      <c r="N58" s="165">
        <v>-4.1338907796746316E-3</v>
      </c>
      <c r="O58" s="165">
        <v>-5.0416485103386144E-3</v>
      </c>
      <c r="P58" s="165">
        <v>-2.0481140126301645E-3</v>
      </c>
      <c r="Q58" s="165">
        <v>-5.3010602507885807E-3</v>
      </c>
      <c r="R58" s="165">
        <v>-8.5669610343883651E-3</v>
      </c>
      <c r="S58" s="165">
        <v>-4.7417832516304381E-3</v>
      </c>
      <c r="T58" s="165">
        <v>7.4634964807773763E-4</v>
      </c>
      <c r="U58" s="165">
        <v>-9.5565343146269965E-3</v>
      </c>
      <c r="V58" s="165">
        <v>8.111530343066331E-3</v>
      </c>
      <c r="W58" s="165">
        <v>-1.648362371162948E-3</v>
      </c>
      <c r="X58" s="165">
        <v>-2.4976327790885877E-2</v>
      </c>
      <c r="Y58" s="165">
        <v>5.0796147411524828E-3</v>
      </c>
      <c r="Z58" s="165">
        <v>-6.8248902077150397E-3</v>
      </c>
      <c r="AA58" s="165">
        <v>-2.8234180837639622E-3</v>
      </c>
      <c r="AB58" s="165">
        <v>-1.7777144459989347E-2</v>
      </c>
      <c r="AC58" s="165">
        <v>-8.4543993899287573E-3</v>
      </c>
      <c r="AD58" s="165">
        <v>-1.2358598881100358E-2</v>
      </c>
      <c r="AE58" s="165">
        <v>-4.586466239158371E-3</v>
      </c>
      <c r="AF58" s="166">
        <v>-7.4533896048702974E-3</v>
      </c>
      <c r="AK58" s="19"/>
    </row>
    <row r="59" spans="1:37" x14ac:dyDescent="0.2">
      <c r="A59" s="127">
        <v>44158</v>
      </c>
      <c r="B59" s="164">
        <v>7.2300306971486705E-3</v>
      </c>
      <c r="C59" s="165">
        <v>3.1177775249995099E-2</v>
      </c>
      <c r="D59" s="165">
        <v>-4.2568311534419978E-3</v>
      </c>
      <c r="E59" s="165">
        <v>-2.9742612229166965E-2</v>
      </c>
      <c r="F59" s="165">
        <v>5.966338191722742E-2</v>
      </c>
      <c r="G59" s="165">
        <v>1.4805800727069718E-2</v>
      </c>
      <c r="H59" s="165">
        <v>6.1079355856401119E-2</v>
      </c>
      <c r="I59" s="165">
        <v>1.6353380123178329E-2</v>
      </c>
      <c r="J59" s="165">
        <v>1.8989938066837908E-4</v>
      </c>
      <c r="K59" s="165">
        <v>2.2108514525854162E-2</v>
      </c>
      <c r="L59" s="165">
        <v>2.4535463858460727E-2</v>
      </c>
      <c r="M59" s="165">
        <v>1.2772287128712811E-2</v>
      </c>
      <c r="N59" s="165">
        <v>5.8930210584708931E-3</v>
      </c>
      <c r="O59" s="165">
        <v>1.476100495177346E-2</v>
      </c>
      <c r="P59" s="165">
        <v>2.6936838944127794E-2</v>
      </c>
      <c r="Q59" s="165">
        <v>-1.701288591819583E-2</v>
      </c>
      <c r="R59" s="165">
        <v>2.8803377847604228E-2</v>
      </c>
      <c r="S59" s="165">
        <v>1.3592433342845212E-2</v>
      </c>
      <c r="T59" s="165">
        <v>-2.1131432020310426E-3</v>
      </c>
      <c r="U59" s="165">
        <v>-1.3308522331424433E-3</v>
      </c>
      <c r="V59" s="165">
        <v>8.6479849194762703E-3</v>
      </c>
      <c r="W59" s="165">
        <v>-3.8765828310858286E-3</v>
      </c>
      <c r="X59" s="165">
        <v>-1.5501239577153658E-3</v>
      </c>
      <c r="Y59" s="165">
        <v>5.9458935872336305E-4</v>
      </c>
      <c r="Z59" s="165">
        <v>1.0755482136044492E-3</v>
      </c>
      <c r="AA59" s="165">
        <v>3.1645402537552325E-3</v>
      </c>
      <c r="AB59" s="165">
        <v>2.0992735408261298E-2</v>
      </c>
      <c r="AC59" s="165">
        <v>1.1990434638700531E-2</v>
      </c>
      <c r="AD59" s="165">
        <v>4.5925717321428916E-3</v>
      </c>
      <c r="AE59" s="165">
        <v>3.480533604850522E-2</v>
      </c>
      <c r="AF59" s="166">
        <v>1.1201333539278435E-2</v>
      </c>
      <c r="AK59" s="19"/>
    </row>
    <row r="60" spans="1:37" x14ac:dyDescent="0.2">
      <c r="A60" s="127">
        <v>44159</v>
      </c>
      <c r="B60" s="164">
        <v>1.6882985051585031E-2</v>
      </c>
      <c r="C60" s="165">
        <v>3.7040254528047489E-2</v>
      </c>
      <c r="D60" s="165">
        <v>-7.9200521648814526E-3</v>
      </c>
      <c r="E60" s="165">
        <v>1.1594203102225809E-2</v>
      </c>
      <c r="F60" s="165">
        <v>3.2903162827509824E-2</v>
      </c>
      <c r="G60" s="165">
        <v>1.2129505733662338E-2</v>
      </c>
      <c r="H60" s="165">
        <v>5.0422981988607951E-2</v>
      </c>
      <c r="I60" s="165">
        <v>2.3294957331771116E-2</v>
      </c>
      <c r="J60" s="165">
        <v>1.0250588458618148E-2</v>
      </c>
      <c r="K60" s="165">
        <v>3.1998588344629653E-2</v>
      </c>
      <c r="L60" s="165">
        <v>3.7888379688953533E-2</v>
      </c>
      <c r="M60" s="165">
        <v>1.617947486382354E-2</v>
      </c>
      <c r="N60" s="165">
        <v>7.0375977974415083E-3</v>
      </c>
      <c r="O60" s="165">
        <v>2.0625205804923885E-2</v>
      </c>
      <c r="P60" s="165">
        <v>3.6056308970149331E-2</v>
      </c>
      <c r="Q60" s="165">
        <v>0</v>
      </c>
      <c r="R60" s="165">
        <v>4.6237353535996784E-2</v>
      </c>
      <c r="S60" s="165">
        <v>1.2488511520737378E-2</v>
      </c>
      <c r="T60" s="165">
        <v>-1.7438339596138608E-3</v>
      </c>
      <c r="U60" s="165">
        <v>1.7847793927715072E-2</v>
      </c>
      <c r="V60" s="165">
        <v>4.2495487866416326E-3</v>
      </c>
      <c r="W60" s="165">
        <v>-3.2429880096204178E-3</v>
      </c>
      <c r="X60" s="165">
        <v>1.2420357140562999E-2</v>
      </c>
      <c r="Y60" s="165">
        <v>1.3072821322408501E-2</v>
      </c>
      <c r="Z60" s="165">
        <v>2.8353489096601958E-3</v>
      </c>
      <c r="AA60" s="165">
        <v>6.807222314461292E-3</v>
      </c>
      <c r="AB60" s="165">
        <v>7.3020223423900799E-3</v>
      </c>
      <c r="AC60" s="165">
        <v>1.4218009478673244E-2</v>
      </c>
      <c r="AD60" s="165">
        <v>2.8490559858438402E-3</v>
      </c>
      <c r="AE60" s="165">
        <v>3.7744959247703935E-2</v>
      </c>
      <c r="AF60" s="166">
        <v>1.537514273635443E-2</v>
      </c>
      <c r="AK60" s="19"/>
    </row>
    <row r="61" spans="1:37" x14ac:dyDescent="0.2">
      <c r="A61" s="127">
        <v>44160</v>
      </c>
      <c r="B61" s="164">
        <v>2.2584707221762201E-4</v>
      </c>
      <c r="C61" s="165">
        <v>1.5782291019039718E-3</v>
      </c>
      <c r="D61" s="165">
        <v>-6.8043633873227094E-4</v>
      </c>
      <c r="E61" s="165">
        <v>7.4672311794257151E-3</v>
      </c>
      <c r="F61" s="165">
        <v>-4.0276625010832179E-3</v>
      </c>
      <c r="G61" s="165">
        <v>-1.2832046789102658E-2</v>
      </c>
      <c r="H61" s="165">
        <v>-3.6394100510538485E-2</v>
      </c>
      <c r="I61" s="165">
        <v>-2.5815770339925326E-3</v>
      </c>
      <c r="J61" s="165">
        <v>-5.4490979810392082E-3</v>
      </c>
      <c r="K61" s="165">
        <v>-2.2518621167503805E-2</v>
      </c>
      <c r="L61" s="165">
        <v>-4.0421347368421179E-3</v>
      </c>
      <c r="M61" s="165">
        <v>-1.0101784646215917E-3</v>
      </c>
      <c r="N61" s="165">
        <v>2.3782262074436566E-3</v>
      </c>
      <c r="O61" s="165">
        <v>8.5090409916621645E-4</v>
      </c>
      <c r="P61" s="165">
        <v>-1.7682125344513633E-3</v>
      </c>
      <c r="Q61" s="165">
        <v>-1.3206506332330559E-3</v>
      </c>
      <c r="R61" s="165">
        <v>-1.0460598443074898E-2</v>
      </c>
      <c r="S61" s="165">
        <v>-1.6840880624976462E-3</v>
      </c>
      <c r="T61" s="165">
        <v>-9.9830694517577534E-4</v>
      </c>
      <c r="U61" s="165">
        <v>4.673150637457546E-5</v>
      </c>
      <c r="V61" s="165">
        <v>6.2360506214413913E-3</v>
      </c>
      <c r="W61" s="165">
        <v>2.6751139133123214E-3</v>
      </c>
      <c r="X61" s="165">
        <v>-5.3749383587630373E-2</v>
      </c>
      <c r="Y61" s="165">
        <v>-2.7127722172649582E-3</v>
      </c>
      <c r="Z61" s="165">
        <v>-8.3926309219181094E-3</v>
      </c>
      <c r="AA61" s="165">
        <v>-3.7928595612279903E-3</v>
      </c>
      <c r="AB61" s="165">
        <v>5.7707270144748968E-3</v>
      </c>
      <c r="AC61" s="165">
        <v>1.4278296988577299E-2</v>
      </c>
      <c r="AD61" s="165">
        <v>3.1051862902669036E-3</v>
      </c>
      <c r="AE61" s="165">
        <v>-1.5842688763525903E-2</v>
      </c>
      <c r="AF61" s="166">
        <v>-5.7834191566066284E-3</v>
      </c>
      <c r="AK61" s="19"/>
    </row>
    <row r="62" spans="1:37" x14ac:dyDescent="0.2">
      <c r="A62" s="127">
        <v>44162</v>
      </c>
      <c r="B62" s="164">
        <v>-1.2985321053108345E-3</v>
      </c>
      <c r="C62" s="165">
        <v>8.288273208023611E-5</v>
      </c>
      <c r="D62" s="165">
        <v>2.0425763882036874E-2</v>
      </c>
      <c r="E62" s="165">
        <v>4.826312202243388E-3</v>
      </c>
      <c r="F62" s="165">
        <v>-5.1008730981992878E-3</v>
      </c>
      <c r="G62" s="165">
        <v>2.5768595723283383E-3</v>
      </c>
      <c r="H62" s="165">
        <v>-9.0080422075976552E-3</v>
      </c>
      <c r="I62" s="165">
        <v>4.7059058823528677E-3</v>
      </c>
      <c r="J62" s="165">
        <v>-4.3453429057245252E-3</v>
      </c>
      <c r="K62" s="165">
        <v>-1.8252667021088076E-2</v>
      </c>
      <c r="L62" s="165">
        <v>-4.8194767639145875E-3</v>
      </c>
      <c r="M62" s="165">
        <v>8.3301765134400352E-3</v>
      </c>
      <c r="N62" s="165">
        <v>7.4098374459354854E-3</v>
      </c>
      <c r="O62" s="165">
        <v>8.5016367375481128E-3</v>
      </c>
      <c r="P62" s="165">
        <v>1.2077375493011466E-3</v>
      </c>
      <c r="Q62" s="165">
        <v>2.2272203200901508E-3</v>
      </c>
      <c r="R62" s="165">
        <v>-6.6376957030049866E-3</v>
      </c>
      <c r="S62" s="165">
        <v>-4.6046959898732309E-3</v>
      </c>
      <c r="T62" s="165">
        <v>-2.4980519517155964E-3</v>
      </c>
      <c r="U62" s="165">
        <v>6.3590079571471669E-3</v>
      </c>
      <c r="V62" s="165">
        <v>-9.5174344593629279E-3</v>
      </c>
      <c r="W62" s="165">
        <v>-5.0470149648751406E-4</v>
      </c>
      <c r="X62" s="165">
        <v>3.2817355847494234E-3</v>
      </c>
      <c r="Y62" s="165">
        <v>-1.1615953194649253E-2</v>
      </c>
      <c r="Z62" s="165">
        <v>1.4256130050384952E-2</v>
      </c>
      <c r="AA62" s="165">
        <v>2.8141367323291089E-3</v>
      </c>
      <c r="AB62" s="165">
        <v>5.2160368211673358E-4</v>
      </c>
      <c r="AC62" s="165">
        <v>-1.7916560020475591E-3</v>
      </c>
      <c r="AD62" s="165">
        <v>-1.5148257720499769E-3</v>
      </c>
      <c r="AE62" s="165">
        <v>-1.3146361611009794E-2</v>
      </c>
      <c r="AF62" s="166">
        <v>1.2687266904944927E-3</v>
      </c>
      <c r="AK62" s="19"/>
    </row>
    <row r="63" spans="1:37" x14ac:dyDescent="0.2">
      <c r="A63" s="127">
        <v>44165</v>
      </c>
      <c r="B63" s="164">
        <v>-2.3517457309726097E-2</v>
      </c>
      <c r="C63" s="165">
        <v>-1.6585123694672022E-2</v>
      </c>
      <c r="D63" s="165">
        <v>-1.2321538297420331E-2</v>
      </c>
      <c r="E63" s="165">
        <v>2.1099640487165061E-2</v>
      </c>
      <c r="F63" s="165">
        <v>-2.6743616628175593E-2</v>
      </c>
      <c r="G63" s="165">
        <v>-8.5104294207170028E-3</v>
      </c>
      <c r="H63" s="165">
        <v>-4.5230512435231796E-2</v>
      </c>
      <c r="I63" s="165">
        <v>7.4941216043531433E-3</v>
      </c>
      <c r="J63" s="165">
        <v>-2.0872921805067945E-2</v>
      </c>
      <c r="K63" s="165">
        <v>-4.3140864868560835E-2</v>
      </c>
      <c r="L63" s="165">
        <v>-2.0475752433536498E-2</v>
      </c>
      <c r="M63" s="165">
        <v>-2.6216541211660505E-2</v>
      </c>
      <c r="N63" s="165">
        <v>5.1451648663056737E-3</v>
      </c>
      <c r="O63" s="165">
        <v>1.8967270411648585E-2</v>
      </c>
      <c r="P63" s="165">
        <v>-6.6747166332885577E-3</v>
      </c>
      <c r="Q63" s="165">
        <v>4.7221736111111579E-3</v>
      </c>
      <c r="R63" s="165">
        <v>-2.7553241811967943E-2</v>
      </c>
      <c r="S63" s="165">
        <v>-4.0763980756067797E-3</v>
      </c>
      <c r="T63" s="165">
        <v>6.6365719467260664E-3</v>
      </c>
      <c r="U63" s="165">
        <v>-5.3895322285839597E-3</v>
      </c>
      <c r="V63" s="165">
        <v>3.3519329608937554E-3</v>
      </c>
      <c r="W63" s="165">
        <v>1.8757232387580647E-3</v>
      </c>
      <c r="X63" s="165">
        <v>-7.3900656747958315E-3</v>
      </c>
      <c r="Y63" s="165">
        <v>-3.5629335976951282E-2</v>
      </c>
      <c r="Z63" s="165">
        <v>-4.7345859931668954E-3</v>
      </c>
      <c r="AA63" s="165">
        <v>-2.8062395904180359E-3</v>
      </c>
      <c r="AB63" s="165">
        <v>-3.0805402843601115E-3</v>
      </c>
      <c r="AC63" s="165">
        <v>-2.5384666666666611E-2</v>
      </c>
      <c r="AD63" s="165">
        <v>7.8495181589901541E-3</v>
      </c>
      <c r="AE63" s="165">
        <v>5.9810369747488323E-3</v>
      </c>
      <c r="AF63" s="166">
        <v>-9.0848090478319321E-3</v>
      </c>
      <c r="AK63" s="19"/>
    </row>
    <row r="64" spans="1:37" x14ac:dyDescent="0.2">
      <c r="A64" s="127">
        <v>44166</v>
      </c>
      <c r="B64" s="164">
        <v>-1.2794488804364956E-2</v>
      </c>
      <c r="C64" s="165">
        <v>1.1299469139032681E-2</v>
      </c>
      <c r="D64" s="165">
        <v>1.3691267770846949E-2</v>
      </c>
      <c r="E64" s="165">
        <v>3.0827365875832902E-2</v>
      </c>
      <c r="F64" s="165">
        <v>1.0915418934042354E-2</v>
      </c>
      <c r="G64" s="165">
        <v>-1.9010369698955198E-3</v>
      </c>
      <c r="H64" s="165">
        <v>3.0970061940811533E-3</v>
      </c>
      <c r="I64" s="165">
        <v>1.2087424453742335E-2</v>
      </c>
      <c r="J64" s="165">
        <v>8.5271902529917565E-3</v>
      </c>
      <c r="K64" s="165">
        <v>9.8094891458020417E-3</v>
      </c>
      <c r="L64" s="165">
        <v>6.5053343177610135E-3</v>
      </c>
      <c r="M64" s="165">
        <v>1.1180850443123225E-2</v>
      </c>
      <c r="N64" s="165">
        <v>-2.9198586508076829E-3</v>
      </c>
      <c r="O64" s="165">
        <v>2.5025916236852908E-2</v>
      </c>
      <c r="P64" s="165">
        <v>-2.9144511718212085E-3</v>
      </c>
      <c r="Q64" s="165">
        <v>1.9145729430606107E-2</v>
      </c>
      <c r="R64" s="165">
        <v>1.5778766943809863E-2</v>
      </c>
      <c r="S64" s="165">
        <v>-5.97867452190326E-3</v>
      </c>
      <c r="T64" s="165">
        <v>1.4429691603934591E-2</v>
      </c>
      <c r="U64" s="165">
        <v>9.9967297146861256E-3</v>
      </c>
      <c r="V64" s="165">
        <v>5.4937269226515983E-3</v>
      </c>
      <c r="W64" s="165">
        <v>3.6004897962298443E-3</v>
      </c>
      <c r="X64" s="165">
        <v>-1.810413728920901E-2</v>
      </c>
      <c r="Y64" s="165">
        <v>2.9001235433917527E-2</v>
      </c>
      <c r="Z64" s="165">
        <v>1.4419950222036571E-2</v>
      </c>
      <c r="AA64" s="165">
        <v>2.8141367323291089E-3</v>
      </c>
      <c r="AB64" s="165">
        <v>4.0408413394577014E-3</v>
      </c>
      <c r="AC64" s="165">
        <v>1.1839016671350455E-2</v>
      </c>
      <c r="AD64" s="165">
        <v>-9.8170041803735675E-4</v>
      </c>
      <c r="AE64" s="165">
        <v>9.6615569779594512E-3</v>
      </c>
      <c r="AF64" s="166">
        <v>6.2512989799801133E-3</v>
      </c>
      <c r="AK64" s="19"/>
    </row>
    <row r="65" spans="1:37" x14ac:dyDescent="0.2">
      <c r="A65" s="127">
        <v>44167</v>
      </c>
      <c r="B65" s="164">
        <v>7.7996831386422105E-3</v>
      </c>
      <c r="C65" s="165">
        <v>2.0011690152588857E-2</v>
      </c>
      <c r="D65" s="165">
        <v>6.57542201372463E-3</v>
      </c>
      <c r="E65" s="165">
        <v>2.9335152955221044E-3</v>
      </c>
      <c r="F65" s="165">
        <v>5.0889682430160121E-2</v>
      </c>
      <c r="G65" s="165">
        <v>3.5207204063465447E-3</v>
      </c>
      <c r="H65" s="165">
        <v>2.7673025534809437E-2</v>
      </c>
      <c r="I65" s="165">
        <v>8.0385390896065001E-3</v>
      </c>
      <c r="J65" s="165">
        <v>1.3451191132760609E-3</v>
      </c>
      <c r="K65" s="165">
        <v>-6.1647301730753945E-3</v>
      </c>
      <c r="L65" s="165">
        <v>2.4000310031021099E-2</v>
      </c>
      <c r="M65" s="165">
        <v>8.7294036187595125E-3</v>
      </c>
      <c r="N65" s="165">
        <v>-1.9884309040832049E-2</v>
      </c>
      <c r="O65" s="165">
        <v>6.8603913062874611E-3</v>
      </c>
      <c r="P65" s="165">
        <v>1.1854489709175464E-2</v>
      </c>
      <c r="Q65" s="165">
        <v>4.6795660497707114E-3</v>
      </c>
      <c r="R65" s="165">
        <v>1.9208309991787464E-2</v>
      </c>
      <c r="S65" s="165">
        <v>-2.4428601945167827E-2</v>
      </c>
      <c r="T65" s="165">
        <v>3.4334560759117227E-3</v>
      </c>
      <c r="U65" s="165">
        <v>-3.8851670727710896E-3</v>
      </c>
      <c r="V65" s="165">
        <v>1.0336680296270107E-3</v>
      </c>
      <c r="W65" s="165">
        <v>-7.246853958773336E-3</v>
      </c>
      <c r="X65" s="165">
        <v>-8.5228947539367383E-2</v>
      </c>
      <c r="Y65" s="165">
        <v>4.7222020921311447E-3</v>
      </c>
      <c r="Z65" s="165">
        <v>1.8669937462000963E-2</v>
      </c>
      <c r="AA65" s="165">
        <v>1.2875519548513736E-2</v>
      </c>
      <c r="AB65" s="165">
        <v>-4.8295644625411249E-3</v>
      </c>
      <c r="AC65" s="165">
        <v>3.5881462191405644E-2</v>
      </c>
      <c r="AD65" s="165">
        <v>-1.3888856223066348E-2</v>
      </c>
      <c r="AE65" s="165">
        <v>2.7904168523766648E-2</v>
      </c>
      <c r="AF65" s="166">
        <v>2.0074490543162682E-3</v>
      </c>
      <c r="AK65" s="19"/>
    </row>
    <row r="66" spans="1:37" x14ac:dyDescent="0.2">
      <c r="A66" s="127">
        <v>44168</v>
      </c>
      <c r="B66" s="164">
        <v>-1.1640383649447195E-4</v>
      </c>
      <c r="C66" s="165">
        <v>6.4579497023142807E-3</v>
      </c>
      <c r="D66" s="165">
        <v>1.5448711294567818E-3</v>
      </c>
      <c r="E66" s="165">
        <v>-1.1374715447273198E-3</v>
      </c>
      <c r="F66" s="165">
        <v>5.9638108743226947E-2</v>
      </c>
      <c r="G66" s="165">
        <v>4.3711394826924099E-3</v>
      </c>
      <c r="H66" s="165">
        <v>-7.7890283368520219E-4</v>
      </c>
      <c r="I66" s="165">
        <v>5.0125770109950007E-3</v>
      </c>
      <c r="J66" s="165">
        <v>1.2857378375410011E-2</v>
      </c>
      <c r="K66" s="165">
        <v>7.5187404601739782E-3</v>
      </c>
      <c r="L66" s="165">
        <v>-9.1731245741163425E-3</v>
      </c>
      <c r="M66" s="165">
        <v>1.0576971153846149E-3</v>
      </c>
      <c r="N66" s="165">
        <v>-1.0918446825855077E-2</v>
      </c>
      <c r="O66" s="165">
        <v>2.1843686499251058E-2</v>
      </c>
      <c r="P66" s="165">
        <v>-8.1046539535070128E-3</v>
      </c>
      <c r="Q66" s="165">
        <v>5.8053260821204766E-3</v>
      </c>
      <c r="R66" s="165">
        <v>-6.5552523225561599E-3</v>
      </c>
      <c r="S66" s="165">
        <v>3.0825855872018693E-3</v>
      </c>
      <c r="T66" s="165">
        <v>-4.6437682447474371E-3</v>
      </c>
      <c r="U66" s="165">
        <v>-5.2467382933263362E-3</v>
      </c>
      <c r="V66" s="165">
        <v>1.0178529131456893E-2</v>
      </c>
      <c r="W66" s="165">
        <v>-7.3721089377557503E-3</v>
      </c>
      <c r="X66" s="165">
        <v>8.605942606241257E-4</v>
      </c>
      <c r="Y66" s="165">
        <v>7.8335053329940951E-3</v>
      </c>
      <c r="Z66" s="165">
        <v>3.2224508184053313E-3</v>
      </c>
      <c r="AA66" s="165">
        <v>6.1929757791236995E-3</v>
      </c>
      <c r="AB66" s="165">
        <v>-1.0134123470067813E-2</v>
      </c>
      <c r="AC66" s="165">
        <v>7.4799196787148414E-2</v>
      </c>
      <c r="AD66" s="165">
        <v>-8.1052416129353544E-3</v>
      </c>
      <c r="AE66" s="165">
        <v>-2.4086712947811728E-3</v>
      </c>
      <c r="AF66" s="166">
        <v>2.8687793616539725E-3</v>
      </c>
      <c r="AK66" s="19"/>
    </row>
    <row r="67" spans="1:37" x14ac:dyDescent="0.2">
      <c r="A67" s="127">
        <v>44169</v>
      </c>
      <c r="B67" s="164">
        <v>3.6664435352795621E-3</v>
      </c>
      <c r="C67" s="165">
        <v>1.5594525286033445E-2</v>
      </c>
      <c r="D67" s="165">
        <v>1.0136190381451859E-2</v>
      </c>
      <c r="E67" s="165">
        <v>-5.6125100762566271E-3</v>
      </c>
      <c r="F67" s="165">
        <v>-1.8929131773977259E-2</v>
      </c>
      <c r="G67" s="165">
        <v>4.3406068733720549E-2</v>
      </c>
      <c r="H67" s="165">
        <v>3.8752738126300423E-2</v>
      </c>
      <c r="I67" s="165">
        <v>6.1210608451358617E-3</v>
      </c>
      <c r="J67" s="165">
        <v>2.0272812055187828E-2</v>
      </c>
      <c r="K67" s="165">
        <v>2.7052258472099133E-2</v>
      </c>
      <c r="L67" s="165">
        <v>1.7454456969234089E-2</v>
      </c>
      <c r="M67" s="165">
        <v>2.1419613767075241E-2</v>
      </c>
      <c r="N67" s="165">
        <v>-1.5477082001356779E-2</v>
      </c>
      <c r="O67" s="165">
        <v>1.9611687797148836E-2</v>
      </c>
      <c r="P67" s="165">
        <v>2.9042925094709737E-2</v>
      </c>
      <c r="Q67" s="165">
        <v>8.5235167785235877E-3</v>
      </c>
      <c r="R67" s="165">
        <v>9.0728968834195012E-3</v>
      </c>
      <c r="S67" s="165">
        <v>-3.6404426183264116E-3</v>
      </c>
      <c r="T67" s="165">
        <v>6.015893032308206E-3</v>
      </c>
      <c r="U67" s="165">
        <v>5.601008084368253E-4</v>
      </c>
      <c r="V67" s="165">
        <v>1.6792858370693331E-3</v>
      </c>
      <c r="W67" s="165">
        <v>9.4659242599637317E-4</v>
      </c>
      <c r="X67" s="165">
        <v>2.2129700764222715E-2</v>
      </c>
      <c r="Y67" s="165">
        <v>7.9207049499059323E-3</v>
      </c>
      <c r="Z67" s="165">
        <v>3.4702937486865704E-3</v>
      </c>
      <c r="AA67" s="165">
        <v>-3.0774699359419344E-3</v>
      </c>
      <c r="AB67" s="165">
        <v>2.2254217415224042E-2</v>
      </c>
      <c r="AC67" s="165">
        <v>1.3778608127043457E-2</v>
      </c>
      <c r="AD67" s="165">
        <v>-2.6121834706193114E-3</v>
      </c>
      <c r="AE67" s="165">
        <v>5.873100826380151E-3</v>
      </c>
      <c r="AF67" s="166">
        <v>8.2997658954830911E-3</v>
      </c>
      <c r="AK67" s="19"/>
    </row>
    <row r="68" spans="1:37" x14ac:dyDescent="0.2">
      <c r="A68" s="127">
        <v>44172</v>
      </c>
      <c r="B68" s="164">
        <v>-1.3394485134167966E-2</v>
      </c>
      <c r="C68" s="165">
        <v>-8.7971768330359357E-3</v>
      </c>
      <c r="D68" s="165">
        <v>-1.2041402712404281E-2</v>
      </c>
      <c r="E68" s="165">
        <v>1.2269938650306678E-2</v>
      </c>
      <c r="F68" s="165">
        <v>2.3462639490187565E-2</v>
      </c>
      <c r="G68" s="165">
        <v>-1.9208604717302902E-2</v>
      </c>
      <c r="H68" s="165">
        <v>-2.7015405521177205E-2</v>
      </c>
      <c r="I68" s="165">
        <v>-6.76047754032294E-4</v>
      </c>
      <c r="J68" s="165">
        <v>-1.5970214149311657E-2</v>
      </c>
      <c r="K68" s="165">
        <v>-3.3424160461837493E-2</v>
      </c>
      <c r="L68" s="165">
        <v>-4.7166081916971692E-3</v>
      </c>
      <c r="M68" s="165">
        <v>-7.4289404363483413E-3</v>
      </c>
      <c r="N68" s="165">
        <v>-5.1137355624732983E-3</v>
      </c>
      <c r="O68" s="165">
        <v>-3.4429715928843363E-2</v>
      </c>
      <c r="P68" s="165">
        <v>-1.9654088513854306E-2</v>
      </c>
      <c r="Q68" s="165">
        <v>-8.6511144299963316E-3</v>
      </c>
      <c r="R68" s="165">
        <v>-3.7600050273011165E-3</v>
      </c>
      <c r="S68" s="165">
        <v>-8.7786179942437315E-3</v>
      </c>
      <c r="T68" s="165">
        <v>6.9563977109805553E-3</v>
      </c>
      <c r="U68" s="165">
        <v>-3.2659078033869804E-4</v>
      </c>
      <c r="V68" s="165">
        <v>1.1371076443311035E-2</v>
      </c>
      <c r="W68" s="165">
        <v>1.5275478175051926E-3</v>
      </c>
      <c r="X68" s="165">
        <v>8.1466217650463246E-3</v>
      </c>
      <c r="Y68" s="165">
        <v>-1.6598192814389123E-2</v>
      </c>
      <c r="Z68" s="165">
        <v>-5.8019089227224763E-3</v>
      </c>
      <c r="AA68" s="165">
        <v>-3.249407038983021E-3</v>
      </c>
      <c r="AB68" s="165">
        <v>-1.4105228976568629E-4</v>
      </c>
      <c r="AC68" s="165">
        <v>-2.257544344621043E-2</v>
      </c>
      <c r="AD68" s="165">
        <v>-5.3723925761225422E-3</v>
      </c>
      <c r="AE68" s="165">
        <v>-2.9843389320379776E-3</v>
      </c>
      <c r="AF68" s="166">
        <v>-4.9132544362249231E-3</v>
      </c>
      <c r="AK68" s="19"/>
    </row>
    <row r="69" spans="1:37" x14ac:dyDescent="0.2">
      <c r="A69" s="127">
        <v>44173</v>
      </c>
      <c r="B69" s="164">
        <v>1.3576333126406048E-2</v>
      </c>
      <c r="C69" s="165">
        <v>-3.388776772813018E-3</v>
      </c>
      <c r="D69" s="165">
        <v>1.099582703902624E-2</v>
      </c>
      <c r="E69" s="165">
        <v>5.0908848484849667E-3</v>
      </c>
      <c r="F69" s="165">
        <v>-6.7178528506348645E-3</v>
      </c>
      <c r="G69" s="165">
        <v>7.2737392931787603E-4</v>
      </c>
      <c r="H69" s="165">
        <v>8.5940831072259805E-3</v>
      </c>
      <c r="I69" s="165">
        <v>4.5098085461026116E-4</v>
      </c>
      <c r="J69" s="165">
        <v>3.5855443070185178E-3</v>
      </c>
      <c r="K69" s="165">
        <v>2.5183236707070789E-2</v>
      </c>
      <c r="L69" s="165">
        <v>1.6355588379395325E-3</v>
      </c>
      <c r="M69" s="165">
        <v>4.5949832895788578E-3</v>
      </c>
      <c r="N69" s="165">
        <v>-3.5029467996335883E-3</v>
      </c>
      <c r="O69" s="165">
        <v>9.7609161402207878E-3</v>
      </c>
      <c r="P69" s="165">
        <v>8.0994548861135218E-3</v>
      </c>
      <c r="Q69" s="165">
        <v>1.7318936582406241E-2</v>
      </c>
      <c r="R69" s="165">
        <v>9.8459963040520293E-4</v>
      </c>
      <c r="S69" s="165">
        <v>-2.3936043007976027E-3</v>
      </c>
      <c r="T69" s="165">
        <v>8.1202278357757063E-3</v>
      </c>
      <c r="U69" s="165">
        <v>8.0265157318848424E-3</v>
      </c>
      <c r="V69" s="165">
        <v>2.6666306306304399E-3</v>
      </c>
      <c r="W69" s="165">
        <v>2.6874638205423018E-3</v>
      </c>
      <c r="X69" s="165">
        <v>7.0269653978094482E-4</v>
      </c>
      <c r="Y69" s="165">
        <v>1.0156841381187887E-2</v>
      </c>
      <c r="Z69" s="165">
        <v>0</v>
      </c>
      <c r="AA69" s="165">
        <v>1.6300408029352731E-3</v>
      </c>
      <c r="AB69" s="165">
        <v>5.6435458916603842E-4</v>
      </c>
      <c r="AC69" s="165">
        <v>-1.0369974074946997E-2</v>
      </c>
      <c r="AD69" s="165">
        <v>9.0473026193551576E-3</v>
      </c>
      <c r="AE69" s="165">
        <v>2.6033317167062364E-4</v>
      </c>
      <c r="AF69" s="166">
        <v>3.4616137990985951E-3</v>
      </c>
      <c r="AK69" s="19"/>
    </row>
    <row r="70" spans="1:37" x14ac:dyDescent="0.2">
      <c r="A70" s="127">
        <v>44174</v>
      </c>
      <c r="B70" s="164">
        <v>1.6409520382311138E-2</v>
      </c>
      <c r="C70" s="165">
        <v>-1.4815374388326696E-2</v>
      </c>
      <c r="D70" s="165">
        <v>3.9748580066842898E-3</v>
      </c>
      <c r="E70" s="165">
        <v>-2.0903666688462774E-2</v>
      </c>
      <c r="F70" s="165">
        <v>-1.9064162262970252E-2</v>
      </c>
      <c r="G70" s="165">
        <v>6.8777176666900974E-3</v>
      </c>
      <c r="H70" s="165">
        <v>-1.2016593707487422E-2</v>
      </c>
      <c r="I70" s="165">
        <v>7.2120803969366598E-3</v>
      </c>
      <c r="J70" s="165">
        <v>2.8206468597216094E-3</v>
      </c>
      <c r="K70" s="165">
        <v>2.0165169938866079E-3</v>
      </c>
      <c r="L70" s="165">
        <v>1.6663921732773757E-2</v>
      </c>
      <c r="M70" s="165">
        <v>8.0161264860056924E-4</v>
      </c>
      <c r="N70" s="165">
        <v>1.4748532726774677E-2</v>
      </c>
      <c r="O70" s="165">
        <v>-1.2231189825038236E-2</v>
      </c>
      <c r="P70" s="165">
        <v>8.5912179507694475E-3</v>
      </c>
      <c r="Q70" s="165">
        <v>1.0227667234028459E-2</v>
      </c>
      <c r="R70" s="165">
        <v>-7.7868606557376374E-3</v>
      </c>
      <c r="S70" s="165">
        <v>1.4396228295006086E-3</v>
      </c>
      <c r="T70" s="165">
        <v>3.4864204504279073E-3</v>
      </c>
      <c r="U70" s="165">
        <v>-1.9489801849215338E-2</v>
      </c>
      <c r="V70" s="165">
        <v>-2.3720673652983804E-3</v>
      </c>
      <c r="W70" s="165">
        <v>-1.1879746210509134E-2</v>
      </c>
      <c r="X70" s="165">
        <v>-3.199330276488499E-2</v>
      </c>
      <c r="Y70" s="165">
        <v>-2.5875426063709517E-3</v>
      </c>
      <c r="Z70" s="165">
        <v>-9.9177288241416584E-3</v>
      </c>
      <c r="AA70" s="165">
        <v>1.6270138059071293E-4</v>
      </c>
      <c r="AB70" s="165">
        <v>-1.4992724256375878E-2</v>
      </c>
      <c r="AC70" s="165">
        <v>-5.2393900814768912E-3</v>
      </c>
      <c r="AD70" s="165">
        <v>-7.8955705833837486E-3</v>
      </c>
      <c r="AE70" s="165">
        <v>4.6187353329512071E-3</v>
      </c>
      <c r="AF70" s="166">
        <v>-3.4821507873696866E-3</v>
      </c>
      <c r="AK70" s="19"/>
    </row>
    <row r="71" spans="1:37" x14ac:dyDescent="0.2">
      <c r="A71" s="127">
        <v>44175</v>
      </c>
      <c r="B71" s="164">
        <v>-1.0268629538937923E-2</v>
      </c>
      <c r="C71" s="165">
        <v>1.2325909896853116E-3</v>
      </c>
      <c r="D71" s="165">
        <v>-7.3526297841385313E-3</v>
      </c>
      <c r="E71" s="165">
        <v>1.1988824207495696E-2</v>
      </c>
      <c r="F71" s="165">
        <v>1.0212854522217096E-2</v>
      </c>
      <c r="G71" s="165">
        <v>-6.7751482899647275E-3</v>
      </c>
      <c r="H71" s="165">
        <v>3.2175983366298455E-2</v>
      </c>
      <c r="I71" s="165">
        <v>-8.2792349133863352E-3</v>
      </c>
      <c r="J71" s="165">
        <v>-5.2503842021232039E-3</v>
      </c>
      <c r="K71" s="165">
        <v>-4.2078302231979281E-3</v>
      </c>
      <c r="L71" s="165">
        <v>6.5068237972663034E-3</v>
      </c>
      <c r="M71" s="165">
        <v>-1.2721635584205249E-3</v>
      </c>
      <c r="N71" s="165">
        <v>-2.8992734305691714E-3</v>
      </c>
      <c r="O71" s="165">
        <v>3.7946474935091068E-3</v>
      </c>
      <c r="P71" s="165">
        <v>-1.44333305904778E-2</v>
      </c>
      <c r="Q71" s="165">
        <v>-5.5519658176891307E-3</v>
      </c>
      <c r="R71" s="165">
        <v>-6.4436677461296998E-3</v>
      </c>
      <c r="S71" s="165">
        <v>-3.114710785234398E-3</v>
      </c>
      <c r="T71" s="165">
        <v>-5.7505780196228651E-3</v>
      </c>
      <c r="U71" s="165">
        <v>-6.0434323978739712E-3</v>
      </c>
      <c r="V71" s="165">
        <v>-8.7181429571799862E-3</v>
      </c>
      <c r="W71" s="165">
        <v>-6.5978225467978602E-3</v>
      </c>
      <c r="X71" s="165">
        <v>1.0654172940203877E-2</v>
      </c>
      <c r="Y71" s="165">
        <v>1.3342249993558708E-2</v>
      </c>
      <c r="Z71" s="165">
        <v>-1.3820765787047273E-2</v>
      </c>
      <c r="AA71" s="165">
        <v>-1.5457224462369412E-2</v>
      </c>
      <c r="AB71" s="165">
        <v>-9.3997565664685201E-3</v>
      </c>
      <c r="AC71" s="165">
        <v>-2.8728273880775923E-3</v>
      </c>
      <c r="AD71" s="165">
        <v>-8.2957507710055278E-3</v>
      </c>
      <c r="AE71" s="165">
        <v>1.6836690525525722E-3</v>
      </c>
      <c r="AF71" s="166">
        <v>-2.3130280180693186E-3</v>
      </c>
      <c r="AK71" s="19"/>
    </row>
    <row r="72" spans="1:37" x14ac:dyDescent="0.2">
      <c r="A72" s="127">
        <v>44176</v>
      </c>
      <c r="B72" s="164">
        <v>3.0549252678850891E-3</v>
      </c>
      <c r="C72" s="165">
        <v>-1.32139941961259E-2</v>
      </c>
      <c r="D72" s="165">
        <v>-3.331039562920024E-3</v>
      </c>
      <c r="E72" s="165">
        <v>-6.7347777788830943E-3</v>
      </c>
      <c r="F72" s="165">
        <v>-1.748919132544613E-2</v>
      </c>
      <c r="G72" s="165">
        <v>2.460089377911423E-3</v>
      </c>
      <c r="H72" s="165">
        <v>-9.6411464304477779E-3</v>
      </c>
      <c r="I72" s="165">
        <v>0</v>
      </c>
      <c r="J72" s="165">
        <v>5.655023669274728E-3</v>
      </c>
      <c r="K72" s="165">
        <v>-7.9000551166635846E-3</v>
      </c>
      <c r="L72" s="165">
        <v>-1.8044145287499425E-2</v>
      </c>
      <c r="M72" s="165">
        <v>1.2548964416903674E-2</v>
      </c>
      <c r="N72" s="165">
        <v>-9.8187380372261046E-4</v>
      </c>
      <c r="O72" s="165">
        <v>-1.0545125767812524E-2</v>
      </c>
      <c r="P72" s="165">
        <v>-5.5217830147389346E-3</v>
      </c>
      <c r="Q72" s="165">
        <v>4.5976814449917303E-3</v>
      </c>
      <c r="R72" s="165">
        <v>-5.9033758851761986E-3</v>
      </c>
      <c r="S72" s="165">
        <v>-1.3458854519381447E-3</v>
      </c>
      <c r="T72" s="165">
        <v>-3.6157829830107957E-4</v>
      </c>
      <c r="U72" s="165">
        <v>1.3015347463132265E-2</v>
      </c>
      <c r="V72" s="165">
        <v>-1.2356301608428266E-3</v>
      </c>
      <c r="W72" s="165">
        <v>7.3795294583252069E-3</v>
      </c>
      <c r="X72" s="165">
        <v>-2.2429571347833965E-3</v>
      </c>
      <c r="Y72" s="165">
        <v>-1.2874039279363036E-2</v>
      </c>
      <c r="Z72" s="165">
        <v>-7.5960166217462488E-3</v>
      </c>
      <c r="AA72" s="165">
        <v>-2.6441911301997578E-3</v>
      </c>
      <c r="AB72" s="165">
        <v>-6.5988921217722263E-3</v>
      </c>
      <c r="AC72" s="165">
        <v>-2.8812243514418912E-3</v>
      </c>
      <c r="AD72" s="165">
        <v>-2.7198722731169855E-4</v>
      </c>
      <c r="AE72" s="165">
        <v>0.13594930976857844</v>
      </c>
      <c r="AF72" s="166">
        <v>1.5703720691777612E-3</v>
      </c>
      <c r="AK72" s="19"/>
    </row>
    <row r="73" spans="1:37" x14ac:dyDescent="0.2">
      <c r="A73" s="127">
        <v>44179</v>
      </c>
      <c r="B73" s="164">
        <v>-5.4016893368189489E-3</v>
      </c>
      <c r="C73" s="165">
        <v>-2.3870930120495792E-2</v>
      </c>
      <c r="D73" s="165">
        <v>9.0589844078887705E-3</v>
      </c>
      <c r="E73" s="165">
        <v>-5.1466790246980088E-3</v>
      </c>
      <c r="F73" s="165">
        <v>-7.4241609219454219E-3</v>
      </c>
      <c r="G73" s="165">
        <v>-6.9161138290635416E-3</v>
      </c>
      <c r="H73" s="165">
        <v>-3.2558086508104322E-2</v>
      </c>
      <c r="I73" s="165">
        <v>-1.8050090252708095E-3</v>
      </c>
      <c r="J73" s="165">
        <v>-1.4994939643671046E-3</v>
      </c>
      <c r="K73" s="165">
        <v>-1.7407388888888931E-2</v>
      </c>
      <c r="L73" s="165">
        <v>-9.167098438120358E-3</v>
      </c>
      <c r="M73" s="165">
        <v>-1.2952517985544532E-2</v>
      </c>
      <c r="N73" s="165">
        <v>3.8934002900050668E-3</v>
      </c>
      <c r="O73" s="165">
        <v>1.4880374019706544E-2</v>
      </c>
      <c r="P73" s="165">
        <v>-5.9547599409695007E-3</v>
      </c>
      <c r="Q73" s="165">
        <v>-2.5367702360922562E-2</v>
      </c>
      <c r="R73" s="165">
        <v>-1.0538600042465651E-2</v>
      </c>
      <c r="S73" s="165">
        <v>2.0023118502674242E-2</v>
      </c>
      <c r="T73" s="165">
        <v>-3.1822529325652771E-2</v>
      </c>
      <c r="U73" s="165">
        <v>4.4077746508435212E-3</v>
      </c>
      <c r="V73" s="165">
        <v>-8.2236006630199698E-3</v>
      </c>
      <c r="W73" s="165">
        <v>-4.8347302334894593E-3</v>
      </c>
      <c r="X73" s="165">
        <v>-5.1703714159730962E-3</v>
      </c>
      <c r="Y73" s="165">
        <v>-7.113686708714817E-3</v>
      </c>
      <c r="Z73" s="165">
        <v>-2.7887441198527485E-3</v>
      </c>
      <c r="AA73" s="165">
        <v>-6.1308701286121314E-3</v>
      </c>
      <c r="AB73" s="165">
        <v>4.8971827749906272E-3</v>
      </c>
      <c r="AC73" s="165">
        <v>-1.2039249025745935E-3</v>
      </c>
      <c r="AD73" s="165">
        <v>-9.183714285714295E-3</v>
      </c>
      <c r="AE73" s="165">
        <v>-3.6535385633192585E-2</v>
      </c>
      <c r="AF73" s="166">
        <v>-6.1511590252000259E-3</v>
      </c>
      <c r="AK73" s="19"/>
    </row>
    <row r="74" spans="1:37" x14ac:dyDescent="0.2">
      <c r="A74" s="127">
        <v>44180</v>
      </c>
      <c r="B74" s="164">
        <v>9.2442279957911655E-3</v>
      </c>
      <c r="C74" s="165">
        <v>1.4826150180417885E-2</v>
      </c>
      <c r="D74" s="165">
        <v>4.66308710606822E-3</v>
      </c>
      <c r="E74" s="165">
        <v>5.0090310807113791E-2</v>
      </c>
      <c r="F74" s="165">
        <v>3.8492040033506481E-3</v>
      </c>
      <c r="G74" s="165">
        <v>2.0724526469117821E-2</v>
      </c>
      <c r="H74" s="165">
        <v>-7.8263638679265668E-4</v>
      </c>
      <c r="I74" s="165">
        <v>1.0849886489607385E-2</v>
      </c>
      <c r="J74" s="165">
        <v>1.0700206495213083E-2</v>
      </c>
      <c r="K74" s="165">
        <v>2.0165849601095909E-2</v>
      </c>
      <c r="L74" s="165">
        <v>1.9513016260528593E-2</v>
      </c>
      <c r="M74" s="165">
        <v>1.0951106605113781E-2</v>
      </c>
      <c r="N74" s="165">
        <v>9.0369158727310328E-3</v>
      </c>
      <c r="O74" s="165">
        <v>3.9626906288350305E-3</v>
      </c>
      <c r="P74" s="165">
        <v>1.9428487164482311E-2</v>
      </c>
      <c r="Q74" s="165">
        <v>1.0062386325641048E-2</v>
      </c>
      <c r="R74" s="165">
        <v>1.7075206667577003E-2</v>
      </c>
      <c r="S74" s="165">
        <v>1.3873173970113006E-2</v>
      </c>
      <c r="T74" s="165">
        <v>1.9920350954747423E-3</v>
      </c>
      <c r="U74" s="165">
        <v>-3.2676004192466745E-4</v>
      </c>
      <c r="V74" s="165">
        <v>2.2820663507636008E-2</v>
      </c>
      <c r="W74" s="165">
        <v>5.8887594013059541E-3</v>
      </c>
      <c r="X74" s="165">
        <v>-5.0617344409683573E-3</v>
      </c>
      <c r="Y74" s="165">
        <v>2.4404730785703155E-2</v>
      </c>
      <c r="Z74" s="165">
        <v>1.0531663187878681E-2</v>
      </c>
      <c r="AA74" s="165">
        <v>9.503151050350267E-3</v>
      </c>
      <c r="AB74" s="165">
        <v>5.3558552472858789E-3</v>
      </c>
      <c r="AC74" s="165">
        <v>-3.6161523625842795E-3</v>
      </c>
      <c r="AD74" s="165">
        <v>-4.8054928172525102E-4</v>
      </c>
      <c r="AE74" s="165">
        <v>2.740696348363314E-2</v>
      </c>
      <c r="AF74" s="166">
        <v>1.1310866314709012E-2</v>
      </c>
      <c r="AK74" s="19"/>
    </row>
    <row r="75" spans="1:37" x14ac:dyDescent="0.2">
      <c r="A75" s="127">
        <v>44181</v>
      </c>
      <c r="B75" s="164">
        <v>4.1791334397407454E-3</v>
      </c>
      <c r="C75" s="165">
        <v>-8.3961378404051601E-4</v>
      </c>
      <c r="D75" s="165">
        <v>-9.0660521800463023E-3</v>
      </c>
      <c r="E75" s="165">
        <v>-5.4738036942558743E-4</v>
      </c>
      <c r="F75" s="165">
        <v>-1.5817015250544686E-2</v>
      </c>
      <c r="G75" s="165">
        <v>-1.2325327051685764E-2</v>
      </c>
      <c r="H75" s="165">
        <v>-7.6088282105125638E-3</v>
      </c>
      <c r="I75" s="165">
        <v>0</v>
      </c>
      <c r="J75" s="165">
        <v>-1.4487351411589966E-2</v>
      </c>
      <c r="K75" s="165">
        <v>-5.5421946140367107E-3</v>
      </c>
      <c r="L75" s="165">
        <v>5.5274142585155506E-3</v>
      </c>
      <c r="M75" s="165">
        <v>-1.8023065957165407E-2</v>
      </c>
      <c r="N75" s="165">
        <v>6.0078548172013413E-3</v>
      </c>
      <c r="O75" s="165">
        <v>8.8810147574902576E-3</v>
      </c>
      <c r="P75" s="165">
        <v>-3.0175256094655545E-3</v>
      </c>
      <c r="Q75" s="165">
        <v>-5.9773458069907193E-3</v>
      </c>
      <c r="R75" s="165">
        <v>2.9088929521277063E-3</v>
      </c>
      <c r="S75" s="165">
        <v>-4.9334357026276088E-3</v>
      </c>
      <c r="T75" s="165">
        <v>-8.0765798404904832E-3</v>
      </c>
      <c r="U75" s="165">
        <v>2.4050781673497834E-2</v>
      </c>
      <c r="V75" s="165">
        <v>-7.5328431561290099E-3</v>
      </c>
      <c r="W75" s="165">
        <v>4.5372120543232253E-3</v>
      </c>
      <c r="X75" s="165">
        <v>1.5761985439799675E-2</v>
      </c>
      <c r="Y75" s="165">
        <v>1.3114309089110598E-3</v>
      </c>
      <c r="Z75" s="165">
        <v>-9.7158120343110443E-4</v>
      </c>
      <c r="AA75" s="165">
        <v>-1.0569760703051378E-2</v>
      </c>
      <c r="AB75" s="165">
        <v>-4.3193031084698408E-4</v>
      </c>
      <c r="AC75" s="165">
        <v>-2.1534066221434056E-2</v>
      </c>
      <c r="AD75" s="165">
        <v>-1.0304231208899672E-3</v>
      </c>
      <c r="AE75" s="165">
        <v>-4.7143094778163697E-3</v>
      </c>
      <c r="AF75" s="166">
        <v>-1.4824842024536711E-3</v>
      </c>
      <c r="AK75" s="19"/>
    </row>
    <row r="76" spans="1:37" x14ac:dyDescent="0.2">
      <c r="A76" s="127">
        <v>44182</v>
      </c>
      <c r="B76" s="164">
        <v>7.0690951013261394E-3</v>
      </c>
      <c r="C76" s="165">
        <v>-1.6804201680675757E-4</v>
      </c>
      <c r="D76" s="165">
        <v>1.2257060827726596E-2</v>
      </c>
      <c r="E76" s="165">
        <v>6.9634536728495622E-3</v>
      </c>
      <c r="F76" s="165">
        <v>-2.0498473026485886E-2</v>
      </c>
      <c r="G76" s="165">
        <v>-1.8384512534819208E-3</v>
      </c>
      <c r="H76" s="165">
        <v>-3.1570413088952698E-3</v>
      </c>
      <c r="I76" s="165">
        <v>2.2361135457040771E-3</v>
      </c>
      <c r="J76" s="165">
        <v>3.9577647199817712E-3</v>
      </c>
      <c r="K76" s="165">
        <v>0</v>
      </c>
      <c r="L76" s="165">
        <v>2.7074249873664247E-3</v>
      </c>
      <c r="M76" s="165">
        <v>7.7504826945982153E-3</v>
      </c>
      <c r="N76" s="165">
        <v>1.6246912218508491E-2</v>
      </c>
      <c r="O76" s="165">
        <v>-9.1939947025428959E-3</v>
      </c>
      <c r="P76" s="165">
        <v>0</v>
      </c>
      <c r="Q76" s="165">
        <v>2.6391374709579418E-2</v>
      </c>
      <c r="R76" s="165">
        <v>-8.2870640306135224E-3</v>
      </c>
      <c r="S76" s="165">
        <v>2.1047567525056543E-3</v>
      </c>
      <c r="T76" s="165">
        <v>-1.2518763047486559E-4</v>
      </c>
      <c r="U76" s="165">
        <v>6.3844856183159493E-4</v>
      </c>
      <c r="V76" s="165">
        <v>1.5613734729325701E-2</v>
      </c>
      <c r="W76" s="165">
        <v>7.1391853386992832E-3</v>
      </c>
      <c r="X76" s="165">
        <v>1.0285319074441412E-2</v>
      </c>
      <c r="Y76" s="165">
        <v>4.2927604148319531E-3</v>
      </c>
      <c r="Z76" s="165">
        <v>6.8663199960667942E-3</v>
      </c>
      <c r="AA76" s="165">
        <v>1.6691370388917104E-3</v>
      </c>
      <c r="AB76" s="165">
        <v>1.3972194478855338E-2</v>
      </c>
      <c r="AC76" s="165">
        <v>1.0880366243332551E-2</v>
      </c>
      <c r="AD76" s="165">
        <v>4.6071170477193224E-3</v>
      </c>
      <c r="AE76" s="165">
        <v>2.4838725301488118E-3</v>
      </c>
      <c r="AF76" s="166">
        <v>4.935575206917342E-3</v>
      </c>
      <c r="AK76" s="19"/>
    </row>
    <row r="77" spans="1:37" x14ac:dyDescent="0.2">
      <c r="A77" s="127">
        <v>44183</v>
      </c>
      <c r="B77" s="164">
        <v>-1.3019870241263165E-3</v>
      </c>
      <c r="C77" s="165">
        <v>-1.2355025743275516E-2</v>
      </c>
      <c r="D77" s="165">
        <v>-1.1892405900959968E-2</v>
      </c>
      <c r="E77" s="165">
        <v>-1.5850761830243032E-2</v>
      </c>
      <c r="F77" s="165">
        <v>-6.7347901208011374E-3</v>
      </c>
      <c r="G77" s="165">
        <v>9.9905621475755435E-3</v>
      </c>
      <c r="H77" s="165">
        <v>-1.3799365963155008E-2</v>
      </c>
      <c r="I77" s="165">
        <v>1.3833087907184183E-2</v>
      </c>
      <c r="J77" s="165">
        <v>8.8230148301107203E-3</v>
      </c>
      <c r="K77" s="165">
        <v>3.3995874642545942E-2</v>
      </c>
      <c r="L77" s="165">
        <v>-9.409598109344941E-3</v>
      </c>
      <c r="M77" s="165">
        <v>-8.9648437391256497E-3</v>
      </c>
      <c r="N77" s="165">
        <v>-1.2848081859882177E-2</v>
      </c>
      <c r="O77" s="165">
        <v>-6.2981300573295096E-2</v>
      </c>
      <c r="P77" s="165">
        <v>2.3894463785874009E-3</v>
      </c>
      <c r="Q77" s="165">
        <v>5.7935166577762764E-3</v>
      </c>
      <c r="R77" s="165">
        <v>-4.9301914419687121E-3</v>
      </c>
      <c r="S77" s="165">
        <v>3.8739883313885226E-3</v>
      </c>
      <c r="T77" s="165">
        <v>-3.633193496717646E-3</v>
      </c>
      <c r="U77" s="165">
        <v>-3.7827089944645342E-3</v>
      </c>
      <c r="V77" s="165">
        <v>-2.2918156583629834E-2</v>
      </c>
      <c r="W77" s="165">
        <v>5.7142350813743636E-3</v>
      </c>
      <c r="X77" s="165">
        <v>6.6837597971296514E-3</v>
      </c>
      <c r="Y77" s="165">
        <v>6.0132000725436896E-3</v>
      </c>
      <c r="Z77" s="165">
        <v>-9.6291973975486389E-3</v>
      </c>
      <c r="AA77" s="165">
        <v>7.4987671221051766E-3</v>
      </c>
      <c r="AB77" s="165">
        <v>6.1561229429529796E-4</v>
      </c>
      <c r="AC77" s="165">
        <v>-4.6477983207485751E-3</v>
      </c>
      <c r="AD77" s="165">
        <v>-1.0267556046508197E-3</v>
      </c>
      <c r="AE77" s="165">
        <v>-3.8029616167739588E-3</v>
      </c>
      <c r="AF77" s="166">
        <v>-4.1025140108179592E-3</v>
      </c>
      <c r="AK77" s="19"/>
    </row>
    <row r="78" spans="1:37" x14ac:dyDescent="0.2">
      <c r="A78" s="127">
        <v>44186</v>
      </c>
      <c r="B78" s="164">
        <v>-4.3078676375453151E-3</v>
      </c>
      <c r="C78" s="165">
        <v>-9.3608882757061362E-3</v>
      </c>
      <c r="D78" s="165">
        <v>-5.1643703189554468E-3</v>
      </c>
      <c r="E78" s="165">
        <v>1.2395325678341118E-2</v>
      </c>
      <c r="F78" s="165">
        <v>-2.0022844141068807E-3</v>
      </c>
      <c r="G78" s="165">
        <v>-4.4208828970702108E-3</v>
      </c>
      <c r="H78" s="165">
        <v>-1.2616194228324606E-2</v>
      </c>
      <c r="I78" s="165">
        <v>-1.2323899919099879E-2</v>
      </c>
      <c r="J78" s="165">
        <v>-1.7305563181780226E-2</v>
      </c>
      <c r="K78" s="165">
        <v>-1.0420373697448748E-2</v>
      </c>
      <c r="L78" s="165">
        <v>6.1330713638732881E-2</v>
      </c>
      <c r="M78" s="165">
        <v>2.9518711705536216E-3</v>
      </c>
      <c r="N78" s="165">
        <v>1.9965907784835757E-3</v>
      </c>
      <c r="O78" s="165">
        <v>-2.3177370905549499E-2</v>
      </c>
      <c r="P78" s="165">
        <v>-1.9547072221645978E-2</v>
      </c>
      <c r="Q78" s="165">
        <v>-9.6433308408301333E-3</v>
      </c>
      <c r="R78" s="165">
        <v>3.7537797488448321E-2</v>
      </c>
      <c r="S78" s="165">
        <v>-1.5854584193280896E-2</v>
      </c>
      <c r="T78" s="165">
        <v>-3.0177735027308028E-3</v>
      </c>
      <c r="U78" s="165">
        <v>1.8299099104242655E-2</v>
      </c>
      <c r="V78" s="165">
        <v>4.9096773376287706E-2</v>
      </c>
      <c r="W78" s="165">
        <v>-1.0932027305266101E-2</v>
      </c>
      <c r="X78" s="165">
        <v>-4.221043967582605E-3</v>
      </c>
      <c r="Y78" s="165">
        <v>-5.1131138908749874E-3</v>
      </c>
      <c r="Z78" s="165">
        <v>-6.7971451209121181E-3</v>
      </c>
      <c r="AA78" s="165">
        <v>-1.6043615878988171E-2</v>
      </c>
      <c r="AB78" s="165">
        <v>-1.0884496814012601E-2</v>
      </c>
      <c r="AC78" s="165">
        <v>-4.9154584643762433E-4</v>
      </c>
      <c r="AD78" s="165">
        <v>1.3706064002172447E-4</v>
      </c>
      <c r="AE78" s="165">
        <v>-1.272483667490798E-2</v>
      </c>
      <c r="AF78" s="166">
        <v>1.2392702884949092E-3</v>
      </c>
      <c r="AK78" s="19"/>
    </row>
    <row r="79" spans="1:37" x14ac:dyDescent="0.2">
      <c r="A79" s="127">
        <v>44187</v>
      </c>
      <c r="B79" s="164">
        <v>-5.0097061366342066E-3</v>
      </c>
      <c r="C79" s="165">
        <v>-1.597801680343558E-2</v>
      </c>
      <c r="D79" s="165">
        <v>-2.7803409685481673E-2</v>
      </c>
      <c r="E79" s="165">
        <v>2.8464548965594583E-2</v>
      </c>
      <c r="F79" s="165">
        <v>-2.4166659287462311E-3</v>
      </c>
      <c r="G79" s="165">
        <v>-1.9871236237317014E-2</v>
      </c>
      <c r="H79" s="165">
        <v>-2.0095192012786312E-2</v>
      </c>
      <c r="I79" s="165">
        <v>-4.233556055402099E-3</v>
      </c>
      <c r="J79" s="165">
        <v>-9.468471701031822E-4</v>
      </c>
      <c r="K79" s="165">
        <v>-7.4437905793830472E-3</v>
      </c>
      <c r="L79" s="165">
        <v>-2.6811482236258399E-2</v>
      </c>
      <c r="M79" s="165">
        <v>-1.2911810255163525E-2</v>
      </c>
      <c r="N79" s="165">
        <v>-3.5055944317352594E-3</v>
      </c>
      <c r="O79" s="165">
        <v>-4.0984252782910735E-3</v>
      </c>
      <c r="P79" s="165">
        <v>1.7829808070586317E-3</v>
      </c>
      <c r="Q79" s="165">
        <v>-1.9605475895818625E-3</v>
      </c>
      <c r="R79" s="165">
        <v>-1.5216551633754238E-2</v>
      </c>
      <c r="S79" s="165">
        <v>1.1810837736201396E-3</v>
      </c>
      <c r="T79" s="165">
        <v>1.6395537023954354E-3</v>
      </c>
      <c r="U79" s="165">
        <v>6.0649895514619523E-3</v>
      </c>
      <c r="V79" s="165">
        <v>-1.0901312014961473E-2</v>
      </c>
      <c r="W79" s="165">
        <v>-7.0535265545803583E-3</v>
      </c>
      <c r="X79" s="165">
        <v>2.0753287319497993E-2</v>
      </c>
      <c r="Y79" s="165">
        <v>-1.2088295856169107E-2</v>
      </c>
      <c r="Z79" s="165">
        <v>-3.1836974571175514E-3</v>
      </c>
      <c r="AA79" s="165">
        <v>-8.404773629020923E-3</v>
      </c>
      <c r="AB79" s="165">
        <v>-1.5166734011930805E-2</v>
      </c>
      <c r="AC79" s="165">
        <v>-3.4423360433900152E-2</v>
      </c>
      <c r="AD79" s="165">
        <v>-1.2125806589533439E-2</v>
      </c>
      <c r="AE79" s="165">
        <v>-1.4060870419346783E-3</v>
      </c>
      <c r="AF79" s="166">
        <v>-6.6500201049428664E-3</v>
      </c>
      <c r="AK79" s="19"/>
    </row>
    <row r="80" spans="1:37" x14ac:dyDescent="0.2">
      <c r="A80" s="127">
        <v>44188</v>
      </c>
      <c r="B80" s="164">
        <v>-4.5199336567109949E-3</v>
      </c>
      <c r="C80" s="165">
        <v>2.0951496614103116E-2</v>
      </c>
      <c r="D80" s="165">
        <v>8.8239149096358549E-3</v>
      </c>
      <c r="E80" s="165">
        <v>-6.9760233933872096E-3</v>
      </c>
      <c r="F80" s="165">
        <v>4.1594432953626637E-3</v>
      </c>
      <c r="G80" s="165">
        <v>1.0420183368216263E-2</v>
      </c>
      <c r="H80" s="165">
        <v>1.5765777432838135E-2</v>
      </c>
      <c r="I80" s="165">
        <v>-6.9366302738114172E-3</v>
      </c>
      <c r="J80" s="165">
        <v>6.0652769547109298E-3</v>
      </c>
      <c r="K80" s="165">
        <v>1.463362043656824E-3</v>
      </c>
      <c r="L80" s="165">
        <v>2.5430909279553937E-2</v>
      </c>
      <c r="M80" s="165">
        <v>9.8586273938767732E-3</v>
      </c>
      <c r="N80" s="165">
        <v>-8.5176637658901377E-4</v>
      </c>
      <c r="O80" s="165">
        <v>8.6636780880953168E-3</v>
      </c>
      <c r="P80" s="165">
        <v>2.3460965751469498E-3</v>
      </c>
      <c r="Q80" s="165">
        <v>-5.1073794846295817E-3</v>
      </c>
      <c r="R80" s="165">
        <v>2.7944456775613524E-2</v>
      </c>
      <c r="S80" s="165">
        <v>4.7190449671496992E-4</v>
      </c>
      <c r="T80" s="165">
        <v>4.2811105052833476E-3</v>
      </c>
      <c r="U80" s="165">
        <v>-1.3039197883011555E-2</v>
      </c>
      <c r="V80" s="165">
        <v>-4.8438189858297509E-3</v>
      </c>
      <c r="W80" s="165">
        <v>-1.5379494352701917E-3</v>
      </c>
      <c r="X80" s="165">
        <v>-1.617859165271085E-2</v>
      </c>
      <c r="Y80" s="165">
        <v>1.0770816552485796E-2</v>
      </c>
      <c r="Z80" s="165">
        <v>7.7012206291984242E-3</v>
      </c>
      <c r="AA80" s="165">
        <v>-5.0861161184556636E-4</v>
      </c>
      <c r="AB80" s="165">
        <v>-2.6233628570416778E-3</v>
      </c>
      <c r="AC80" s="165">
        <v>1.5278813343519104E-2</v>
      </c>
      <c r="AD80" s="165">
        <v>-6.796088906992126E-3</v>
      </c>
      <c r="AE80" s="165">
        <v>1.8187187178419384E-2</v>
      </c>
      <c r="AF80" s="166">
        <v>3.8086975700231118E-3</v>
      </c>
      <c r="AK80" s="19"/>
    </row>
    <row r="81" spans="1:37" x14ac:dyDescent="0.2">
      <c r="A81" s="127">
        <v>44189</v>
      </c>
      <c r="B81" s="164">
        <v>3.0461462427109343E-3</v>
      </c>
      <c r="C81" s="165">
        <v>3.4202737089426005E-3</v>
      </c>
      <c r="D81" s="165">
        <v>-4.4895487172347259E-5</v>
      </c>
      <c r="E81" s="165">
        <v>7.7122323305924834E-3</v>
      </c>
      <c r="F81" s="165">
        <v>-1.1561782406465659E-2</v>
      </c>
      <c r="G81" s="165">
        <v>6.3894182982784375E-3</v>
      </c>
      <c r="H81" s="165">
        <v>-4.2011902392068423E-3</v>
      </c>
      <c r="I81" s="165">
        <v>3.60522749875547E-3</v>
      </c>
      <c r="J81" s="165">
        <v>6.782158749730316E-3</v>
      </c>
      <c r="K81" s="165">
        <v>7.3061187214595869E-4</v>
      </c>
      <c r="L81" s="165">
        <v>-1.1308558644169686E-3</v>
      </c>
      <c r="M81" s="165">
        <v>-2.1906090244627752E-3</v>
      </c>
      <c r="N81" s="165">
        <v>4.1140617776513899E-3</v>
      </c>
      <c r="O81" s="165">
        <v>1.0736525660296259E-2</v>
      </c>
      <c r="P81" s="165">
        <v>6.3761096630168268E-3</v>
      </c>
      <c r="Q81" s="165">
        <v>3.4882124063682074E-3</v>
      </c>
      <c r="R81" s="165">
        <v>-4.3975613656351831E-3</v>
      </c>
      <c r="S81" s="165">
        <v>-2.9714413173957954E-3</v>
      </c>
      <c r="T81" s="165">
        <v>4.7642740492044311E-3</v>
      </c>
      <c r="U81" s="165">
        <v>7.8273277019758059E-3</v>
      </c>
      <c r="V81" s="165">
        <v>-1.1285906154271386E-3</v>
      </c>
      <c r="W81" s="165">
        <v>1.0121791407416314E-2</v>
      </c>
      <c r="X81" s="165">
        <v>-7.2549533957027013E-3</v>
      </c>
      <c r="Y81" s="165">
        <v>3.9145198386629776E-3</v>
      </c>
      <c r="Z81" s="165">
        <v>9.4789923810421062E-3</v>
      </c>
      <c r="AA81" s="165">
        <v>-2.0352612285492455E-3</v>
      </c>
      <c r="AB81" s="165">
        <v>1.656110058605309E-2</v>
      </c>
      <c r="AC81" s="165">
        <v>-6.2703788881459666E-3</v>
      </c>
      <c r="AD81" s="165">
        <v>1.9550272171831029E-3</v>
      </c>
      <c r="AE81" s="165">
        <v>1.0371247299834074E-3</v>
      </c>
      <c r="AF81" s="166">
        <v>2.3246065444111341E-3</v>
      </c>
      <c r="AK81" s="19"/>
    </row>
    <row r="82" spans="1:37" x14ac:dyDescent="0.2">
      <c r="A82" s="127">
        <v>44193</v>
      </c>
      <c r="B82" s="164">
        <v>1.0887176005336396E-3</v>
      </c>
      <c r="C82" s="165">
        <v>8.606757709531454E-3</v>
      </c>
      <c r="D82" s="165">
        <v>3.229717950065103E-3</v>
      </c>
      <c r="E82" s="165">
        <v>3.5765711633206632E-2</v>
      </c>
      <c r="F82" s="165">
        <v>-4.881409299048789E-3</v>
      </c>
      <c r="G82" s="165">
        <v>-6.6273279864929036E-3</v>
      </c>
      <c r="H82" s="165">
        <v>-5.0392592279558945E-3</v>
      </c>
      <c r="I82" s="165">
        <v>8.5315893908490814E-3</v>
      </c>
      <c r="J82" s="165">
        <v>1.3473072856906132E-2</v>
      </c>
      <c r="K82" s="165">
        <v>-9.1257527080533807E-3</v>
      </c>
      <c r="L82" s="165">
        <v>1.3390037267488442E-2</v>
      </c>
      <c r="M82" s="165">
        <v>1.9567746955413412E-3</v>
      </c>
      <c r="N82" s="165">
        <v>-6.1642289969917607E-3</v>
      </c>
      <c r="O82" s="165">
        <v>0</v>
      </c>
      <c r="P82" s="165">
        <v>1.0425695558171633E-3</v>
      </c>
      <c r="Q82" s="165">
        <v>4.7222469684380375E-3</v>
      </c>
      <c r="R82" s="165">
        <v>6.5852796318328632E-3</v>
      </c>
      <c r="S82" s="165">
        <v>1.2441482626621481E-2</v>
      </c>
      <c r="T82" s="165">
        <v>3.8681974859324786E-3</v>
      </c>
      <c r="U82" s="165">
        <v>9.9214680134680489E-3</v>
      </c>
      <c r="V82" s="165">
        <v>5.8614898646260905E-3</v>
      </c>
      <c r="W82" s="165">
        <v>6.9706069781396707E-3</v>
      </c>
      <c r="X82" s="165">
        <v>-5.049162924303241E-3</v>
      </c>
      <c r="Y82" s="165">
        <v>5.0544947268937879E-3</v>
      </c>
      <c r="Z82" s="165">
        <v>1.5141297760287387E-2</v>
      </c>
      <c r="AA82" s="165">
        <v>2.3793337865396502E-3</v>
      </c>
      <c r="AB82" s="165">
        <v>1.883089629368806E-2</v>
      </c>
      <c r="AC82" s="165">
        <v>1.0096163808583913E-3</v>
      </c>
      <c r="AD82" s="165">
        <v>1.1986069686411138E-2</v>
      </c>
      <c r="AE82" s="165">
        <v>2.9528608289382641E-2</v>
      </c>
      <c r="AF82" s="166">
        <v>6.7583072377463971E-3</v>
      </c>
      <c r="AK82" s="19"/>
    </row>
    <row r="83" spans="1:37" x14ac:dyDescent="0.2">
      <c r="A83" s="127">
        <v>44194</v>
      </c>
      <c r="B83" s="164">
        <v>-4.9224484319320139E-3</v>
      </c>
      <c r="C83" s="165">
        <v>-1.8587529413758297E-3</v>
      </c>
      <c r="D83" s="165">
        <v>1.4397500945159791E-2</v>
      </c>
      <c r="E83" s="165">
        <v>-1.3314850928160871E-2</v>
      </c>
      <c r="F83" s="165">
        <v>7.404507518247172E-4</v>
      </c>
      <c r="G83" s="165">
        <v>-9.6428830420721701E-3</v>
      </c>
      <c r="H83" s="165">
        <v>-3.4157949725373005E-3</v>
      </c>
      <c r="I83" s="165">
        <v>-6.2332816666642588E-3</v>
      </c>
      <c r="J83" s="165">
        <v>-5.5389586410625746E-4</v>
      </c>
      <c r="K83" s="165">
        <v>7.3680234413697754E-4</v>
      </c>
      <c r="L83" s="165">
        <v>-6.0864672150153787E-3</v>
      </c>
      <c r="M83" s="165">
        <v>-3.858230886365277E-3</v>
      </c>
      <c r="N83" s="165">
        <v>-1.136489507892291E-2</v>
      </c>
      <c r="O83" s="165">
        <v>4.9288272785213527E-2</v>
      </c>
      <c r="P83" s="165">
        <v>-8.1717433103668524E-3</v>
      </c>
      <c r="Q83" s="165">
        <v>6.2014295162682309E-3</v>
      </c>
      <c r="R83" s="165">
        <v>-2.6327908930202648E-3</v>
      </c>
      <c r="S83" s="165">
        <v>-6.120909146417941E-3</v>
      </c>
      <c r="T83" s="165">
        <v>1.2057223901236869E-2</v>
      </c>
      <c r="U83" s="165">
        <v>-3.6006977898075387E-3</v>
      </c>
      <c r="V83" s="165">
        <v>-6.0379557836528486E-3</v>
      </c>
      <c r="W83" s="165">
        <v>-1.8747837692780767E-3</v>
      </c>
      <c r="X83" s="165">
        <v>-9.7043803850800359E-3</v>
      </c>
      <c r="Y83" s="165">
        <v>-6.0348874770472793E-3</v>
      </c>
      <c r="Z83" s="165">
        <v>4.0468100923205519E-3</v>
      </c>
      <c r="AA83" s="165">
        <v>-2.8823160393353087E-3</v>
      </c>
      <c r="AB83" s="165">
        <v>8.1831818609041651E-3</v>
      </c>
      <c r="AC83" s="165">
        <v>-6.3035804336862844E-3</v>
      </c>
      <c r="AD83" s="165">
        <v>-6.3352017192176424E-3</v>
      </c>
      <c r="AE83" s="165">
        <v>-8.7218941701784347E-3</v>
      </c>
      <c r="AF83" s="166">
        <v>-2.2464171619693829E-3</v>
      </c>
      <c r="AK83" s="19"/>
    </row>
    <row r="84" spans="1:37" x14ac:dyDescent="0.2">
      <c r="A84" s="127">
        <v>44195</v>
      </c>
      <c r="B84" s="164">
        <v>1.4955133219840544E-3</v>
      </c>
      <c r="C84" s="165">
        <v>1.0919256906376074E-2</v>
      </c>
      <c r="D84" s="165">
        <v>1.3223564447117919E-3</v>
      </c>
      <c r="E84" s="165">
        <v>-8.5266852719909636E-3</v>
      </c>
      <c r="F84" s="165">
        <v>1.942187283237029E-3</v>
      </c>
      <c r="G84" s="165">
        <v>1.9190484659739271E-2</v>
      </c>
      <c r="H84" s="165">
        <v>8.5096441495136066E-3</v>
      </c>
      <c r="I84" s="165">
        <v>-3.5842070695388806E-3</v>
      </c>
      <c r="J84" s="165">
        <v>5.726916576262342E-3</v>
      </c>
      <c r="K84" s="165">
        <v>2.0982863206962632E-2</v>
      </c>
      <c r="L84" s="165">
        <v>5.5811865593897725E-3</v>
      </c>
      <c r="M84" s="165">
        <v>8.70268233389071E-3</v>
      </c>
      <c r="N84" s="165">
        <v>-3.4937149893404795E-3</v>
      </c>
      <c r="O84" s="165">
        <v>-1.2958068697268121E-2</v>
      </c>
      <c r="P84" s="165">
        <v>4.3618173417976358E-3</v>
      </c>
      <c r="Q84" s="165">
        <v>1.239135858564544E-2</v>
      </c>
      <c r="R84" s="165">
        <v>2.7997679737656878E-3</v>
      </c>
      <c r="S84" s="165">
        <v>-5.4064640221650473E-3</v>
      </c>
      <c r="T84" s="165">
        <v>-1.0194058651082694E-2</v>
      </c>
      <c r="U84" s="165">
        <v>-1.1019411403597856E-2</v>
      </c>
      <c r="V84" s="165">
        <v>7.0601112564849799E-5</v>
      </c>
      <c r="W84" s="165">
        <v>-4.6958099219159832E-3</v>
      </c>
      <c r="X84" s="165">
        <v>-2.6976983777582397E-4</v>
      </c>
      <c r="Y84" s="165">
        <v>5.2764435731214032E-3</v>
      </c>
      <c r="Z84" s="165">
        <v>-6.7943456433969818E-3</v>
      </c>
      <c r="AA84" s="165">
        <v>-1.1392654116771705E-2</v>
      </c>
      <c r="AB84" s="165">
        <v>1.8612707436038489E-2</v>
      </c>
      <c r="AC84" s="165">
        <v>-1.7761989342804929E-3</v>
      </c>
      <c r="AD84" s="165">
        <v>-8.3167011437978999E-4</v>
      </c>
      <c r="AE84" s="165">
        <v>2.1827382597393363E-2</v>
      </c>
      <c r="AF84" s="166">
        <v>2.4357464331594691E-3</v>
      </c>
      <c r="AK84" s="19"/>
    </row>
    <row r="85" spans="1:37" x14ac:dyDescent="0.2">
      <c r="A85" s="127">
        <v>44196</v>
      </c>
      <c r="B85" s="164">
        <v>3.905530963726811E-3</v>
      </c>
      <c r="C85" s="165">
        <v>1.2392229758017237E-2</v>
      </c>
      <c r="D85" s="165">
        <v>1.2105471779772614E-2</v>
      </c>
      <c r="E85" s="165">
        <v>-7.7026547434740911E-3</v>
      </c>
      <c r="F85" s="165">
        <v>-1.2045968634752935E-2</v>
      </c>
      <c r="G85" s="165">
        <v>1.0997617623768718E-2</v>
      </c>
      <c r="H85" s="165">
        <v>-1.0312961202086912E-2</v>
      </c>
      <c r="I85" s="165">
        <v>6.0701438848922429E-3</v>
      </c>
      <c r="J85" s="165">
        <v>7.3475570783900768E-3</v>
      </c>
      <c r="K85" s="165">
        <v>5.4081484512669142E-4</v>
      </c>
      <c r="L85" s="165">
        <v>1.6419266922215403E-2</v>
      </c>
      <c r="M85" s="165">
        <v>8.2958048110330918E-3</v>
      </c>
      <c r="N85" s="165">
        <v>1.3571024143443911E-3</v>
      </c>
      <c r="O85" s="165">
        <v>2.1948717948717889E-2</v>
      </c>
      <c r="P85" s="165">
        <v>1.2385403325893662E-2</v>
      </c>
      <c r="Q85" s="165">
        <v>8.5229219764899611E-3</v>
      </c>
      <c r="R85" s="165">
        <v>1.3640706655705825E-2</v>
      </c>
      <c r="S85" s="165">
        <v>1.4274929233077494E-2</v>
      </c>
      <c r="T85" s="165">
        <v>1.5014254373117542E-2</v>
      </c>
      <c r="U85" s="165">
        <v>3.3381677344241911E-3</v>
      </c>
      <c r="V85" s="165">
        <v>-7.769529484821236E-4</v>
      </c>
      <c r="W85" s="165">
        <v>9.944073167044376E-3</v>
      </c>
      <c r="X85" s="165">
        <v>5.8455487188546762E-4</v>
      </c>
      <c r="Y85" s="165">
        <v>9.2751868093874368E-3</v>
      </c>
      <c r="Z85" s="165">
        <v>1.6493240861858105E-2</v>
      </c>
      <c r="AA85" s="165">
        <v>1.0491933444993551E-2</v>
      </c>
      <c r="AB85" s="165">
        <v>1.6944266271550212E-3</v>
      </c>
      <c r="AC85" s="165">
        <v>1.3726512455515927E-2</v>
      </c>
      <c r="AD85" s="165">
        <v>-2.0806631610814641E-4</v>
      </c>
      <c r="AE85" s="165">
        <v>5.5169178728942114E-5</v>
      </c>
      <c r="AF85" s="166">
        <v>6.4755951746753304E-3</v>
      </c>
      <c r="AK85" s="19"/>
    </row>
    <row r="86" spans="1:37" x14ac:dyDescent="0.2">
      <c r="A86" s="127">
        <v>44200</v>
      </c>
      <c r="B86" s="164">
        <v>-1.6705750425884069E-2</v>
      </c>
      <c r="C86" s="165">
        <v>-2.3736687660683486E-2</v>
      </c>
      <c r="D86" s="165">
        <v>-1.4178818842891627E-2</v>
      </c>
      <c r="E86" s="165">
        <v>-2.4719255034753917E-2</v>
      </c>
      <c r="F86" s="165">
        <v>-5.2975787657439932E-2</v>
      </c>
      <c r="G86" s="165">
        <v>7.1415227526316905E-4</v>
      </c>
      <c r="H86" s="165">
        <v>3.0787686114424062E-3</v>
      </c>
      <c r="I86" s="165">
        <v>-1.7653653631284794E-2</v>
      </c>
      <c r="J86" s="165">
        <v>-3.7928555798687147E-2</v>
      </c>
      <c r="K86" s="165">
        <v>-2.6306288288288404E-2</v>
      </c>
      <c r="L86" s="165">
        <v>4.8917714308367444E-3</v>
      </c>
      <c r="M86" s="165">
        <v>-2.2331923211075577E-2</v>
      </c>
      <c r="N86" s="165">
        <v>-6.4000528273484569E-3</v>
      </c>
      <c r="O86" s="165">
        <v>-3.0108791649939848E-3</v>
      </c>
      <c r="P86" s="165">
        <v>-1.5411463665668812E-2</v>
      </c>
      <c r="Q86" s="165">
        <v>-5.5915934174739501E-3</v>
      </c>
      <c r="R86" s="165">
        <v>-9.4435901471630057E-3</v>
      </c>
      <c r="S86" s="165">
        <v>-2.0318766704084612E-2</v>
      </c>
      <c r="T86" s="165">
        <v>-1.0268977780811595E-2</v>
      </c>
      <c r="U86" s="165">
        <v>-2.1266055402086592E-2</v>
      </c>
      <c r="V86" s="165">
        <v>-9.6839965386017468E-3</v>
      </c>
      <c r="W86" s="165">
        <v>-9.4867903513495833E-3</v>
      </c>
      <c r="X86" s="165">
        <v>-9.9761875251704879E-3</v>
      </c>
      <c r="Y86" s="165">
        <v>-3.3625426858496343E-2</v>
      </c>
      <c r="Z86" s="165">
        <v>-3.3648711747295001E-3</v>
      </c>
      <c r="AA86" s="165">
        <v>1.7020936170213385E-3</v>
      </c>
      <c r="AB86" s="165">
        <v>-4.434695824709789E-3</v>
      </c>
      <c r="AC86" s="165">
        <v>3.8114367148586625E-2</v>
      </c>
      <c r="AD86" s="165">
        <v>1.6510614631034981E-2</v>
      </c>
      <c r="AE86" s="165">
        <v>-1.9317806243650759E-2</v>
      </c>
      <c r="AF86" s="166">
        <v>-1.250029405537656E-2</v>
      </c>
      <c r="AK86" s="19"/>
    </row>
    <row r="87" spans="1:37" x14ac:dyDescent="0.2">
      <c r="A87" s="127">
        <v>44201</v>
      </c>
      <c r="B87" s="164">
        <v>-1.6872811336264837E-3</v>
      </c>
      <c r="C87" s="165">
        <v>5.3371483790483065E-3</v>
      </c>
      <c r="D87" s="165">
        <v>4.853044121538197E-3</v>
      </c>
      <c r="E87" s="165">
        <v>1.2363735032417056E-2</v>
      </c>
      <c r="F87" s="165">
        <v>4.3952268922887505E-2</v>
      </c>
      <c r="G87" s="165">
        <v>8.1800990891056635E-3</v>
      </c>
      <c r="H87" s="165">
        <v>2.7033420222328131E-2</v>
      </c>
      <c r="I87" s="165">
        <v>4.5498181198766474E-4</v>
      </c>
      <c r="J87" s="165">
        <v>-1.0993139158193332E-2</v>
      </c>
      <c r="K87" s="165">
        <v>3.2568430189333419E-2</v>
      </c>
      <c r="L87" s="165">
        <v>2.2377332075471879E-2</v>
      </c>
      <c r="M87" s="165">
        <v>2.4525607470915478E-3</v>
      </c>
      <c r="N87" s="165">
        <v>8.0705323396601525E-3</v>
      </c>
      <c r="O87" s="165">
        <v>1.8924965529493187E-2</v>
      </c>
      <c r="P87" s="165">
        <v>1.7750499955615506E-2</v>
      </c>
      <c r="Q87" s="165">
        <v>1.1757162939297183E-2</v>
      </c>
      <c r="R87" s="165">
        <v>-1.7478429709737453E-3</v>
      </c>
      <c r="S87" s="165">
        <v>5.9936970507388221E-3</v>
      </c>
      <c r="T87" s="165">
        <v>1.7292906439190237E-3</v>
      </c>
      <c r="U87" s="165">
        <v>9.6463777881727886E-4</v>
      </c>
      <c r="V87" s="165">
        <v>8.0655956574333665E-3</v>
      </c>
      <c r="W87" s="165">
        <v>6.3850671550176319E-3</v>
      </c>
      <c r="X87" s="165">
        <v>5.4922881892995878E-3</v>
      </c>
      <c r="Y87" s="165">
        <v>-8.2565060784299815E-3</v>
      </c>
      <c r="Z87" s="165">
        <v>-1.3447816881258956E-2</v>
      </c>
      <c r="AA87" s="165">
        <v>-4.5878676155605147E-3</v>
      </c>
      <c r="AB87" s="165">
        <v>-1.4924688072297188E-2</v>
      </c>
      <c r="AC87" s="165">
        <v>-5.797149478398711E-3</v>
      </c>
      <c r="AD87" s="165">
        <v>-5.3231352304862201E-3</v>
      </c>
      <c r="AE87" s="165">
        <v>4.2774033652737131E-3</v>
      </c>
      <c r="AF87" s="166">
        <v>5.5489217304589555E-3</v>
      </c>
      <c r="AK87" s="19"/>
    </row>
    <row r="88" spans="1:37" x14ac:dyDescent="0.2">
      <c r="A88" s="127">
        <v>44202</v>
      </c>
      <c r="B88" s="164">
        <v>1.5211562941932932E-2</v>
      </c>
      <c r="C88" s="165">
        <v>3.6993343507092602E-2</v>
      </c>
      <c r="D88" s="165">
        <v>2.4104342819290858E-2</v>
      </c>
      <c r="E88" s="165">
        <v>-3.3661530938918105E-2</v>
      </c>
      <c r="F88" s="165">
        <v>-2.8351650797343586E-3</v>
      </c>
      <c r="G88" s="165">
        <v>5.5652374513463387E-2</v>
      </c>
      <c r="H88" s="165">
        <v>3.2183942528735576E-2</v>
      </c>
      <c r="I88" s="165">
        <v>9.5498408367440391E-3</v>
      </c>
      <c r="J88" s="165">
        <v>-3.1812955155231859E-2</v>
      </c>
      <c r="K88" s="165">
        <v>4.7132635253273047E-2</v>
      </c>
      <c r="L88" s="165">
        <v>5.3962261018476232E-2</v>
      </c>
      <c r="M88" s="165">
        <v>1.8228858641456513E-2</v>
      </c>
      <c r="N88" s="165">
        <v>5.7132834751338901E-3</v>
      </c>
      <c r="O88" s="165">
        <v>9.6818215830503096E-3</v>
      </c>
      <c r="P88" s="165">
        <v>2.4972205683940096E-2</v>
      </c>
      <c r="Q88" s="165">
        <v>9.4101682306471091E-3</v>
      </c>
      <c r="R88" s="165">
        <v>4.6955836896843017E-2</v>
      </c>
      <c r="S88" s="165">
        <v>-2.2696993052714332E-3</v>
      </c>
      <c r="T88" s="165">
        <v>1.5782995930322619E-2</v>
      </c>
      <c r="U88" s="165">
        <v>-2.5929298557025193E-2</v>
      </c>
      <c r="V88" s="165">
        <v>7.9303974489952633E-3</v>
      </c>
      <c r="W88" s="165">
        <v>1.0526366485790195E-2</v>
      </c>
      <c r="X88" s="165">
        <v>-2.4241648171873464E-2</v>
      </c>
      <c r="Y88" s="165">
        <v>3.3970170474765249E-2</v>
      </c>
      <c r="Z88" s="165">
        <v>4.1966361669363073E-2</v>
      </c>
      <c r="AA88" s="165">
        <v>1.2120160050523632E-2</v>
      </c>
      <c r="AB88" s="165">
        <v>-8.8107782576751781E-3</v>
      </c>
      <c r="AC88" s="165">
        <v>4.5432434402332467E-2</v>
      </c>
      <c r="AD88" s="165">
        <v>6.2435951972554804E-3</v>
      </c>
      <c r="AE88" s="165">
        <v>3.8107654807131297E-3</v>
      </c>
      <c r="AF88" s="166">
        <v>1.4405296200265871E-2</v>
      </c>
      <c r="AK88" s="19"/>
    </row>
    <row r="89" spans="1:37" x14ac:dyDescent="0.2">
      <c r="A89" s="127">
        <v>44203</v>
      </c>
      <c r="B89" s="164">
        <v>-2.5661639294314975E-2</v>
      </c>
      <c r="C89" s="165">
        <v>-1.1376515705777912E-2</v>
      </c>
      <c r="D89" s="165">
        <v>3.3011961414790569E-3</v>
      </c>
      <c r="E89" s="165">
        <v>3.4123223287886528E-2</v>
      </c>
      <c r="F89" s="165">
        <v>7.9609913659715037E-3</v>
      </c>
      <c r="G89" s="165">
        <v>1.9085680289456786E-3</v>
      </c>
      <c r="H89" s="165">
        <v>4.6770377056668533E-3</v>
      </c>
      <c r="I89" s="165">
        <v>1.2612544476912513E-2</v>
      </c>
      <c r="J89" s="165">
        <v>-1.1084738717339615E-2</v>
      </c>
      <c r="K89" s="165">
        <v>1.3691254492556038E-3</v>
      </c>
      <c r="L89" s="165">
        <v>2.1362305222719868E-2</v>
      </c>
      <c r="M89" s="165">
        <v>1.6489494405198535E-3</v>
      </c>
      <c r="N89" s="165">
        <v>-4.8959037475375666E-3</v>
      </c>
      <c r="O89" s="165">
        <v>2.1330744474784558E-2</v>
      </c>
      <c r="P89" s="165">
        <v>-2.3202723817922211E-3</v>
      </c>
      <c r="Q89" s="165">
        <v>3.3785459128004014E-3</v>
      </c>
      <c r="R89" s="165">
        <v>3.283916306714163E-2</v>
      </c>
      <c r="S89" s="165">
        <v>4.6445308056872747E-3</v>
      </c>
      <c r="T89" s="165">
        <v>1.9907673976549134E-2</v>
      </c>
      <c r="U89" s="165">
        <v>2.845697526501767E-2</v>
      </c>
      <c r="V89" s="165">
        <v>1.8264776188347875E-2</v>
      </c>
      <c r="W89" s="165">
        <v>-9.3464466510715383E-3</v>
      </c>
      <c r="X89" s="165">
        <v>8.4663523053347678E-3</v>
      </c>
      <c r="Y89" s="165">
        <v>-2.1566497991387656E-4</v>
      </c>
      <c r="Z89" s="165">
        <v>1.6032538693344645E-2</v>
      </c>
      <c r="AA89" s="165">
        <v>-1.2818383996991312E-2</v>
      </c>
      <c r="AB89" s="165">
        <v>5.5968536731458851E-3</v>
      </c>
      <c r="AC89" s="165">
        <v>5.1824286586667379E-2</v>
      </c>
      <c r="AD89" s="165">
        <v>-6.8253100552140289E-5</v>
      </c>
      <c r="AE89" s="165">
        <v>-3.0146997268506448E-3</v>
      </c>
      <c r="AF89" s="166">
        <v>6.8677950268249965E-3</v>
      </c>
      <c r="AK89" s="19"/>
    </row>
    <row r="90" spans="1:37" x14ac:dyDescent="0.2">
      <c r="A90" s="127">
        <v>44204</v>
      </c>
      <c r="B90" s="164">
        <v>-1.8265413514816142E-2</v>
      </c>
      <c r="C90" s="165">
        <v>9.8631428616435812E-4</v>
      </c>
      <c r="D90" s="165">
        <v>1.9100935490967696E-2</v>
      </c>
      <c r="E90" s="165">
        <v>8.6312634987972814E-3</v>
      </c>
      <c r="F90" s="165">
        <v>-1.3210535036087934E-2</v>
      </c>
      <c r="G90" s="165">
        <v>1.544509118973636E-4</v>
      </c>
      <c r="H90" s="165">
        <v>9.5322654673879459E-3</v>
      </c>
      <c r="I90" s="165">
        <v>2.2242438217134897E-3</v>
      </c>
      <c r="J90" s="165">
        <v>2.2417994844235123E-2</v>
      </c>
      <c r="K90" s="165">
        <v>-5.1273117459343931E-3</v>
      </c>
      <c r="L90" s="165">
        <v>-5.3831888643891546E-3</v>
      </c>
      <c r="M90" s="165">
        <v>-1.2134904227764975E-2</v>
      </c>
      <c r="N90" s="165">
        <v>1.0628655801522502E-2</v>
      </c>
      <c r="O90" s="165">
        <v>-1.0346752449640784E-2</v>
      </c>
      <c r="P90" s="165">
        <v>-3.5662142969914434E-3</v>
      </c>
      <c r="Q90" s="165">
        <v>-2.0577540081607726E-3</v>
      </c>
      <c r="R90" s="165">
        <v>1.1040627476288645E-3</v>
      </c>
      <c r="S90" s="165">
        <v>1.8350783439018414E-2</v>
      </c>
      <c r="T90" s="165">
        <v>-1.1782903137966705E-2</v>
      </c>
      <c r="U90" s="165">
        <v>6.092821671399129E-3</v>
      </c>
      <c r="V90" s="165">
        <v>9.6585652223228902E-3</v>
      </c>
      <c r="W90" s="165">
        <v>-4.3221460141673607E-4</v>
      </c>
      <c r="X90" s="165">
        <v>1.8625548557217098E-2</v>
      </c>
      <c r="Y90" s="165">
        <v>4.1704678996672406E-3</v>
      </c>
      <c r="Z90" s="165">
        <v>-4.4927375955201576E-3</v>
      </c>
      <c r="AA90" s="165">
        <v>-1.2472236673026327E-2</v>
      </c>
      <c r="AB90" s="165">
        <v>7.6703569306426633E-3</v>
      </c>
      <c r="AC90" s="165">
        <v>-1.1047061911050315E-3</v>
      </c>
      <c r="AD90" s="165">
        <v>-1.3630413104537276E-4</v>
      </c>
      <c r="AE90" s="165">
        <v>6.1597042652050682E-4</v>
      </c>
      <c r="AF90" s="166">
        <v>1.8311189057873545E-3</v>
      </c>
      <c r="AK90" s="19"/>
    </row>
    <row r="91" spans="1:37" x14ac:dyDescent="0.2">
      <c r="A91" s="127">
        <v>44207</v>
      </c>
      <c r="B91" s="164">
        <v>-8.5223745205369461E-3</v>
      </c>
      <c r="C91" s="165">
        <v>-5.9123091305002262E-3</v>
      </c>
      <c r="D91" s="165">
        <v>-3.8575956254435217E-3</v>
      </c>
      <c r="E91" s="165">
        <v>-2.3248821887569382E-2</v>
      </c>
      <c r="F91" s="165">
        <v>-1.4816584511193387E-2</v>
      </c>
      <c r="G91" s="165">
        <v>-2.0590652233878348E-3</v>
      </c>
      <c r="H91" s="165">
        <v>5.7092225360293458E-3</v>
      </c>
      <c r="I91" s="165">
        <v>6.6577894660941883E-3</v>
      </c>
      <c r="J91" s="165">
        <v>-1.7227896741272675E-2</v>
      </c>
      <c r="K91" s="165">
        <v>1.1166500793102552E-2</v>
      </c>
      <c r="L91" s="165">
        <v>1.2927468863958458E-2</v>
      </c>
      <c r="M91" s="165">
        <v>-7.9512355756379272E-3</v>
      </c>
      <c r="N91" s="165">
        <v>7.9527854316814306E-3</v>
      </c>
      <c r="O91" s="165">
        <v>-2.1297385428949989E-3</v>
      </c>
      <c r="P91" s="165">
        <v>3.8903758180230952E-4</v>
      </c>
      <c r="Q91" s="165">
        <v>-4.1864410728886803E-3</v>
      </c>
      <c r="R91" s="165">
        <v>1.4924268051043521E-2</v>
      </c>
      <c r="S91" s="165">
        <v>-7.5971605039412138E-3</v>
      </c>
      <c r="T91" s="165">
        <v>2.372642784071699E-2</v>
      </c>
      <c r="U91" s="165">
        <v>-9.6985249453265254E-3</v>
      </c>
      <c r="V91" s="165">
        <v>4.7830336269341078E-3</v>
      </c>
      <c r="W91" s="165">
        <v>-6.772728924339666E-3</v>
      </c>
      <c r="X91" s="165">
        <v>-1.7068965589455809E-2</v>
      </c>
      <c r="Y91" s="165">
        <v>-1.5896892913579319E-2</v>
      </c>
      <c r="Z91" s="165">
        <v>-7.2649629627274948E-3</v>
      </c>
      <c r="AA91" s="165">
        <v>-5.8823530429472637E-3</v>
      </c>
      <c r="AB91" s="165">
        <v>-1.1882098100006067E-2</v>
      </c>
      <c r="AC91" s="165">
        <v>5.507635600699734E-2</v>
      </c>
      <c r="AD91" s="165">
        <v>4.5010432891958718E-3</v>
      </c>
      <c r="AE91" s="165">
        <v>2.2384800241930236E-3</v>
      </c>
      <c r="AF91" s="166">
        <v>-2.8709269447492192E-3</v>
      </c>
      <c r="AK91" s="19"/>
    </row>
    <row r="92" spans="1:37" x14ac:dyDescent="0.2">
      <c r="A92" s="127">
        <v>44208</v>
      </c>
      <c r="B92" s="164">
        <v>7.9297701197900139E-3</v>
      </c>
      <c r="C92" s="165">
        <v>4.625846764015451E-3</v>
      </c>
      <c r="D92" s="165">
        <v>-4.1251461511300214E-3</v>
      </c>
      <c r="E92" s="165">
        <v>-1.3955109752057382E-3</v>
      </c>
      <c r="F92" s="165">
        <v>7.8340879870331115E-3</v>
      </c>
      <c r="G92" s="165">
        <v>1.8982729707094137E-2</v>
      </c>
      <c r="H92" s="165">
        <v>1.8995611768463094E-2</v>
      </c>
      <c r="I92" s="165">
        <v>9.4797176040626319E-3</v>
      </c>
      <c r="J92" s="165">
        <v>-1.7928286495453305E-3</v>
      </c>
      <c r="K92" s="165">
        <v>3.7037036407797652E-2</v>
      </c>
      <c r="L92" s="165">
        <v>2.8519907329948468E-2</v>
      </c>
      <c r="M92" s="165">
        <v>2.4956997384542046E-3</v>
      </c>
      <c r="N92" s="165">
        <v>1.8803140482857694E-2</v>
      </c>
      <c r="O92" s="165">
        <v>3.2984108789598121E-2</v>
      </c>
      <c r="P92" s="165">
        <v>4.8997121651932485E-3</v>
      </c>
      <c r="Q92" s="165">
        <v>-7.7805737522924634E-3</v>
      </c>
      <c r="R92" s="165">
        <v>1.5718927583072917E-2</v>
      </c>
      <c r="S92" s="165">
        <v>-1.2276478780310462E-2</v>
      </c>
      <c r="T92" s="165">
        <v>-2.2470660408767107E-2</v>
      </c>
      <c r="U92" s="165">
        <v>-1.1770711026467651E-2</v>
      </c>
      <c r="V92" s="165">
        <v>-1.3600815771489638E-2</v>
      </c>
      <c r="W92" s="165">
        <v>-5.8034310132710765E-3</v>
      </c>
      <c r="X92" s="165">
        <v>-1.250857273768613E-2</v>
      </c>
      <c r="Y92" s="165">
        <v>2.1756568087724526E-2</v>
      </c>
      <c r="Z92" s="165">
        <v>-9.369383229383188E-3</v>
      </c>
      <c r="AA92" s="165">
        <v>-3.4806996777010379E-3</v>
      </c>
      <c r="AB92" s="165">
        <v>-1.8929954525482295E-2</v>
      </c>
      <c r="AC92" s="165">
        <v>5.4506917096290852E-3</v>
      </c>
      <c r="AD92" s="165">
        <v>1.1406124515193516E-2</v>
      </c>
      <c r="AE92" s="165">
        <v>-1.7309682669265469E-2</v>
      </c>
      <c r="AF92" s="166">
        <v>1.9349414631832929E-3</v>
      </c>
      <c r="AK92" s="19"/>
    </row>
    <row r="93" spans="1:37" x14ac:dyDescent="0.2">
      <c r="A93" s="127">
        <v>44209</v>
      </c>
      <c r="B93" s="164">
        <v>-1.381274439411273E-3</v>
      </c>
      <c r="C93" s="165">
        <v>6.4134104650532819E-3</v>
      </c>
      <c r="D93" s="165">
        <v>4.8607676547742784E-3</v>
      </c>
      <c r="E93" s="165">
        <v>1.6226676640682891E-2</v>
      </c>
      <c r="F93" s="165">
        <v>-5.7578665945421381E-3</v>
      </c>
      <c r="G93" s="165">
        <v>-8.3527086082261226E-3</v>
      </c>
      <c r="H93" s="165">
        <v>-9.6417402889115156E-4</v>
      </c>
      <c r="I93" s="165">
        <v>-9.390696453577263E-3</v>
      </c>
      <c r="J93" s="165">
        <v>9.9778485336687872E-4</v>
      </c>
      <c r="K93" s="165">
        <v>-1.6546559361950264E-2</v>
      </c>
      <c r="L93" s="165">
        <v>2.4155753341721375E-3</v>
      </c>
      <c r="M93" s="165">
        <v>-8.9046388140406885E-3</v>
      </c>
      <c r="N93" s="165">
        <v>-8.2510010033766124E-3</v>
      </c>
      <c r="O93" s="165">
        <v>6.9684426383004316E-2</v>
      </c>
      <c r="P93" s="165">
        <v>-1.7723155142310154E-2</v>
      </c>
      <c r="Q93" s="165">
        <v>-1.5177764650043946E-3</v>
      </c>
      <c r="R93" s="165">
        <v>9.2715018594247134E-4</v>
      </c>
      <c r="S93" s="165">
        <v>2.3156426564563404E-3</v>
      </c>
      <c r="T93" s="165">
        <v>-9.0263086984078145E-3</v>
      </c>
      <c r="U93" s="165">
        <v>6.5602896102081587E-3</v>
      </c>
      <c r="V93" s="165">
        <v>-1.3857359244590972E-2</v>
      </c>
      <c r="W93" s="165">
        <v>1.5322290799220095E-3</v>
      </c>
      <c r="X93" s="165">
        <v>1.2342190750887383E-2</v>
      </c>
      <c r="Y93" s="165">
        <v>1.3032346005303452E-2</v>
      </c>
      <c r="Z93" s="165">
        <v>-6.519814289389414E-3</v>
      </c>
      <c r="AA93" s="165">
        <v>-3.4927874080611376E-3</v>
      </c>
      <c r="AB93" s="165">
        <v>2.3460930654692902E-3</v>
      </c>
      <c r="AC93" s="165">
        <v>2.0433695171678368E-2</v>
      </c>
      <c r="AD93" s="165">
        <v>-1.0203423439595682E-2</v>
      </c>
      <c r="AE93" s="165">
        <v>7.3862149160119905E-4</v>
      </c>
      <c r="AF93" s="166">
        <v>-2.6457504323473824E-4</v>
      </c>
      <c r="AK93" s="19"/>
    </row>
    <row r="94" spans="1:37" x14ac:dyDescent="0.2">
      <c r="A94" s="127">
        <v>44210</v>
      </c>
      <c r="B94" s="164">
        <v>7.8184388249846748E-4</v>
      </c>
      <c r="C94" s="165">
        <v>1.1274485109894039E-2</v>
      </c>
      <c r="D94" s="165">
        <v>1.6488596439627301E-2</v>
      </c>
      <c r="E94" s="165">
        <v>-1.5127167966438759E-2</v>
      </c>
      <c r="F94" s="165">
        <v>1.3030244239121025E-2</v>
      </c>
      <c r="G94" s="165">
        <v>7.7083822946979463E-3</v>
      </c>
      <c r="H94" s="165">
        <v>2.4021426273458379E-2</v>
      </c>
      <c r="I94" s="165">
        <v>-4.6296074817104849E-3</v>
      </c>
      <c r="J94" s="165">
        <v>-1.8540669856459302E-2</v>
      </c>
      <c r="K94" s="165">
        <v>-6.3301183796453664E-3</v>
      </c>
      <c r="L94" s="165">
        <v>1.6273826392857904E-2</v>
      </c>
      <c r="M94" s="165">
        <v>7.6804027112278295E-3</v>
      </c>
      <c r="N94" s="165">
        <v>-2.0835585659649825E-2</v>
      </c>
      <c r="O94" s="165">
        <v>4.0386285506825548E-2</v>
      </c>
      <c r="P94" s="165">
        <v>1.6151930604348053E-2</v>
      </c>
      <c r="Q94" s="165">
        <v>1.74804928588288E-2</v>
      </c>
      <c r="R94" s="165">
        <v>5.8424792657292279E-3</v>
      </c>
      <c r="S94" s="165">
        <v>-1.6926757827842143E-2</v>
      </c>
      <c r="T94" s="165">
        <v>-2.0646388931735427E-3</v>
      </c>
      <c r="U94" s="165">
        <v>-1.5346177597229893E-2</v>
      </c>
      <c r="V94" s="165">
        <v>-1.2164360214978465E-2</v>
      </c>
      <c r="W94" s="165">
        <v>-1.0636689881855177E-2</v>
      </c>
      <c r="X94" s="165">
        <v>-1.1825039338047794E-2</v>
      </c>
      <c r="Y94" s="165">
        <v>4.9214059753954764E-4</v>
      </c>
      <c r="Z94" s="165">
        <v>-1.2702821895207883E-2</v>
      </c>
      <c r="AA94" s="165">
        <v>-3.5050823080085003E-4</v>
      </c>
      <c r="AB94" s="165">
        <v>-3.5777429115526282E-2</v>
      </c>
      <c r="AC94" s="165">
        <v>7.7646303180349818E-3</v>
      </c>
      <c r="AD94" s="165">
        <v>-3.2553137318815928E-3</v>
      </c>
      <c r="AE94" s="165">
        <v>-1.5273688827892595E-2</v>
      </c>
      <c r="AF94" s="166">
        <v>-2.2198633826210346E-3</v>
      </c>
      <c r="AK94" s="19"/>
    </row>
    <row r="95" spans="1:37" x14ac:dyDescent="0.2">
      <c r="A95" s="127">
        <v>44211</v>
      </c>
      <c r="B95" s="164">
        <v>-5.1679645413624797E-3</v>
      </c>
      <c r="C95" s="165">
        <v>-1.3168500671905781E-2</v>
      </c>
      <c r="D95" s="165">
        <v>1.584871694366119E-2</v>
      </c>
      <c r="E95" s="165">
        <v>-1.3730548018600519E-2</v>
      </c>
      <c r="F95" s="165">
        <v>-2.6630445874318509E-2</v>
      </c>
      <c r="G95" s="165">
        <v>-1.4083075402727796E-2</v>
      </c>
      <c r="H95" s="165">
        <v>-3.5605844289576805E-2</v>
      </c>
      <c r="I95" s="165">
        <v>6.2015058161015713E-3</v>
      </c>
      <c r="J95" s="165">
        <v>-1.0765772902701531E-2</v>
      </c>
      <c r="K95" s="165">
        <v>-3.9228850319233843E-2</v>
      </c>
      <c r="L95" s="165">
        <v>-2.2282083708742073E-2</v>
      </c>
      <c r="M95" s="165">
        <v>-1.2655193841833223E-2</v>
      </c>
      <c r="N95" s="165">
        <v>2.7017962689393604E-2</v>
      </c>
      <c r="O95" s="165">
        <v>-2.8185620253164512E-2</v>
      </c>
      <c r="P95" s="165">
        <v>-4.4971853570816567E-3</v>
      </c>
      <c r="Q95" s="165">
        <v>-2.1785932964304422E-3</v>
      </c>
      <c r="R95" s="165">
        <v>-1.7921647912752747E-2</v>
      </c>
      <c r="S95" s="165">
        <v>6.762609112709761E-3</v>
      </c>
      <c r="T95" s="165">
        <v>1.472555453224178E-2</v>
      </c>
      <c r="U95" s="165">
        <v>-1.7369730215571755E-3</v>
      </c>
      <c r="V95" s="165">
        <v>-4.1047557514913846E-3</v>
      </c>
      <c r="W95" s="165">
        <v>-7.5110749445270741E-3</v>
      </c>
      <c r="X95" s="165">
        <v>-1.1410050702874375E-2</v>
      </c>
      <c r="Y95" s="165">
        <v>6.4642914189849687E-3</v>
      </c>
      <c r="Z95" s="165">
        <v>2.1966422337507119E-3</v>
      </c>
      <c r="AA95" s="165">
        <v>5.9607292082621832E-3</v>
      </c>
      <c r="AB95" s="165">
        <v>-1.337585448639711E-3</v>
      </c>
      <c r="AC95" s="165">
        <v>-8.1103406326034078E-3</v>
      </c>
      <c r="AD95" s="165">
        <v>-1.5853589059987905E-2</v>
      </c>
      <c r="AE95" s="165">
        <v>-1.1474318631841229E-2</v>
      </c>
      <c r="AF95" s="166">
        <v>-5.7196291114472997E-3</v>
      </c>
      <c r="AK95" s="19"/>
    </row>
    <row r="96" spans="1:37" x14ac:dyDescent="0.2">
      <c r="A96" s="127">
        <v>44215</v>
      </c>
      <c r="B96" s="164">
        <v>2.1564433315050868E-2</v>
      </c>
      <c r="C96" s="165">
        <v>3.7658599465270504E-2</v>
      </c>
      <c r="D96" s="165">
        <v>1.1324285890987662E-2</v>
      </c>
      <c r="E96" s="165">
        <v>5.42711188789613E-3</v>
      </c>
      <c r="F96" s="165">
        <v>3.1274470345921568E-2</v>
      </c>
      <c r="G96" s="165">
        <v>-2.8773867762147409E-3</v>
      </c>
      <c r="H96" s="165">
        <v>2.6278706755509029E-2</v>
      </c>
      <c r="I96" s="165">
        <v>-5.2828747523662178E-3</v>
      </c>
      <c r="J96" s="165">
        <v>-3.9014988931930228E-3</v>
      </c>
      <c r="K96" s="165">
        <v>4.1877158578307316E-3</v>
      </c>
      <c r="L96" s="165">
        <v>-2.2623825699351396E-2</v>
      </c>
      <c r="M96" s="165">
        <v>3.835480876654529E-3</v>
      </c>
      <c r="N96" s="165">
        <v>-8.7085672006758097E-3</v>
      </c>
      <c r="O96" s="165">
        <v>7.1205277137711409E-3</v>
      </c>
      <c r="P96" s="165">
        <v>4.9069631973437389E-3</v>
      </c>
      <c r="Q96" s="165">
        <v>1.5470966647455286E-2</v>
      </c>
      <c r="R96" s="165">
        <v>-4.3277986463342577E-3</v>
      </c>
      <c r="S96" s="165">
        <v>-3.9064741287888616E-3</v>
      </c>
      <c r="T96" s="165">
        <v>-2.2787276379629962E-3</v>
      </c>
      <c r="U96" s="165">
        <v>1.7822751502170275E-2</v>
      </c>
      <c r="V96" s="165">
        <v>-1.030412869312014E-2</v>
      </c>
      <c r="W96" s="165">
        <v>-8.7549562899165156E-3</v>
      </c>
      <c r="X96" s="165">
        <v>1.6984123191255307E-2</v>
      </c>
      <c r="Y96" s="165">
        <v>1.8848784597571555E-3</v>
      </c>
      <c r="Z96" s="165">
        <v>2.5334871346480714E-3</v>
      </c>
      <c r="AA96" s="165">
        <v>-5.7511675540053986E-3</v>
      </c>
      <c r="AB96" s="165">
        <v>3.4727913779986075E-4</v>
      </c>
      <c r="AC96" s="165">
        <v>-1.5739902524117055E-2</v>
      </c>
      <c r="AD96" s="165">
        <v>-8.6421460774485093E-3</v>
      </c>
      <c r="AE96" s="165">
        <v>4.7829735792934702E-3</v>
      </c>
      <c r="AF96" s="166">
        <v>3.7729285077754415E-3</v>
      </c>
      <c r="AK96" s="19"/>
    </row>
    <row r="97" spans="1:37" x14ac:dyDescent="0.2">
      <c r="A97" s="127">
        <v>44216</v>
      </c>
      <c r="B97" s="164">
        <v>6.5042930021372847E-3</v>
      </c>
      <c r="C97" s="165">
        <v>1.7278122287968323E-2</v>
      </c>
      <c r="D97" s="165">
        <v>1.6473987731518314E-2</v>
      </c>
      <c r="E97" s="165">
        <v>3.2856113074300142E-2</v>
      </c>
      <c r="F97" s="165">
        <v>3.5118882607223512E-3</v>
      </c>
      <c r="G97" s="165">
        <v>-8.8632485711970244E-3</v>
      </c>
      <c r="H97" s="165">
        <v>9.2053219933272423E-3</v>
      </c>
      <c r="I97" s="165">
        <v>3.3193406355243038E-3</v>
      </c>
      <c r="J97" s="165">
        <v>3.5044734489577678E-3</v>
      </c>
      <c r="K97" s="165">
        <v>1.7723736189813044E-2</v>
      </c>
      <c r="L97" s="165">
        <v>-1.2678486906383957E-2</v>
      </c>
      <c r="M97" s="165">
        <v>6.3842475910294016E-3</v>
      </c>
      <c r="N97" s="165">
        <v>4.063054986909842E-3</v>
      </c>
      <c r="O97" s="165">
        <v>1.1726090300876457E-2</v>
      </c>
      <c r="P97" s="165">
        <v>8.2157647429619285E-3</v>
      </c>
      <c r="Q97" s="165">
        <v>-2.4572674926727212E-3</v>
      </c>
      <c r="R97" s="165">
        <v>-1.4995596239997022E-2</v>
      </c>
      <c r="S97" s="165">
        <v>2.171318134225797E-2</v>
      </c>
      <c r="T97" s="165">
        <v>-8.7750697381731024E-3</v>
      </c>
      <c r="U97" s="165">
        <v>3.6499694728334031E-2</v>
      </c>
      <c r="V97" s="165">
        <v>2.5346441434725531E-2</v>
      </c>
      <c r="W97" s="165">
        <v>-1.250009674400776E-2</v>
      </c>
      <c r="X97" s="165">
        <v>3.0817527007232171E-2</v>
      </c>
      <c r="Y97" s="165">
        <v>1.0521977929133008E-2</v>
      </c>
      <c r="Z97" s="165">
        <v>-3.8331752529420227E-3</v>
      </c>
      <c r="AA97" s="165">
        <v>3.680964131129949E-3</v>
      </c>
      <c r="AB97" s="165">
        <v>2.1570915966063531E-2</v>
      </c>
      <c r="AC97" s="165">
        <v>-1.2461474041060017E-3</v>
      </c>
      <c r="AD97" s="165">
        <v>1.4784824707335442E-2</v>
      </c>
      <c r="AE97" s="165">
        <v>8.0111693954245666E-3</v>
      </c>
      <c r="AF97" s="166">
        <v>8.3367495923121204E-3</v>
      </c>
      <c r="AK97" s="19"/>
    </row>
    <row r="98" spans="1:37" x14ac:dyDescent="0.2">
      <c r="A98" s="127">
        <v>44217</v>
      </c>
      <c r="B98" s="164">
        <v>2.6436200056185744E-3</v>
      </c>
      <c r="C98" s="165">
        <v>-1.1710888603832847E-2</v>
      </c>
      <c r="D98" s="165">
        <v>-1.3076636499141925E-3</v>
      </c>
      <c r="E98" s="165">
        <v>3.6658305208348896E-2</v>
      </c>
      <c r="F98" s="165">
        <v>-1.9106138838110298E-2</v>
      </c>
      <c r="G98" s="165">
        <v>-7.7983780346979614E-4</v>
      </c>
      <c r="H98" s="165">
        <v>-3.5332303480781202E-2</v>
      </c>
      <c r="I98" s="165">
        <v>-5.0727613586238895E-3</v>
      </c>
      <c r="J98" s="165">
        <v>5.5464461791290276E-3</v>
      </c>
      <c r="K98" s="165">
        <v>-1.7244305958681982E-2</v>
      </c>
      <c r="L98" s="165">
        <v>-3.7869865948738646E-3</v>
      </c>
      <c r="M98" s="165">
        <v>-1.3696683836056489E-2</v>
      </c>
      <c r="N98" s="165">
        <v>1.7316807173903381E-2</v>
      </c>
      <c r="O98" s="165">
        <v>6.459862159872598E-2</v>
      </c>
      <c r="P98" s="165">
        <v>1.2069434008772362E-2</v>
      </c>
      <c r="Q98" s="165">
        <v>-4.0030113313520577E-3</v>
      </c>
      <c r="R98" s="165">
        <v>-8.3841949813620031E-3</v>
      </c>
      <c r="S98" s="165">
        <v>-4.6812712474542106E-4</v>
      </c>
      <c r="T98" s="165">
        <v>-1.5522690007352846E-2</v>
      </c>
      <c r="U98" s="165">
        <v>2.8082598343275311E-3</v>
      </c>
      <c r="V98" s="165">
        <v>-8.3333471638652457E-3</v>
      </c>
      <c r="W98" s="165">
        <v>-6.97338019262983E-3</v>
      </c>
      <c r="X98" s="165">
        <v>-5.6838703393853329E-3</v>
      </c>
      <c r="Y98" s="165">
        <v>2.5513700854676635E-2</v>
      </c>
      <c r="Z98" s="165">
        <v>1.1857268405623955E-2</v>
      </c>
      <c r="AA98" s="165">
        <v>1.7467691843098265E-4</v>
      </c>
      <c r="AB98" s="165">
        <v>-4.2230766521790253E-3</v>
      </c>
      <c r="AC98" s="165">
        <v>-2.1210230817217735E-2</v>
      </c>
      <c r="AD98" s="165">
        <v>-4.5356952970825315E-3</v>
      </c>
      <c r="AE98" s="165">
        <v>-1.3591338479563064E-2</v>
      </c>
      <c r="AF98" s="166">
        <v>-3.9662207527302318E-4</v>
      </c>
      <c r="AK98" s="19"/>
    </row>
    <row r="99" spans="1:37" x14ac:dyDescent="0.2">
      <c r="A99" s="127">
        <v>44218</v>
      </c>
      <c r="B99" s="164">
        <v>-9.5506241231688715E-3</v>
      </c>
      <c r="C99" s="165">
        <v>-1.0123212744251764E-2</v>
      </c>
      <c r="D99" s="165">
        <v>5.8326429624753207E-3</v>
      </c>
      <c r="E99" s="165">
        <v>1.607373478752594E-2</v>
      </c>
      <c r="F99" s="165">
        <v>-7.5695866627530917E-3</v>
      </c>
      <c r="G99" s="165">
        <v>-1.3007960736688418E-3</v>
      </c>
      <c r="H99" s="165">
        <v>-3.0431365494373308E-3</v>
      </c>
      <c r="I99" s="165">
        <v>-7.5371534573894783E-3</v>
      </c>
      <c r="J99" s="165">
        <v>-9.3973236078177536E-3</v>
      </c>
      <c r="K99" s="165">
        <v>-1.0424079040581846E-3</v>
      </c>
      <c r="L99" s="165">
        <v>6.9184781925857308E-5</v>
      </c>
      <c r="M99" s="165">
        <v>-1.4520275096628676E-2</v>
      </c>
      <c r="N99" s="165">
        <v>1.7738800261120291E-2</v>
      </c>
      <c r="O99" s="165">
        <v>-9.2859415511678201E-2</v>
      </c>
      <c r="P99" s="165">
        <v>-9.9050464066105404E-2</v>
      </c>
      <c r="Q99" s="165">
        <v>1.1253367000639836E-2</v>
      </c>
      <c r="R99" s="165">
        <v>-7.7134835316549077E-3</v>
      </c>
      <c r="S99" s="165">
        <v>-7.0244930783702753E-4</v>
      </c>
      <c r="T99" s="165">
        <v>-2.463690826824072E-3</v>
      </c>
      <c r="U99" s="165">
        <v>4.3561185742271302E-3</v>
      </c>
      <c r="V99" s="165">
        <v>-1.59592894854933E-2</v>
      </c>
      <c r="W99" s="165">
        <v>-7.7092972944545757E-3</v>
      </c>
      <c r="X99" s="165">
        <v>1.6203835047070569E-2</v>
      </c>
      <c r="Y99" s="165">
        <v>-1.9365283624493634E-2</v>
      </c>
      <c r="Z99" s="165">
        <v>-2.0985949295774686E-2</v>
      </c>
      <c r="AA99" s="165">
        <v>3.4922472498690738E-3</v>
      </c>
      <c r="AB99" s="165">
        <v>-1.5209101175826745E-2</v>
      </c>
      <c r="AC99" s="165">
        <v>8.0731038878265604E-3</v>
      </c>
      <c r="AD99" s="165">
        <v>1.0217438306492133E-2</v>
      </c>
      <c r="AE99" s="165">
        <v>8.7575899623866249E-3</v>
      </c>
      <c r="AF99" s="166">
        <v>-5.7425565362597686E-3</v>
      </c>
      <c r="AK99" s="19"/>
    </row>
    <row r="100" spans="1:37" x14ac:dyDescent="0.2">
      <c r="A100" s="127">
        <v>44221</v>
      </c>
      <c r="B100" s="164">
        <v>7.9863112630391697E-3</v>
      </c>
      <c r="C100" s="165">
        <v>-3.9559196444896139E-2</v>
      </c>
      <c r="D100" s="165">
        <v>1.4201207100591695E-2</v>
      </c>
      <c r="E100" s="165">
        <v>2.7683834085087788E-2</v>
      </c>
      <c r="F100" s="165">
        <v>-1.2048168714499985E-2</v>
      </c>
      <c r="G100" s="165">
        <v>-2.3965853662958558E-2</v>
      </c>
      <c r="H100" s="165">
        <v>-9.0483045116656058E-3</v>
      </c>
      <c r="I100" s="165">
        <v>5.8074380165287209E-3</v>
      </c>
      <c r="J100" s="165">
        <v>5.9805524446050473E-3</v>
      </c>
      <c r="K100" s="165">
        <v>-4.6956521739131007E-3</v>
      </c>
      <c r="L100" s="165">
        <v>-2.1942726669404999E-2</v>
      </c>
      <c r="M100" s="165">
        <v>-1.8788875154511775E-3</v>
      </c>
      <c r="N100" s="165">
        <v>3.8027711267605291E-3</v>
      </c>
      <c r="O100" s="165">
        <v>-2.1531962583833275E-2</v>
      </c>
      <c r="P100" s="165">
        <v>-2.5292133670928862E-4</v>
      </c>
      <c r="Q100" s="165">
        <v>1.4857798565738989E-2</v>
      </c>
      <c r="R100" s="165">
        <v>-1.2482234003854287E-2</v>
      </c>
      <c r="S100" s="165">
        <v>-1.8750116722510146E-4</v>
      </c>
      <c r="T100" s="165">
        <v>2.0993260756545506E-3</v>
      </c>
      <c r="U100" s="165">
        <v>1.5844222383415207E-2</v>
      </c>
      <c r="V100" s="165">
        <v>-1.2917136149961816E-2</v>
      </c>
      <c r="W100" s="165">
        <v>1.7230807692307559E-2</v>
      </c>
      <c r="X100" s="165">
        <v>6.6436637880373794E-4</v>
      </c>
      <c r="Y100" s="165">
        <v>3.5655856710252731E-3</v>
      </c>
      <c r="Z100" s="165">
        <v>7.4812259812251369E-4</v>
      </c>
      <c r="AA100" s="165">
        <v>1.6530311179218549E-2</v>
      </c>
      <c r="AB100" s="165">
        <v>-5.1480446461134033E-3</v>
      </c>
      <c r="AC100" s="165">
        <v>7.7976605311347313E-3</v>
      </c>
      <c r="AD100" s="165">
        <v>-8.8843708209618288E-4</v>
      </c>
      <c r="AE100" s="165">
        <v>-5.1510591801775529E-3</v>
      </c>
      <c r="AF100" s="166">
        <v>-1.193019448991417E-3</v>
      </c>
      <c r="AK100" s="19"/>
    </row>
    <row r="101" spans="1:37" x14ac:dyDescent="0.2">
      <c r="A101" s="127">
        <v>44222</v>
      </c>
      <c r="B101" s="164">
        <v>3.263101140108593E-2</v>
      </c>
      <c r="C101" s="165">
        <v>-4.1271150783802724E-2</v>
      </c>
      <c r="D101" s="165">
        <v>5.8343055814631395E-3</v>
      </c>
      <c r="E101" s="165">
        <v>1.6793031301329808E-3</v>
      </c>
      <c r="F101" s="165">
        <v>-6.3926189693518376E-3</v>
      </c>
      <c r="G101" s="165">
        <v>-6.9386678112248745E-4</v>
      </c>
      <c r="H101" s="165">
        <v>-1.6941704797762358E-2</v>
      </c>
      <c r="I101" s="165">
        <v>5.1076838798065349E-3</v>
      </c>
      <c r="J101" s="165">
        <v>1.045514576578821E-2</v>
      </c>
      <c r="K101" s="165">
        <v>-2.6035261226629358E-2</v>
      </c>
      <c r="L101" s="165">
        <v>-4.5223253225659121E-3</v>
      </c>
      <c r="M101" s="165">
        <v>-4.0124685196528675E-3</v>
      </c>
      <c r="N101" s="165">
        <v>-8.6992462224295686E-3</v>
      </c>
      <c r="O101" s="165">
        <v>-4.148629223460043E-3</v>
      </c>
      <c r="P101" s="165">
        <v>3.2973485697866733E-2</v>
      </c>
      <c r="Q101" s="165">
        <v>2.7111700858216681E-2</v>
      </c>
      <c r="R101" s="165">
        <v>-4.0871406330281745E-3</v>
      </c>
      <c r="S101" s="165">
        <v>9.5622435466811151E-3</v>
      </c>
      <c r="T101" s="165">
        <v>-1.1090590916390419E-2</v>
      </c>
      <c r="U101" s="165">
        <v>1.2198854233428591E-2</v>
      </c>
      <c r="V101" s="165">
        <v>-1.7811682635877513E-2</v>
      </c>
      <c r="W101" s="165">
        <v>6.4276388979267463E-3</v>
      </c>
      <c r="X101" s="165">
        <v>1.5049442413681557E-3</v>
      </c>
      <c r="Y101" s="165">
        <v>-1.81059987830966E-2</v>
      </c>
      <c r="Z101" s="165">
        <v>-1.3513162436463388E-2</v>
      </c>
      <c r="AA101" s="165">
        <v>-3.1667204096788915E-2</v>
      </c>
      <c r="AB101" s="165">
        <v>5.12488317494042E-3</v>
      </c>
      <c r="AC101" s="165">
        <v>2.8649079882894224E-2</v>
      </c>
      <c r="AD101" s="165">
        <v>8.9603148213470707E-3</v>
      </c>
      <c r="AE101" s="165">
        <v>-1.355518653531429E-2</v>
      </c>
      <c r="AF101" s="166">
        <v>-7.4160206718343336E-4</v>
      </c>
      <c r="AK101" s="19"/>
    </row>
    <row r="102" spans="1:37" x14ac:dyDescent="0.2">
      <c r="A102" s="127">
        <v>44223</v>
      </c>
      <c r="B102" s="164">
        <v>6.0812714876033791E-2</v>
      </c>
      <c r="C102" s="165">
        <v>-1.7735737964085452E-2</v>
      </c>
      <c r="D102" s="165">
        <v>-2.9157029485915809E-2</v>
      </c>
      <c r="E102" s="165">
        <v>-7.6837522301269612E-3</v>
      </c>
      <c r="F102" s="165">
        <v>-3.9740666532125823E-2</v>
      </c>
      <c r="G102" s="165">
        <v>-3.5147704470733676E-2</v>
      </c>
      <c r="H102" s="165">
        <v>-1.2981244259386293E-2</v>
      </c>
      <c r="I102" s="165">
        <v>9.7216751975994775E-3</v>
      </c>
      <c r="J102" s="165">
        <v>-1.5418989340251765E-2</v>
      </c>
      <c r="K102" s="165">
        <v>-2.4219643910310507E-2</v>
      </c>
      <c r="L102" s="165">
        <v>-2.9919160636032061E-2</v>
      </c>
      <c r="M102" s="165">
        <v>-8.3556799796645764E-3</v>
      </c>
      <c r="N102" s="165">
        <v>-3.0254840121977988E-2</v>
      </c>
      <c r="O102" s="165">
        <v>-2.9342492833589806E-2</v>
      </c>
      <c r="P102" s="165">
        <v>-1.6325414586093601E-4</v>
      </c>
      <c r="Q102" s="165">
        <v>-1.5251003408047858E-2</v>
      </c>
      <c r="R102" s="165">
        <v>-2.8271780996021012E-2</v>
      </c>
      <c r="S102" s="165">
        <v>-3.890799891104102E-2</v>
      </c>
      <c r="T102" s="165">
        <v>-3.9626128436485275E-2</v>
      </c>
      <c r="U102" s="165">
        <v>2.453372337163584E-3</v>
      </c>
      <c r="V102" s="165">
        <v>-3.019986542413633E-2</v>
      </c>
      <c r="W102" s="165">
        <v>-3.5389519434653849E-2</v>
      </c>
      <c r="X102" s="165">
        <v>-6.5411298183755129E-3</v>
      </c>
      <c r="Y102" s="165">
        <v>-2.9295155486284252E-2</v>
      </c>
      <c r="Z102" s="165">
        <v>-2.9494900884333153E-2</v>
      </c>
      <c r="AA102" s="165">
        <v>-2.5455170585115816E-2</v>
      </c>
      <c r="AB102" s="165">
        <v>-3.4849731073950063E-2</v>
      </c>
      <c r="AC102" s="165">
        <v>4.0455398260935027E-2</v>
      </c>
      <c r="AD102" s="165">
        <v>-2.4879663239090966E-2</v>
      </c>
      <c r="AE102" s="165">
        <v>-3.8511435934317495E-2</v>
      </c>
      <c r="AF102" s="166">
        <v>-2.0489031917727218E-2</v>
      </c>
      <c r="AK102" s="19"/>
    </row>
    <row r="103" spans="1:37" x14ac:dyDescent="0.2">
      <c r="A103" s="127">
        <v>44224</v>
      </c>
      <c r="B103" s="164">
        <v>-1.7305095654061464E-2</v>
      </c>
      <c r="C103" s="165">
        <v>4.2773294513920312E-2</v>
      </c>
      <c r="D103" s="165">
        <v>-1.3184091557269961E-2</v>
      </c>
      <c r="E103" s="165">
        <v>-3.4985232084826512E-2</v>
      </c>
      <c r="F103" s="165">
        <v>1.649227962939892E-2</v>
      </c>
      <c r="G103" s="165">
        <v>2.0539173433561153E-2</v>
      </c>
      <c r="H103" s="165">
        <v>9.2970524704214519E-3</v>
      </c>
      <c r="I103" s="165">
        <v>-7.8774834162476104E-3</v>
      </c>
      <c r="J103" s="165">
        <v>1.2775664800652509E-2</v>
      </c>
      <c r="K103" s="165">
        <v>-1.8382055862886659E-4</v>
      </c>
      <c r="L103" s="165">
        <v>6.1830098429704883E-3</v>
      </c>
      <c r="M103" s="165">
        <v>1.7353751194860267E-2</v>
      </c>
      <c r="N103" s="165">
        <v>1.4595877303960947E-2</v>
      </c>
      <c r="O103" s="165">
        <v>4.6277290539279647E-2</v>
      </c>
      <c r="P103" s="165">
        <v>-1.9514974936596929E-2</v>
      </c>
      <c r="Q103" s="165">
        <v>7.6244875022488667E-3</v>
      </c>
      <c r="R103" s="165">
        <v>1.7597371988132604E-2</v>
      </c>
      <c r="S103" s="165">
        <v>-8.6953140096612813E-4</v>
      </c>
      <c r="T103" s="165">
        <v>1.1028897889242106E-2</v>
      </c>
      <c r="U103" s="165">
        <v>2.5890936691050248E-2</v>
      </c>
      <c r="V103" s="165">
        <v>2.8239939604947528E-2</v>
      </c>
      <c r="W103" s="165">
        <v>1.5422931320185018E-2</v>
      </c>
      <c r="X103" s="165">
        <v>7.6519308108013995E-3</v>
      </c>
      <c r="Y103" s="165">
        <v>3.5842293906809264E-3</v>
      </c>
      <c r="Z103" s="165">
        <v>1.5495973317396272E-2</v>
      </c>
      <c r="AA103" s="165">
        <v>4.3533102783728239E-3</v>
      </c>
      <c r="AB103" s="165">
        <v>1.666923107827234E-2</v>
      </c>
      <c r="AC103" s="165">
        <v>-9.7694411879640786E-3</v>
      </c>
      <c r="AD103" s="165">
        <v>-6.2566742563041622E-4</v>
      </c>
      <c r="AE103" s="165">
        <v>5.4284524653649857E-2</v>
      </c>
      <c r="AF103" s="166">
        <v>9.906224332305813E-3</v>
      </c>
      <c r="AK103" s="19"/>
    </row>
    <row r="104" spans="1:37" x14ac:dyDescent="0.2">
      <c r="A104" s="127">
        <v>44225</v>
      </c>
      <c r="B104" s="164">
        <v>-4.2307240675032665E-2</v>
      </c>
      <c r="C104" s="165">
        <v>-2.2778843214433464E-2</v>
      </c>
      <c r="D104" s="165">
        <v>-2.5509614530777047E-2</v>
      </c>
      <c r="E104" s="165">
        <v>-3.7420593403475033E-2</v>
      </c>
      <c r="F104" s="165">
        <v>-1.541344654288801E-2</v>
      </c>
      <c r="G104" s="165">
        <v>-8.1371380739315713E-3</v>
      </c>
      <c r="H104" s="165">
        <v>-4.2911706680915818E-2</v>
      </c>
      <c r="I104" s="165">
        <v>-1.6762196735774171E-2</v>
      </c>
      <c r="J104" s="165">
        <v>-2.0345879131398625E-2</v>
      </c>
      <c r="K104" s="165">
        <v>-4.5604982611162526E-2</v>
      </c>
      <c r="L104" s="165">
        <v>-1.3998895185760585E-2</v>
      </c>
      <c r="M104" s="165">
        <v>-3.6827061463756028E-2</v>
      </c>
      <c r="N104" s="165">
        <v>-2.6002450321990334E-2</v>
      </c>
      <c r="O104" s="165">
        <v>-9.9875512751916862E-3</v>
      </c>
      <c r="P104" s="165">
        <v>-8.0779562278820993E-3</v>
      </c>
      <c r="Q104" s="165">
        <v>-3.5646718239613961E-2</v>
      </c>
      <c r="R104" s="165">
        <v>-1.1067581192317544E-2</v>
      </c>
      <c r="S104" s="165">
        <v>4.9317714219012654E-3</v>
      </c>
      <c r="T104" s="165">
        <v>-1.0908588184044388E-2</v>
      </c>
      <c r="U104" s="165">
        <v>-2.9171666195964008E-2</v>
      </c>
      <c r="V104" s="165">
        <v>-8.38780427265573E-3</v>
      </c>
      <c r="W104" s="165">
        <v>-1.6492743046235603E-2</v>
      </c>
      <c r="X104" s="165">
        <v>-4.150119205297953E-3</v>
      </c>
      <c r="Y104" s="165">
        <v>-2.6428549999999995E-2</v>
      </c>
      <c r="Z104" s="165">
        <v>-1.3514733346409513E-2</v>
      </c>
      <c r="AA104" s="165">
        <v>-1.1197381455614663E-2</v>
      </c>
      <c r="AB104" s="165">
        <v>-2.5073155962702209E-2</v>
      </c>
      <c r="AC104" s="165">
        <v>-8.4846093133386091E-3</v>
      </c>
      <c r="AD104" s="165">
        <v>-2.2678226086956577E-2</v>
      </c>
      <c r="AE104" s="165">
        <v>-2.1584866721408469E-2</v>
      </c>
      <c r="AF104" s="166">
        <v>-2.0283393718859677E-2</v>
      </c>
      <c r="AK104" s="19"/>
    </row>
    <row r="105" spans="1:37" x14ac:dyDescent="0.2">
      <c r="A105" s="127">
        <v>44228</v>
      </c>
      <c r="B105" s="164">
        <v>-5.4651427652250284E-3</v>
      </c>
      <c r="C105" s="165">
        <v>6.6230602679673289E-3</v>
      </c>
      <c r="D105" s="165">
        <v>-4.1419874456112282E-3</v>
      </c>
      <c r="E105" s="165">
        <v>1.6520096122759398E-2</v>
      </c>
      <c r="F105" s="165">
        <v>8.4968020135249844E-3</v>
      </c>
      <c r="G105" s="165">
        <v>1.0282241528817293E-2</v>
      </c>
      <c r="H105" s="165">
        <v>1.4201960593965834E-2</v>
      </c>
      <c r="I105" s="165">
        <v>1.839389778403322E-2</v>
      </c>
      <c r="J105" s="165">
        <v>6.8535407329783915E-3</v>
      </c>
      <c r="K105" s="165">
        <v>1.6377610158858857E-2</v>
      </c>
      <c r="L105" s="165">
        <v>1.3128287898116486E-2</v>
      </c>
      <c r="M105" s="165">
        <v>9.7252907233791319E-4</v>
      </c>
      <c r="N105" s="165">
        <v>-2.7693670357227251E-3</v>
      </c>
      <c r="O105" s="165">
        <v>2.1257449874164891E-2</v>
      </c>
      <c r="P105" s="165">
        <v>1.2005708907684376E-2</v>
      </c>
      <c r="Q105" s="165">
        <v>-2.5746213886281843E-3</v>
      </c>
      <c r="R105" s="165">
        <v>7.3832052130753389E-3</v>
      </c>
      <c r="S105" s="165">
        <v>4.3301097831038859E-4</v>
      </c>
      <c r="T105" s="165">
        <v>3.7628190136380635E-3</v>
      </c>
      <c r="U105" s="165">
        <v>3.3152210587750197E-2</v>
      </c>
      <c r="V105" s="165">
        <v>1.5869534122899376E-2</v>
      </c>
      <c r="W105" s="165">
        <v>5.9277276226965547E-3</v>
      </c>
      <c r="X105" s="165">
        <v>1.2856929534109884E-2</v>
      </c>
      <c r="Y105" s="165">
        <v>1.4013235201469465E-2</v>
      </c>
      <c r="Z105" s="165">
        <v>1.2591073096959171E-3</v>
      </c>
      <c r="AA105" s="165">
        <v>-8.5844931506849909E-3</v>
      </c>
      <c r="AB105" s="165">
        <v>2.6442437257438556E-2</v>
      </c>
      <c r="AC105" s="165">
        <v>-2.8258666666666654E-2</v>
      </c>
      <c r="AD105" s="165">
        <v>-8.6838989008506395E-3</v>
      </c>
      <c r="AE105" s="165">
        <v>1.6649836673007457E-2</v>
      </c>
      <c r="AF105" s="166">
        <v>7.64743041135163E-3</v>
      </c>
      <c r="AK105" s="19"/>
    </row>
    <row r="106" spans="1:37" x14ac:dyDescent="0.2">
      <c r="A106" s="127">
        <v>44229</v>
      </c>
      <c r="B106" s="164">
        <v>1.8317516055825767E-3</v>
      </c>
      <c r="C106" s="165">
        <v>3.1359463653417574E-2</v>
      </c>
      <c r="D106" s="165">
        <v>2.4960280225938547E-4</v>
      </c>
      <c r="E106" s="165">
        <v>6.3367079643410484E-3</v>
      </c>
      <c r="F106" s="165">
        <v>2.6041697835818889E-2</v>
      </c>
      <c r="G106" s="165">
        <v>4.2117794271774533E-2</v>
      </c>
      <c r="H106" s="165">
        <v>7.5222077295586942E-3</v>
      </c>
      <c r="I106" s="165">
        <v>9.471365221525696E-3</v>
      </c>
      <c r="J106" s="165">
        <v>9.9009694719474073E-3</v>
      </c>
      <c r="K106" s="165">
        <v>3.5260682464455018E-2</v>
      </c>
      <c r="L106" s="165">
        <v>4.455279550802338E-2</v>
      </c>
      <c r="M106" s="165">
        <v>2.3317636769458305E-2</v>
      </c>
      <c r="N106" s="165">
        <v>7.7387230933794182E-3</v>
      </c>
      <c r="O106" s="165">
        <v>2.3108149993087856E-2</v>
      </c>
      <c r="P106" s="165">
        <v>-9.1255930883888947E-3</v>
      </c>
      <c r="Q106" s="165">
        <v>-8.9730621178081282E-3</v>
      </c>
      <c r="R106" s="165">
        <v>3.0782334160713631E-2</v>
      </c>
      <c r="S106" s="165">
        <v>8.8010487260488102E-3</v>
      </c>
      <c r="T106" s="165">
        <v>5.2998778936419466E-3</v>
      </c>
      <c r="U106" s="165">
        <v>-5.8418111205960077E-4</v>
      </c>
      <c r="V106" s="165">
        <v>2.859029400831159E-2</v>
      </c>
      <c r="W106" s="165">
        <v>-1.3957354315287107E-3</v>
      </c>
      <c r="X106" s="165">
        <v>2.5124703773645729E-2</v>
      </c>
      <c r="Y106" s="165">
        <v>1.1721256913039824E-2</v>
      </c>
      <c r="Z106" s="165">
        <v>1.4131739520958142E-2</v>
      </c>
      <c r="AA106" s="165">
        <v>4.0530767143160951E-3</v>
      </c>
      <c r="AB106" s="165">
        <v>2.142569055542598E-2</v>
      </c>
      <c r="AC106" s="165">
        <v>-7.9869544138048143E-3</v>
      </c>
      <c r="AD106" s="165">
        <v>1.0770445587120037E-2</v>
      </c>
      <c r="AE106" s="165">
        <v>3.5035421214040907E-2</v>
      </c>
      <c r="AF106" s="166">
        <v>1.5741143145203251E-2</v>
      </c>
      <c r="AK106" s="19"/>
    </row>
    <row r="107" spans="1:37" x14ac:dyDescent="0.2">
      <c r="A107" s="127">
        <v>44230</v>
      </c>
      <c r="B107" s="164">
        <v>2.6282252856080213E-3</v>
      </c>
      <c r="C107" s="165">
        <v>-2.1540597055689226E-3</v>
      </c>
      <c r="D107" s="165">
        <v>-1.4179395937889305E-2</v>
      </c>
      <c r="E107" s="165">
        <v>-7.7783758879037546E-3</v>
      </c>
      <c r="F107" s="165">
        <v>3.2099118820552164E-2</v>
      </c>
      <c r="G107" s="165">
        <v>-5.4545610389610255E-3</v>
      </c>
      <c r="H107" s="165">
        <v>2.1824041392695781E-2</v>
      </c>
      <c r="I107" s="165">
        <v>-1.3092297050303348E-3</v>
      </c>
      <c r="J107" s="165">
        <v>-3.8806986086744599E-3</v>
      </c>
      <c r="K107" s="165">
        <v>1.3550576569299144E-2</v>
      </c>
      <c r="L107" s="165">
        <v>5.5057566801206548E-3</v>
      </c>
      <c r="M107" s="165">
        <v>-4.8970418972876795E-3</v>
      </c>
      <c r="N107" s="165">
        <v>7.3853945122663855E-3</v>
      </c>
      <c r="O107" s="165">
        <v>-5.5172413793103114E-3</v>
      </c>
      <c r="P107" s="165">
        <v>-2.6791610402017163E-3</v>
      </c>
      <c r="Q107" s="165">
        <v>-4.6511627906976605E-3</v>
      </c>
      <c r="R107" s="165">
        <v>1.1451223625093654E-2</v>
      </c>
      <c r="S107" s="165">
        <v>-5.0056637348795396E-3</v>
      </c>
      <c r="T107" s="165">
        <v>-5.786302193907189E-3</v>
      </c>
      <c r="U107" s="165">
        <v>1.4571437822459066E-2</v>
      </c>
      <c r="V107" s="165">
        <v>-6.8772191955647211E-3</v>
      </c>
      <c r="W107" s="165">
        <v>1.2423636050666875E-3</v>
      </c>
      <c r="X107" s="165">
        <v>2.6473527239199157E-3</v>
      </c>
      <c r="Y107" s="165">
        <v>-8.367288731069511E-3</v>
      </c>
      <c r="Z107" s="165">
        <v>-2.4503601722651869E-3</v>
      </c>
      <c r="AA107" s="165">
        <v>5.3211192660549411E-3</v>
      </c>
      <c r="AB107" s="165">
        <v>-6.1694881488105757E-3</v>
      </c>
      <c r="AC107" s="165">
        <v>9.4963461910888558E-3</v>
      </c>
      <c r="AD107" s="165">
        <v>3.0545783034856555E-3</v>
      </c>
      <c r="AE107" s="165">
        <v>-2.9951061202206919E-3</v>
      </c>
      <c r="AF107" s="166">
        <v>1.177027243683737E-3</v>
      </c>
      <c r="AK107" s="19"/>
    </row>
    <row r="108" spans="1:37" x14ac:dyDescent="0.2">
      <c r="A108" s="127">
        <v>44231</v>
      </c>
      <c r="B108" s="164">
        <v>9.2318784871638915E-3</v>
      </c>
      <c r="C108" s="165">
        <v>3.7030886133661678E-2</v>
      </c>
      <c r="D108" s="165">
        <v>5.9051374565100012E-4</v>
      </c>
      <c r="E108" s="165">
        <v>2.5757779218190446E-2</v>
      </c>
      <c r="F108" s="165">
        <v>1.5670958173831684E-2</v>
      </c>
      <c r="G108" s="165">
        <v>1.0446435264241938E-3</v>
      </c>
      <c r="H108" s="165">
        <v>4.4965153383147438E-4</v>
      </c>
      <c r="I108" s="165">
        <v>3.2335590998470609E-2</v>
      </c>
      <c r="J108" s="165">
        <v>4.9210170186591018E-3</v>
      </c>
      <c r="K108" s="165">
        <v>1.7886215641778502E-2</v>
      </c>
      <c r="L108" s="165">
        <v>1.8021182520375101E-2</v>
      </c>
      <c r="M108" s="165">
        <v>7.2812946032003723E-3</v>
      </c>
      <c r="N108" s="165">
        <v>1.6960257429757597E-2</v>
      </c>
      <c r="O108" s="165">
        <v>1.9244122746185699E-2</v>
      </c>
      <c r="P108" s="165">
        <v>1.5950251445175034E-2</v>
      </c>
      <c r="Q108" s="165">
        <v>9.2835202492211888E-3</v>
      </c>
      <c r="R108" s="165">
        <v>2.30131790958501E-2</v>
      </c>
      <c r="S108" s="165">
        <v>1.1115863744856291E-2</v>
      </c>
      <c r="T108" s="165">
        <v>-1.6683937929176662E-2</v>
      </c>
      <c r="U108" s="165">
        <v>-4.0740946502056952E-3</v>
      </c>
      <c r="V108" s="165">
        <v>1.442689120583962E-2</v>
      </c>
      <c r="W108" s="165">
        <v>6.2041102645404855E-4</v>
      </c>
      <c r="X108" s="165">
        <v>1.34570688433715E-2</v>
      </c>
      <c r="Y108" s="165">
        <v>3.8006554507239221E-2</v>
      </c>
      <c r="Z108" s="165">
        <v>-2.536330645935192E-2</v>
      </c>
      <c r="AA108" s="165">
        <v>6.387990392626719E-3</v>
      </c>
      <c r="AB108" s="165">
        <v>3.918354668661328E-2</v>
      </c>
      <c r="AC108" s="165">
        <v>7.5664209584287434E-3</v>
      </c>
      <c r="AD108" s="165">
        <v>9.4192778205228755E-3</v>
      </c>
      <c r="AE108" s="165">
        <v>2.1538304997835711E-2</v>
      </c>
      <c r="AF108" s="166">
        <v>1.0814487885534296E-2</v>
      </c>
      <c r="AK108" s="19"/>
    </row>
    <row r="109" spans="1:37" x14ac:dyDescent="0.2">
      <c r="A109" s="127">
        <v>44232</v>
      </c>
      <c r="B109" s="164">
        <v>1.078480482942501E-2</v>
      </c>
      <c r="C109" s="165">
        <v>1.1048814875119106E-2</v>
      </c>
      <c r="D109" s="165">
        <v>-3.7939212385383891E-3</v>
      </c>
      <c r="E109" s="165">
        <v>-4.5855157186512896E-3</v>
      </c>
      <c r="F109" s="165">
        <v>-1.2865581147291971E-2</v>
      </c>
      <c r="G109" s="165">
        <v>7.0441223181045842E-3</v>
      </c>
      <c r="H109" s="165">
        <v>2.9213707865167748E-3</v>
      </c>
      <c r="I109" s="165">
        <v>1.7566179894179967E-2</v>
      </c>
      <c r="J109" s="165">
        <v>1.3058641626551237E-2</v>
      </c>
      <c r="K109" s="165">
        <v>1.5974476393326054E-2</v>
      </c>
      <c r="L109" s="165">
        <v>-8.5106382978727968E-4</v>
      </c>
      <c r="M109" s="165">
        <v>1.1615743788139676E-2</v>
      </c>
      <c r="N109" s="165">
        <v>1.4338282403114633E-4</v>
      </c>
      <c r="O109" s="165">
        <v>-1.0375931104338543E-2</v>
      </c>
      <c r="P109" s="165">
        <v>6.3626179068572153E-3</v>
      </c>
      <c r="Q109" s="165">
        <v>1.5186072745660972E-2</v>
      </c>
      <c r="R109" s="165">
        <v>-1.9530126582278928E-3</v>
      </c>
      <c r="S109" s="165">
        <v>7.3449415123203465E-3</v>
      </c>
      <c r="T109" s="165">
        <v>-3.0250439204094759E-3</v>
      </c>
      <c r="U109" s="165">
        <v>7.8509980548524538E-4</v>
      </c>
      <c r="V109" s="165">
        <v>3.1856615520990728E-2</v>
      </c>
      <c r="W109" s="165">
        <v>4.1851352723021318E-3</v>
      </c>
      <c r="X109" s="165">
        <v>3.8238634141332106E-3</v>
      </c>
      <c r="Y109" s="165">
        <v>6.3225390416021821E-3</v>
      </c>
      <c r="Z109" s="165">
        <v>-1.460584506789453E-2</v>
      </c>
      <c r="AA109" s="165">
        <v>3.2644360403415451E-3</v>
      </c>
      <c r="AB109" s="165">
        <v>-2.2938876941457353E-3</v>
      </c>
      <c r="AC109" s="165">
        <v>1.0960036533387285E-2</v>
      </c>
      <c r="AD109" s="165">
        <v>1.2839416353324973E-2</v>
      </c>
      <c r="AE109" s="165">
        <v>5.1601177419988709E-3</v>
      </c>
      <c r="AF109" s="166">
        <v>2.9746398908290228E-3</v>
      </c>
      <c r="AK109" s="19"/>
    </row>
    <row r="110" spans="1:37" x14ac:dyDescent="0.2">
      <c r="A110" s="127">
        <v>44235</v>
      </c>
      <c r="B110" s="164">
        <v>9.7759904412040299E-3</v>
      </c>
      <c r="C110" s="165">
        <v>1.3541328900390504E-2</v>
      </c>
      <c r="D110" s="165">
        <v>5.2894378934238429E-3</v>
      </c>
      <c r="E110" s="165">
        <v>1.0968777821320774E-3</v>
      </c>
      <c r="F110" s="165">
        <v>1.9333449407657133E-2</v>
      </c>
      <c r="G110" s="165">
        <v>2.3056979274611367E-2</v>
      </c>
      <c r="H110" s="165">
        <v>2.4871173540865543E-2</v>
      </c>
      <c r="I110" s="165">
        <v>1.788679210121491E-2</v>
      </c>
      <c r="J110" s="165">
        <v>5.4379856822563966E-3</v>
      </c>
      <c r="K110" s="165">
        <v>1.921663105462601E-3</v>
      </c>
      <c r="L110" s="165">
        <v>2.2657560477001626E-2</v>
      </c>
      <c r="M110" s="165">
        <v>4.6323822652512003E-3</v>
      </c>
      <c r="N110" s="165">
        <v>4.195704163148406E-3</v>
      </c>
      <c r="O110" s="165">
        <v>1.6844276383636947E-2</v>
      </c>
      <c r="P110" s="165">
        <v>1.494375552226157E-2</v>
      </c>
      <c r="Q110" s="165">
        <v>2.858017686677039E-3</v>
      </c>
      <c r="R110" s="165">
        <v>1.5654464868950946E-2</v>
      </c>
      <c r="S110" s="165">
        <v>-4.7041113491004261E-3</v>
      </c>
      <c r="T110" s="165">
        <v>-1.0026470018000166E-2</v>
      </c>
      <c r="U110" s="165">
        <v>1.1147977016696675E-3</v>
      </c>
      <c r="V110" s="165">
        <v>-1.1715229744916233E-2</v>
      </c>
      <c r="W110" s="165">
        <v>-3.0872036612610287E-3</v>
      </c>
      <c r="X110" s="165">
        <v>1.6741596620795107E-4</v>
      </c>
      <c r="Y110" s="165">
        <v>9.3896785249840686E-3</v>
      </c>
      <c r="Z110" s="165">
        <v>-5.2390987877393158E-4</v>
      </c>
      <c r="AA110" s="165">
        <v>-4.8807122198120112E-3</v>
      </c>
      <c r="AB110" s="165">
        <v>-9.0051490347243801E-3</v>
      </c>
      <c r="AC110" s="165">
        <v>2.4091346635386479E-3</v>
      </c>
      <c r="AD110" s="165">
        <v>4.641160954272916E-3</v>
      </c>
      <c r="AE110" s="165">
        <v>4.8796620693384529E-2</v>
      </c>
      <c r="AF110" s="166">
        <v>7.6254709736407467E-3</v>
      </c>
      <c r="AK110" s="19"/>
    </row>
    <row r="111" spans="1:37" x14ac:dyDescent="0.2">
      <c r="A111" s="127">
        <v>44236</v>
      </c>
      <c r="B111" s="164">
        <v>9.9583428291194487E-4</v>
      </c>
      <c r="C111" s="165">
        <v>-1.0235159156733453E-2</v>
      </c>
      <c r="D111" s="165">
        <v>-3.8725974360896975E-3</v>
      </c>
      <c r="E111" s="165">
        <v>-6.573727074027258E-3</v>
      </c>
      <c r="F111" s="165">
        <v>1.4956348407025422E-2</v>
      </c>
      <c r="G111" s="165">
        <v>-8.6096734658336338E-4</v>
      </c>
      <c r="H111" s="165">
        <v>-5.6843461187905397E-3</v>
      </c>
      <c r="I111" s="165">
        <v>-8.9905804861173388E-3</v>
      </c>
      <c r="J111" s="165">
        <v>-4.4069913624595891E-3</v>
      </c>
      <c r="K111" s="165">
        <v>-1.3077594178817598E-2</v>
      </c>
      <c r="L111" s="165">
        <v>1.0328069505143311E-3</v>
      </c>
      <c r="M111" s="165">
        <v>-9.0257872607388823E-3</v>
      </c>
      <c r="N111" s="165">
        <v>-1.164164557955083E-2</v>
      </c>
      <c r="O111" s="165">
        <v>-6.4232758620689223E-3</v>
      </c>
      <c r="P111" s="165">
        <v>-1.2215864313438463E-2</v>
      </c>
      <c r="Q111" s="165">
        <v>8.1858235288119197E-3</v>
      </c>
      <c r="R111" s="165">
        <v>-3.9959826173537882E-3</v>
      </c>
      <c r="S111" s="165">
        <v>2.0795887883581665E-2</v>
      </c>
      <c r="T111" s="165">
        <v>0</v>
      </c>
      <c r="U111" s="165">
        <v>5.3615003696889652E-3</v>
      </c>
      <c r="V111" s="165">
        <v>-1.1296359771386544E-2</v>
      </c>
      <c r="W111" s="165">
        <v>-3.8708679085061037E-3</v>
      </c>
      <c r="X111" s="165">
        <v>-9.3332610611176481E-3</v>
      </c>
      <c r="Y111" s="165">
        <v>6.5663954835784022E-3</v>
      </c>
      <c r="Z111" s="165">
        <v>1.6310072964297539E-2</v>
      </c>
      <c r="AA111" s="165">
        <v>-9.0824706463665805E-4</v>
      </c>
      <c r="AB111" s="165">
        <v>-1.7883658068942321E-3</v>
      </c>
      <c r="AC111" s="165">
        <v>1.4019627478469854E-3</v>
      </c>
      <c r="AD111" s="165">
        <v>5.5161208406269147E-3</v>
      </c>
      <c r="AE111" s="165">
        <v>-9.4210157894737412E-3</v>
      </c>
      <c r="AF111" s="166">
        <v>-3.1638552005741616E-4</v>
      </c>
      <c r="AK111" s="19"/>
    </row>
    <row r="112" spans="1:37" x14ac:dyDescent="0.2">
      <c r="A112" s="127">
        <v>44237</v>
      </c>
      <c r="B112" s="164">
        <v>7.7373714188433418E-4</v>
      </c>
      <c r="C112" s="165">
        <v>1.2235522576570901E-2</v>
      </c>
      <c r="D112" s="165">
        <v>7.6484810728538744E-3</v>
      </c>
      <c r="E112" s="165">
        <v>-4.5584591044210976E-3</v>
      </c>
      <c r="F112" s="165">
        <v>-1.4875404771183653E-2</v>
      </c>
      <c r="G112" s="165">
        <v>2.2303426714838093E-3</v>
      </c>
      <c r="H112" s="165">
        <v>1.7150373979225808E-2</v>
      </c>
      <c r="I112" s="165">
        <v>-2.5979340206185642E-2</v>
      </c>
      <c r="J112" s="165">
        <v>-2.0121327562950819E-3</v>
      </c>
      <c r="K112" s="165">
        <v>1.8904594307582734E-2</v>
      </c>
      <c r="L112" s="165">
        <v>1.2713865787208789E-2</v>
      </c>
      <c r="M112" s="165">
        <v>6.9300067927913211E-4</v>
      </c>
      <c r="N112" s="165">
        <v>6.9372152917923646E-3</v>
      </c>
      <c r="O112" s="165">
        <v>1.3610411936209044E-3</v>
      </c>
      <c r="P112" s="165">
        <v>1.1466011653824548E-3</v>
      </c>
      <c r="Q112" s="165">
        <v>3.2476934324245921E-3</v>
      </c>
      <c r="R112" s="165">
        <v>5.7316233596260702E-4</v>
      </c>
      <c r="S112" s="165">
        <v>-7.3155015708029625E-3</v>
      </c>
      <c r="T112" s="165">
        <v>-1.9988952984543173E-3</v>
      </c>
      <c r="U112" s="165">
        <v>-3.897103763430998E-3</v>
      </c>
      <c r="V112" s="165">
        <v>4.7253969467364598E-3</v>
      </c>
      <c r="W112" s="165">
        <v>-3.4972954612154661E-3</v>
      </c>
      <c r="X112" s="165">
        <v>8.4512041628848067E-5</v>
      </c>
      <c r="Y112" s="165">
        <v>-8.3583240457100194E-3</v>
      </c>
      <c r="Z112" s="165">
        <v>1.1437032256817803E-2</v>
      </c>
      <c r="AA112" s="165">
        <v>-7.272909090908497E-4</v>
      </c>
      <c r="AB112" s="165">
        <v>-3.8738135991900347E-4</v>
      </c>
      <c r="AC112" s="165">
        <v>3.2200019999999885E-2</v>
      </c>
      <c r="AD112" s="165">
        <v>-1.1657388580437633E-2</v>
      </c>
      <c r="AE112" s="165">
        <v>7.5447529206034147E-3</v>
      </c>
      <c r="AF112" s="166">
        <v>1.9750871929125058E-3</v>
      </c>
      <c r="AK112" s="19"/>
    </row>
    <row r="113" spans="1:37" x14ac:dyDescent="0.2">
      <c r="A113" s="127">
        <v>44238</v>
      </c>
      <c r="B113" s="164">
        <v>-2.1371741535545219E-2</v>
      </c>
      <c r="C113" s="165">
        <v>6.2389458391631791E-4</v>
      </c>
      <c r="D113" s="165">
        <v>-1.4342086302127743E-2</v>
      </c>
      <c r="E113" s="165">
        <v>-1.9203338645418233E-3</v>
      </c>
      <c r="F113" s="165">
        <v>-5.9456116076407328E-3</v>
      </c>
      <c r="G113" s="165">
        <v>3.1863493668504717E-3</v>
      </c>
      <c r="H113" s="165">
        <v>-5.4042370969813458E-3</v>
      </c>
      <c r="I113" s="165">
        <v>7.1972901271257772E-3</v>
      </c>
      <c r="J113" s="165">
        <v>1.4112923956166368E-2</v>
      </c>
      <c r="K113" s="165">
        <v>0</v>
      </c>
      <c r="L113" s="165">
        <v>-6.4414092495116426E-3</v>
      </c>
      <c r="M113" s="165">
        <v>9.8877125071838989E-5</v>
      </c>
      <c r="N113" s="165">
        <v>-5.8488068761074485E-3</v>
      </c>
      <c r="O113" s="165">
        <v>3.0581022246329859E-2</v>
      </c>
      <c r="P113" s="165">
        <v>-1.0880186696338168E-2</v>
      </c>
      <c r="Q113" s="165">
        <v>-4.49613337924748E-3</v>
      </c>
      <c r="R113" s="165">
        <v>-2.7924959818845796E-3</v>
      </c>
      <c r="S113" s="165">
        <v>-6.0629665875822081E-4</v>
      </c>
      <c r="T113" s="165">
        <v>-2.0029128774740057E-3</v>
      </c>
      <c r="U113" s="165">
        <v>6.8775140097907528E-3</v>
      </c>
      <c r="V113" s="165">
        <v>7.5809767438803632E-3</v>
      </c>
      <c r="W113" s="165">
        <v>8.5790827594833807E-4</v>
      </c>
      <c r="X113" s="165">
        <v>1.909430542795576E-2</v>
      </c>
      <c r="Y113" s="165">
        <v>2.8095869229569637E-3</v>
      </c>
      <c r="Z113" s="165">
        <v>-9.8976306520270896E-4</v>
      </c>
      <c r="AA113" s="165">
        <v>-6.5502366548442215E-3</v>
      </c>
      <c r="AB113" s="165">
        <v>2.0441784339839231E-2</v>
      </c>
      <c r="AC113" s="165">
        <v>-2.8870412151319247E-2</v>
      </c>
      <c r="AD113" s="165">
        <v>-7.6320680069363878E-4</v>
      </c>
      <c r="AE113" s="165">
        <v>6.7499813650269136E-3</v>
      </c>
      <c r="AF113" s="166">
        <v>-2.2584277525772301E-4</v>
      </c>
      <c r="AK113" s="19"/>
    </row>
    <row r="114" spans="1:37" x14ac:dyDescent="0.2">
      <c r="A114" s="127">
        <v>44239</v>
      </c>
      <c r="B114" s="164">
        <v>8.4080466178189095E-3</v>
      </c>
      <c r="C114" s="165">
        <v>1.0209625285786172E-2</v>
      </c>
      <c r="D114" s="165">
        <v>9.2325309080483198E-3</v>
      </c>
      <c r="E114" s="165">
        <v>1.7759934220380469E-3</v>
      </c>
      <c r="F114" s="165">
        <v>1.5189974077851609E-3</v>
      </c>
      <c r="G114" s="165">
        <v>-1.814978518326904E-3</v>
      </c>
      <c r="H114" s="165">
        <v>5.7596828654535859E-3</v>
      </c>
      <c r="I114" s="165">
        <v>-6.0950186593099476E-3</v>
      </c>
      <c r="J114" s="165">
        <v>7.7534792793931828E-3</v>
      </c>
      <c r="K114" s="165">
        <v>8.3232879598851284E-3</v>
      </c>
      <c r="L114" s="165">
        <v>1.3231013189279217E-2</v>
      </c>
      <c r="M114" s="165">
        <v>6.8751313093575739E-3</v>
      </c>
      <c r="N114" s="165">
        <v>1.6242402484967222E-3</v>
      </c>
      <c r="O114" s="165">
        <v>1.895814375206073E-2</v>
      </c>
      <c r="P114" s="165">
        <v>-9.0977583624918257E-4</v>
      </c>
      <c r="Q114" s="165">
        <v>3.1314224151681724E-3</v>
      </c>
      <c r="R114" s="165">
        <v>1.4216959453810407E-2</v>
      </c>
      <c r="S114" s="165">
        <v>-1.7268399360276243E-3</v>
      </c>
      <c r="T114" s="165">
        <v>3.4787457849163594E-3</v>
      </c>
      <c r="U114" s="165">
        <v>2.045073376312434E-3</v>
      </c>
      <c r="V114" s="165">
        <v>-9.8926993816979003E-3</v>
      </c>
      <c r="W114" s="165">
        <v>-5.532603358020749E-3</v>
      </c>
      <c r="X114" s="165">
        <v>-3.6064084810477626E-3</v>
      </c>
      <c r="Y114" s="165">
        <v>-2.5966175371497924E-3</v>
      </c>
      <c r="Z114" s="165">
        <v>-1.4501506885908233E-2</v>
      </c>
      <c r="AA114" s="165">
        <v>-7.3259526493022475E-3</v>
      </c>
      <c r="AB114" s="165">
        <v>-3.3228756608206789E-3</v>
      </c>
      <c r="AC114" s="165">
        <v>5.1875898880204829E-3</v>
      </c>
      <c r="AD114" s="165">
        <v>3.1245451152743797E-3</v>
      </c>
      <c r="AE114" s="165">
        <v>-1.6971378828319561E-2</v>
      </c>
      <c r="AF114" s="166">
        <v>8.8130394805085999E-4</v>
      </c>
      <c r="AK114" s="19"/>
    </row>
    <row r="115" spans="1:37" x14ac:dyDescent="0.2">
      <c r="A115" s="127">
        <v>44243</v>
      </c>
      <c r="B115" s="164">
        <v>-1.1583615191666619E-2</v>
      </c>
      <c r="C115" s="165">
        <v>8.1777352329013286E-3</v>
      </c>
      <c r="D115" s="165">
        <v>-1.8422540664568055E-2</v>
      </c>
      <c r="E115" s="165">
        <v>-1.6103960113169835E-2</v>
      </c>
      <c r="F115" s="165">
        <v>2.9386658060226667E-2</v>
      </c>
      <c r="G115" s="165">
        <v>2.2172836452021949E-2</v>
      </c>
      <c r="H115" s="165">
        <v>6.2668177331122177E-3</v>
      </c>
      <c r="I115" s="165">
        <v>-1.6494036445463212E-2</v>
      </c>
      <c r="J115" s="165">
        <v>-8.2856383563945091E-3</v>
      </c>
      <c r="K115" s="165">
        <v>1.0318107985619607E-2</v>
      </c>
      <c r="L115" s="165">
        <v>1.8412065392777288E-2</v>
      </c>
      <c r="M115" s="165">
        <v>-6.3862551225446484E-4</v>
      </c>
      <c r="N115" s="165">
        <v>-7.639346054580165E-3</v>
      </c>
      <c r="O115" s="165">
        <v>1.067788366481337E-2</v>
      </c>
      <c r="P115" s="165">
        <v>-6.0430710419767664E-3</v>
      </c>
      <c r="Q115" s="165">
        <v>-9.0646835266576797E-3</v>
      </c>
      <c r="R115" s="165">
        <v>2.4070753982300852E-2</v>
      </c>
      <c r="S115" s="165">
        <v>5.282865973339046E-3</v>
      </c>
      <c r="T115" s="165">
        <v>-1.0000043596798402E-2</v>
      </c>
      <c r="U115" s="165">
        <v>-5.2655535886045879E-3</v>
      </c>
      <c r="V115" s="165">
        <v>-2.8848016776246155E-3</v>
      </c>
      <c r="W115" s="165">
        <v>2.35068949183459E-3</v>
      </c>
      <c r="X115" s="165">
        <v>3.4197284066174838E-2</v>
      </c>
      <c r="Y115" s="165">
        <v>1.0002678336402226E-2</v>
      </c>
      <c r="Z115" s="165">
        <v>-1.1028500823436982E-2</v>
      </c>
      <c r="AA115" s="165">
        <v>-9.2249075788763957E-4</v>
      </c>
      <c r="AB115" s="165">
        <v>-9.8114542356630974E-3</v>
      </c>
      <c r="AC115" s="165">
        <v>-2.4612980853255584E-2</v>
      </c>
      <c r="AD115" s="165">
        <v>8.2370249308711951E-3</v>
      </c>
      <c r="AE115" s="165">
        <v>-7.033580295556785E-3</v>
      </c>
      <c r="AF115" s="166">
        <v>2.0455585789487252E-3</v>
      </c>
      <c r="AK115" s="19"/>
    </row>
    <row r="116" spans="1:37" x14ac:dyDescent="0.2">
      <c r="A116" s="127">
        <v>44244</v>
      </c>
      <c r="B116" s="164">
        <v>1.1316876767342166E-4</v>
      </c>
      <c r="C116" s="165">
        <v>-1.6222797012240386E-2</v>
      </c>
      <c r="D116" s="165">
        <v>1.18966030217591E-2</v>
      </c>
      <c r="E116" s="165">
        <v>-1.764401204829158E-2</v>
      </c>
      <c r="F116" s="165">
        <v>-7.643379010515039E-3</v>
      </c>
      <c r="G116" s="165">
        <v>-3.9530585049651901E-4</v>
      </c>
      <c r="H116" s="165">
        <v>2.9958134756516763E-2</v>
      </c>
      <c r="I116" s="165">
        <v>-5.5901528957279512E-3</v>
      </c>
      <c r="J116" s="165">
        <v>-2.7849413168888892E-3</v>
      </c>
      <c r="K116" s="165">
        <v>-3.5744510638298088E-3</v>
      </c>
      <c r="L116" s="165">
        <v>2.5003174205115997E-3</v>
      </c>
      <c r="M116" s="165">
        <v>-7.569838698684217E-3</v>
      </c>
      <c r="N116" s="165">
        <v>2.0080604592726425E-2</v>
      </c>
      <c r="O116" s="165">
        <v>-9.9248117508434763E-3</v>
      </c>
      <c r="P116" s="165">
        <v>-8.3283917714660483E-4</v>
      </c>
      <c r="Q116" s="165">
        <v>3.574222905315505E-3</v>
      </c>
      <c r="R116" s="165">
        <v>3.1110405714915856E-3</v>
      </c>
      <c r="S116" s="165">
        <v>-7.3478212684175981E-3</v>
      </c>
      <c r="T116" s="165">
        <v>1.7373765328958291E-2</v>
      </c>
      <c r="U116" s="165">
        <v>2.0517029386750707E-3</v>
      </c>
      <c r="V116" s="165">
        <v>1.6089181337772374E-2</v>
      </c>
      <c r="W116" s="165">
        <v>4.2214587902040801E-3</v>
      </c>
      <c r="X116" s="165">
        <v>-3.7410676815813337E-3</v>
      </c>
      <c r="Y116" s="165">
        <v>6.9868336316216695E-3</v>
      </c>
      <c r="Z116" s="165">
        <v>6.9003451250746473E-3</v>
      </c>
      <c r="AA116" s="165">
        <v>5.2446904803438388E-2</v>
      </c>
      <c r="AB116" s="165">
        <v>-1.8758971200354413E-3</v>
      </c>
      <c r="AC116" s="165">
        <v>8.5470494209818337E-3</v>
      </c>
      <c r="AD116" s="165">
        <v>1.0572517902718293E-2</v>
      </c>
      <c r="AE116" s="165">
        <v>4.8294068742871232E-4</v>
      </c>
      <c r="AF116" s="166">
        <v>2.8636460968665123E-3</v>
      </c>
      <c r="AK116" s="19"/>
    </row>
    <row r="117" spans="1:37" x14ac:dyDescent="0.2">
      <c r="A117" s="127">
        <v>44245</v>
      </c>
      <c r="B117" s="164">
        <v>1.5397685210224221E-2</v>
      </c>
      <c r="C117" s="165">
        <v>-5.4443840299378543E-4</v>
      </c>
      <c r="D117" s="165">
        <v>-1.3072458668679343E-2</v>
      </c>
      <c r="E117" s="165">
        <v>-8.6364187904746093E-3</v>
      </c>
      <c r="F117" s="165">
        <v>-3.266521839893799E-2</v>
      </c>
      <c r="G117" s="165">
        <v>-1.1764730423656999E-2</v>
      </c>
      <c r="H117" s="165">
        <v>-9.5913054543642629E-3</v>
      </c>
      <c r="I117" s="165">
        <v>1.9459459459461037E-3</v>
      </c>
      <c r="J117" s="165">
        <v>1.2766786100802285E-2</v>
      </c>
      <c r="K117" s="165">
        <v>-1.6740689840439082E-2</v>
      </c>
      <c r="L117" s="165">
        <v>-9.0810132723991854E-3</v>
      </c>
      <c r="M117" s="165">
        <v>8.0238239135361766E-3</v>
      </c>
      <c r="N117" s="165">
        <v>7.5821404721350127E-3</v>
      </c>
      <c r="O117" s="165">
        <v>-3.8803073203009797E-3</v>
      </c>
      <c r="P117" s="165">
        <v>6.3349336806290957E-3</v>
      </c>
      <c r="Q117" s="165">
        <v>4.8292284237794192E-4</v>
      </c>
      <c r="R117" s="165">
        <v>3.3769123345177565E-3</v>
      </c>
      <c r="S117" s="165">
        <v>9.2761584812766085E-3</v>
      </c>
      <c r="T117" s="165">
        <v>-1.7209452687905191E-3</v>
      </c>
      <c r="U117" s="165">
        <v>-1.678968079594112E-3</v>
      </c>
      <c r="V117" s="165">
        <v>7.6393566345109853E-3</v>
      </c>
      <c r="W117" s="165">
        <v>8.3293783410740563E-3</v>
      </c>
      <c r="X117" s="165">
        <v>-2.6246022349252218E-3</v>
      </c>
      <c r="Y117" s="165">
        <v>-5.1195353004958033E-3</v>
      </c>
      <c r="Z117" s="165">
        <v>4.7421497617703423E-3</v>
      </c>
      <c r="AA117" s="165">
        <v>-1.755044683100504E-4</v>
      </c>
      <c r="AB117" s="165">
        <v>8.8670957753143043E-3</v>
      </c>
      <c r="AC117" s="165">
        <v>-1.2913700304404752E-2</v>
      </c>
      <c r="AD117" s="165">
        <v>-6.480973637519849E-2</v>
      </c>
      <c r="AE117" s="165">
        <v>-1.8450986714750206E-2</v>
      </c>
      <c r="AF117" s="166">
        <v>-3.7857819341524657E-3</v>
      </c>
      <c r="AK117" s="19"/>
    </row>
    <row r="118" spans="1:37" x14ac:dyDescent="0.2">
      <c r="A118" s="127">
        <v>44246</v>
      </c>
      <c r="B118" s="164">
        <v>-1.5777454863618479E-2</v>
      </c>
      <c r="C118" s="165">
        <v>2.5060330568124733E-2</v>
      </c>
      <c r="D118" s="165">
        <v>-3.6124242188639855E-3</v>
      </c>
      <c r="E118" s="165">
        <v>1.2334283506745258E-3</v>
      </c>
      <c r="F118" s="165">
        <v>4.3121667174245371E-2</v>
      </c>
      <c r="G118" s="165">
        <v>4.9970018507103031E-2</v>
      </c>
      <c r="H118" s="165">
        <v>8.4210842105263417E-3</v>
      </c>
      <c r="I118" s="165">
        <v>-1.4242555028053605E-2</v>
      </c>
      <c r="J118" s="165">
        <v>-1.2999783336616222E-2</v>
      </c>
      <c r="K118" s="165">
        <v>4.9166051960284118E-2</v>
      </c>
      <c r="L118" s="165">
        <v>1.8457570541289048E-2</v>
      </c>
      <c r="M118" s="165">
        <v>1.9651139550891372E-4</v>
      </c>
      <c r="N118" s="165">
        <v>-1.204724658034606E-2</v>
      </c>
      <c r="O118" s="165">
        <v>2.272353477157063E-2</v>
      </c>
      <c r="P118" s="165">
        <v>-1.4412366079374572E-2</v>
      </c>
      <c r="Q118" s="165">
        <v>-1.6652642191002709E-2</v>
      </c>
      <c r="R118" s="165">
        <v>1.6690762186709396E-2</v>
      </c>
      <c r="S118" s="165">
        <v>-1.4807538892692595E-2</v>
      </c>
      <c r="T118" s="165">
        <v>-1.458696181844632E-2</v>
      </c>
      <c r="U118" s="165">
        <v>-1.1567300057307994E-2</v>
      </c>
      <c r="V118" s="165">
        <v>-2.1159225891770106E-2</v>
      </c>
      <c r="W118" s="165">
        <v>-1.8605697665449727E-2</v>
      </c>
      <c r="X118" s="165">
        <v>-1.8217764831742755E-3</v>
      </c>
      <c r="Y118" s="165">
        <v>-1.2052257944989431E-2</v>
      </c>
      <c r="Z118" s="165">
        <v>-1.1662303076492186E-2</v>
      </c>
      <c r="AA118" s="165">
        <v>-9.3014917514916418E-3</v>
      </c>
      <c r="AB118" s="165">
        <v>-2.2068353797897733E-2</v>
      </c>
      <c r="AC118" s="165">
        <v>-1.2264309577445509E-3</v>
      </c>
      <c r="AD118" s="165">
        <v>4.9396482655923446E-3</v>
      </c>
      <c r="AE118" s="165">
        <v>3.5518797814206859E-3</v>
      </c>
      <c r="AF118" s="166">
        <v>3.1117690279858223E-5</v>
      </c>
      <c r="AK118" s="19"/>
    </row>
    <row r="119" spans="1:37" x14ac:dyDescent="0.2">
      <c r="A119" s="127">
        <v>44249</v>
      </c>
      <c r="B119" s="164">
        <v>-2.3790530001891463E-3</v>
      </c>
      <c r="C119" s="165">
        <v>3.2191859195634276E-2</v>
      </c>
      <c r="D119" s="165">
        <v>-9.4954895809440387E-4</v>
      </c>
      <c r="E119" s="165">
        <v>-2.9798992446253614E-2</v>
      </c>
      <c r="F119" s="165">
        <v>-2.1106341007466112E-2</v>
      </c>
      <c r="G119" s="165">
        <v>3.8826134270380175E-2</v>
      </c>
      <c r="H119" s="165">
        <v>2.7035448005152896E-2</v>
      </c>
      <c r="I119" s="165">
        <v>-5.4728546409806844E-3</v>
      </c>
      <c r="J119" s="165">
        <v>1.0377170018416093E-2</v>
      </c>
      <c r="K119" s="165">
        <v>3.4608396002788311E-2</v>
      </c>
      <c r="L119" s="165">
        <v>3.9604588422859077E-3</v>
      </c>
      <c r="M119" s="165">
        <v>2.9473865489015871E-4</v>
      </c>
      <c r="N119" s="165">
        <v>-1.3553171208347981E-2</v>
      </c>
      <c r="O119" s="165">
        <v>-3.6502127805177809E-2</v>
      </c>
      <c r="P119" s="165">
        <v>1.5715631829828158E-2</v>
      </c>
      <c r="Q119" s="165">
        <v>-6.8106579165704284E-3</v>
      </c>
      <c r="R119" s="165">
        <v>9.3906226350324307E-3</v>
      </c>
      <c r="S119" s="165">
        <v>-8.4812945608436774E-4</v>
      </c>
      <c r="T119" s="165">
        <v>8.3434679255791622E-3</v>
      </c>
      <c r="U119" s="165">
        <v>-2.6808341176045358E-2</v>
      </c>
      <c r="V119" s="165">
        <v>-3.7670791785078483E-2</v>
      </c>
      <c r="W119" s="165">
        <v>-4.2479624548152906E-3</v>
      </c>
      <c r="X119" s="165">
        <v>-2.2753086654389132E-2</v>
      </c>
      <c r="Y119" s="165">
        <v>1.3432876062425381E-2</v>
      </c>
      <c r="Z119" s="165">
        <v>9.4276545768670061E-3</v>
      </c>
      <c r="AA119" s="165">
        <v>0</v>
      </c>
      <c r="AB119" s="165">
        <v>1.7535344454361335E-2</v>
      </c>
      <c r="AC119" s="165">
        <v>0</v>
      </c>
      <c r="AD119" s="165">
        <v>-4.6985255081257726E-3</v>
      </c>
      <c r="AE119" s="165">
        <v>4.416009401013099E-2</v>
      </c>
      <c r="AF119" s="166">
        <v>8.690455929831753E-4</v>
      </c>
      <c r="AK119" s="19"/>
    </row>
    <row r="120" spans="1:37" x14ac:dyDescent="0.2">
      <c r="A120" s="127">
        <v>44250</v>
      </c>
      <c r="B120" s="164">
        <v>2.8391438462160856E-4</v>
      </c>
      <c r="C120" s="165">
        <v>7.2821259422315432E-3</v>
      </c>
      <c r="D120" s="165">
        <v>4.2770380426100374E-3</v>
      </c>
      <c r="E120" s="165">
        <v>-1.1111031746031674E-3</v>
      </c>
      <c r="F120" s="165">
        <v>-3.5701333246399569E-3</v>
      </c>
      <c r="G120" s="165">
        <v>9.7220719959834057E-3</v>
      </c>
      <c r="H120" s="165">
        <v>1.2602886600293628E-2</v>
      </c>
      <c r="I120" s="165">
        <v>1.760906889720415E-3</v>
      </c>
      <c r="J120" s="165">
        <v>-1.777602177017612E-3</v>
      </c>
      <c r="K120" s="165">
        <v>-5.7618597951344386E-3</v>
      </c>
      <c r="L120" s="165">
        <v>7.3847194020373319E-3</v>
      </c>
      <c r="M120" s="165">
        <v>6.9737650273491436E-3</v>
      </c>
      <c r="N120" s="165">
        <v>-3.121267287556273E-2</v>
      </c>
      <c r="O120" s="165">
        <v>6.7534179995620836E-3</v>
      </c>
      <c r="P120" s="165">
        <v>-1.2411219490227055E-3</v>
      </c>
      <c r="Q120" s="165">
        <v>-8.8342067348553543E-3</v>
      </c>
      <c r="R120" s="165">
        <v>8.0315706303042411E-3</v>
      </c>
      <c r="S120" s="165">
        <v>-3.4895360132937148E-3</v>
      </c>
      <c r="T120" s="165">
        <v>-5.2048800798085715E-3</v>
      </c>
      <c r="U120" s="165">
        <v>-5.2875827318149549E-3</v>
      </c>
      <c r="V120" s="165">
        <v>-3.9510719828940166E-3</v>
      </c>
      <c r="W120" s="165">
        <v>7.4260940523607211E-3</v>
      </c>
      <c r="X120" s="165">
        <v>-2.2037759145520974E-2</v>
      </c>
      <c r="Y120" s="165">
        <v>9.8735852395208656E-3</v>
      </c>
      <c r="Z120" s="165">
        <v>5.7074683017579453E-3</v>
      </c>
      <c r="AA120" s="165">
        <v>1.0274543662098345E-2</v>
      </c>
      <c r="AB120" s="165">
        <v>1.8193134949347378E-2</v>
      </c>
      <c r="AC120" s="165">
        <v>-9.2100079981578542E-3</v>
      </c>
      <c r="AD120" s="165">
        <v>-1.6123182277243298E-2</v>
      </c>
      <c r="AE120" s="165">
        <v>2.779516655702885E-2</v>
      </c>
      <c r="AF120" s="166">
        <v>4.9680077432401326E-4</v>
      </c>
      <c r="AK120" s="19"/>
    </row>
    <row r="121" spans="1:37" x14ac:dyDescent="0.2">
      <c r="A121" s="127">
        <v>44251</v>
      </c>
      <c r="B121" s="164">
        <v>8.2874894509563646E-3</v>
      </c>
      <c r="C121" s="165">
        <v>2.1542259069048386E-2</v>
      </c>
      <c r="D121" s="165">
        <v>-1.0625492237897105E-2</v>
      </c>
      <c r="E121" s="165">
        <v>-4.0521452085480192E-3</v>
      </c>
      <c r="F121" s="165">
        <v>8.1180470516228453E-2</v>
      </c>
      <c r="G121" s="165">
        <v>1.0400618007104789E-2</v>
      </c>
      <c r="H121" s="165">
        <v>3.6936676812305835E-2</v>
      </c>
      <c r="I121" s="165">
        <v>5.0539224369992031E-3</v>
      </c>
      <c r="J121" s="165">
        <v>3.3636326995720722E-3</v>
      </c>
      <c r="K121" s="165">
        <v>2.5273664283220532E-2</v>
      </c>
      <c r="L121" s="165">
        <v>3.5807225094029116E-2</v>
      </c>
      <c r="M121" s="165">
        <v>2.9213842199067974E-2</v>
      </c>
      <c r="N121" s="165">
        <v>-2.7203971231999913E-2</v>
      </c>
      <c r="O121" s="165">
        <v>3.3867801601240144E-2</v>
      </c>
      <c r="P121" s="165">
        <v>2.0710794637650576E-2</v>
      </c>
      <c r="Q121" s="165">
        <v>1.340061065319631E-2</v>
      </c>
      <c r="R121" s="165">
        <v>1.7595073251476689E-2</v>
      </c>
      <c r="S121" s="165">
        <v>9.2276970253932777E-3</v>
      </c>
      <c r="T121" s="165">
        <v>4.0245505881020271E-4</v>
      </c>
      <c r="U121" s="165">
        <v>5.487199288597866E-3</v>
      </c>
      <c r="V121" s="165">
        <v>-3.5261219596665061E-3</v>
      </c>
      <c r="W121" s="165">
        <v>1.0979219204341195E-3</v>
      </c>
      <c r="X121" s="165">
        <v>2.0497377442273645E-2</v>
      </c>
      <c r="Y121" s="165">
        <v>1.0915455555943643E-2</v>
      </c>
      <c r="Z121" s="165">
        <v>8.1939270979960455E-3</v>
      </c>
      <c r="AA121" s="165">
        <v>1.5781168083135455E-3</v>
      </c>
      <c r="AB121" s="165">
        <v>3.4510357670499481E-2</v>
      </c>
      <c r="AC121" s="165">
        <v>1.5699194381326276E-2</v>
      </c>
      <c r="AD121" s="165">
        <v>-1.6682615954214164E-2</v>
      </c>
      <c r="AE121" s="165">
        <v>2.1310011087523062E-3</v>
      </c>
      <c r="AF121" s="166">
        <v>1.3460547572957227E-2</v>
      </c>
      <c r="AK121" s="19"/>
    </row>
    <row r="122" spans="1:37" x14ac:dyDescent="0.2">
      <c r="A122" s="127">
        <v>44252</v>
      </c>
      <c r="B122" s="164">
        <v>6.3614815526238377E-3</v>
      </c>
      <c r="C122" s="165">
        <v>-2.0087190078541539E-2</v>
      </c>
      <c r="D122" s="165">
        <v>-1.0739601488334194E-2</v>
      </c>
      <c r="E122" s="165">
        <v>-3.4782609250620045E-2</v>
      </c>
      <c r="F122" s="165">
        <v>-5.6204758109440367E-2</v>
      </c>
      <c r="G122" s="165">
        <v>-2.9217152743213903E-3</v>
      </c>
      <c r="H122" s="165">
        <v>-9.2924210491224235E-3</v>
      </c>
      <c r="I122" s="165">
        <v>-4.809838005691236E-3</v>
      </c>
      <c r="J122" s="165">
        <v>-1.0648807151426021E-2</v>
      </c>
      <c r="K122" s="165">
        <v>-3.6740477888844048E-2</v>
      </c>
      <c r="L122" s="165">
        <v>-8.7103945963709073E-3</v>
      </c>
      <c r="M122" s="165">
        <v>-2.9569284128177387E-2</v>
      </c>
      <c r="N122" s="165">
        <v>-1.8155944846882655E-2</v>
      </c>
      <c r="O122" s="165">
        <v>-4.4152509007002849E-2</v>
      </c>
      <c r="P122" s="165">
        <v>-6.0059898223032704E-3</v>
      </c>
      <c r="Q122" s="165">
        <v>1.0455686338781689E-3</v>
      </c>
      <c r="R122" s="165">
        <v>-1.357172170076093E-2</v>
      </c>
      <c r="S122" s="165">
        <v>-1.0878262092591351E-2</v>
      </c>
      <c r="T122" s="165">
        <v>6.705682286447523E-4</v>
      </c>
      <c r="U122" s="165">
        <v>-2.3704958127841125E-2</v>
      </c>
      <c r="V122" s="165">
        <v>-8.109178390378613E-4</v>
      </c>
      <c r="W122" s="165">
        <v>-8.4599872016297706E-3</v>
      </c>
      <c r="X122" s="165">
        <v>-3.9048525641250276E-2</v>
      </c>
      <c r="Y122" s="165">
        <v>-1.9607888597938383E-2</v>
      </c>
      <c r="Z122" s="165">
        <v>-1.0053869812723271E-2</v>
      </c>
      <c r="AA122" s="165">
        <v>-1.0854324419718564E-2</v>
      </c>
      <c r="AB122" s="165">
        <v>-2.5885217067841748E-2</v>
      </c>
      <c r="AC122" s="165">
        <v>-1.8303803876501989E-2</v>
      </c>
      <c r="AD122" s="165">
        <v>-9.458823915533543E-3</v>
      </c>
      <c r="AE122" s="165">
        <v>-3.3061612907235416E-2</v>
      </c>
      <c r="AF122" s="166">
        <v>-1.7516189608489663E-2</v>
      </c>
      <c r="AK122" s="19"/>
    </row>
    <row r="123" spans="1:37" x14ac:dyDescent="0.2">
      <c r="A123" s="127">
        <v>44253</v>
      </c>
      <c r="B123" s="164">
        <v>-2.0698126557902374E-2</v>
      </c>
      <c r="C123" s="165">
        <v>-1.3276969459046328E-2</v>
      </c>
      <c r="D123" s="165">
        <v>-1.1427592977714673E-2</v>
      </c>
      <c r="E123" s="165">
        <v>2.2316224850256194E-3</v>
      </c>
      <c r="F123" s="165">
        <v>-2.0512830037137775E-2</v>
      </c>
      <c r="G123" s="165">
        <v>-2.6778477200210316E-2</v>
      </c>
      <c r="H123" s="165">
        <v>-2.2960410805283993E-2</v>
      </c>
      <c r="I123" s="165">
        <v>-1.4279459578207421E-2</v>
      </c>
      <c r="J123" s="165">
        <v>-2.351995310025734E-2</v>
      </c>
      <c r="K123" s="165">
        <v>-3.3251785925078603E-2</v>
      </c>
      <c r="L123" s="165">
        <v>-2.5262383290749924E-2</v>
      </c>
      <c r="M123" s="165">
        <v>-1.191458119733424E-2</v>
      </c>
      <c r="N123" s="165">
        <v>1.2105762977473011E-2</v>
      </c>
      <c r="O123" s="165">
        <v>6.2913408512801361E-3</v>
      </c>
      <c r="P123" s="165">
        <v>-2.8905045897729575E-2</v>
      </c>
      <c r="Q123" s="165">
        <v>-2.6419194716736261E-2</v>
      </c>
      <c r="R123" s="165">
        <v>-2.6524640730734794E-2</v>
      </c>
      <c r="S123" s="165">
        <v>-2.2801602599690995E-2</v>
      </c>
      <c r="T123" s="165">
        <v>-2.6802521654744949E-2</v>
      </c>
      <c r="U123" s="165">
        <v>1.4804139595525179E-2</v>
      </c>
      <c r="V123" s="165">
        <v>-5.6071568485325241E-3</v>
      </c>
      <c r="W123" s="165">
        <v>-2.4095457037518364E-2</v>
      </c>
      <c r="X123" s="165">
        <v>-6.3095040132464586E-2</v>
      </c>
      <c r="Y123" s="165">
        <v>-1.6891891891891886E-2</v>
      </c>
      <c r="Z123" s="165">
        <v>1.0186414239462538E-2</v>
      </c>
      <c r="AA123" s="165">
        <v>-2.1238955752212352E-2</v>
      </c>
      <c r="AB123" s="165">
        <v>-6.3625777777778225E-3</v>
      </c>
      <c r="AC123" s="165">
        <v>-7.0437124507977122E-3</v>
      </c>
      <c r="AD123" s="165">
        <v>-1.5384608155769808E-2</v>
      </c>
      <c r="AE123" s="165">
        <v>-1.0158147662753025E-2</v>
      </c>
      <c r="AF123" s="166">
        <v>-1.495573054081567E-2</v>
      </c>
      <c r="AK123" s="19"/>
    </row>
    <row r="124" spans="1:37" x14ac:dyDescent="0.2">
      <c r="A124" s="127">
        <v>44256</v>
      </c>
      <c r="B124" s="164">
        <v>7.7116760849043064E-3</v>
      </c>
      <c r="C124" s="165">
        <v>2.550652171767398E-2</v>
      </c>
      <c r="D124" s="165">
        <v>9.4255513909440314E-3</v>
      </c>
      <c r="E124" s="165">
        <v>5.3851219629701186E-2</v>
      </c>
      <c r="F124" s="165">
        <v>5.8393492250212065E-2</v>
      </c>
      <c r="G124" s="165">
        <v>1.7972901195735913E-2</v>
      </c>
      <c r="H124" s="165">
        <v>2.0500030000000002E-2</v>
      </c>
      <c r="I124" s="165">
        <v>2.3400914272362794E-2</v>
      </c>
      <c r="J124" s="165">
        <v>1.8575218674210303E-2</v>
      </c>
      <c r="K124" s="165">
        <v>3.7599055174522666E-2</v>
      </c>
      <c r="L124" s="165">
        <v>3.2678107050647442E-2</v>
      </c>
      <c r="M124" s="165">
        <v>1.912525270693588E-2</v>
      </c>
      <c r="N124" s="165">
        <v>1.2696442869032376E-2</v>
      </c>
      <c r="O124" s="165">
        <v>3.4550872565825452E-2</v>
      </c>
      <c r="P124" s="165">
        <v>1.5219019591356187E-2</v>
      </c>
      <c r="Q124" s="165">
        <v>5.4272369178931523E-3</v>
      </c>
      <c r="R124" s="165">
        <v>2.262690796530431E-2</v>
      </c>
      <c r="S124" s="165">
        <v>1.0235767004151519E-2</v>
      </c>
      <c r="T124" s="165">
        <v>-3.3048223067049243E-3</v>
      </c>
      <c r="U124" s="165">
        <v>1.9623017909824014E-2</v>
      </c>
      <c r="V124" s="165">
        <v>2.1293923588766139E-2</v>
      </c>
      <c r="W124" s="165">
        <v>6.152367895672084E-3</v>
      </c>
      <c r="X124" s="165">
        <v>4.8036628175520679E-3</v>
      </c>
      <c r="Y124" s="165">
        <v>3.3608240549828139E-2</v>
      </c>
      <c r="Z124" s="165">
        <v>7.31440910446568E-3</v>
      </c>
      <c r="AA124" s="165">
        <v>1.0850271443947346E-3</v>
      </c>
      <c r="AB124" s="165">
        <v>1.9963303451025594E-2</v>
      </c>
      <c r="AC124" s="165">
        <v>-1.6691424994783599E-3</v>
      </c>
      <c r="AD124" s="165">
        <v>1.1160691366389974E-2</v>
      </c>
      <c r="AE124" s="165">
        <v>3.1421938319686538E-2</v>
      </c>
      <c r="AF124" s="166">
        <v>1.9498667577039885E-2</v>
      </c>
      <c r="AK124" s="19"/>
    </row>
    <row r="125" spans="1:37" x14ac:dyDescent="0.2">
      <c r="A125" s="127">
        <v>44257</v>
      </c>
      <c r="B125" s="164">
        <v>3.9680119274869696E-3</v>
      </c>
      <c r="C125" s="165">
        <v>3.892963540835348E-3</v>
      </c>
      <c r="D125" s="165">
        <v>-5.9460493376601864E-3</v>
      </c>
      <c r="E125" s="165">
        <v>-2.0893637836343792E-2</v>
      </c>
      <c r="F125" s="165">
        <v>-5.5706582538020966E-3</v>
      </c>
      <c r="G125" s="165">
        <v>-1.7928595238637546E-2</v>
      </c>
      <c r="H125" s="165">
        <v>3.8216461394910972E-3</v>
      </c>
      <c r="I125" s="165">
        <v>-8.7107582191096045E-3</v>
      </c>
      <c r="J125" s="165">
        <v>4.0079357111046932E-3</v>
      </c>
      <c r="K125" s="165">
        <v>1.9337000010773542E-2</v>
      </c>
      <c r="L125" s="165">
        <v>3.0916251206623002E-3</v>
      </c>
      <c r="M125" s="165">
        <v>1.7457133074110232E-3</v>
      </c>
      <c r="N125" s="165">
        <v>-5.0836557809735838E-3</v>
      </c>
      <c r="O125" s="165">
        <v>-2.6081408618298219E-2</v>
      </c>
      <c r="P125" s="165">
        <v>-3.3956932813599128E-3</v>
      </c>
      <c r="Q125" s="165">
        <v>-1.8830215090311908E-3</v>
      </c>
      <c r="R125" s="165">
        <v>-3.2558471760797403E-3</v>
      </c>
      <c r="S125" s="165">
        <v>2.016797118847613E-3</v>
      </c>
      <c r="T125" s="165">
        <v>6.4934732102945869E-3</v>
      </c>
      <c r="U125" s="165">
        <v>-1.2956896151288144E-2</v>
      </c>
      <c r="V125" s="165">
        <v>-4.5767528329858642E-3</v>
      </c>
      <c r="W125" s="165">
        <v>-3.1378147627498798E-3</v>
      </c>
      <c r="X125" s="165">
        <v>-1.8709166732390314E-2</v>
      </c>
      <c r="Y125" s="165">
        <v>-8.4447370732411153E-3</v>
      </c>
      <c r="Z125" s="165">
        <v>-2.9819214638848734E-5</v>
      </c>
      <c r="AA125" s="165">
        <v>-6.8641797893030931E-3</v>
      </c>
      <c r="AB125" s="165">
        <v>-3.9699071234384764E-3</v>
      </c>
      <c r="AC125" s="165">
        <v>-8.5684225106968936E-3</v>
      </c>
      <c r="AD125" s="165">
        <v>-9.5911855671455548E-3</v>
      </c>
      <c r="AE125" s="165">
        <v>-5.3338497350261527E-3</v>
      </c>
      <c r="AF125" s="166">
        <v>-4.5659638927671997E-3</v>
      </c>
      <c r="AK125" s="19"/>
    </row>
    <row r="126" spans="1:37" x14ac:dyDescent="0.2">
      <c r="A126" s="127">
        <v>44258</v>
      </c>
      <c r="B126" s="164">
        <v>5.3638811734859626E-3</v>
      </c>
      <c r="C126" s="165">
        <v>2.3985608617594245E-2</v>
      </c>
      <c r="D126" s="165">
        <v>-7.7539987792636378E-3</v>
      </c>
      <c r="E126" s="165">
        <v>-2.4456561114372777E-2</v>
      </c>
      <c r="F126" s="165">
        <v>2.4289679234066996E-2</v>
      </c>
      <c r="G126" s="165">
        <v>-4.2164904572541406E-3</v>
      </c>
      <c r="H126" s="165">
        <v>1.1226024771065379E-2</v>
      </c>
      <c r="I126" s="165">
        <v>-8.5676405975395609E-3</v>
      </c>
      <c r="J126" s="165">
        <v>-2.3951697562942798E-3</v>
      </c>
      <c r="K126" s="165">
        <v>-7.65184122429452E-3</v>
      </c>
      <c r="L126" s="165">
        <v>1.0545690998092327E-2</v>
      </c>
      <c r="M126" s="165">
        <v>2.0814841506293646E-3</v>
      </c>
      <c r="N126" s="165">
        <v>-1.1256767062465367E-2</v>
      </c>
      <c r="O126" s="165">
        <v>-2.1881122734123903E-2</v>
      </c>
      <c r="P126" s="165">
        <v>1.687026482389653E-2</v>
      </c>
      <c r="Q126" s="165">
        <v>-1.7607866492067248E-2</v>
      </c>
      <c r="R126" s="165">
        <v>1.9332105170725367E-2</v>
      </c>
      <c r="S126" s="165">
        <v>-1.3657885787682789E-2</v>
      </c>
      <c r="T126" s="165">
        <v>6.1770860475900413E-3</v>
      </c>
      <c r="U126" s="165">
        <v>-2.6980789049061094E-2</v>
      </c>
      <c r="V126" s="165">
        <v>-2.014310990678414E-2</v>
      </c>
      <c r="W126" s="165">
        <v>-5.9725422764722591E-3</v>
      </c>
      <c r="X126" s="165">
        <v>-3.4993211997033757E-2</v>
      </c>
      <c r="Y126" s="165">
        <v>1.0662634477690336E-2</v>
      </c>
      <c r="Z126" s="165">
        <v>-5.2893256056063542E-3</v>
      </c>
      <c r="AA126" s="165">
        <v>7.275391051291491E-3</v>
      </c>
      <c r="AB126" s="165">
        <v>-4.2637900678724749E-3</v>
      </c>
      <c r="AC126" s="165">
        <v>4.0051012648629758E-3</v>
      </c>
      <c r="AD126" s="165">
        <v>-1.9368265165104481E-2</v>
      </c>
      <c r="AE126" s="165">
        <v>-8.6625089340773842E-3</v>
      </c>
      <c r="AF126" s="166">
        <v>-3.8682421239876197E-3</v>
      </c>
      <c r="AK126" s="19"/>
    </row>
    <row r="127" spans="1:37" x14ac:dyDescent="0.2">
      <c r="A127" s="127">
        <v>44259</v>
      </c>
      <c r="B127" s="164">
        <v>-2.4148770348745296E-3</v>
      </c>
      <c r="C127" s="165">
        <v>6.3115928553636458E-4</v>
      </c>
      <c r="D127" s="165">
        <v>-9.064919093820567E-3</v>
      </c>
      <c r="E127" s="165">
        <v>-1.5811904240732422E-2</v>
      </c>
      <c r="F127" s="165">
        <v>-1.6844553000039952E-2</v>
      </c>
      <c r="G127" s="165">
        <v>-9.9576565081632706E-3</v>
      </c>
      <c r="H127" s="165">
        <v>8.7846706741836478E-3</v>
      </c>
      <c r="I127" s="165">
        <v>-1.2630179201635783E-2</v>
      </c>
      <c r="J127" s="165">
        <v>-8.0034013605434495E-4</v>
      </c>
      <c r="K127" s="165">
        <v>-1.6867453815261002E-2</v>
      </c>
      <c r="L127" s="165">
        <v>-1.5369387039397608E-2</v>
      </c>
      <c r="M127" s="165">
        <v>-1.966085260762418E-2</v>
      </c>
      <c r="N127" s="165">
        <v>-2.4984427940497378E-2</v>
      </c>
      <c r="O127" s="165">
        <v>-2.6210349709170244E-2</v>
      </c>
      <c r="P127" s="165">
        <v>-1.8388362059591712E-2</v>
      </c>
      <c r="Q127" s="165">
        <v>-2.0163832926873404E-2</v>
      </c>
      <c r="R127" s="165">
        <v>-1.5368556265291655E-2</v>
      </c>
      <c r="S127" s="165">
        <v>-4.7614953195487253E-3</v>
      </c>
      <c r="T127" s="165">
        <v>-1.5416136989411244E-2</v>
      </c>
      <c r="U127" s="165">
        <v>-3.6473985203674397E-3</v>
      </c>
      <c r="V127" s="165">
        <v>-1.6535096698014895E-2</v>
      </c>
      <c r="W127" s="165">
        <v>-8.2007304903952694E-3</v>
      </c>
      <c r="X127" s="165">
        <v>-3.252417475728131E-3</v>
      </c>
      <c r="Y127" s="165">
        <v>-1.1213608396952623E-2</v>
      </c>
      <c r="Z127" s="165">
        <v>2.8239343110514348E-3</v>
      </c>
      <c r="AA127" s="165">
        <v>-1.0473130905143901E-2</v>
      </c>
      <c r="AB127" s="165">
        <v>-1.5592301170333722E-2</v>
      </c>
      <c r="AC127" s="165">
        <v>-1.616628141578258E-2</v>
      </c>
      <c r="AD127" s="165">
        <v>-4.7023279160529619E-4</v>
      </c>
      <c r="AE127" s="165">
        <v>-2.200143612819716E-2</v>
      </c>
      <c r="AF127" s="166">
        <v>-1.1063287633646057E-2</v>
      </c>
      <c r="AK127" s="19"/>
    </row>
    <row r="128" spans="1:37" x14ac:dyDescent="0.2">
      <c r="A128" s="127">
        <v>44260</v>
      </c>
      <c r="B128" s="164">
        <v>1.7846072796090962E-2</v>
      </c>
      <c r="C128" s="165">
        <v>3.2590476788150857E-2</v>
      </c>
      <c r="D128" s="165">
        <v>2.6226812199057203E-2</v>
      </c>
      <c r="E128" s="165">
        <v>1.0738375361817543E-2</v>
      </c>
      <c r="F128" s="165">
        <v>-6.630795040649895E-3</v>
      </c>
      <c r="G128" s="165">
        <v>3.4732339432582693E-2</v>
      </c>
      <c r="H128" s="165">
        <v>4.3062200956937691E-2</v>
      </c>
      <c r="I128" s="165">
        <v>3.7926368089623796E-2</v>
      </c>
      <c r="J128" s="165">
        <v>1.7020464898287235E-2</v>
      </c>
      <c r="K128" s="165">
        <v>2.7941159674164107E-2</v>
      </c>
      <c r="L128" s="165">
        <v>-5.8307690714053395E-3</v>
      </c>
      <c r="M128" s="165">
        <v>1.7936335686051796E-2</v>
      </c>
      <c r="N128" s="165">
        <v>1.0321647759341301E-2</v>
      </c>
      <c r="O128" s="165">
        <v>4.1316645248872019E-2</v>
      </c>
      <c r="P128" s="165">
        <v>2.2645916054900406E-2</v>
      </c>
      <c r="Q128" s="165">
        <v>1.9794857656209475E-2</v>
      </c>
      <c r="R128" s="165">
        <v>2.3246945048442935E-3</v>
      </c>
      <c r="S128" s="165">
        <v>1.2351098659462822E-2</v>
      </c>
      <c r="T128" s="165">
        <v>1.330193312078265E-2</v>
      </c>
      <c r="U128" s="165">
        <v>2.147933703487559E-2</v>
      </c>
      <c r="V128" s="165">
        <v>9.9213349700797426E-3</v>
      </c>
      <c r="W128" s="165">
        <v>3.1354899200083386E-2</v>
      </c>
      <c r="X128" s="165">
        <v>2.6445200151510306E-2</v>
      </c>
      <c r="Y128" s="165">
        <v>2.2413078179759127E-2</v>
      </c>
      <c r="Z128" s="165">
        <v>3.9813091518007715E-2</v>
      </c>
      <c r="AA128" s="165">
        <v>2.1897828866748625E-2</v>
      </c>
      <c r="AB128" s="165">
        <v>1.8487016548463187E-2</v>
      </c>
      <c r="AC128" s="165">
        <v>7.2556549881424015E-3</v>
      </c>
      <c r="AD128" s="165">
        <v>1.2467623402082628E-2</v>
      </c>
      <c r="AE128" s="165">
        <v>1.0423900496856264E-2</v>
      </c>
      <c r="AF128" s="166">
        <v>1.8502050501646883E-2</v>
      </c>
      <c r="AK128" s="19"/>
    </row>
    <row r="129" spans="1:37" x14ac:dyDescent="0.2">
      <c r="A129" s="127">
        <v>44263</v>
      </c>
      <c r="B129" s="164">
        <v>1.6426996408844152E-2</v>
      </c>
      <c r="C129" s="165">
        <v>1.9955215910470114E-2</v>
      </c>
      <c r="D129" s="165">
        <v>3.5130198658595013E-4</v>
      </c>
      <c r="E129" s="165">
        <v>-4.1673505875037264E-2</v>
      </c>
      <c r="F129" s="165">
        <v>3.628698129071406E-3</v>
      </c>
      <c r="G129" s="165">
        <v>6.4498454496759727E-3</v>
      </c>
      <c r="H129" s="165">
        <v>6.8807339449541427E-3</v>
      </c>
      <c r="I129" s="165">
        <v>2.7243200000000023E-2</v>
      </c>
      <c r="J129" s="165">
        <v>1.6735538162324648E-2</v>
      </c>
      <c r="K129" s="165">
        <v>8.4247178508982667E-3</v>
      </c>
      <c r="L129" s="165">
        <v>2.0832718649123505E-2</v>
      </c>
      <c r="M129" s="165">
        <v>5.4216041686356853E-3</v>
      </c>
      <c r="N129" s="165">
        <v>2.1733965419154844E-2</v>
      </c>
      <c r="O129" s="165">
        <v>-1.4652683086839535E-2</v>
      </c>
      <c r="P129" s="165">
        <v>1.6119807602054781E-2</v>
      </c>
      <c r="Q129" s="165">
        <v>8.3279176811819067E-3</v>
      </c>
      <c r="R129" s="165">
        <v>1.3252931859971229E-2</v>
      </c>
      <c r="S129" s="165">
        <v>8.3908281909348403E-3</v>
      </c>
      <c r="T129" s="165">
        <v>1.4221301519723228E-2</v>
      </c>
      <c r="U129" s="165">
        <v>-1.8177922672420022E-2</v>
      </c>
      <c r="V129" s="165">
        <v>9.073805366007992E-3</v>
      </c>
      <c r="W129" s="165">
        <v>1.0557191366315388E-2</v>
      </c>
      <c r="X129" s="165">
        <v>-1.4423961245586536E-2</v>
      </c>
      <c r="Y129" s="165">
        <v>2.2249927656537549E-2</v>
      </c>
      <c r="Z129" s="165">
        <v>8.844733353303269E-3</v>
      </c>
      <c r="AA129" s="165">
        <v>1.4107160714285749E-2</v>
      </c>
      <c r="AB129" s="165">
        <v>2.2561626246476507E-2</v>
      </c>
      <c r="AC129" s="165">
        <v>2.7118622306808726E-2</v>
      </c>
      <c r="AD129" s="165">
        <v>-9.6034545230581081E-3</v>
      </c>
      <c r="AE129" s="165">
        <v>6.2740137303538557E-2</v>
      </c>
      <c r="AF129" s="166">
        <v>9.7198718579643018E-3</v>
      </c>
      <c r="AK129" s="19"/>
    </row>
    <row r="130" spans="1:37" x14ac:dyDescent="0.2">
      <c r="A130" s="127">
        <v>44264</v>
      </c>
      <c r="B130" s="164">
        <v>-1.4093763637290868E-2</v>
      </c>
      <c r="C130" s="165">
        <v>-3.4404723912830892E-2</v>
      </c>
      <c r="D130" s="165">
        <v>5.1797858318756163E-3</v>
      </c>
      <c r="E130" s="165">
        <v>4.0649664483932035E-2</v>
      </c>
      <c r="F130" s="165">
        <v>2.9371075433518135E-2</v>
      </c>
      <c r="G130" s="165">
        <v>-2.1572339366618509E-2</v>
      </c>
      <c r="H130" s="165">
        <v>-2.277904328018221E-3</v>
      </c>
      <c r="I130" s="165">
        <v>7.9983375288712466E-3</v>
      </c>
      <c r="J130" s="165">
        <v>-1.5104531663527099E-2</v>
      </c>
      <c r="K130" s="165">
        <v>-1.860026826292982E-2</v>
      </c>
      <c r="L130" s="165">
        <v>-1.0772333039454574E-2</v>
      </c>
      <c r="M130" s="165">
        <v>-4.3329803225744534E-4</v>
      </c>
      <c r="N130" s="165">
        <v>2.2893070389117476E-2</v>
      </c>
      <c r="O130" s="165">
        <v>4.7117796060745176E-2</v>
      </c>
      <c r="P130" s="165">
        <v>-5.0476565186707845E-3</v>
      </c>
      <c r="Q130" s="165">
        <v>1.9059911781191818E-3</v>
      </c>
      <c r="R130" s="165">
        <v>-7.0629911173109017E-3</v>
      </c>
      <c r="S130" s="165">
        <v>-2.6780067778776617E-3</v>
      </c>
      <c r="T130" s="165">
        <v>-4.0446270799443518E-4</v>
      </c>
      <c r="U130" s="165">
        <v>2.8101499749775716E-2</v>
      </c>
      <c r="V130" s="165">
        <v>1.0329957050088545E-2</v>
      </c>
      <c r="W130" s="165">
        <v>-8.8759564665140678E-3</v>
      </c>
      <c r="X130" s="165">
        <v>1.8341989127951264E-2</v>
      </c>
      <c r="Y130" s="165">
        <v>-1.2391608346709493E-2</v>
      </c>
      <c r="Z130" s="165">
        <v>5.1689120507301123E-3</v>
      </c>
      <c r="AA130" s="165">
        <v>-1.038915283695796E-2</v>
      </c>
      <c r="AB130" s="165">
        <v>4.0857583132392072E-4</v>
      </c>
      <c r="AC130" s="165">
        <v>-4.1256188118798942E-4</v>
      </c>
      <c r="AD130" s="165">
        <v>7.8980452275110302E-3</v>
      </c>
      <c r="AE130" s="165">
        <v>-3.6650036419195842E-2</v>
      </c>
      <c r="AF130" s="166">
        <v>9.5275708404773951E-4</v>
      </c>
      <c r="AK130" s="19"/>
    </row>
    <row r="131" spans="1:37" x14ac:dyDescent="0.2">
      <c r="A131" s="127">
        <v>44265</v>
      </c>
      <c r="B131" s="164">
        <v>1.8379523836276945E-2</v>
      </c>
      <c r="C131" s="165">
        <v>1.1371426132125606E-2</v>
      </c>
      <c r="D131" s="165">
        <v>4.2360014796278822E-3</v>
      </c>
      <c r="E131" s="165">
        <v>-9.1666779805658072E-3</v>
      </c>
      <c r="F131" s="165">
        <v>6.3874051151840527E-2</v>
      </c>
      <c r="G131" s="165">
        <v>1.9649423159832757E-2</v>
      </c>
      <c r="H131" s="165">
        <v>1.7077652968036539E-2</v>
      </c>
      <c r="I131" s="165">
        <v>8.3525163573294758E-3</v>
      </c>
      <c r="J131" s="165">
        <v>1.140381416823022E-2</v>
      </c>
      <c r="K131" s="165">
        <v>2.9392837436326147E-2</v>
      </c>
      <c r="L131" s="165">
        <v>3.4574527778511666E-2</v>
      </c>
      <c r="M131" s="165">
        <v>2.5528649749392285E-2</v>
      </c>
      <c r="N131" s="165">
        <v>4.8309142643350178E-3</v>
      </c>
      <c r="O131" s="165">
        <v>-6.7017394830617416E-3</v>
      </c>
      <c r="P131" s="165">
        <v>2.971495409888858E-2</v>
      </c>
      <c r="Q131" s="165">
        <v>9.1946545820162928E-3</v>
      </c>
      <c r="R131" s="165">
        <v>2.1734854485479183E-2</v>
      </c>
      <c r="S131" s="165">
        <v>2.2824238463329038E-2</v>
      </c>
      <c r="T131" s="165">
        <v>8.3624855143762389E-3</v>
      </c>
      <c r="U131" s="165">
        <v>-5.817439497893151E-3</v>
      </c>
      <c r="V131" s="165">
        <v>1.2063251461491564E-2</v>
      </c>
      <c r="W131" s="165">
        <v>9.1931843398318502E-3</v>
      </c>
      <c r="X131" s="165">
        <v>2.0328464143755109E-3</v>
      </c>
      <c r="Y131" s="165">
        <v>1.0141710629359313E-2</v>
      </c>
      <c r="Z131" s="165">
        <v>-6.7617618206164964E-3</v>
      </c>
      <c r="AA131" s="165">
        <v>1.5658380504299352E-2</v>
      </c>
      <c r="AB131" s="165">
        <v>1.2751846919804466E-2</v>
      </c>
      <c r="AC131" s="165">
        <v>4.2509307521859441E-2</v>
      </c>
      <c r="AD131" s="165">
        <v>2.5525595667046375E-2</v>
      </c>
      <c r="AE131" s="165">
        <v>2.8276336133781221E-3</v>
      </c>
      <c r="AF131" s="166">
        <v>1.4584983887657721E-2</v>
      </c>
      <c r="AK131" s="19"/>
    </row>
    <row r="132" spans="1:37" x14ac:dyDescent="0.2">
      <c r="A132" s="127">
        <v>44266</v>
      </c>
      <c r="B132" s="164">
        <v>3.2525067273447839E-4</v>
      </c>
      <c r="C132" s="165">
        <v>6.8143100511073307E-3</v>
      </c>
      <c r="D132" s="165">
        <v>5.2617453607921583E-3</v>
      </c>
      <c r="E132" s="165">
        <v>1.6502716706883191E-2</v>
      </c>
      <c r="F132" s="165">
        <v>2.7146018213842327E-2</v>
      </c>
      <c r="G132" s="165">
        <v>-5.8807699799219293E-3</v>
      </c>
      <c r="H132" s="165">
        <v>-1.6162431099152608E-3</v>
      </c>
      <c r="I132" s="165">
        <v>1.0561151158394066E-2</v>
      </c>
      <c r="J132" s="165">
        <v>-1.0886431004790698E-2</v>
      </c>
      <c r="K132" s="165">
        <v>3.5887660220792483E-3</v>
      </c>
      <c r="L132" s="165">
        <v>2.3395416225224785E-4</v>
      </c>
      <c r="M132" s="165">
        <v>-1.9257150547045132E-3</v>
      </c>
      <c r="N132" s="165">
        <v>9.803245560518592E-3</v>
      </c>
      <c r="O132" s="165">
        <v>1.7028128514056329E-2</v>
      </c>
      <c r="P132" s="165">
        <v>-5.7089542728797626E-3</v>
      </c>
      <c r="Q132" s="165">
        <v>-6.2802390052296708E-5</v>
      </c>
      <c r="R132" s="165">
        <v>-5.2214141293942529E-3</v>
      </c>
      <c r="S132" s="165">
        <v>-8.1571000717931552E-3</v>
      </c>
      <c r="T132" s="165">
        <v>-1.7389006339529889E-3</v>
      </c>
      <c r="U132" s="165">
        <v>2.0265067724507979E-2</v>
      </c>
      <c r="V132" s="165">
        <v>2.6164736569946445E-2</v>
      </c>
      <c r="W132" s="165">
        <v>-3.3767238378112907E-3</v>
      </c>
      <c r="X132" s="165">
        <v>1.8824258672533567E-2</v>
      </c>
      <c r="Y132" s="165">
        <v>-1.866449933503378E-3</v>
      </c>
      <c r="Z132" s="165">
        <v>1.0011441475776151E-2</v>
      </c>
      <c r="AA132" s="165">
        <v>-2.7505324894697702E-2</v>
      </c>
      <c r="AB132" s="165">
        <v>1.335303144108102E-2</v>
      </c>
      <c r="AC132" s="165">
        <v>1.9794140934283444E-2</v>
      </c>
      <c r="AD132" s="165">
        <v>-3.781812879956048E-4</v>
      </c>
      <c r="AE132" s="165">
        <v>8.6640111623501603E-3</v>
      </c>
      <c r="AF132" s="166">
        <v>5.8386191667219034E-3</v>
      </c>
      <c r="AK132" s="19"/>
    </row>
    <row r="133" spans="1:37" x14ac:dyDescent="0.2">
      <c r="A133" s="127">
        <v>44267</v>
      </c>
      <c r="B133" s="164">
        <v>1.8962506730575424E-3</v>
      </c>
      <c r="C133" s="165">
        <v>5.3468223350254807E-3</v>
      </c>
      <c r="D133" s="165">
        <v>-3.5039019206981603E-3</v>
      </c>
      <c r="E133" s="165">
        <v>-7.6254510300545197E-3</v>
      </c>
      <c r="F133" s="165">
        <v>6.8214293650793678E-2</v>
      </c>
      <c r="G133" s="165">
        <v>4.2045891928601531E-2</v>
      </c>
      <c r="H133" s="165">
        <v>3.3276013431493556E-3</v>
      </c>
      <c r="I133" s="165">
        <v>4.0985656577574581E-4</v>
      </c>
      <c r="J133" s="165">
        <v>-1.022012558529628E-2</v>
      </c>
      <c r="K133" s="165">
        <v>3.1088308457727365E-4</v>
      </c>
      <c r="L133" s="165">
        <v>1.9614124180985737E-2</v>
      </c>
      <c r="M133" s="165">
        <v>8.8470823529411824E-3</v>
      </c>
      <c r="N133" s="165">
        <v>1.5808071062494156E-2</v>
      </c>
      <c r="O133" s="165">
        <v>-6.4760542335167148E-3</v>
      </c>
      <c r="P133" s="165">
        <v>3.6967280454358598E-3</v>
      </c>
      <c r="Q133" s="165">
        <v>2.8905806390009392E-3</v>
      </c>
      <c r="R133" s="165">
        <v>1.1858391115806555E-2</v>
      </c>
      <c r="S133" s="165">
        <v>3.6394052773274232E-3</v>
      </c>
      <c r="T133" s="165">
        <v>-4.0196972890604865E-4</v>
      </c>
      <c r="U133" s="165">
        <v>-5.8196135912872426E-3</v>
      </c>
      <c r="V133" s="165">
        <v>-5.2411997274424138E-3</v>
      </c>
      <c r="W133" s="165">
        <v>9.6918679476205583E-3</v>
      </c>
      <c r="X133" s="165">
        <v>-1.7318777735384816E-2</v>
      </c>
      <c r="Y133" s="165">
        <v>1.405640632036631E-2</v>
      </c>
      <c r="Z133" s="165">
        <v>8.2695637224090568E-3</v>
      </c>
      <c r="AA133" s="165">
        <v>2.1618267757819165E-3</v>
      </c>
      <c r="AB133" s="165">
        <v>-7.9150698540366715E-3</v>
      </c>
      <c r="AC133" s="165">
        <v>3.2802775621117997E-2</v>
      </c>
      <c r="AD133" s="165">
        <v>1.5060848593776877E-2</v>
      </c>
      <c r="AE133" s="165">
        <v>2.0838831003811009E-3</v>
      </c>
      <c r="AF133" s="166">
        <v>9.0209228153159682E-3</v>
      </c>
      <c r="AK133" s="19"/>
    </row>
    <row r="134" spans="1:37" x14ac:dyDescent="0.2">
      <c r="A134" s="127">
        <v>44270</v>
      </c>
      <c r="B134" s="164">
        <v>2.4659301586192006E-2</v>
      </c>
      <c r="C134" s="165">
        <v>-1.0434819395743533E-2</v>
      </c>
      <c r="D134" s="165">
        <v>2.4309801943437126E-2</v>
      </c>
      <c r="E134" s="165">
        <v>2.4456738200914874E-2</v>
      </c>
      <c r="F134" s="165">
        <v>-1.3224848521677268E-2</v>
      </c>
      <c r="G134" s="165">
        <v>7.5982751091703271E-3</v>
      </c>
      <c r="H134" s="165">
        <v>-1.1742542340310802E-2</v>
      </c>
      <c r="I134" s="165">
        <v>1.2085210979106753E-2</v>
      </c>
      <c r="J134" s="165">
        <v>1.3304169711990221E-2</v>
      </c>
      <c r="K134" s="165">
        <v>-2.2381008540939273E-2</v>
      </c>
      <c r="L134" s="165">
        <v>-7.9126458984126735E-3</v>
      </c>
      <c r="M134" s="165">
        <v>8.4895603953363263E-3</v>
      </c>
      <c r="N134" s="165">
        <v>1.9919453974673207E-2</v>
      </c>
      <c r="O134" s="165">
        <v>1.4149427213054677E-2</v>
      </c>
      <c r="P134" s="165">
        <v>7.6012929425492981E-3</v>
      </c>
      <c r="Q134" s="165">
        <v>5.1377942930652676E-3</v>
      </c>
      <c r="R134" s="165">
        <v>-4.9951907138722218E-3</v>
      </c>
      <c r="S134" s="165">
        <v>3.8240610120384266E-2</v>
      </c>
      <c r="T134" s="165">
        <v>2.1849859106512382E-2</v>
      </c>
      <c r="U134" s="165">
        <v>-3.9872831389182739E-3</v>
      </c>
      <c r="V134" s="165">
        <v>3.1968708408018021E-2</v>
      </c>
      <c r="W134" s="165">
        <v>3.2776572754618094E-3</v>
      </c>
      <c r="X134" s="165">
        <v>2.7802458910433092E-3</v>
      </c>
      <c r="Y134" s="165">
        <v>4.4504354434948823E-4</v>
      </c>
      <c r="Z134" s="165">
        <v>-6.0108535085653392E-3</v>
      </c>
      <c r="AA134" s="165">
        <v>1.7972316772030261E-4</v>
      </c>
      <c r="AB134" s="165">
        <v>-4.8582501120598698E-3</v>
      </c>
      <c r="AC134" s="165">
        <v>3.4579966821649322E-2</v>
      </c>
      <c r="AD134" s="165">
        <v>-5.144661688959884E-3</v>
      </c>
      <c r="AE134" s="165">
        <v>-2.0288546961075848E-3</v>
      </c>
      <c r="AF134" s="166">
        <v>5.3333512311675157E-3</v>
      </c>
      <c r="AK134" s="19"/>
    </row>
    <row r="135" spans="1:37" x14ac:dyDescent="0.2">
      <c r="A135" s="127">
        <v>44271</v>
      </c>
      <c r="B135" s="164">
        <v>-1.3880040402787341E-2</v>
      </c>
      <c r="C135" s="165">
        <v>-2.5103761306763617E-2</v>
      </c>
      <c r="D135" s="165">
        <v>1.8477707537955856E-2</v>
      </c>
      <c r="E135" s="165">
        <v>1.274297947807046E-2</v>
      </c>
      <c r="F135" s="165">
        <v>-3.9227488626520146E-2</v>
      </c>
      <c r="G135" s="165">
        <v>-1.8549007139009199E-2</v>
      </c>
      <c r="H135" s="165">
        <v>-2.3673478458049901E-2</v>
      </c>
      <c r="I135" s="165">
        <v>5.2620522161506145E-3</v>
      </c>
      <c r="J135" s="165">
        <v>3.7233392851918623E-3</v>
      </c>
      <c r="K135" s="165">
        <v>4.451478395819386E-3</v>
      </c>
      <c r="L135" s="165">
        <v>-1.25415320054858E-2</v>
      </c>
      <c r="M135" s="165">
        <v>-2.0305268551876976E-2</v>
      </c>
      <c r="N135" s="165">
        <v>1.2709046763906828E-2</v>
      </c>
      <c r="O135" s="165">
        <v>1.5519642333913897E-2</v>
      </c>
      <c r="P135" s="165">
        <v>-2.6442447869926555E-3</v>
      </c>
      <c r="Q135" s="165">
        <v>5.9219362413904797E-3</v>
      </c>
      <c r="R135" s="165">
        <v>-1.1971423439898987E-2</v>
      </c>
      <c r="S135" s="165">
        <v>-2.721609275826542E-3</v>
      </c>
      <c r="T135" s="165">
        <v>7.6085791539308723E-3</v>
      </c>
      <c r="U135" s="165">
        <v>1.2350449404628705E-2</v>
      </c>
      <c r="V135" s="165">
        <v>-2.0008830964415303E-3</v>
      </c>
      <c r="W135" s="165">
        <v>2.9558494548203029E-3</v>
      </c>
      <c r="X135" s="165">
        <v>7.8947038360708266E-3</v>
      </c>
      <c r="Y135" s="165">
        <v>-5.5293950814643278E-3</v>
      </c>
      <c r="Z135" s="165">
        <v>2.0345907930006124E-3</v>
      </c>
      <c r="AA135" s="165">
        <v>0</v>
      </c>
      <c r="AB135" s="165">
        <v>6.4047698946607667E-3</v>
      </c>
      <c r="AC135" s="165">
        <v>-6.1762035636003798E-3</v>
      </c>
      <c r="AD135" s="165">
        <v>-2.9973770589952764E-4</v>
      </c>
      <c r="AE135" s="165">
        <v>-1.2807430697485023E-2</v>
      </c>
      <c r="AF135" s="166">
        <v>-3.8693964154296046E-3</v>
      </c>
      <c r="AK135" s="19"/>
    </row>
    <row r="136" spans="1:37" x14ac:dyDescent="0.2">
      <c r="A136" s="127">
        <v>44272</v>
      </c>
      <c r="B136" s="164">
        <v>7.7602191781571683E-3</v>
      </c>
      <c r="C136" s="165">
        <v>9.6300765604309113E-3</v>
      </c>
      <c r="D136" s="165">
        <v>1.6436405147075339E-2</v>
      </c>
      <c r="E136" s="165">
        <v>-6.4505694035198458E-3</v>
      </c>
      <c r="F136" s="165">
        <v>3.2835659927707983E-2</v>
      </c>
      <c r="G136" s="165">
        <v>3.1661210714349242E-2</v>
      </c>
      <c r="H136" s="165">
        <v>3.6231884394573033E-3</v>
      </c>
      <c r="I136" s="165">
        <v>-5.033219449696813E-3</v>
      </c>
      <c r="J136" s="165">
        <v>3.9049198769047777E-4</v>
      </c>
      <c r="K136" s="165">
        <v>4.4792687559354283E-2</v>
      </c>
      <c r="L136" s="165">
        <v>9.481785974469803E-3</v>
      </c>
      <c r="M136" s="165">
        <v>5.7598839125621026E-3</v>
      </c>
      <c r="N136" s="165">
        <v>-7.2673996542691466E-3</v>
      </c>
      <c r="O136" s="165">
        <v>1.5436863467688466E-2</v>
      </c>
      <c r="P136" s="165">
        <v>6.1602773643061326E-3</v>
      </c>
      <c r="Q136" s="165">
        <v>-3.7181075701215871E-3</v>
      </c>
      <c r="R136" s="165">
        <v>1.0292495938130974E-2</v>
      </c>
      <c r="S136" s="165">
        <v>1.9330482946736671E-2</v>
      </c>
      <c r="T136" s="165">
        <v>6.3794015130032022E-3</v>
      </c>
      <c r="U136" s="165">
        <v>-2.8186192430678103E-3</v>
      </c>
      <c r="V136" s="165">
        <v>1.1753405257659555E-3</v>
      </c>
      <c r="W136" s="165">
        <v>-4.0329144713368015E-3</v>
      </c>
      <c r="X136" s="165">
        <v>-6.340922348767708E-3</v>
      </c>
      <c r="Y136" s="165">
        <v>9.2669328991694666E-3</v>
      </c>
      <c r="Z136" s="165">
        <v>-6.824627634100966E-3</v>
      </c>
      <c r="AA136" s="165">
        <v>1.9770129758629462E-3</v>
      </c>
      <c r="AB136" s="165">
        <v>-7.4766044611918048E-3</v>
      </c>
      <c r="AC136" s="165">
        <v>-1.1149716891788009E-2</v>
      </c>
      <c r="AD136" s="165">
        <v>-8.3214634404487065E-3</v>
      </c>
      <c r="AE136" s="165">
        <v>5.14827004869578E-3</v>
      </c>
      <c r="AF136" s="166">
        <v>5.7704346713500776E-3</v>
      </c>
      <c r="AK136" s="19"/>
    </row>
    <row r="137" spans="1:37" x14ac:dyDescent="0.2">
      <c r="A137" s="127">
        <v>44273</v>
      </c>
      <c r="B137" s="164">
        <v>1.4338804869801214E-2</v>
      </c>
      <c r="C137" s="165">
        <v>-1.451472975949053E-2</v>
      </c>
      <c r="D137" s="165">
        <v>6.1405001655456815E-4</v>
      </c>
      <c r="E137" s="165">
        <v>-3.3905121290395579E-2</v>
      </c>
      <c r="F137" s="165">
        <v>-2.856708567953381E-2</v>
      </c>
      <c r="G137" s="165">
        <v>-1.262685415770981E-2</v>
      </c>
      <c r="H137" s="165">
        <v>-3.6193613220342646E-2</v>
      </c>
      <c r="I137" s="165">
        <v>-1.2545508399251615E-2</v>
      </c>
      <c r="J137" s="165">
        <v>-1.3075760613748599E-2</v>
      </c>
      <c r="K137" s="165">
        <v>-1.9542508118693958E-2</v>
      </c>
      <c r="L137" s="165">
        <v>8.8418260440588092E-3</v>
      </c>
      <c r="M137" s="165">
        <v>9.3414308282468994E-3</v>
      </c>
      <c r="N137" s="165">
        <v>1.1177391747946297E-2</v>
      </c>
      <c r="O137" s="165">
        <v>-3.1164472957806E-2</v>
      </c>
      <c r="P137" s="165">
        <v>7.9826320079254831E-3</v>
      </c>
      <c r="Q137" s="165">
        <v>-1.8660383935799052E-3</v>
      </c>
      <c r="R137" s="165">
        <v>1.6506532117003703E-2</v>
      </c>
      <c r="S137" s="165">
        <v>-5.3991655642356973E-3</v>
      </c>
      <c r="T137" s="165">
        <v>-3.8808537102674734E-4</v>
      </c>
      <c r="U137" s="165">
        <v>-2.6662133760694151E-2</v>
      </c>
      <c r="V137" s="165">
        <v>-1.1393515538222654E-2</v>
      </c>
      <c r="W137" s="165">
        <v>2.1803379875462436E-3</v>
      </c>
      <c r="X137" s="165">
        <v>-1.7079575288090565E-2</v>
      </c>
      <c r="Y137" s="165">
        <v>-6.9022037348301923E-3</v>
      </c>
      <c r="Z137" s="165">
        <v>2.80254278953318E-2</v>
      </c>
      <c r="AA137" s="165">
        <v>1.0044860986547111E-2</v>
      </c>
      <c r="AB137" s="165">
        <v>-1.0582010392215846E-2</v>
      </c>
      <c r="AC137" s="165">
        <v>-2.5877949200663553E-2</v>
      </c>
      <c r="AD137" s="165">
        <v>-1.7160598859696119E-2</v>
      </c>
      <c r="AE137" s="165">
        <v>-1.5160858042387315E-2</v>
      </c>
      <c r="AF137" s="166">
        <v>-4.6363254447852054E-3</v>
      </c>
      <c r="AK137" s="19"/>
    </row>
    <row r="138" spans="1:37" x14ac:dyDescent="0.2">
      <c r="A138" s="127">
        <v>44274</v>
      </c>
      <c r="B138" s="164">
        <v>-1.1989492146596947E-2</v>
      </c>
      <c r="C138" s="165">
        <v>-1.3115408709280407E-2</v>
      </c>
      <c r="D138" s="165">
        <v>6.2188201147108657E-3</v>
      </c>
      <c r="E138" s="165">
        <v>-4.4802207291149143E-3</v>
      </c>
      <c r="F138" s="165">
        <v>-9.3724518423221603E-4</v>
      </c>
      <c r="G138" s="165">
        <v>-2.3365702113576803E-2</v>
      </c>
      <c r="H138" s="165">
        <v>-7.1072414394762751E-3</v>
      </c>
      <c r="I138" s="165">
        <v>3.6885451575521255E-3</v>
      </c>
      <c r="J138" s="165">
        <v>4.7459165513150658E-3</v>
      </c>
      <c r="K138" s="165">
        <v>-1.2515466432084899E-2</v>
      </c>
      <c r="L138" s="165">
        <v>-1.0919505747126412E-2</v>
      </c>
      <c r="M138" s="165">
        <v>-9.813040464830447E-3</v>
      </c>
      <c r="N138" s="165">
        <v>2.0977545967261646E-2</v>
      </c>
      <c r="O138" s="165">
        <v>4.7070453475606122E-4</v>
      </c>
      <c r="P138" s="165">
        <v>-8.9189913719667224E-3</v>
      </c>
      <c r="Q138" s="165">
        <v>-2.6796784278700914E-3</v>
      </c>
      <c r="R138" s="165">
        <v>-1.5921313641153678E-2</v>
      </c>
      <c r="S138" s="165">
        <v>-2.0636698626380623E-3</v>
      </c>
      <c r="T138" s="165">
        <v>3.1059425693582554E-3</v>
      </c>
      <c r="U138" s="165">
        <v>-1.6036537725222511E-3</v>
      </c>
      <c r="V138" s="165">
        <v>-3.967306753751576E-2</v>
      </c>
      <c r="W138" s="165">
        <v>-5.3613210262933864E-3</v>
      </c>
      <c r="X138" s="165">
        <v>1.2984538151318281E-2</v>
      </c>
      <c r="Y138" s="165">
        <v>-4.8013765886453341E-2</v>
      </c>
      <c r="Z138" s="165">
        <v>9.750032086729421E-3</v>
      </c>
      <c r="AA138" s="165">
        <v>-1.2431006705185821E-3</v>
      </c>
      <c r="AB138" s="165">
        <v>-6.2358423595424206E-2</v>
      </c>
      <c r="AC138" s="165">
        <v>-3.0360530733197777E-3</v>
      </c>
      <c r="AD138" s="165">
        <v>1.3306746146709569E-2</v>
      </c>
      <c r="AE138" s="165">
        <v>-5.9288537857752344E-3</v>
      </c>
      <c r="AF138" s="166">
        <v>-7.1306634045700257E-3</v>
      </c>
      <c r="AK138" s="19"/>
    </row>
    <row r="139" spans="1:37" x14ac:dyDescent="0.2">
      <c r="A139" s="127">
        <v>44277</v>
      </c>
      <c r="B139" s="164">
        <v>4.0273115987961017E-3</v>
      </c>
      <c r="C139" s="165">
        <v>-5.401250530816859E-3</v>
      </c>
      <c r="D139" s="165">
        <v>1.5247621247071574E-2</v>
      </c>
      <c r="E139" s="165">
        <v>2.8335703447549099E-2</v>
      </c>
      <c r="F139" s="165">
        <v>-1.7942345689952233E-2</v>
      </c>
      <c r="G139" s="165">
        <v>3.2403170255324021E-3</v>
      </c>
      <c r="H139" s="165">
        <v>-8.125324282994506E-3</v>
      </c>
      <c r="I139" s="165">
        <v>2.6949755002041664E-2</v>
      </c>
      <c r="J139" s="165">
        <v>3.7394016189844503E-3</v>
      </c>
      <c r="K139" s="165">
        <v>-6.2588327335314498E-3</v>
      </c>
      <c r="L139" s="165">
        <v>-1.4148822865235666E-2</v>
      </c>
      <c r="M139" s="165">
        <v>-3.6635150314494602E-3</v>
      </c>
      <c r="N139" s="165">
        <v>-5.5345554022578902E-4</v>
      </c>
      <c r="O139" s="165">
        <v>2.9328717983962305E-2</v>
      </c>
      <c r="P139" s="165">
        <v>1.2800691053562074E-2</v>
      </c>
      <c r="Q139" s="165">
        <v>2.8743252944281039E-3</v>
      </c>
      <c r="R139" s="165">
        <v>-2.6878935328599529E-2</v>
      </c>
      <c r="S139" s="165">
        <v>1.1823435426870699E-2</v>
      </c>
      <c r="T139" s="165">
        <v>0</v>
      </c>
      <c r="U139" s="165">
        <v>2.448447515994423E-2</v>
      </c>
      <c r="V139" s="165">
        <v>5.6731323851504367E-3</v>
      </c>
      <c r="W139" s="165">
        <v>1.695178567892297E-2</v>
      </c>
      <c r="X139" s="165">
        <v>1.3996234882133418E-2</v>
      </c>
      <c r="Y139" s="165">
        <v>-1.1453496085997994E-2</v>
      </c>
      <c r="Z139" s="165">
        <v>3.5012802820630906E-3</v>
      </c>
      <c r="AA139" s="165">
        <v>6.2232928085601547E-3</v>
      </c>
      <c r="AB139" s="165">
        <v>5.3166072107282414E-3</v>
      </c>
      <c r="AC139" s="165">
        <v>1.0848876839572252E-2</v>
      </c>
      <c r="AD139" s="165">
        <v>4.7820705639110006E-3</v>
      </c>
      <c r="AE139" s="165">
        <v>8.9986502511179012E-3</v>
      </c>
      <c r="AF139" s="166">
        <v>3.1638499115942409E-3</v>
      </c>
      <c r="AK139" s="19"/>
    </row>
    <row r="140" spans="1:37" x14ac:dyDescent="0.2">
      <c r="A140" s="127">
        <v>44278</v>
      </c>
      <c r="B140" s="164">
        <v>-6.0167783500459926E-3</v>
      </c>
      <c r="C140" s="165">
        <v>-2.7652697984695163E-2</v>
      </c>
      <c r="D140" s="165">
        <v>-1.8623128530392608E-2</v>
      </c>
      <c r="E140" s="165">
        <v>-6.8887106482592442E-3</v>
      </c>
      <c r="F140" s="165">
        <v>-3.9724539899288147E-2</v>
      </c>
      <c r="G140" s="165">
        <v>-3.4377505806963859E-2</v>
      </c>
      <c r="H140" s="165">
        <v>-5.5588062652740522E-3</v>
      </c>
      <c r="I140" s="165">
        <v>-5.7654275500084173E-3</v>
      </c>
      <c r="J140" s="165">
        <v>7.6470392156864353E-3</v>
      </c>
      <c r="K140" s="165">
        <v>-4.345769307062497E-2</v>
      </c>
      <c r="L140" s="165">
        <v>-2.2279192201189124E-2</v>
      </c>
      <c r="M140" s="165">
        <v>-1.6687922107011643E-2</v>
      </c>
      <c r="N140" s="165">
        <v>3.5993943130103734E-3</v>
      </c>
      <c r="O140" s="165">
        <v>-3.2759364593601958E-2</v>
      </c>
      <c r="P140" s="165">
        <v>-6.8936038247358056E-4</v>
      </c>
      <c r="Q140" s="165">
        <v>-9.345420560746831E-4</v>
      </c>
      <c r="R140" s="165">
        <v>-1.0001947340518402E-2</v>
      </c>
      <c r="S140" s="165">
        <v>-3.1101967309220546E-3</v>
      </c>
      <c r="T140" s="165">
        <v>-1.5997920928068066E-2</v>
      </c>
      <c r="U140" s="165">
        <v>6.7375607708470842E-3</v>
      </c>
      <c r="V140" s="165">
        <v>-8.3171256724633436E-3</v>
      </c>
      <c r="W140" s="165">
        <v>1.8589745968107474E-2</v>
      </c>
      <c r="X140" s="165">
        <v>-7.9006367792966437E-4</v>
      </c>
      <c r="Y140" s="165">
        <v>-3.9975338165875174E-3</v>
      </c>
      <c r="Z140" s="165">
        <v>4.4704112387727868E-3</v>
      </c>
      <c r="AA140" s="165">
        <v>5.6547093125993708E-3</v>
      </c>
      <c r="AB140" s="165">
        <v>7.2112499999987811E-4</v>
      </c>
      <c r="AC140" s="165">
        <v>-2.0335190729896646E-2</v>
      </c>
      <c r="AD140" s="165">
        <v>1.1860746840702152E-2</v>
      </c>
      <c r="AE140" s="165">
        <v>-2.141452337750438E-2</v>
      </c>
      <c r="AF140" s="166">
        <v>-9.4115095077479394E-3</v>
      </c>
      <c r="AK140" s="19"/>
    </row>
    <row r="141" spans="1:37" x14ac:dyDescent="0.2">
      <c r="A141" s="127">
        <v>44279</v>
      </c>
      <c r="B141" s="164">
        <v>1.2531195109316551E-2</v>
      </c>
      <c r="C141" s="165">
        <v>1.7195737548563406E-2</v>
      </c>
      <c r="D141" s="165">
        <v>1.7548482381812835E-3</v>
      </c>
      <c r="E141" s="165">
        <v>-1.9993512159347859E-2</v>
      </c>
      <c r="F141" s="165">
        <v>-8.3315854922280108E-3</v>
      </c>
      <c r="G141" s="165">
        <v>1.3654048109965622E-2</v>
      </c>
      <c r="H141" s="165">
        <v>2.6772540680861656E-2</v>
      </c>
      <c r="I141" s="165">
        <v>-7.1984805918209327E-3</v>
      </c>
      <c r="J141" s="165">
        <v>2.52969454231744E-3</v>
      </c>
      <c r="K141" s="165">
        <v>2.1234584362139763E-2</v>
      </c>
      <c r="L141" s="165">
        <v>-9.4040904947554349E-3</v>
      </c>
      <c r="M141" s="165">
        <v>1.7402584350210137E-2</v>
      </c>
      <c r="N141" s="165">
        <v>9.5523446269543122E-3</v>
      </c>
      <c r="O141" s="165">
        <v>-2.2684294265910565E-2</v>
      </c>
      <c r="P141" s="165">
        <v>1.2263375089347495E-3</v>
      </c>
      <c r="Q141" s="165">
        <v>9.7287055916914777E-3</v>
      </c>
      <c r="R141" s="165">
        <v>7.7611932669050532E-3</v>
      </c>
      <c r="S141" s="165">
        <v>-1.4261800023661619E-3</v>
      </c>
      <c r="T141" s="165">
        <v>-3.9332633823918606E-4</v>
      </c>
      <c r="U141" s="165">
        <v>-8.9232889222722322E-3</v>
      </c>
      <c r="V141" s="165">
        <v>-2.8879748719360721E-2</v>
      </c>
      <c r="W141" s="165">
        <v>-3.0171944336110368E-4</v>
      </c>
      <c r="X141" s="165">
        <v>-2.5441865116279105E-2</v>
      </c>
      <c r="Y141" s="165">
        <v>1.5510197278911564E-2</v>
      </c>
      <c r="Z141" s="165">
        <v>5.6987951153324445E-3</v>
      </c>
      <c r="AA141" s="165">
        <v>1.7571252855386188E-3</v>
      </c>
      <c r="AB141" s="165">
        <v>-3.8427577374799959E-4</v>
      </c>
      <c r="AC141" s="165">
        <v>-4.8049203306730348E-3</v>
      </c>
      <c r="AD141" s="165">
        <v>-6.1968119128442689E-3</v>
      </c>
      <c r="AE141" s="165">
        <v>-2.1247258437922079E-2</v>
      </c>
      <c r="AF141" s="166">
        <v>-9.5302276305719857E-5</v>
      </c>
      <c r="AK141" s="19"/>
    </row>
    <row r="142" spans="1:37" x14ac:dyDescent="0.2">
      <c r="A142" s="127">
        <v>44280</v>
      </c>
      <c r="B142" s="164">
        <v>1.2638334337004231E-2</v>
      </c>
      <c r="C142" s="165">
        <v>2.7886151248174507E-2</v>
      </c>
      <c r="D142" s="165">
        <v>3.1775736213077721E-3</v>
      </c>
      <c r="E142" s="165">
        <v>4.1635441473408807E-3</v>
      </c>
      <c r="F142" s="165">
        <v>3.3230215824481268E-2</v>
      </c>
      <c r="G142" s="165">
        <v>1.3650969825990567E-2</v>
      </c>
      <c r="H142" s="165">
        <v>3.5339351537899688E-3</v>
      </c>
      <c r="I142" s="165">
        <v>1.7321167479509958E-2</v>
      </c>
      <c r="J142" s="165">
        <v>9.7049689440993347E-3</v>
      </c>
      <c r="K142" s="165">
        <v>1.9342375574752158E-2</v>
      </c>
      <c r="L142" s="165">
        <v>5.7812080775512253E-3</v>
      </c>
      <c r="M142" s="165">
        <v>7.8220902468095765E-3</v>
      </c>
      <c r="N142" s="165">
        <v>1.5132341588386167E-2</v>
      </c>
      <c r="O142" s="165">
        <v>-3.2238877623480544E-4</v>
      </c>
      <c r="P142" s="165">
        <v>1.8756791408543583E-2</v>
      </c>
      <c r="Q142" s="165">
        <v>3.7055770809568678E-4</v>
      </c>
      <c r="R142" s="165">
        <v>1.2813756898611084E-2</v>
      </c>
      <c r="S142" s="165">
        <v>6.6946662794720169E-4</v>
      </c>
      <c r="T142" s="165">
        <v>-2.2298453926482553E-3</v>
      </c>
      <c r="U142" s="165">
        <v>-1.3250704609042097E-2</v>
      </c>
      <c r="V142" s="165">
        <v>-3.39441638947382E-2</v>
      </c>
      <c r="W142" s="165">
        <v>6.9402384873300527E-3</v>
      </c>
      <c r="X142" s="165">
        <v>-1.9519863597193154E-2</v>
      </c>
      <c r="Y142" s="165">
        <v>2.3445873683319185E-2</v>
      </c>
      <c r="Z142" s="165">
        <v>1.3221532435701011E-3</v>
      </c>
      <c r="AA142" s="165">
        <v>6.4901423080210296E-3</v>
      </c>
      <c r="AB142" s="165">
        <v>-4.8063630814410008E-4</v>
      </c>
      <c r="AC142" s="165">
        <v>-1.351873336266296E-3</v>
      </c>
      <c r="AD142" s="165">
        <v>6.7612800934468975E-3</v>
      </c>
      <c r="AE142" s="165">
        <v>1.1855797900304221E-2</v>
      </c>
      <c r="AF142" s="166">
        <v>6.1511298868663911E-3</v>
      </c>
      <c r="AK142" s="19"/>
    </row>
    <row r="143" spans="1:37" x14ac:dyDescent="0.2">
      <c r="A143" s="127">
        <v>44281</v>
      </c>
      <c r="B143" s="164">
        <v>9.2180162853023884E-3</v>
      </c>
      <c r="C143" s="165">
        <v>1.0191151322681558E-2</v>
      </c>
      <c r="D143" s="165">
        <v>2.6842643654822362E-2</v>
      </c>
      <c r="E143" s="165">
        <v>5.1414132230338527E-3</v>
      </c>
      <c r="F143" s="165">
        <v>-9.3855211830129459E-3</v>
      </c>
      <c r="G143" s="165">
        <v>2.3411371237458178E-2</v>
      </c>
      <c r="H143" s="165">
        <v>2.2937118111735044E-2</v>
      </c>
      <c r="I143" s="165">
        <v>4.0784044378699091E-2</v>
      </c>
      <c r="J143" s="165">
        <v>1.960786236063039E-2</v>
      </c>
      <c r="K143" s="165">
        <v>1.1859582167628613E-2</v>
      </c>
      <c r="L143" s="165">
        <v>-9.5597431998696303E-3</v>
      </c>
      <c r="M143" s="165">
        <v>2.1741134707753407E-2</v>
      </c>
      <c r="N143" s="165">
        <v>2.2309728636409121E-2</v>
      </c>
      <c r="O143" s="165">
        <v>4.59529667849079E-2</v>
      </c>
      <c r="P143" s="165">
        <v>2.4874110061480659E-2</v>
      </c>
      <c r="Q143" s="165">
        <v>1.8274939690838155E-2</v>
      </c>
      <c r="R143" s="165">
        <v>1.6650232383148555E-2</v>
      </c>
      <c r="S143" s="165">
        <v>4.5049509969439239E-3</v>
      </c>
      <c r="T143" s="165">
        <v>1.7352480529407632E-2</v>
      </c>
      <c r="U143" s="165">
        <v>1.7818714260458224E-2</v>
      </c>
      <c r="V143" s="165">
        <v>3.3815345412121944E-2</v>
      </c>
      <c r="W143" s="165">
        <v>1.4758773292141925E-2</v>
      </c>
      <c r="X143" s="165">
        <v>1.7766715169716729E-2</v>
      </c>
      <c r="Y143" s="165">
        <v>5.6290090694397499E-3</v>
      </c>
      <c r="Z143" s="165">
        <v>1.4524818933679962E-2</v>
      </c>
      <c r="AA143" s="165">
        <v>1.3942122447854199E-2</v>
      </c>
      <c r="AB143" s="165">
        <v>2.6734615441003085E-2</v>
      </c>
      <c r="AC143" s="165">
        <v>6.188358270902139E-3</v>
      </c>
      <c r="AD143" s="165">
        <v>8.3576601879584711E-3</v>
      </c>
      <c r="AE143" s="165">
        <v>-5.2966988326638154E-3</v>
      </c>
      <c r="AF143" s="166">
        <v>1.389966976788104E-2</v>
      </c>
      <c r="AK143" s="19"/>
    </row>
    <row r="144" spans="1:37" x14ac:dyDescent="0.2">
      <c r="A144" s="127">
        <v>44284</v>
      </c>
      <c r="B144" s="164">
        <v>4.41297197216306E-3</v>
      </c>
      <c r="C144" s="165">
        <v>-9.4621932640978068E-3</v>
      </c>
      <c r="D144" s="165">
        <v>8.3050145997585201E-3</v>
      </c>
      <c r="E144" s="165">
        <v>1.4850260002066129E-3</v>
      </c>
      <c r="F144" s="165">
        <v>2.3073504779546505E-2</v>
      </c>
      <c r="G144" s="165">
        <v>3.1372592592593396E-3</v>
      </c>
      <c r="H144" s="165">
        <v>-5.2103180533032978E-3</v>
      </c>
      <c r="I144" s="165">
        <v>-9.5111280197823778E-4</v>
      </c>
      <c r="J144" s="165">
        <v>1.5271436363660795E-2</v>
      </c>
      <c r="K144" s="165">
        <v>-1.4064697169410278E-3</v>
      </c>
      <c r="L144" s="165">
        <v>-5.0704173125133423E-3</v>
      </c>
      <c r="M144" s="165">
        <v>1.6016382263379647E-3</v>
      </c>
      <c r="N144" s="165">
        <v>-5.2993186879912724E-3</v>
      </c>
      <c r="O144" s="165">
        <v>-5.7037611051135029E-3</v>
      </c>
      <c r="P144" s="165">
        <v>-3.8129049782628099E-3</v>
      </c>
      <c r="Q144" s="165">
        <v>6.7301282187044453E-3</v>
      </c>
      <c r="R144" s="165">
        <v>-1.5539383984509381E-2</v>
      </c>
      <c r="S144" s="165">
        <v>9.5022376159332733E-3</v>
      </c>
      <c r="T144" s="165">
        <v>1.1758562524817773E-2</v>
      </c>
      <c r="U144" s="165">
        <v>-5.2435344256348548E-3</v>
      </c>
      <c r="V144" s="165">
        <v>3.7596810376840928E-3</v>
      </c>
      <c r="W144" s="165">
        <v>1.5651606105240523E-2</v>
      </c>
      <c r="X144" s="165">
        <v>8.0348559574316969E-3</v>
      </c>
      <c r="Y144" s="165">
        <v>1.366877124231225E-3</v>
      </c>
      <c r="Z144" s="165">
        <v>6.8529189455426298E-3</v>
      </c>
      <c r="AA144" s="165">
        <v>1.1172258508078459E-2</v>
      </c>
      <c r="AB144" s="165">
        <v>4.5895003259004419E-3</v>
      </c>
      <c r="AC144" s="165">
        <v>1.5760119464926392E-2</v>
      </c>
      <c r="AD144" s="165">
        <v>1.1396380840805742E-2</v>
      </c>
      <c r="AE144" s="165">
        <v>-5.755120543837311E-3</v>
      </c>
      <c r="AF144" s="166">
        <v>2.9779686558897289E-3</v>
      </c>
      <c r="AK144" s="19"/>
    </row>
    <row r="145" spans="1:37" x14ac:dyDescent="0.2">
      <c r="A145" s="127">
        <v>44285</v>
      </c>
      <c r="B145" s="164">
        <v>-5.6197301108682485E-3</v>
      </c>
      <c r="C145" s="165">
        <v>7.8668963920383028E-3</v>
      </c>
      <c r="D145" s="165">
        <v>-2.043460486726445E-2</v>
      </c>
      <c r="E145" s="165">
        <v>-1.2274462577431922E-2</v>
      </c>
      <c r="F145" s="165">
        <v>5.9475929115824222E-3</v>
      </c>
      <c r="G145" s="165">
        <v>1.2422904124650858E-2</v>
      </c>
      <c r="H145" s="165">
        <v>-9.2592407268844434E-3</v>
      </c>
      <c r="I145" s="165">
        <v>-1.4280274181264319E-2</v>
      </c>
      <c r="J145" s="165">
        <v>-1.2998997697270087E-2</v>
      </c>
      <c r="K145" s="165">
        <v>1.1111095113893743E-2</v>
      </c>
      <c r="L145" s="165">
        <v>1.9279767868856323E-2</v>
      </c>
      <c r="M145" s="165">
        <v>-3.6093246617021624E-3</v>
      </c>
      <c r="N145" s="165">
        <v>8.6697382394542721E-3</v>
      </c>
      <c r="O145" s="165">
        <v>-1.1317829457364259E-2</v>
      </c>
      <c r="P145" s="165">
        <v>-8.3909906639851872E-3</v>
      </c>
      <c r="Q145" s="165">
        <v>-6.2033127163526602E-3</v>
      </c>
      <c r="R145" s="165">
        <v>1.1789383563830746E-2</v>
      </c>
      <c r="S145" s="165">
        <v>-1.0424499394998898E-2</v>
      </c>
      <c r="T145" s="165">
        <v>-1.7113653410215424E-2</v>
      </c>
      <c r="U145" s="165">
        <v>-1.4410809930054169E-2</v>
      </c>
      <c r="V145" s="165">
        <v>-4.045306613030708E-3</v>
      </c>
      <c r="W145" s="165">
        <v>-1.5410408462071312E-2</v>
      </c>
      <c r="X145" s="165">
        <v>-3.6532902471264617E-3</v>
      </c>
      <c r="Y145" s="165">
        <v>1.1699252062427057E-3</v>
      </c>
      <c r="Z145" s="165">
        <v>-1.450957639692696E-2</v>
      </c>
      <c r="AA145" s="165">
        <v>-4.079585106932293E-3</v>
      </c>
      <c r="AB145" s="165">
        <v>-1.2167269874767461E-2</v>
      </c>
      <c r="AC145" s="165">
        <v>2.4598297998041918E-3</v>
      </c>
      <c r="AD145" s="165">
        <v>-6.8046609615081133E-3</v>
      </c>
      <c r="AE145" s="165">
        <v>3.6786203837071429E-3</v>
      </c>
      <c r="AF145" s="166">
        <v>-3.1475938437274253E-3</v>
      </c>
      <c r="AK145" s="19"/>
    </row>
    <row r="146" spans="1:37" x14ac:dyDescent="0.2">
      <c r="A146" s="127">
        <v>44286</v>
      </c>
      <c r="B146" s="164">
        <v>-1.0069903463162277E-2</v>
      </c>
      <c r="C146" s="165">
        <v>-1.4286730284802762E-2</v>
      </c>
      <c r="D146" s="165">
        <v>-3.7637717717717845E-3</v>
      </c>
      <c r="E146" s="165">
        <v>1.8765637718671568E-2</v>
      </c>
      <c r="F146" s="165">
        <v>1.0753565548064836E-2</v>
      </c>
      <c r="G146" s="165">
        <v>-5.1913805972938487E-3</v>
      </c>
      <c r="H146" s="165">
        <v>-1.0761814405739645E-2</v>
      </c>
      <c r="I146" s="165">
        <v>-1.1589916940313305E-3</v>
      </c>
      <c r="J146" s="165">
        <v>-8.2785133291245483E-3</v>
      </c>
      <c r="K146" s="165">
        <v>-1.0369942572822421E-2</v>
      </c>
      <c r="L146" s="165">
        <v>-1.508993659558644E-2</v>
      </c>
      <c r="M146" s="165">
        <v>-4.6769178720146298E-3</v>
      </c>
      <c r="N146" s="165">
        <v>1.4106455945328555E-3</v>
      </c>
      <c r="O146" s="165">
        <v>3.6067116198839066E-3</v>
      </c>
      <c r="P146" s="165">
        <v>-1.0837336617893878E-2</v>
      </c>
      <c r="Q146" s="165">
        <v>-3.9996910490179838E-3</v>
      </c>
      <c r="R146" s="165">
        <v>-1.4564992609140126E-2</v>
      </c>
      <c r="S146" s="165">
        <v>-3.7336519465490658E-3</v>
      </c>
      <c r="T146" s="165">
        <v>1.6891919494859131E-3</v>
      </c>
      <c r="U146" s="165">
        <v>1.6907474222795482E-2</v>
      </c>
      <c r="V146" s="165">
        <v>-4.5128244718961597E-4</v>
      </c>
      <c r="W146" s="165">
        <v>-1.4768549607280246E-4</v>
      </c>
      <c r="X146" s="165">
        <v>8.9047380952380628E-3</v>
      </c>
      <c r="Y146" s="165">
        <v>-2.3566870243243998E-2</v>
      </c>
      <c r="Z146" s="165">
        <v>-3.988625677206592E-3</v>
      </c>
      <c r="AA146" s="165">
        <v>-7.5097798259089465E-3</v>
      </c>
      <c r="AB146" s="165">
        <v>-8.0225580374482242E-4</v>
      </c>
      <c r="AC146" s="165">
        <v>3.6240128350320866E-2</v>
      </c>
      <c r="AD146" s="165">
        <v>6.6301014207281739E-4</v>
      </c>
      <c r="AE146" s="165">
        <v>-5.4438366056370757E-3</v>
      </c>
      <c r="AF146" s="166">
        <v>-2.5829407964927942E-3</v>
      </c>
      <c r="AK146" s="19"/>
    </row>
    <row r="147" spans="1:37" x14ac:dyDescent="0.2">
      <c r="A147" s="127">
        <v>44287</v>
      </c>
      <c r="B147" s="164">
        <v>1.0381980862961271E-4</v>
      </c>
      <c r="C147" s="165">
        <v>2.212955992463872E-2</v>
      </c>
      <c r="D147" s="165">
        <v>1.4468871946213824E-3</v>
      </c>
      <c r="E147" s="165">
        <v>6.9586409012092343E-3</v>
      </c>
      <c r="F147" s="165">
        <v>-6.9095241562912024E-3</v>
      </c>
      <c r="G147" s="165">
        <v>3.7521456797375841E-3</v>
      </c>
      <c r="H147" s="165">
        <v>9.1611698715414747E-3</v>
      </c>
      <c r="I147" s="165">
        <v>5.2214466296933715E-3</v>
      </c>
      <c r="J147" s="165">
        <v>-3.7943654675463012E-3</v>
      </c>
      <c r="K147" s="165">
        <v>1.0322161562748899E-2</v>
      </c>
      <c r="L147" s="165">
        <v>1.957232415902066E-3</v>
      </c>
      <c r="M147" s="165">
        <v>-1.2438567802690592E-3</v>
      </c>
      <c r="N147" s="165">
        <v>8.1900081900081467E-3</v>
      </c>
      <c r="O147" s="165">
        <v>8.5937968750000593E-3</v>
      </c>
      <c r="P147" s="165">
        <v>-2.2511632241917212E-4</v>
      </c>
      <c r="Q147" s="165">
        <v>-9.2485789139551411E-3</v>
      </c>
      <c r="R147" s="165">
        <v>9.7222035005504193E-3</v>
      </c>
      <c r="S147" s="165">
        <v>4.7738378012573968E-3</v>
      </c>
      <c r="T147" s="165">
        <v>0</v>
      </c>
      <c r="U147" s="165">
        <v>2.790856295697397E-2</v>
      </c>
      <c r="V147" s="165">
        <v>-2.7090074701556777E-3</v>
      </c>
      <c r="W147" s="165">
        <v>-8.491427744517388E-3</v>
      </c>
      <c r="X147" s="165">
        <v>3.2331175539981549E-2</v>
      </c>
      <c r="Y147" s="165">
        <v>1.4627726647382655E-3</v>
      </c>
      <c r="Z147" s="165">
        <v>-1.3438331243937118E-2</v>
      </c>
      <c r="AA147" s="165">
        <v>2.5794840041450939E-3</v>
      </c>
      <c r="AB147" s="165">
        <v>2.4228994931828174E-2</v>
      </c>
      <c r="AC147" s="165">
        <v>-2.7322767674944348E-3</v>
      </c>
      <c r="AD147" s="165">
        <v>-1.5461017220629314E-3</v>
      </c>
      <c r="AE147" s="165">
        <v>2.4116610142713935E-2</v>
      </c>
      <c r="AF147" s="166">
        <v>5.2047280979818922E-3</v>
      </c>
      <c r="AK147" s="19"/>
    </row>
    <row r="148" spans="1:37" x14ac:dyDescent="0.2">
      <c r="A148" s="127">
        <v>44291</v>
      </c>
      <c r="B148" s="164">
        <v>1.1779989804566515E-2</v>
      </c>
      <c r="C148" s="165">
        <v>1.0306363200217605E-2</v>
      </c>
      <c r="D148" s="165">
        <v>1.1437998245679593E-2</v>
      </c>
      <c r="E148" s="165">
        <v>2.3577252032520368E-2</v>
      </c>
      <c r="F148" s="165">
        <v>2.5300355087355841E-2</v>
      </c>
      <c r="G148" s="165">
        <v>4.167749330417081E-3</v>
      </c>
      <c r="H148" s="165">
        <v>-1.172574940898341E-2</v>
      </c>
      <c r="I148" s="165">
        <v>8.2724124663331455E-3</v>
      </c>
      <c r="J148" s="165">
        <v>5.7132548357743396E-3</v>
      </c>
      <c r="K148" s="165">
        <v>-1.5482972615576962E-4</v>
      </c>
      <c r="L148" s="165">
        <v>-1.2513752326619887E-2</v>
      </c>
      <c r="M148" s="165">
        <v>1.139299338478339E-2</v>
      </c>
      <c r="N148" s="165">
        <v>2.485781965881384E-2</v>
      </c>
      <c r="O148" s="165">
        <v>3.0828782455672332E-2</v>
      </c>
      <c r="P148" s="165">
        <v>2.0265684013080598E-2</v>
      </c>
      <c r="Q148" s="165">
        <v>3.6847693461306008E-3</v>
      </c>
      <c r="R148" s="165">
        <v>-5.8559622601539463E-4</v>
      </c>
      <c r="S148" s="165">
        <v>1.6162687655349339E-2</v>
      </c>
      <c r="T148" s="165">
        <v>-1.1674413130177141E-3</v>
      </c>
      <c r="U148" s="165">
        <v>2.7728495290402444E-2</v>
      </c>
      <c r="V148" s="165">
        <v>1.9542715004472244E-2</v>
      </c>
      <c r="W148" s="165">
        <v>1.6160247364910951E-2</v>
      </c>
      <c r="X148" s="165">
        <v>7.1780906767644481E-3</v>
      </c>
      <c r="Y148" s="165">
        <v>9.3613334670474835E-3</v>
      </c>
      <c r="Z148" s="165">
        <v>8.4724601321077841E-3</v>
      </c>
      <c r="AA148" s="165">
        <v>9.7770156050946966E-3</v>
      </c>
      <c r="AB148" s="165">
        <v>1.0052531540844178E-2</v>
      </c>
      <c r="AC148" s="165">
        <v>3.7442904109588948E-2</v>
      </c>
      <c r="AD148" s="165">
        <v>2.8093187881329751E-2</v>
      </c>
      <c r="AE148" s="165">
        <v>-2.4871725539123979E-3</v>
      </c>
      <c r="AF148" s="166">
        <v>1.1280355657868446E-2</v>
      </c>
      <c r="AK148" s="19"/>
    </row>
    <row r="149" spans="1:37" x14ac:dyDescent="0.2">
      <c r="A149" s="127">
        <v>44292</v>
      </c>
      <c r="B149" s="164">
        <v>-6.6679488810172938E-4</v>
      </c>
      <c r="C149" s="165">
        <v>6.1615775182999322E-4</v>
      </c>
      <c r="D149" s="165">
        <v>-1.1586373913397785E-2</v>
      </c>
      <c r="E149" s="165">
        <v>2.462247776612303E-3</v>
      </c>
      <c r="F149" s="165">
        <v>-1.6155101952215145E-2</v>
      </c>
      <c r="G149" s="165">
        <v>-1.3135971537581614E-2</v>
      </c>
      <c r="H149" s="165">
        <v>-8.8986698134404518E-3</v>
      </c>
      <c r="I149" s="165">
        <v>-7.2505437893531921E-3</v>
      </c>
      <c r="J149" s="165">
        <v>7.1955688847649135E-3</v>
      </c>
      <c r="K149" s="165">
        <v>1.5485370211210103E-4</v>
      </c>
      <c r="L149" s="165">
        <v>1.0879609637397314E-2</v>
      </c>
      <c r="M149" s="165">
        <v>-3.6485610681158409E-4</v>
      </c>
      <c r="N149" s="165">
        <v>-5.1363190577613516E-3</v>
      </c>
      <c r="O149" s="165">
        <v>-1.4728028032341189E-2</v>
      </c>
      <c r="P149" s="165">
        <v>-1.2579946208045478E-2</v>
      </c>
      <c r="Q149" s="165">
        <v>-2.4471640282086593E-4</v>
      </c>
      <c r="R149" s="165">
        <v>-7.0303478398107133E-3</v>
      </c>
      <c r="S149" s="165">
        <v>1.3371194755397831E-2</v>
      </c>
      <c r="T149" s="165">
        <v>-1.5714270120667839E-2</v>
      </c>
      <c r="U149" s="165">
        <v>-4.8580959810227142E-3</v>
      </c>
      <c r="V149" s="165">
        <v>1.5097758107525117E-2</v>
      </c>
      <c r="W149" s="165">
        <v>3.6645658555789495E-4</v>
      </c>
      <c r="X149" s="165">
        <v>3.6315902919838994E-3</v>
      </c>
      <c r="Y149" s="165">
        <v>-1.8417351959596484E-3</v>
      </c>
      <c r="Z149" s="165">
        <v>-1.5695062158586182E-2</v>
      </c>
      <c r="AA149" s="165">
        <v>4.0768133867301604E-3</v>
      </c>
      <c r="AB149" s="165">
        <v>-1.78049220445331E-3</v>
      </c>
      <c r="AC149" s="165">
        <v>-1.9366162312784541E-2</v>
      </c>
      <c r="AD149" s="165">
        <v>4.8053721124408089E-3</v>
      </c>
      <c r="AE149" s="165">
        <v>6.5251777188328752E-3</v>
      </c>
      <c r="AF149" s="166">
        <v>-2.8916828401068795E-3</v>
      </c>
      <c r="AK149" s="19"/>
    </row>
    <row r="150" spans="1:37" x14ac:dyDescent="0.2">
      <c r="A150" s="127">
        <v>44293</v>
      </c>
      <c r="B150" s="164">
        <v>5.6457094158424148E-4</v>
      </c>
      <c r="C150" s="165">
        <v>6.705515157257036E-3</v>
      </c>
      <c r="D150" s="165">
        <v>-3.9342070509625904E-3</v>
      </c>
      <c r="E150" s="165">
        <v>1.3390404986850513E-2</v>
      </c>
      <c r="F150" s="165">
        <v>-1.0150080418153129E-2</v>
      </c>
      <c r="G150" s="165">
        <v>-9.9720343824660773E-4</v>
      </c>
      <c r="H150" s="165">
        <v>5.8891676792978132E-3</v>
      </c>
      <c r="I150" s="165">
        <v>-4.9970979242185409E-3</v>
      </c>
      <c r="J150" s="165">
        <v>1.6920474091379756E-3</v>
      </c>
      <c r="K150" s="165">
        <v>-9.4426628310422256E-3</v>
      </c>
      <c r="L150" s="165">
        <v>-1.5593774937894267E-3</v>
      </c>
      <c r="M150" s="165">
        <v>-3.1479629257906705E-3</v>
      </c>
      <c r="N150" s="165">
        <v>-4.1748932506050496E-3</v>
      </c>
      <c r="O150" s="165">
        <v>1.0524741016618266E-2</v>
      </c>
      <c r="P150" s="165">
        <v>5.2897630361363746E-3</v>
      </c>
      <c r="Q150" s="165">
        <v>1.3464838811831914E-3</v>
      </c>
      <c r="R150" s="165">
        <v>1.5668022221555944E-2</v>
      </c>
      <c r="S150" s="165">
        <v>3.0183993270080922E-3</v>
      </c>
      <c r="T150" s="165">
        <v>4.3541710088468299E-3</v>
      </c>
      <c r="U150" s="165">
        <v>8.2304243999418158E-3</v>
      </c>
      <c r="V150" s="165">
        <v>-4.5203483662772381E-3</v>
      </c>
      <c r="W150" s="165">
        <v>1.7582783882783559E-3</v>
      </c>
      <c r="X150" s="165">
        <v>-1.3569270678353007E-3</v>
      </c>
      <c r="Y150" s="165">
        <v>3.5584382207578535E-3</v>
      </c>
      <c r="Z150" s="165">
        <v>3.4855230052628361E-3</v>
      </c>
      <c r="AA150" s="165">
        <v>-1.8609541217906589E-3</v>
      </c>
      <c r="AB150" s="165">
        <v>2.835627793339901E-3</v>
      </c>
      <c r="AC150" s="165">
        <v>-2.1543805717346709E-3</v>
      </c>
      <c r="AD150" s="165">
        <v>-2.1413489446959755E-3</v>
      </c>
      <c r="AE150" s="165">
        <v>-1.1437295344696063E-2</v>
      </c>
      <c r="AF150" s="166">
        <v>4.7920684984625872E-4</v>
      </c>
      <c r="AK150" s="19"/>
    </row>
    <row r="151" spans="1:37" x14ac:dyDescent="0.2">
      <c r="A151" s="127">
        <v>44294</v>
      </c>
      <c r="B151" s="164">
        <v>3.9497512790420686E-3</v>
      </c>
      <c r="C151" s="165">
        <v>-6.1178547502938052E-4</v>
      </c>
      <c r="D151" s="165">
        <v>-4.9975416128795747E-3</v>
      </c>
      <c r="E151" s="165">
        <v>1.9233768268432261E-2</v>
      </c>
      <c r="F151" s="165">
        <v>9.3831458596631556E-3</v>
      </c>
      <c r="G151" s="165">
        <v>3.0377153242011623E-4</v>
      </c>
      <c r="H151" s="165">
        <v>-1.122953236914237E-2</v>
      </c>
      <c r="I151" s="165">
        <v>2.7042688815914762E-3</v>
      </c>
      <c r="J151" s="165">
        <v>-3.0030030593656276E-3</v>
      </c>
      <c r="K151" s="165">
        <v>-1.2501999921800233E-2</v>
      </c>
      <c r="L151" s="165">
        <v>1.4056123621722483E-2</v>
      </c>
      <c r="M151" s="165">
        <v>6.2242608695652901E-3</v>
      </c>
      <c r="N151" s="165">
        <v>6.2725765472761985E-3</v>
      </c>
      <c r="O151" s="165">
        <v>1.2075516981132184E-2</v>
      </c>
      <c r="P151" s="165">
        <v>1.4081524483589014E-3</v>
      </c>
      <c r="Q151" s="165">
        <v>-3.9117413121952938E-3</v>
      </c>
      <c r="R151" s="165">
        <v>1.2263732562098895E-3</v>
      </c>
      <c r="S151" s="165">
        <v>-1.0145741755961724E-2</v>
      </c>
      <c r="T151" s="165">
        <v>-8.2764873899736635E-3</v>
      </c>
      <c r="U151" s="165">
        <v>1.3405386476319725E-2</v>
      </c>
      <c r="V151" s="165">
        <v>-2.0946243933087194E-2</v>
      </c>
      <c r="W151" s="165">
        <v>3.8027642312870036E-3</v>
      </c>
      <c r="X151" s="165">
        <v>1.6576856361420367E-2</v>
      </c>
      <c r="Y151" s="165">
        <v>-1.2673137361034592E-2</v>
      </c>
      <c r="Z151" s="165">
        <v>-2.0511978154250654E-3</v>
      </c>
      <c r="AA151" s="165">
        <v>-2.3728847457627156E-2</v>
      </c>
      <c r="AB151" s="165">
        <v>6.5216079441490216E-3</v>
      </c>
      <c r="AC151" s="165">
        <v>-1.4213763432394333E-2</v>
      </c>
      <c r="AD151" s="165">
        <v>-6.4374819791679361E-4</v>
      </c>
      <c r="AE151" s="165">
        <v>-1.2795425600292676E-3</v>
      </c>
      <c r="AF151" s="166">
        <v>1.713495021565814E-3</v>
      </c>
      <c r="AK151" s="19"/>
    </row>
    <row r="152" spans="1:37" x14ac:dyDescent="0.2">
      <c r="A152" s="127">
        <v>44295</v>
      </c>
      <c r="B152" s="164">
        <v>1.1649289742237556E-2</v>
      </c>
      <c r="C152" s="165">
        <v>5.0326852232642771E-3</v>
      </c>
      <c r="D152" s="165">
        <v>8.3846077368638916E-3</v>
      </c>
      <c r="E152" s="165">
        <v>2.0251603097179993E-2</v>
      </c>
      <c r="F152" s="165">
        <v>-1.0158839107575979E-2</v>
      </c>
      <c r="G152" s="165">
        <v>1.1714856156106457E-3</v>
      </c>
      <c r="H152" s="165">
        <v>-9.7067562523800444E-4</v>
      </c>
      <c r="I152" s="165">
        <v>3.467539973030398E-3</v>
      </c>
      <c r="J152" s="165">
        <v>1.1295369188542015E-3</v>
      </c>
      <c r="K152" s="165">
        <v>-7.9126445309796178E-4</v>
      </c>
      <c r="L152" s="165">
        <v>-9.9660864000383764E-4</v>
      </c>
      <c r="M152" s="165">
        <v>3.2384221630199939E-2</v>
      </c>
      <c r="N152" s="165">
        <v>1.5265776506250717E-2</v>
      </c>
      <c r="O152" s="165">
        <v>1.8046218431936545E-2</v>
      </c>
      <c r="P152" s="165">
        <v>4.5145131925146131E-3</v>
      </c>
      <c r="Q152" s="165">
        <v>-1.0554095781100226E-2</v>
      </c>
      <c r="R152" s="165">
        <v>7.4781075128322883E-3</v>
      </c>
      <c r="S152" s="165">
        <v>5.3420021715526733E-3</v>
      </c>
      <c r="T152" s="165">
        <v>1.0862439201004381E-2</v>
      </c>
      <c r="U152" s="165">
        <v>1.0266558736426568E-2</v>
      </c>
      <c r="V152" s="165">
        <v>1.3240605121815019E-2</v>
      </c>
      <c r="W152" s="165">
        <v>-6.4840451145289357E-3</v>
      </c>
      <c r="X152" s="165">
        <v>3.0429949170371451E-2</v>
      </c>
      <c r="Y152" s="165">
        <v>8.5793628054045001E-3</v>
      </c>
      <c r="Z152" s="165">
        <v>3.1269622436777222E-2</v>
      </c>
      <c r="AA152" s="165">
        <v>-1.9096528440851746E-3</v>
      </c>
      <c r="AB152" s="165">
        <v>8.2465202752133315E-3</v>
      </c>
      <c r="AC152" s="165">
        <v>-1.11334365553305E-2</v>
      </c>
      <c r="AD152" s="165">
        <v>5.0098057757597125E-4</v>
      </c>
      <c r="AE152" s="165">
        <v>3.0428783829801187E-3</v>
      </c>
      <c r="AF152" s="166">
        <v>8.865622379943261E-3</v>
      </c>
      <c r="AK152" s="19"/>
    </row>
    <row r="153" spans="1:37" x14ac:dyDescent="0.2">
      <c r="A153" s="127">
        <v>44298</v>
      </c>
      <c r="B153" s="164">
        <v>-8.5857575757575244E-4</v>
      </c>
      <c r="C153" s="165">
        <v>-1.4209771377790004E-3</v>
      </c>
      <c r="D153" s="165">
        <v>-4.0148624705582669E-5</v>
      </c>
      <c r="E153" s="165">
        <v>-1.3233045112782005E-2</v>
      </c>
      <c r="F153" s="165">
        <v>-1.125375253109151E-2</v>
      </c>
      <c r="G153" s="165">
        <v>7.8003466955567369E-4</v>
      </c>
      <c r="H153" s="165">
        <v>-1.107655482076475E-2</v>
      </c>
      <c r="I153" s="165">
        <v>-9.9827222115569381E-3</v>
      </c>
      <c r="J153" s="165">
        <v>3.196652877021533E-3</v>
      </c>
      <c r="K153" s="165">
        <v>1.0294615304000665E-2</v>
      </c>
      <c r="L153" s="165">
        <v>3.1135636958590229E-3</v>
      </c>
      <c r="M153" s="165">
        <v>7.1372368867255176E-3</v>
      </c>
      <c r="N153" s="165">
        <v>4.8867523298115056E-3</v>
      </c>
      <c r="O153" s="165">
        <v>-4.1752093707820293E-2</v>
      </c>
      <c r="P153" s="165">
        <v>-8.399027728550057E-3</v>
      </c>
      <c r="Q153" s="165">
        <v>2.4185984496123414E-3</v>
      </c>
      <c r="R153" s="165">
        <v>-2.1116073848964634E-3</v>
      </c>
      <c r="S153" s="165">
        <v>-2.2463668955653437E-3</v>
      </c>
      <c r="T153" s="165">
        <v>-1.1793741961121373E-3</v>
      </c>
      <c r="U153" s="165">
        <v>2.3450458703511146E-4</v>
      </c>
      <c r="V153" s="165">
        <v>8.785544675944168E-3</v>
      </c>
      <c r="W153" s="165">
        <v>4.0331672667437424E-3</v>
      </c>
      <c r="X153" s="165">
        <v>-1.0895901119404638E-2</v>
      </c>
      <c r="Y153" s="165">
        <v>1.2528981702433217E-3</v>
      </c>
      <c r="Z153" s="165">
        <v>-5.3119852876593043E-5</v>
      </c>
      <c r="AA153" s="165">
        <v>8.6969904784495178E-4</v>
      </c>
      <c r="AB153" s="165">
        <v>-4.7186903699678595E-3</v>
      </c>
      <c r="AC153" s="165">
        <v>9.5976559616095525E-3</v>
      </c>
      <c r="AD153" s="165">
        <v>1.4311060339888826E-4</v>
      </c>
      <c r="AE153" s="165">
        <v>-7.451136342812914E-3</v>
      </c>
      <c r="AF153" s="166">
        <v>-1.6331071046075119E-3</v>
      </c>
      <c r="AK153" s="19"/>
    </row>
    <row r="154" spans="1:37" x14ac:dyDescent="0.2">
      <c r="A154" s="127">
        <v>44299</v>
      </c>
      <c r="B154" s="164">
        <v>-6.8745942791832437E-3</v>
      </c>
      <c r="C154" s="165">
        <v>-1.0706796266534035E-2</v>
      </c>
      <c r="D154" s="165">
        <v>4.0571824210076102E-3</v>
      </c>
      <c r="E154" s="165">
        <v>2.430652147567347E-2</v>
      </c>
      <c r="F154" s="165">
        <v>1.5028855161448362E-2</v>
      </c>
      <c r="G154" s="165">
        <v>-6.8418440561767158E-3</v>
      </c>
      <c r="H154" s="165">
        <v>4.5195421941397473E-3</v>
      </c>
      <c r="I154" s="165">
        <v>1.7452006980802626E-3</v>
      </c>
      <c r="J154" s="165">
        <v>-4.8734397328373813E-3</v>
      </c>
      <c r="K154" s="165">
        <v>-7.5246902723828946E-3</v>
      </c>
      <c r="L154" s="165">
        <v>-1.2536171197398249E-2</v>
      </c>
      <c r="M154" s="165">
        <v>1.7497549846958727E-3</v>
      </c>
      <c r="N154" s="165">
        <v>-1.215795346045212E-3</v>
      </c>
      <c r="O154" s="165">
        <v>-2.9048003115854648E-3</v>
      </c>
      <c r="P154" s="165">
        <v>-2.5336229298944413E-2</v>
      </c>
      <c r="Q154" s="165">
        <v>-1.3363047595663424E-2</v>
      </c>
      <c r="R154" s="165">
        <v>-1.1926906289071559E-2</v>
      </c>
      <c r="S154" s="165">
        <v>1.5587114179469452E-3</v>
      </c>
      <c r="T154" s="165">
        <v>2.7551316110274726E-3</v>
      </c>
      <c r="U154" s="165">
        <v>1.0081614472562839E-2</v>
      </c>
      <c r="V154" s="165">
        <v>-2.2687397707021217E-2</v>
      </c>
      <c r="W154" s="165">
        <v>-1.321937647121485E-2</v>
      </c>
      <c r="X154" s="165">
        <v>1.4163337431442047E-2</v>
      </c>
      <c r="Y154" s="165">
        <v>2.4368480620875488E-3</v>
      </c>
      <c r="Z154" s="165">
        <v>-4.7305171806381052E-3</v>
      </c>
      <c r="AA154" s="165">
        <v>1.3903023741692611E-3</v>
      </c>
      <c r="AB154" s="165">
        <v>-2.0318643516870072E-3</v>
      </c>
      <c r="AC154" s="165">
        <v>-1.8282083760839951E-3</v>
      </c>
      <c r="AD154" s="165">
        <v>-3.0758797623202661E-3</v>
      </c>
      <c r="AE154" s="165">
        <v>-5.3622176695207191E-3</v>
      </c>
      <c r="AF154" s="166">
        <v>-2.0189418409621851E-3</v>
      </c>
      <c r="AK154" s="19"/>
    </row>
    <row r="155" spans="1:37" x14ac:dyDescent="0.2">
      <c r="A155" s="127">
        <v>44300</v>
      </c>
      <c r="B155" s="164">
        <v>1.4251488704375426E-3</v>
      </c>
      <c r="C155" s="165">
        <v>9.7951431675065148E-3</v>
      </c>
      <c r="D155" s="165">
        <v>-1.3202720702573112E-3</v>
      </c>
      <c r="E155" s="165">
        <v>-1.7853114074029564E-2</v>
      </c>
      <c r="F155" s="165">
        <v>-3.3166620078705078E-3</v>
      </c>
      <c r="G155" s="165">
        <v>1.4083261022456606E-2</v>
      </c>
      <c r="H155" s="165">
        <v>1.9855233174006948E-2</v>
      </c>
      <c r="I155" s="165">
        <v>-5.6136469221834684E-3</v>
      </c>
      <c r="J155" s="165">
        <v>-1.8832171783766949E-4</v>
      </c>
      <c r="K155" s="165">
        <v>1.4689574874592104E-2</v>
      </c>
      <c r="L155" s="165">
        <v>2.3407022594754467E-2</v>
      </c>
      <c r="M155" s="165">
        <v>1.6594104803493437E-3</v>
      </c>
      <c r="N155" s="165">
        <v>-1.1860331058557438E-3</v>
      </c>
      <c r="O155" s="165">
        <v>-1.5792686050403293E-2</v>
      </c>
      <c r="P155" s="165">
        <v>1.1053606322421583E-2</v>
      </c>
      <c r="Q155" s="165">
        <v>2.7589792515418932E-3</v>
      </c>
      <c r="R155" s="165">
        <v>-1.8690304852756467E-2</v>
      </c>
      <c r="S155" s="165">
        <v>-4.366284668148035E-3</v>
      </c>
      <c r="T155" s="165">
        <v>-3.9251665206585518E-4</v>
      </c>
      <c r="U155" s="165">
        <v>-1.1218979891639003E-2</v>
      </c>
      <c r="V155" s="165">
        <v>-9.5851285539606534E-3</v>
      </c>
      <c r="W155" s="165">
        <v>3.6267115415089535E-3</v>
      </c>
      <c r="X155" s="165">
        <v>-1.7155155172413838E-2</v>
      </c>
      <c r="Y155" s="165">
        <v>2.1154890295747908E-2</v>
      </c>
      <c r="Z155" s="165">
        <v>3.0173698264353011E-3</v>
      </c>
      <c r="AA155" s="165">
        <v>1.3884415374598724E-3</v>
      </c>
      <c r="AB155" s="165">
        <v>4.3434620515163669E-3</v>
      </c>
      <c r="AC155" s="165">
        <v>-2.3808975231097707E-3</v>
      </c>
      <c r="AD155" s="165">
        <v>-3.5867117595855813E-4</v>
      </c>
      <c r="AE155" s="165">
        <v>1.0620529122310263E-2</v>
      </c>
      <c r="AF155" s="166">
        <v>1.5921718120264217E-3</v>
      </c>
      <c r="AK155" s="19"/>
    </row>
    <row r="156" spans="1:37" x14ac:dyDescent="0.2">
      <c r="A156" s="127">
        <v>44301</v>
      </c>
      <c r="B156" s="164">
        <v>3.7102719186785649E-3</v>
      </c>
      <c r="C156" s="165">
        <v>7.5295144149982729E-3</v>
      </c>
      <c r="D156" s="165">
        <v>2.2073592301770528E-2</v>
      </c>
      <c r="E156" s="165">
        <v>1.8707877139346074E-2</v>
      </c>
      <c r="F156" s="165">
        <v>-5.2291408968980768E-3</v>
      </c>
      <c r="G156" s="165">
        <v>-2.579671488694979E-4</v>
      </c>
      <c r="H156" s="165">
        <v>-8.1519039460603571E-3</v>
      </c>
      <c r="I156" s="165">
        <v>5.2559860863536922E-3</v>
      </c>
      <c r="J156" s="165">
        <v>4.7098717140214852E-3</v>
      </c>
      <c r="K156" s="165">
        <v>5.1370175945522067E-3</v>
      </c>
      <c r="L156" s="165">
        <v>9.542215424919398E-3</v>
      </c>
      <c r="M156" s="165">
        <v>2.0053665967965095E-3</v>
      </c>
      <c r="N156" s="165">
        <v>8.4994722001567879E-3</v>
      </c>
      <c r="O156" s="165">
        <v>1.2930284688260185E-2</v>
      </c>
      <c r="P156" s="165">
        <v>-3.7701122004785148E-4</v>
      </c>
      <c r="Q156" s="165">
        <v>2.9389757746245415E-3</v>
      </c>
      <c r="R156" s="165">
        <v>6.3487266421460298E-3</v>
      </c>
      <c r="S156" s="165">
        <v>4.2117190240260616E-3</v>
      </c>
      <c r="T156" s="165">
        <v>3.4031604936268778E-3</v>
      </c>
      <c r="U156" s="165">
        <v>1.5297953993473223E-2</v>
      </c>
      <c r="V156" s="165">
        <v>1.0660842683382743E-2</v>
      </c>
      <c r="W156" s="165">
        <v>1.2094387370454651E-2</v>
      </c>
      <c r="X156" s="165">
        <v>2.1840171531616992E-2</v>
      </c>
      <c r="Y156" s="165">
        <v>-6.8840767431546102E-3</v>
      </c>
      <c r="Z156" s="165">
        <v>3.8282365116173445E-2</v>
      </c>
      <c r="AA156" s="165">
        <v>0</v>
      </c>
      <c r="AB156" s="165">
        <v>1.9371128378613101E-2</v>
      </c>
      <c r="AC156" s="165">
        <v>-1.3769046929152817E-2</v>
      </c>
      <c r="AD156" s="165">
        <v>6.0292632629568299E-3</v>
      </c>
      <c r="AE156" s="165">
        <v>-8.1618155492760858E-3</v>
      </c>
      <c r="AF156" s="166">
        <v>9.0451215488236425E-3</v>
      </c>
      <c r="AK156" s="19"/>
    </row>
    <row r="157" spans="1:37" x14ac:dyDescent="0.2">
      <c r="A157" s="127">
        <v>44302</v>
      </c>
      <c r="B157" s="164">
        <v>5.5702148181124844E-3</v>
      </c>
      <c r="C157" s="165">
        <v>9.82970450299403E-3</v>
      </c>
      <c r="D157" s="165">
        <v>2.2733586353356205E-3</v>
      </c>
      <c r="E157" s="165">
        <v>-2.5278513011153247E-3</v>
      </c>
      <c r="F157" s="165">
        <v>-1.1668225034175417E-2</v>
      </c>
      <c r="G157" s="165">
        <v>3.6125795009018802E-3</v>
      </c>
      <c r="H157" s="165">
        <v>-4.4478728379013788E-3</v>
      </c>
      <c r="I157" s="165">
        <v>2.2463207251417483E-2</v>
      </c>
      <c r="J157" s="165">
        <v>6.5628724334194644E-3</v>
      </c>
      <c r="K157" s="165">
        <v>1.7035775127769437E-3</v>
      </c>
      <c r="L157" s="165">
        <v>1.110621808676604E-2</v>
      </c>
      <c r="M157" s="165">
        <v>9.8764577075609594E-3</v>
      </c>
      <c r="N157" s="165">
        <v>1.6545817579036504E-2</v>
      </c>
      <c r="O157" s="165">
        <v>-4.1525224924264803E-3</v>
      </c>
      <c r="P157" s="165">
        <v>7.6179965663298876E-3</v>
      </c>
      <c r="Q157" s="165">
        <v>1.1534422417447621E-2</v>
      </c>
      <c r="R157" s="165">
        <v>7.4259381931516266E-3</v>
      </c>
      <c r="S157" s="165">
        <v>7.7827871315410135E-3</v>
      </c>
      <c r="T157" s="165">
        <v>1.0566070772643599E-2</v>
      </c>
      <c r="U157" s="165">
        <v>4.7783815028901166E-3</v>
      </c>
      <c r="V157" s="165">
        <v>4.7879105975598968E-3</v>
      </c>
      <c r="W157" s="165">
        <v>7.2828618739917417E-5</v>
      </c>
      <c r="X157" s="165">
        <v>-4.6780944206009645E-3</v>
      </c>
      <c r="Y157" s="165">
        <v>1.0300570029148748E-2</v>
      </c>
      <c r="Z157" s="165">
        <v>2.5640367538259934E-3</v>
      </c>
      <c r="AA157" s="165">
        <v>1.0051958231335201E-2</v>
      </c>
      <c r="AB157" s="165">
        <v>5.7453155636610909E-4</v>
      </c>
      <c r="AC157" s="165">
        <v>-7.8183542848407894E-3</v>
      </c>
      <c r="AD157" s="165">
        <v>3.2105949426202152E-3</v>
      </c>
      <c r="AE157" s="165">
        <v>7.1532407361516448E-3</v>
      </c>
      <c r="AF157" s="166">
        <v>4.8384078147867271E-3</v>
      </c>
      <c r="AK157" s="19"/>
    </row>
    <row r="158" spans="1:37" x14ac:dyDescent="0.2">
      <c r="A158" s="127">
        <v>44305</v>
      </c>
      <c r="B158" s="164">
        <v>5.0327323493526421E-5</v>
      </c>
      <c r="C158" s="165">
        <v>-9.6673908371427419E-3</v>
      </c>
      <c r="D158" s="165">
        <v>1.0167533255747152E-3</v>
      </c>
      <c r="E158" s="165">
        <v>5.0685150546061486E-3</v>
      </c>
      <c r="F158" s="165">
        <v>-1.6238210628042093E-2</v>
      </c>
      <c r="G158" s="165">
        <v>-4.1566763620300984E-3</v>
      </c>
      <c r="H158" s="165">
        <v>2.9137820795821501E-3</v>
      </c>
      <c r="I158" s="165">
        <v>9.4695077551043561E-4</v>
      </c>
      <c r="J158" s="165">
        <v>5.9612518628913147E-3</v>
      </c>
      <c r="K158" s="165">
        <v>-2.009848484848531E-3</v>
      </c>
      <c r="L158" s="165">
        <v>2.2786304944559799E-3</v>
      </c>
      <c r="M158" s="165">
        <v>-4.9114643707230954E-3</v>
      </c>
      <c r="N158" s="165">
        <v>-3.7490278247298559E-3</v>
      </c>
      <c r="O158" s="165">
        <v>-1.7297281853281832E-2</v>
      </c>
      <c r="P158" s="165">
        <v>-3.5182350031661702E-3</v>
      </c>
      <c r="Q158" s="165">
        <v>2.7736500624491178E-3</v>
      </c>
      <c r="R158" s="165">
        <v>-4.2401108106958629E-3</v>
      </c>
      <c r="S158" s="165">
        <v>-5.4487900682272938E-3</v>
      </c>
      <c r="T158" s="165">
        <v>2.4525527688716853E-3</v>
      </c>
      <c r="U158" s="165">
        <v>-7.6704766307615913E-3</v>
      </c>
      <c r="V158" s="165">
        <v>-1.2955037047949314E-2</v>
      </c>
      <c r="W158" s="165">
        <v>-4.6630163934425761E-3</v>
      </c>
      <c r="X158" s="165">
        <v>-6.0799619493775436E-3</v>
      </c>
      <c r="Y158" s="165">
        <v>-1.0067278167372962E-2</v>
      </c>
      <c r="Z158" s="165">
        <v>-2.9922865657583397E-3</v>
      </c>
      <c r="AA158" s="165">
        <v>1.8874399774784223E-3</v>
      </c>
      <c r="AB158" s="165">
        <v>-2.7384434832657956E-3</v>
      </c>
      <c r="AC158" s="165">
        <v>9.1932834745456216E-3</v>
      </c>
      <c r="AD158" s="165">
        <v>-6.4006400227535343E-3</v>
      </c>
      <c r="AE158" s="165">
        <v>9.0781803128847649E-4</v>
      </c>
      <c r="AF158" s="166">
        <v>-3.597590339604495E-3</v>
      </c>
      <c r="AK158" s="19"/>
    </row>
    <row r="159" spans="1:37" x14ac:dyDescent="0.2">
      <c r="A159" s="127">
        <v>44306</v>
      </c>
      <c r="B159" s="164">
        <v>-1.4602598612268869E-3</v>
      </c>
      <c r="C159" s="165">
        <v>-2.3158658692006284E-2</v>
      </c>
      <c r="D159" s="165">
        <v>1.2384318426439389E-2</v>
      </c>
      <c r="E159" s="165">
        <v>-1.2829984064965383E-2</v>
      </c>
      <c r="F159" s="165">
        <v>-4.1327037673406508E-2</v>
      </c>
      <c r="G159" s="165">
        <v>-2.0482783340430966E-2</v>
      </c>
      <c r="H159" s="165">
        <v>-1.8690683349008697E-2</v>
      </c>
      <c r="I159" s="165">
        <v>-2.0056708422202862E-2</v>
      </c>
      <c r="J159" s="165">
        <v>3.1481111111111293E-3</v>
      </c>
      <c r="K159" s="165">
        <v>-3.2068209198998887E-2</v>
      </c>
      <c r="L159" s="165">
        <v>-3.2673616633228764E-2</v>
      </c>
      <c r="M159" s="165">
        <v>-1.575961806399262E-2</v>
      </c>
      <c r="N159" s="165">
        <v>-8.8420221720907355E-3</v>
      </c>
      <c r="O159" s="165">
        <v>-1.4615747059315565E-2</v>
      </c>
      <c r="P159" s="165">
        <v>3.7860645953299521E-2</v>
      </c>
      <c r="Q159" s="165">
        <v>2.3295801545321737E-2</v>
      </c>
      <c r="R159" s="165">
        <v>-2.2142090618097243E-2</v>
      </c>
      <c r="S159" s="165">
        <v>5.1766403966750918E-3</v>
      </c>
      <c r="T159" s="165">
        <v>1.1717803788103165E-2</v>
      </c>
      <c r="U159" s="165">
        <v>-1.8550669341834691E-3</v>
      </c>
      <c r="V159" s="165">
        <v>-4.1185831724365851E-2</v>
      </c>
      <c r="W159" s="165">
        <v>8.3449161236737179E-3</v>
      </c>
      <c r="X159" s="165">
        <v>-1.1019492407809195E-2</v>
      </c>
      <c r="Y159" s="165">
        <v>8.7445974626052525E-3</v>
      </c>
      <c r="Z159" s="165">
        <v>1.7160894389091963E-2</v>
      </c>
      <c r="AA159" s="165">
        <v>0</v>
      </c>
      <c r="AB159" s="165">
        <v>-1.1116497975178219E-2</v>
      </c>
      <c r="AC159" s="165">
        <v>-8.3658856968601425E-3</v>
      </c>
      <c r="AD159" s="165">
        <v>7.7301978805284222E-3</v>
      </c>
      <c r="AE159" s="165">
        <v>-2.4755909797211539E-2</v>
      </c>
      <c r="AF159" s="166">
        <v>-7.5219432806798991E-3</v>
      </c>
      <c r="AK159" s="19"/>
    </row>
    <row r="160" spans="1:37" x14ac:dyDescent="0.2">
      <c r="A160" s="127">
        <v>44307</v>
      </c>
      <c r="B160" s="164">
        <v>1.3010599904025311E-2</v>
      </c>
      <c r="C160" s="165">
        <v>1.4334851233569035E-2</v>
      </c>
      <c r="D160" s="165">
        <v>-1.3892721276567155E-3</v>
      </c>
      <c r="E160" s="165">
        <v>2.9299000606273218E-3</v>
      </c>
      <c r="F160" s="165">
        <v>7.9466804062775509E-3</v>
      </c>
      <c r="G160" s="165">
        <v>2.1218652611284528E-2</v>
      </c>
      <c r="H160" s="165">
        <v>1.3816253551440782E-2</v>
      </c>
      <c r="I160" s="165">
        <v>2.7032051997837314E-3</v>
      </c>
      <c r="J160" s="165">
        <v>8.1226327532815112E-3</v>
      </c>
      <c r="K160" s="165">
        <v>3.7451984635083146E-2</v>
      </c>
      <c r="L160" s="165">
        <v>1.0214487010147044E-2</v>
      </c>
      <c r="M160" s="165">
        <v>1.3944477069067096E-2</v>
      </c>
      <c r="N160" s="165">
        <v>6.1427986642956789E-3</v>
      </c>
      <c r="O160" s="165">
        <v>1.5948963063014965E-2</v>
      </c>
      <c r="P160" s="165">
        <v>3.9012730486024161E-2</v>
      </c>
      <c r="Q160" s="165">
        <v>6.6074004470784153E-4</v>
      </c>
      <c r="R160" s="165">
        <v>8.5079987001273061E-3</v>
      </c>
      <c r="S160" s="165">
        <v>-3.2187460456363226E-3</v>
      </c>
      <c r="T160" s="165">
        <v>8.4001127096842154E-3</v>
      </c>
      <c r="U160" s="165">
        <v>8.9831058242426653E-3</v>
      </c>
      <c r="V160" s="165">
        <v>2.1949437322402288E-2</v>
      </c>
      <c r="W160" s="165">
        <v>-6.5335317604354737E-3</v>
      </c>
      <c r="X160" s="165">
        <v>1.140546990771063E-2</v>
      </c>
      <c r="Y160" s="165">
        <v>1.0595319093182454E-2</v>
      </c>
      <c r="Z160" s="165">
        <v>5.7498777034521442E-3</v>
      </c>
      <c r="AA160" s="165">
        <v>-4.2815551341249813E-3</v>
      </c>
      <c r="AB160" s="165">
        <v>1.8676092881924511E-2</v>
      </c>
      <c r="AC160" s="165">
        <v>1.3310817397825137E-2</v>
      </c>
      <c r="AD160" s="165">
        <v>2.9121672021106271E-3</v>
      </c>
      <c r="AE160" s="165">
        <v>1.7506866472718485E-3</v>
      </c>
      <c r="AF160" s="166">
        <v>9.3435202076797008E-3</v>
      </c>
      <c r="AK160" s="19"/>
    </row>
    <row r="161" spans="1:37" x14ac:dyDescent="0.2">
      <c r="A161" s="127">
        <v>44308</v>
      </c>
      <c r="B161" s="164">
        <v>9.9507165981949086E-5</v>
      </c>
      <c r="C161" s="165">
        <v>-1.3581329630862893E-4</v>
      </c>
      <c r="D161" s="165">
        <v>-1.4413772371952072E-2</v>
      </c>
      <c r="E161" s="165">
        <v>-1.1685378277153657E-2</v>
      </c>
      <c r="F161" s="165">
        <v>-6.7395558387550736E-3</v>
      </c>
      <c r="G161" s="165">
        <v>-1.5357514808988171E-2</v>
      </c>
      <c r="H161" s="165">
        <v>-1.7327031519701164E-2</v>
      </c>
      <c r="I161" s="165">
        <v>-8.280377431157282E-3</v>
      </c>
      <c r="J161" s="165">
        <v>-3.113019536476469E-3</v>
      </c>
      <c r="K161" s="165">
        <v>-6.0012341869793207E-2</v>
      </c>
      <c r="L161" s="165">
        <v>-1.3183354147453974E-2</v>
      </c>
      <c r="M161" s="165">
        <v>-5.3796312364424725E-3</v>
      </c>
      <c r="N161" s="165">
        <v>-1.3775182803184016E-2</v>
      </c>
      <c r="O161" s="165">
        <v>-1.773941887379249E-2</v>
      </c>
      <c r="P161" s="165">
        <v>-1.5813333002856145E-2</v>
      </c>
      <c r="Q161" s="165">
        <v>-8.4639116024710637E-3</v>
      </c>
      <c r="R161" s="165">
        <v>-2.1057513932526972E-2</v>
      </c>
      <c r="S161" s="165">
        <v>3.0139155044759391E-3</v>
      </c>
      <c r="T161" s="165">
        <v>-1.6029255007427468E-2</v>
      </c>
      <c r="U161" s="165">
        <v>-1.3086093215593064E-2</v>
      </c>
      <c r="V161" s="165">
        <v>-5.5427331274549019E-3</v>
      </c>
      <c r="W161" s="165">
        <v>-1.6222147626358097E-2</v>
      </c>
      <c r="X161" s="165">
        <v>3.4264747000909423E-3</v>
      </c>
      <c r="Y161" s="165">
        <v>-9.5946750033463202E-3</v>
      </c>
      <c r="Z161" s="165">
        <v>-5.6919059486567614E-3</v>
      </c>
      <c r="AA161" s="165">
        <v>-1.4791881919365091E-2</v>
      </c>
      <c r="AB161" s="165">
        <v>5.2763245365095024E-4</v>
      </c>
      <c r="AC161" s="165">
        <v>-2.7196984777002498E-2</v>
      </c>
      <c r="AD161" s="165">
        <v>-1.0835687199058586E-2</v>
      </c>
      <c r="AE161" s="165">
        <v>-1.9114521221591518E-3</v>
      </c>
      <c r="AF161" s="166">
        <v>-9.4152116848104095E-3</v>
      </c>
      <c r="AK161" s="19"/>
    </row>
    <row r="162" spans="1:37" x14ac:dyDescent="0.2">
      <c r="A162" s="127">
        <v>44309</v>
      </c>
      <c r="B162" s="164">
        <v>6.4708961614006189E-3</v>
      </c>
      <c r="C162" s="165">
        <v>-1.9230782298701121E-2</v>
      </c>
      <c r="D162" s="165">
        <v>7.7631679149596788E-3</v>
      </c>
      <c r="E162" s="165">
        <v>1.8038539972130785E-2</v>
      </c>
      <c r="F162" s="165">
        <v>1.7283331052077688E-2</v>
      </c>
      <c r="G162" s="165">
        <v>5.3300799743549732E-3</v>
      </c>
      <c r="H162" s="165">
        <v>5.9435960161544621E-3</v>
      </c>
      <c r="I162" s="165">
        <v>7.9611650485436058E-3</v>
      </c>
      <c r="J162" s="165">
        <v>5.5110214090925425E-4</v>
      </c>
      <c r="K162" s="165">
        <v>1.9366502543902708E-2</v>
      </c>
      <c r="L162" s="165">
        <v>2.5691400471064219E-2</v>
      </c>
      <c r="M162" s="165">
        <v>-2.0762431753520771E-2</v>
      </c>
      <c r="N162" s="165">
        <v>7.5593357432777175E-3</v>
      </c>
      <c r="O162" s="165">
        <v>-5.3220361195461141E-2</v>
      </c>
      <c r="P162" s="165">
        <v>8.139821688418758E-3</v>
      </c>
      <c r="Q162" s="165">
        <v>2.058427257591644E-3</v>
      </c>
      <c r="R162" s="165">
        <v>1.9135557411126936E-2</v>
      </c>
      <c r="S162" s="165">
        <v>6.9539618446183837E-3</v>
      </c>
      <c r="T162" s="165">
        <v>-1.0261151356514286E-3</v>
      </c>
      <c r="U162" s="165">
        <v>1.5476069521371594E-2</v>
      </c>
      <c r="V162" s="165">
        <v>7.8186178567141162E-3</v>
      </c>
      <c r="W162" s="165">
        <v>-5.1251799329579129E-3</v>
      </c>
      <c r="X162" s="165">
        <v>9.3364553446348975E-3</v>
      </c>
      <c r="Y162" s="165">
        <v>1.2638744230408339E-2</v>
      </c>
      <c r="Z162" s="165">
        <v>9.5072096495565361E-3</v>
      </c>
      <c r="AA162" s="165">
        <v>3.4916201726886698E-4</v>
      </c>
      <c r="AB162" s="165">
        <v>1.0678002044443469E-2</v>
      </c>
      <c r="AC162" s="165">
        <v>8.3681624812415034E-3</v>
      </c>
      <c r="AD162" s="165">
        <v>1.6467101259642902E-3</v>
      </c>
      <c r="AE162" s="165">
        <v>1.4226800564314246E-3</v>
      </c>
      <c r="AF162" s="166">
        <v>6.7302659399866016E-3</v>
      </c>
      <c r="AK162" s="19"/>
    </row>
    <row r="163" spans="1:37" x14ac:dyDescent="0.2">
      <c r="A163" s="127">
        <v>44312</v>
      </c>
      <c r="B163" s="164">
        <v>-1.2710148556530299E-2</v>
      </c>
      <c r="C163" s="165">
        <v>4.164064239394949E-2</v>
      </c>
      <c r="D163" s="165">
        <v>-5.8747811768071756E-3</v>
      </c>
      <c r="E163" s="165">
        <v>2.9779182486193712E-3</v>
      </c>
      <c r="F163" s="165">
        <v>1.2836634515549949E-2</v>
      </c>
      <c r="G163" s="165">
        <v>1.95557341290864E-3</v>
      </c>
      <c r="H163" s="165">
        <v>-2.9548005035506808E-4</v>
      </c>
      <c r="I163" s="165">
        <v>-5.201329223656237E-3</v>
      </c>
      <c r="J163" s="165">
        <v>-1.4870589042214388E-2</v>
      </c>
      <c r="K163" s="165">
        <v>1.4490419988884007E-3</v>
      </c>
      <c r="L163" s="165">
        <v>1.2288147712600894E-2</v>
      </c>
      <c r="M163" s="165">
        <v>-1.3273924276169247E-2</v>
      </c>
      <c r="N163" s="165">
        <v>-1.2041201702374216E-2</v>
      </c>
      <c r="O163" s="165">
        <v>-8.1027006042301286E-3</v>
      </c>
      <c r="P163" s="165">
        <v>-6.0379557836528486E-3</v>
      </c>
      <c r="Q163" s="165">
        <v>-8.4582465331501933E-3</v>
      </c>
      <c r="R163" s="165">
        <v>2.4635195091082807E-3</v>
      </c>
      <c r="S163" s="165">
        <v>-9.6768862675685741E-3</v>
      </c>
      <c r="T163" s="165">
        <v>-4.494086975194822E-3</v>
      </c>
      <c r="U163" s="165">
        <v>1.5316638299442964E-3</v>
      </c>
      <c r="V163" s="165">
        <v>1.0830355467695618E-2</v>
      </c>
      <c r="W163" s="165">
        <v>-2.0009011198909743E-2</v>
      </c>
      <c r="X163" s="165">
        <v>8.3508716618319045E-3</v>
      </c>
      <c r="Y163" s="165">
        <v>-1.3367967900860922E-2</v>
      </c>
      <c r="Z163" s="165">
        <v>-1.1116417332149742E-2</v>
      </c>
      <c r="AA163" s="165">
        <v>-6.2827226227351041E-3</v>
      </c>
      <c r="AB163" s="165">
        <v>1.4782434782609766E-3</v>
      </c>
      <c r="AC163" s="165">
        <v>-5.4696341003396265E-3</v>
      </c>
      <c r="AD163" s="165">
        <v>-1.4224375163304215E-2</v>
      </c>
      <c r="AE163" s="165">
        <v>6.8298545114227061E-3</v>
      </c>
      <c r="AF163" s="166">
        <v>-1.8188499475229047E-3</v>
      </c>
      <c r="AK163" s="19"/>
    </row>
    <row r="164" spans="1:37" x14ac:dyDescent="0.2">
      <c r="A164" s="127">
        <v>44313</v>
      </c>
      <c r="B164" s="164">
        <v>-2.5948043231276863E-2</v>
      </c>
      <c r="C164" s="165">
        <v>1.3306505608801089E-4</v>
      </c>
      <c r="D164" s="165">
        <v>-1.5262953737272822E-3</v>
      </c>
      <c r="E164" s="165">
        <v>-2.4495397680408537E-3</v>
      </c>
      <c r="F164" s="165">
        <v>4.2660660680411411E-3</v>
      </c>
      <c r="G164" s="165">
        <v>-9.5420715609129125E-4</v>
      </c>
      <c r="H164" s="165">
        <v>1.1623325796591422E-2</v>
      </c>
      <c r="I164" s="165">
        <v>-5.2285051361058432E-3</v>
      </c>
      <c r="J164" s="165">
        <v>-1.4908311591501633E-3</v>
      </c>
      <c r="K164" s="165">
        <v>7.2347426489591804E-3</v>
      </c>
      <c r="L164" s="165">
        <v>9.0533770947458514E-3</v>
      </c>
      <c r="M164" s="165">
        <v>6.3650639876298154E-3</v>
      </c>
      <c r="N164" s="165">
        <v>1.8750774047651131E-3</v>
      </c>
      <c r="O164" s="165">
        <v>-1.3444469484154897E-2</v>
      </c>
      <c r="P164" s="165">
        <v>3.1079181906092934E-3</v>
      </c>
      <c r="Q164" s="165">
        <v>-5.7275288120742784E-3</v>
      </c>
      <c r="R164" s="165">
        <v>4.5829038865954352E-3</v>
      </c>
      <c r="S164" s="165">
        <v>1.149325480171548E-2</v>
      </c>
      <c r="T164" s="165">
        <v>-2.1927435310976628E-3</v>
      </c>
      <c r="U164" s="165">
        <v>1.6058612856828525E-3</v>
      </c>
      <c r="V164" s="165">
        <v>3.8753417686014924E-3</v>
      </c>
      <c r="W164" s="165">
        <v>-6.0949263330389858E-4</v>
      </c>
      <c r="X164" s="165">
        <v>-5.308757168260847E-3</v>
      </c>
      <c r="Y164" s="165">
        <v>-3.4033199358716182E-3</v>
      </c>
      <c r="Z164" s="165">
        <v>-3.4355202635598658E-3</v>
      </c>
      <c r="AA164" s="165">
        <v>-1.0888637353154818E-2</v>
      </c>
      <c r="AB164" s="165">
        <v>-1.8667708928848947E-3</v>
      </c>
      <c r="AC164" s="165">
        <v>-4.172235918831646E-3</v>
      </c>
      <c r="AD164" s="165">
        <v>3.4080268752658682E-3</v>
      </c>
      <c r="AE164" s="165">
        <v>2.0078959785554407E-3</v>
      </c>
      <c r="AF164" s="166">
        <v>9.8877126630814161E-5</v>
      </c>
      <c r="AK164" s="19"/>
    </row>
    <row r="165" spans="1:37" x14ac:dyDescent="0.2">
      <c r="A165" s="127">
        <v>44314</v>
      </c>
      <c r="B165" s="164">
        <v>7.6111906548397279E-3</v>
      </c>
      <c r="C165" s="165">
        <v>1.4498483542840557E-2</v>
      </c>
      <c r="D165" s="165">
        <v>-7.2198477791743931E-2</v>
      </c>
      <c r="E165" s="165">
        <v>-6.0272118909679984E-3</v>
      </c>
      <c r="F165" s="165">
        <v>-2.8910768223241012E-2</v>
      </c>
      <c r="G165" s="165">
        <v>8.509190909250508E-3</v>
      </c>
      <c r="H165" s="165">
        <v>2.4537527493793343E-2</v>
      </c>
      <c r="I165" s="165">
        <v>-5.0612810017769405E-3</v>
      </c>
      <c r="J165" s="165">
        <v>1.8659947045174263E-4</v>
      </c>
      <c r="K165" s="165">
        <v>1.0534700381972906E-2</v>
      </c>
      <c r="L165" s="165">
        <v>4.2696246102527091E-3</v>
      </c>
      <c r="M165" s="165">
        <v>-2.6913381726978436E-4</v>
      </c>
      <c r="N165" s="165">
        <v>-2.7449546491774557E-3</v>
      </c>
      <c r="O165" s="165">
        <v>-6.0376400545517628E-3</v>
      </c>
      <c r="P165" s="165">
        <v>6.9713755007174694E-3</v>
      </c>
      <c r="Q165" s="165">
        <v>-7.3538243134989578E-3</v>
      </c>
      <c r="R165" s="165">
        <v>6.4793123966941923E-3</v>
      </c>
      <c r="S165" s="165">
        <v>-1.0937067170602943E-2</v>
      </c>
      <c r="T165" s="165">
        <v>-3.4902219745520657E-3</v>
      </c>
      <c r="U165" s="165">
        <v>-2.8285692910311577E-2</v>
      </c>
      <c r="V165" s="165">
        <v>-1.0597184084496503E-2</v>
      </c>
      <c r="W165" s="165">
        <v>1.6770926340878844E-3</v>
      </c>
      <c r="X165" s="165">
        <v>1.1400016737969754E-2</v>
      </c>
      <c r="Y165" s="165">
        <v>-9.0850774952011548E-3</v>
      </c>
      <c r="Z165" s="165">
        <v>2.2812674271222022E-4</v>
      </c>
      <c r="AA165" s="165">
        <v>1.953125E-3</v>
      </c>
      <c r="AB165" s="165">
        <v>1.5397298675180693E-2</v>
      </c>
      <c r="AC165" s="165">
        <v>-2.0947629820896596E-3</v>
      </c>
      <c r="AD165" s="165">
        <v>-3.5410173601310158E-3</v>
      </c>
      <c r="AE165" s="165">
        <v>-6.7699307125754782E-3</v>
      </c>
      <c r="AF165" s="166">
        <v>-4.8418519620314626E-3</v>
      </c>
      <c r="AK165" s="19"/>
    </row>
    <row r="166" spans="1:37" x14ac:dyDescent="0.2">
      <c r="A166" s="127">
        <v>44315</v>
      </c>
      <c r="B166" s="164">
        <v>1.5924106116821157E-2</v>
      </c>
      <c r="C166" s="165">
        <v>1.3701403539463808E-2</v>
      </c>
      <c r="D166" s="165">
        <v>-8.4491569467107785E-3</v>
      </c>
      <c r="E166" s="165">
        <v>-7.4865996782969013E-4</v>
      </c>
      <c r="F166" s="165">
        <v>2.0385415175834254E-3</v>
      </c>
      <c r="G166" s="165">
        <v>-2.0792087548961447E-2</v>
      </c>
      <c r="H166" s="165">
        <v>1.5966555636128588E-2</v>
      </c>
      <c r="I166" s="165">
        <v>6.8479356907076294E-3</v>
      </c>
      <c r="J166" s="165">
        <v>1.2502295204329217E-2</v>
      </c>
      <c r="K166" s="165">
        <v>1.1846422179017102E-2</v>
      </c>
      <c r="L166" s="165">
        <v>1.3961150812723755E-2</v>
      </c>
      <c r="M166" s="165">
        <v>4.6215238619267129E-3</v>
      </c>
      <c r="N166" s="165">
        <v>1.7609724933494331E-2</v>
      </c>
      <c r="O166" s="165">
        <v>1.1454356325136361E-2</v>
      </c>
      <c r="P166" s="165">
        <v>8.6713636363635604E-3</v>
      </c>
      <c r="Q166" s="165">
        <v>1.370540223991612E-2</v>
      </c>
      <c r="R166" s="165">
        <v>1.9444301896979654E-2</v>
      </c>
      <c r="S166" s="165">
        <v>1.2047687069443036E-2</v>
      </c>
      <c r="T166" s="165">
        <v>-4.4233975598252373E-2</v>
      </c>
      <c r="U166" s="165">
        <v>-8.0531230990974478E-3</v>
      </c>
      <c r="V166" s="165">
        <v>1.9508743504236925E-2</v>
      </c>
      <c r="W166" s="165">
        <v>8.4474965805554358E-3</v>
      </c>
      <c r="X166" s="165">
        <v>-1.0638314533976789E-2</v>
      </c>
      <c r="Y166" s="165">
        <v>1.2419559704381911E-2</v>
      </c>
      <c r="Z166" s="165">
        <v>1.7638541449489731E-2</v>
      </c>
      <c r="AA166" s="165">
        <v>1.5771752613857881E-2</v>
      </c>
      <c r="AB166" s="165">
        <v>1.4606999545174526E-2</v>
      </c>
      <c r="AC166" s="165">
        <v>6.488549370665897E-3</v>
      </c>
      <c r="AD166" s="165">
        <v>1.2618797683797478E-2</v>
      </c>
      <c r="AE166" s="165">
        <v>1.0578564864925033E-2</v>
      </c>
      <c r="AF166" s="166">
        <v>7.0957215737967871E-3</v>
      </c>
      <c r="AK166" s="19"/>
    </row>
    <row r="167" spans="1:37" x14ac:dyDescent="0.2">
      <c r="A167" s="127">
        <v>44316</v>
      </c>
      <c r="B167" s="164">
        <v>-9.5955989510837503E-3</v>
      </c>
      <c r="C167" s="165">
        <v>-8.2778177495370642E-3</v>
      </c>
      <c r="D167" s="165">
        <v>2.1004609317744061E-2</v>
      </c>
      <c r="E167" s="165">
        <v>-1.5133271355507127E-2</v>
      </c>
      <c r="F167" s="165">
        <v>-6.9085529633927667E-3</v>
      </c>
      <c r="G167" s="165">
        <v>2.8135578194330435E-3</v>
      </c>
      <c r="H167" s="165">
        <v>-3.5827894558879469E-2</v>
      </c>
      <c r="I167" s="165">
        <v>-1.0687893717215347E-2</v>
      </c>
      <c r="J167" s="165">
        <v>-5.1603024386400742E-3</v>
      </c>
      <c r="K167" s="165">
        <v>-2.4352139380335203E-2</v>
      </c>
      <c r="L167" s="165">
        <v>-1.2805589673894113E-2</v>
      </c>
      <c r="M167" s="165">
        <v>-3.8410050158375064E-3</v>
      </c>
      <c r="N167" s="165">
        <v>-5.1330393450917944E-3</v>
      </c>
      <c r="O167" s="165">
        <v>-1.2868908937352597E-2</v>
      </c>
      <c r="P167" s="165">
        <v>-1.6361618955850643E-2</v>
      </c>
      <c r="Q167" s="165">
        <v>-8.9525032086328338E-3</v>
      </c>
      <c r="R167" s="165">
        <v>-8.8923511966961799E-3</v>
      </c>
      <c r="S167" s="165">
        <v>3.6988009613043715E-3</v>
      </c>
      <c r="T167" s="165">
        <v>1.1129168217994811E-2</v>
      </c>
      <c r="U167" s="165">
        <v>-1.3068868818441048E-3</v>
      </c>
      <c r="V167" s="165">
        <v>-4.8026416329973731E-3</v>
      </c>
      <c r="W167" s="165">
        <v>6.8674291324211101E-3</v>
      </c>
      <c r="X167" s="165">
        <v>-1.7238410918081537E-2</v>
      </c>
      <c r="Y167" s="165">
        <v>-6.6794670522698496E-3</v>
      </c>
      <c r="Z167" s="165">
        <v>-6.8484624136011529E-3</v>
      </c>
      <c r="AA167" s="165">
        <v>8.1995987438938656E-3</v>
      </c>
      <c r="AB167" s="165">
        <v>-1.3932293279015906E-2</v>
      </c>
      <c r="AC167" s="165">
        <v>6.8258624639414567E-3</v>
      </c>
      <c r="AD167" s="165">
        <v>2.0052924870981315E-3</v>
      </c>
      <c r="AE167" s="165">
        <v>3.7230992961410081E-3</v>
      </c>
      <c r="AF167" s="166">
        <v>-5.4465073181846346E-3</v>
      </c>
      <c r="AK167" s="19"/>
    </row>
    <row r="168" spans="1:37" x14ac:dyDescent="0.2">
      <c r="A168" s="127">
        <v>44319</v>
      </c>
      <c r="B168" s="164">
        <v>7.4566399891278223E-3</v>
      </c>
      <c r="C168" s="165">
        <v>9.455474034999467E-3</v>
      </c>
      <c r="D168" s="165">
        <v>2.3952620697515581E-2</v>
      </c>
      <c r="E168" s="165">
        <v>8.2153198120551441E-3</v>
      </c>
      <c r="F168" s="165">
        <v>3.755725353213446E-3</v>
      </c>
      <c r="G168" s="165">
        <v>2.6301784111604221E-4</v>
      </c>
      <c r="H168" s="165">
        <v>2.3867264965557577E-2</v>
      </c>
      <c r="I168" s="165">
        <v>5.107012374779174E-3</v>
      </c>
      <c r="J168" s="165">
        <v>9.262689885142672E-3</v>
      </c>
      <c r="K168" s="165">
        <v>3.2800048000000137E-2</v>
      </c>
      <c r="L168" s="165">
        <v>4.907424138645089E-3</v>
      </c>
      <c r="M168" s="165">
        <v>7.1737807129501618E-4</v>
      </c>
      <c r="N168" s="165">
        <v>2.0391064154590133E-2</v>
      </c>
      <c r="O168" s="165">
        <v>-4.6932210097899718E-3</v>
      </c>
      <c r="P168" s="165">
        <v>2.0228326042136757E-2</v>
      </c>
      <c r="Q168" s="165">
        <v>1.5240036016469727E-2</v>
      </c>
      <c r="R168" s="165">
        <v>-2.9256680700301407E-3</v>
      </c>
      <c r="S168" s="165">
        <v>-2.2026600965548981E-3</v>
      </c>
      <c r="T168" s="165">
        <v>1.9865804228754724E-2</v>
      </c>
      <c r="U168" s="165">
        <v>-1.2689031996284683E-3</v>
      </c>
      <c r="V168" s="165">
        <v>3.0915700155169645E-3</v>
      </c>
      <c r="W168" s="165">
        <v>1.1842317671148628E-2</v>
      </c>
      <c r="X168" s="165">
        <v>-2.8482163080170486E-2</v>
      </c>
      <c r="Y168" s="165">
        <v>1.2478934114084295E-2</v>
      </c>
      <c r="Z168" s="165">
        <v>1.7803425811537377E-2</v>
      </c>
      <c r="AA168" s="165">
        <v>2.249472188104118E-3</v>
      </c>
      <c r="AB168" s="165">
        <v>-4.0674644979231678E-3</v>
      </c>
      <c r="AC168" s="165">
        <v>2.2598889740071293E-2</v>
      </c>
      <c r="AD168" s="165">
        <v>1.5795803994116175E-2</v>
      </c>
      <c r="AE168" s="165">
        <v>-2.7416890067371025E-3</v>
      </c>
      <c r="AF168" s="166">
        <v>7.0370791309777303E-3</v>
      </c>
      <c r="AK168" s="19"/>
    </row>
    <row r="169" spans="1:37" x14ac:dyDescent="0.2">
      <c r="A169" s="127">
        <v>44320</v>
      </c>
      <c r="B169" s="164">
        <v>3.8769648865768502E-3</v>
      </c>
      <c r="C169" s="165">
        <v>-1.7442118525023975E-3</v>
      </c>
      <c r="D169" s="165">
        <v>8.0691008218050086E-3</v>
      </c>
      <c r="E169" s="165">
        <v>-3.5385508131119403E-2</v>
      </c>
      <c r="F169" s="165">
        <v>-6.6329222617208528E-3</v>
      </c>
      <c r="G169" s="165">
        <v>2.2965359363328774E-2</v>
      </c>
      <c r="H169" s="165">
        <v>5.4960864730035919E-3</v>
      </c>
      <c r="I169" s="165">
        <v>-8.9896231772375046E-3</v>
      </c>
      <c r="J169" s="165">
        <v>-6.2408406754771439E-3</v>
      </c>
      <c r="K169" s="165">
        <v>2.587138531968769E-2</v>
      </c>
      <c r="L169" s="165">
        <v>-9.1389078234083154E-4</v>
      </c>
      <c r="M169" s="165">
        <v>9.9910216396643658E-3</v>
      </c>
      <c r="N169" s="165">
        <v>7.5695645479916251E-3</v>
      </c>
      <c r="O169" s="165">
        <v>-6.2870417843885473E-3</v>
      </c>
      <c r="P169" s="165">
        <v>6.9084628670121884E-3</v>
      </c>
      <c r="Q169" s="165">
        <v>1.5495411243460655E-2</v>
      </c>
      <c r="R169" s="165">
        <v>1.3823650144603183E-2</v>
      </c>
      <c r="S169" s="165">
        <v>-7.216832290854347E-3</v>
      </c>
      <c r="T169" s="165">
        <v>1.3164137931043207E-4</v>
      </c>
      <c r="U169" s="165">
        <v>-1.6159803001033146E-2</v>
      </c>
      <c r="V169" s="165">
        <v>-1.1125280095657275E-2</v>
      </c>
      <c r="W169" s="165">
        <v>-3.4074592592592268E-3</v>
      </c>
      <c r="X169" s="165">
        <v>-2.9406516567002994E-2</v>
      </c>
      <c r="Y169" s="165">
        <v>1.2389060920596773E-2</v>
      </c>
      <c r="Z169" s="165">
        <v>1.340232096677485E-2</v>
      </c>
      <c r="AA169" s="165">
        <v>1.1740331897110989E-2</v>
      </c>
      <c r="AB169" s="165">
        <v>-2.4934525493597315E-3</v>
      </c>
      <c r="AC169" s="165">
        <v>-3.3149171881200479E-3</v>
      </c>
      <c r="AD169" s="165">
        <v>-9.850788412988587E-3</v>
      </c>
      <c r="AE169" s="165">
        <v>-6.7920599103029611E-3</v>
      </c>
      <c r="AF169" s="166">
        <v>5.8041997195790174E-4</v>
      </c>
      <c r="AK169" s="19"/>
    </row>
    <row r="170" spans="1:37" x14ac:dyDescent="0.2">
      <c r="A170" s="127">
        <v>44321</v>
      </c>
      <c r="B170" s="164">
        <v>1.0332013985053123E-2</v>
      </c>
      <c r="C170" s="165">
        <v>1.2036497845314686E-2</v>
      </c>
      <c r="D170" s="165">
        <v>8.0449749027935447E-3</v>
      </c>
      <c r="E170" s="165">
        <v>1.9554791076337175E-3</v>
      </c>
      <c r="F170" s="165">
        <v>-2.3327534491984547E-2</v>
      </c>
      <c r="G170" s="165">
        <v>1.9150854390971306E-2</v>
      </c>
      <c r="H170" s="165">
        <v>2.6858900887202886E-2</v>
      </c>
      <c r="I170" s="165">
        <v>8.2824296644139483E-3</v>
      </c>
      <c r="J170" s="165">
        <v>-2.5858700145156011E-3</v>
      </c>
      <c r="K170" s="165">
        <v>2.7937163576907675E-2</v>
      </c>
      <c r="L170" s="165">
        <v>2.2238735104490592E-2</v>
      </c>
      <c r="M170" s="165">
        <v>3.3713748108044062E-3</v>
      </c>
      <c r="N170" s="165">
        <v>-2.1636596562198962E-3</v>
      </c>
      <c r="O170" s="165">
        <v>-8.7880489002445383E-4</v>
      </c>
      <c r="P170" s="165">
        <v>-3.6363567753001647E-3</v>
      </c>
      <c r="Q170" s="165">
        <v>-4.1723608708980064E-3</v>
      </c>
      <c r="R170" s="165">
        <v>1.3120710396725244E-2</v>
      </c>
      <c r="S170" s="165">
        <v>5.0457196397599713E-3</v>
      </c>
      <c r="T170" s="165">
        <v>2.250291354749101E-2</v>
      </c>
      <c r="U170" s="165">
        <v>-5.3270593538456978E-3</v>
      </c>
      <c r="V170" s="165">
        <v>5.0171340551012911E-3</v>
      </c>
      <c r="W170" s="165">
        <v>-8.027248819613253E-3</v>
      </c>
      <c r="X170" s="165">
        <v>-8.1959621391092252E-3</v>
      </c>
      <c r="Y170" s="165">
        <v>4.7940074736265714E-3</v>
      </c>
      <c r="Z170" s="165">
        <v>2.8200612906117417E-3</v>
      </c>
      <c r="AA170" s="165">
        <v>1.5358532947389314E-3</v>
      </c>
      <c r="AB170" s="165">
        <v>-1.2153566401558291E-2</v>
      </c>
      <c r="AC170" s="165">
        <v>6.4671472000581431E-3</v>
      </c>
      <c r="AD170" s="165">
        <v>-8.5272171082484416E-4</v>
      </c>
      <c r="AE170" s="165">
        <v>-1.487112618724562E-2</v>
      </c>
      <c r="AF170" s="166">
        <v>2.8509042414341934E-3</v>
      </c>
      <c r="AK170" s="19"/>
    </row>
    <row r="171" spans="1:37" x14ac:dyDescent="0.2">
      <c r="A171" s="127">
        <v>44322</v>
      </c>
      <c r="B171" s="164">
        <v>4.8153395073933236E-3</v>
      </c>
      <c r="C171" s="165">
        <v>3.1332310450364886E-3</v>
      </c>
      <c r="D171" s="165">
        <v>7.8203206459919183E-3</v>
      </c>
      <c r="E171" s="165">
        <v>1.2802489642350201E-2</v>
      </c>
      <c r="F171" s="165">
        <v>7.1435053466761822E-3</v>
      </c>
      <c r="G171" s="165">
        <v>-3.4050697115127759E-3</v>
      </c>
      <c r="H171" s="165">
        <v>5.5064244264535489E-4</v>
      </c>
      <c r="I171" s="165">
        <v>2.5620926547605505E-2</v>
      </c>
      <c r="J171" s="165">
        <v>1.0000018518518505E-2</v>
      </c>
      <c r="K171" s="165">
        <v>1.4250051417658449E-2</v>
      </c>
      <c r="L171" s="165">
        <v>2.3348823099222926E-2</v>
      </c>
      <c r="M171" s="165">
        <v>1.0920031735089708E-2</v>
      </c>
      <c r="N171" s="165">
        <v>1.6654115945940129E-2</v>
      </c>
      <c r="O171" s="165">
        <v>5.9806686360832639E-3</v>
      </c>
      <c r="P171" s="165">
        <v>2.2035511485776649E-2</v>
      </c>
      <c r="Q171" s="165">
        <v>4.0102829468366963E-3</v>
      </c>
      <c r="R171" s="165">
        <v>2.0124415436149956E-2</v>
      </c>
      <c r="S171" s="165">
        <v>-7.6579307930801921E-4</v>
      </c>
      <c r="T171" s="165">
        <v>1.0296566471390545E-3</v>
      </c>
      <c r="U171" s="165">
        <v>1.3226741537603948E-2</v>
      </c>
      <c r="V171" s="165">
        <v>9.6815515636423655E-3</v>
      </c>
      <c r="W171" s="165">
        <v>1.258798075741141E-2</v>
      </c>
      <c r="X171" s="165">
        <v>1.2302734790234027E-2</v>
      </c>
      <c r="Y171" s="165">
        <v>7.5962524525943209E-3</v>
      </c>
      <c r="Z171" s="165">
        <v>5.9878812121212377E-3</v>
      </c>
      <c r="AA171" s="165">
        <v>1.02232409307077E-2</v>
      </c>
      <c r="AB171" s="165">
        <v>9.2055317637158574E-3</v>
      </c>
      <c r="AC171" s="165">
        <v>-1.8362400984717198E-4</v>
      </c>
      <c r="AD171" s="165">
        <v>3.2005475163350283E-3</v>
      </c>
      <c r="AE171" s="165">
        <v>1.5426037557877414E-3</v>
      </c>
      <c r="AF171" s="166">
        <v>9.2955547622373125E-3</v>
      </c>
      <c r="AK171" s="19"/>
    </row>
    <row r="172" spans="1:37" x14ac:dyDescent="0.2">
      <c r="A172" s="127">
        <v>44323</v>
      </c>
      <c r="B172" s="164">
        <v>3.2607232199848291E-3</v>
      </c>
      <c r="C172" s="165">
        <v>1.3385969741650516E-2</v>
      </c>
      <c r="D172" s="165">
        <v>1.157980089638122E-2</v>
      </c>
      <c r="E172" s="165">
        <v>3.622645150969328E-3</v>
      </c>
      <c r="F172" s="165">
        <v>2.4629054650616045E-2</v>
      </c>
      <c r="G172" s="165">
        <v>1.6535191649106329E-2</v>
      </c>
      <c r="H172" s="165">
        <v>9.1726291278471095E-3</v>
      </c>
      <c r="I172" s="165">
        <v>1.8878737964888259E-2</v>
      </c>
      <c r="J172" s="165">
        <v>-5.5011000091464979E-4</v>
      </c>
      <c r="K172" s="165">
        <v>0</v>
      </c>
      <c r="L172" s="165">
        <v>1.344376311325024E-2</v>
      </c>
      <c r="M172" s="165">
        <v>5.6848157844013869E-4</v>
      </c>
      <c r="N172" s="165">
        <v>4.9470142316225818E-3</v>
      </c>
      <c r="O172" s="165">
        <v>8.3930583737201747E-3</v>
      </c>
      <c r="P172" s="165">
        <v>-1.9943343483942111E-2</v>
      </c>
      <c r="Q172" s="165">
        <v>4.5307915663888032E-3</v>
      </c>
      <c r="R172" s="165">
        <v>3.4227580630685761E-3</v>
      </c>
      <c r="S172" s="165">
        <v>-8.5178403792962598E-5</v>
      </c>
      <c r="T172" s="165">
        <v>8.0997408160548012E-3</v>
      </c>
      <c r="U172" s="165">
        <v>1.0931850573528967E-2</v>
      </c>
      <c r="V172" s="165">
        <v>3.2361921029218754E-2</v>
      </c>
      <c r="W172" s="165">
        <v>7.3960337975131907E-5</v>
      </c>
      <c r="X172" s="165">
        <v>-7.1084750225846038E-3</v>
      </c>
      <c r="Y172" s="165">
        <v>1.9314517133957043E-3</v>
      </c>
      <c r="Z172" s="165">
        <v>6.4582813059779198E-3</v>
      </c>
      <c r="AA172" s="165">
        <v>-9.6137626983678892E-3</v>
      </c>
      <c r="AB172" s="165">
        <v>3.458360607779154E-3</v>
      </c>
      <c r="AC172" s="165">
        <v>1.2853470673033218E-3</v>
      </c>
      <c r="AD172" s="165">
        <v>-6.0262742426173688E-3</v>
      </c>
      <c r="AE172" s="165">
        <v>1.6777617676678291E-2</v>
      </c>
      <c r="AF172" s="166">
        <v>6.6350145722553489E-3</v>
      </c>
      <c r="AK172" s="19"/>
    </row>
    <row r="173" spans="1:37" x14ac:dyDescent="0.2">
      <c r="A173" s="127">
        <v>44326</v>
      </c>
      <c r="B173" s="164">
        <v>2.0977962540770445E-2</v>
      </c>
      <c r="C173" s="165">
        <v>-1.8870487328481733E-3</v>
      </c>
      <c r="D173" s="165">
        <v>-6.2547183675581985E-3</v>
      </c>
      <c r="E173" s="165">
        <v>-2.5804537434668817E-2</v>
      </c>
      <c r="F173" s="165">
        <v>-1.0786970693561937E-2</v>
      </c>
      <c r="G173" s="165">
        <v>6.7222538959654798E-3</v>
      </c>
      <c r="H173" s="165">
        <v>-4.0901382682277942E-3</v>
      </c>
      <c r="I173" s="165">
        <v>-5.0533408197642737E-3</v>
      </c>
      <c r="J173" s="165">
        <v>7.3381400601040259E-3</v>
      </c>
      <c r="K173" s="165">
        <v>-4.4901216035615477E-3</v>
      </c>
      <c r="L173" s="165">
        <v>-5.9586991038299564E-3</v>
      </c>
      <c r="M173" s="165">
        <v>9.3973034913288345E-3</v>
      </c>
      <c r="N173" s="165">
        <v>5.512144436256472E-3</v>
      </c>
      <c r="O173" s="165">
        <v>-2.9478013853927898E-2</v>
      </c>
      <c r="P173" s="165">
        <v>4.8810048524197125E-3</v>
      </c>
      <c r="Q173" s="165">
        <v>1.0504474777448092E-2</v>
      </c>
      <c r="R173" s="165">
        <v>-1.2406350396731991E-4</v>
      </c>
      <c r="S173" s="165">
        <v>9.6661771361978843E-3</v>
      </c>
      <c r="T173" s="165">
        <v>-3.0607854830095871E-3</v>
      </c>
      <c r="U173" s="165">
        <v>-2.0914259104809374E-2</v>
      </c>
      <c r="V173" s="165">
        <v>-1.023150729600919E-2</v>
      </c>
      <c r="W173" s="165">
        <v>1.8645979370150778E-2</v>
      </c>
      <c r="X173" s="165">
        <v>-1.2055431870669819E-2</v>
      </c>
      <c r="Y173" s="165">
        <v>5.3479261905096109E-3</v>
      </c>
      <c r="Z173" s="165">
        <v>7.7577422400250118E-3</v>
      </c>
      <c r="AA173" s="165">
        <v>1.3623960939646462E-2</v>
      </c>
      <c r="AB173" s="165">
        <v>-2.6494891144556498E-2</v>
      </c>
      <c r="AC173" s="165">
        <v>1.0636383837087537E-2</v>
      </c>
      <c r="AD173" s="165">
        <v>4.4223253442723376E-3</v>
      </c>
      <c r="AE173" s="165">
        <v>-2.9214077671805283E-3</v>
      </c>
      <c r="AF173" s="166">
        <v>-1.0046650503080512E-3</v>
      </c>
      <c r="AK173" s="19"/>
    </row>
    <row r="174" spans="1:37" x14ac:dyDescent="0.2">
      <c r="A174" s="127">
        <v>44327</v>
      </c>
      <c r="B174" s="164">
        <v>-1.7411860151335001E-2</v>
      </c>
      <c r="C174" s="165">
        <v>-2.6783464756013675E-2</v>
      </c>
      <c r="D174" s="165">
        <v>-1.2666930818361344E-3</v>
      </c>
      <c r="E174" s="165">
        <v>-7.4102799749353743E-3</v>
      </c>
      <c r="F174" s="165">
        <v>-1.7387146875499138E-2</v>
      </c>
      <c r="G174" s="165">
        <v>-1.3643287524655712E-2</v>
      </c>
      <c r="H174" s="165">
        <v>-2.6193328465820898E-2</v>
      </c>
      <c r="I174" s="165">
        <v>-6.207637321294146E-3</v>
      </c>
      <c r="J174" s="165">
        <v>-1.0744855217628801E-2</v>
      </c>
      <c r="K174" s="165">
        <v>-2.3279934965229065E-3</v>
      </c>
      <c r="L174" s="165">
        <v>-2.3760388863846016E-2</v>
      </c>
      <c r="M174" s="165">
        <v>-7.7076209603565982E-3</v>
      </c>
      <c r="N174" s="165">
        <v>-3.0663670125815945E-2</v>
      </c>
      <c r="O174" s="165">
        <v>-1.6616044012577547E-2</v>
      </c>
      <c r="P174" s="165">
        <v>-1.3340610430876532E-2</v>
      </c>
      <c r="Q174" s="165">
        <v>-8.1634989566334859E-3</v>
      </c>
      <c r="R174" s="165">
        <v>-1.6623297254538483E-2</v>
      </c>
      <c r="S174" s="165">
        <v>-1.3706718342934798E-2</v>
      </c>
      <c r="T174" s="165">
        <v>-9.0827957356416356E-3</v>
      </c>
      <c r="U174" s="165">
        <v>-3.8433409940261676E-3</v>
      </c>
      <c r="V174" s="165">
        <v>5.2785999389413085E-3</v>
      </c>
      <c r="W174" s="165">
        <v>-4.9392969410807508E-3</v>
      </c>
      <c r="X174" s="165">
        <v>7.8077470092465795E-3</v>
      </c>
      <c r="Y174" s="165">
        <v>-3.0803464227172173E-2</v>
      </c>
      <c r="Z174" s="165">
        <v>-2.1834689996150125E-2</v>
      </c>
      <c r="AA174" s="165">
        <v>-1.6465036962365676E-2</v>
      </c>
      <c r="AB174" s="165">
        <v>-2.168451554770745E-3</v>
      </c>
      <c r="AC174" s="165">
        <v>-1.578659016899675E-2</v>
      </c>
      <c r="AD174" s="165">
        <v>-9.0186332684957238E-3</v>
      </c>
      <c r="AE174" s="165">
        <v>-1.427023850889475E-2</v>
      </c>
      <c r="AF174" s="166">
        <v>-1.3633320496148404E-2</v>
      </c>
      <c r="AK174" s="19"/>
    </row>
    <row r="175" spans="1:37" x14ac:dyDescent="0.2">
      <c r="A175" s="127">
        <v>44328</v>
      </c>
      <c r="B175" s="164">
        <v>-2.380721566951105E-2</v>
      </c>
      <c r="C175" s="165">
        <v>-1.3792592738121723E-2</v>
      </c>
      <c r="D175" s="165">
        <v>-5.8264010405104649E-3</v>
      </c>
      <c r="E175" s="165">
        <v>-2.4938502900849646E-2</v>
      </c>
      <c r="F175" s="165">
        <v>-3.5389749314274965E-2</v>
      </c>
      <c r="G175" s="165">
        <v>-8.2741160684398629E-3</v>
      </c>
      <c r="H175" s="165">
        <v>6.2793441315653897E-3</v>
      </c>
      <c r="I175" s="165">
        <v>-2.3282300841101611E-2</v>
      </c>
      <c r="J175" s="165">
        <v>-5.1546207658321741E-3</v>
      </c>
      <c r="K175" s="165">
        <v>-1.4146157211608501E-2</v>
      </c>
      <c r="L175" s="165">
        <v>-1.5336793733667697E-2</v>
      </c>
      <c r="M175" s="165">
        <v>-3.9797568689167839E-2</v>
      </c>
      <c r="N175" s="165">
        <v>-4.13113283576928E-2</v>
      </c>
      <c r="O175" s="165">
        <v>-2.5799454473120265E-2</v>
      </c>
      <c r="P175" s="165">
        <v>-2.024683108967662E-2</v>
      </c>
      <c r="Q175" s="165">
        <v>-4.0265749636850812E-3</v>
      </c>
      <c r="R175" s="165">
        <v>-6.8752116067017921E-3</v>
      </c>
      <c r="S175" s="165">
        <v>-2.5314286216906456E-2</v>
      </c>
      <c r="T175" s="165">
        <v>6.9713374579378762E-3</v>
      </c>
      <c r="U175" s="165">
        <v>-2.9362775118592754E-2</v>
      </c>
      <c r="V175" s="165">
        <v>-2.7202422228793099E-2</v>
      </c>
      <c r="W175" s="165">
        <v>-1.0584801424016188E-2</v>
      </c>
      <c r="X175" s="165">
        <v>-2.3288203036632038E-2</v>
      </c>
      <c r="Y175" s="165">
        <v>-1.8763175457742309E-2</v>
      </c>
      <c r="Z175" s="165">
        <v>-1.5375314101278237E-2</v>
      </c>
      <c r="AA175" s="165">
        <v>-2.2207208366805675E-3</v>
      </c>
      <c r="AB175" s="165">
        <v>-2.1509628729991626E-2</v>
      </c>
      <c r="AC175" s="165">
        <v>-2.2123911426109477E-2</v>
      </c>
      <c r="AD175" s="165">
        <v>-2.5868870816147638E-2</v>
      </c>
      <c r="AE175" s="165">
        <v>-2.1027093312347533E-2</v>
      </c>
      <c r="AF175" s="166">
        <v>-1.9886685287879846E-2</v>
      </c>
      <c r="AK175" s="19"/>
    </row>
    <row r="176" spans="1:37" x14ac:dyDescent="0.2">
      <c r="A176" s="127">
        <v>44329</v>
      </c>
      <c r="B176" s="164">
        <v>2.2829029587897454E-2</v>
      </c>
      <c r="C176" s="165">
        <v>1.1687452166366796E-2</v>
      </c>
      <c r="D176" s="165">
        <v>4.9436071845982976E-3</v>
      </c>
      <c r="E176" s="165">
        <v>1.7919720239139458E-2</v>
      </c>
      <c r="F176" s="165">
        <v>8.4246761863604469E-3</v>
      </c>
      <c r="G176" s="165">
        <v>1.1587729305940986E-2</v>
      </c>
      <c r="H176" s="165">
        <v>-6.4264038439114657E-3</v>
      </c>
      <c r="I176" s="165">
        <v>1.724814020341614E-2</v>
      </c>
      <c r="J176" s="165">
        <v>8.6972056125611541E-3</v>
      </c>
      <c r="K176" s="165">
        <v>7.100651097652344E-3</v>
      </c>
      <c r="L176" s="165">
        <v>1.2443578088773943E-2</v>
      </c>
      <c r="M176" s="165">
        <v>1.6542447354104262E-2</v>
      </c>
      <c r="N176" s="165">
        <v>2.6561555205047327E-2</v>
      </c>
      <c r="O176" s="165">
        <v>7.2733869316186084E-3</v>
      </c>
      <c r="P176" s="165">
        <v>2.0311358379801137E-2</v>
      </c>
      <c r="Q176" s="165">
        <v>1.0463793290079515E-2</v>
      </c>
      <c r="R176" s="165">
        <v>2.5722471115702916E-2</v>
      </c>
      <c r="S176" s="165">
        <v>8.0284372376200341E-3</v>
      </c>
      <c r="T176" s="165">
        <v>8.8461005728219799E-3</v>
      </c>
      <c r="U176" s="165">
        <v>1.686192050209212E-2</v>
      </c>
      <c r="V176" s="165">
        <v>1.6493140538971218E-3</v>
      </c>
      <c r="W176" s="165">
        <v>1.6083872750384254E-2</v>
      </c>
      <c r="X176" s="165">
        <v>6.2696306824707726E-3</v>
      </c>
      <c r="Y176" s="165">
        <v>2.608126829268298E-2</v>
      </c>
      <c r="Z176" s="165">
        <v>7.8693614212861362E-3</v>
      </c>
      <c r="AA176" s="165">
        <v>6.8481595617189139E-3</v>
      </c>
      <c r="AB176" s="165">
        <v>1.4095997504963043E-2</v>
      </c>
      <c r="AC176" s="165">
        <v>2.0739026758314072E-2</v>
      </c>
      <c r="AD176" s="165">
        <v>1.6919250891286541E-2</v>
      </c>
      <c r="AE176" s="165">
        <v>2.7550744080380163E-3</v>
      </c>
      <c r="AF176" s="166">
        <v>1.291515991289649E-2</v>
      </c>
      <c r="AK176" s="19"/>
    </row>
    <row r="177" spans="1:37" x14ac:dyDescent="0.2">
      <c r="A177" s="127">
        <v>44330</v>
      </c>
      <c r="B177" s="164">
        <v>4.7686985936052917E-3</v>
      </c>
      <c r="C177" s="165">
        <v>1.9924662254352743E-2</v>
      </c>
      <c r="D177" s="165">
        <v>-2.7373427255865668E-3</v>
      </c>
      <c r="E177" s="165">
        <v>1.9844730576580538E-2</v>
      </c>
      <c r="F177" s="165">
        <v>2.6185779851714885E-2</v>
      </c>
      <c r="G177" s="165">
        <v>8.9973296830869742E-3</v>
      </c>
      <c r="H177" s="165">
        <v>2.6152990251218533E-2</v>
      </c>
      <c r="I177" s="165">
        <v>7.8110113236422585E-3</v>
      </c>
      <c r="J177" s="165">
        <v>4.0359935437896954E-3</v>
      </c>
      <c r="K177" s="165">
        <v>2.5705052123823346E-2</v>
      </c>
      <c r="L177" s="165">
        <v>2.775839875008157E-2</v>
      </c>
      <c r="M177" s="165">
        <v>1.6452110672231735E-2</v>
      </c>
      <c r="N177" s="165">
        <v>-5.5006082247314181E-3</v>
      </c>
      <c r="O177" s="165">
        <v>2.4810221248295461E-2</v>
      </c>
      <c r="P177" s="165">
        <v>3.5374558304426262E-3</v>
      </c>
      <c r="Q177" s="165">
        <v>1.5297363455628599E-3</v>
      </c>
      <c r="R177" s="165">
        <v>1.5541764705882422E-2</v>
      </c>
      <c r="S177" s="165">
        <v>8.4867344129044842E-3</v>
      </c>
      <c r="T177" s="165">
        <v>-5.0831796914775351E-3</v>
      </c>
      <c r="U177" s="165">
        <v>2.1067337452443491E-2</v>
      </c>
      <c r="V177" s="165">
        <v>1.7363909757024842E-2</v>
      </c>
      <c r="W177" s="165">
        <v>2.1056781723376439E-3</v>
      </c>
      <c r="X177" s="165">
        <v>2.7376583463718518E-2</v>
      </c>
      <c r="Y177" s="165">
        <v>1.7431542134620281E-2</v>
      </c>
      <c r="Z177" s="165">
        <v>3.0350254701145829E-3</v>
      </c>
      <c r="AA177" s="165">
        <v>-2.0405032810660861E-3</v>
      </c>
      <c r="AB177" s="165">
        <v>1.4302301459231614E-2</v>
      </c>
      <c r="AC177" s="165">
        <v>1.0528260260957989E-2</v>
      </c>
      <c r="AD177" s="165">
        <v>9.2592516905651845E-3</v>
      </c>
      <c r="AE177" s="165">
        <v>-2.6017713940063247E-2</v>
      </c>
      <c r="AF177" s="166">
        <v>1.0601546965223418E-2</v>
      </c>
      <c r="AK177" s="19"/>
    </row>
    <row r="178" spans="1:37" x14ac:dyDescent="0.2">
      <c r="A178" s="127">
        <v>44333</v>
      </c>
      <c r="B178" s="164">
        <v>3.5717584017085358E-3</v>
      </c>
      <c r="C178" s="165">
        <v>-1.8453261919945119E-3</v>
      </c>
      <c r="D178" s="165">
        <v>3.9780411333829591E-3</v>
      </c>
      <c r="E178" s="165">
        <v>-9.2585329758775314E-3</v>
      </c>
      <c r="F178" s="165">
        <v>-2.1447235867084746E-3</v>
      </c>
      <c r="G178" s="165">
        <v>1.0568455774568886E-2</v>
      </c>
      <c r="H178" s="165">
        <v>1.2240769048682099E-2</v>
      </c>
      <c r="I178" s="165">
        <v>7.560869279361615E-4</v>
      </c>
      <c r="J178" s="165">
        <v>-1.644454595285838E-3</v>
      </c>
      <c r="K178" s="165">
        <v>1.5466160232961323E-2</v>
      </c>
      <c r="L178" s="165">
        <v>1.3016541863986042E-3</v>
      </c>
      <c r="M178" s="165">
        <v>-3.9144968159989801E-3</v>
      </c>
      <c r="N178" s="165">
        <v>-1.1185597577702877E-2</v>
      </c>
      <c r="O178" s="165">
        <v>-3.6126469236730241E-4</v>
      </c>
      <c r="P178" s="165">
        <v>2.9721317445738915E-3</v>
      </c>
      <c r="Q178" s="165">
        <v>9.9869579956113341E-4</v>
      </c>
      <c r="R178" s="165">
        <v>4.0241632834632224E-3</v>
      </c>
      <c r="S178" s="165">
        <v>-1.7265665383803253E-4</v>
      </c>
      <c r="T178" s="165">
        <v>2.0181314836631659E-2</v>
      </c>
      <c r="U178" s="165">
        <v>-1.196857171795862E-2</v>
      </c>
      <c r="V178" s="165">
        <v>3.5313104150604957E-3</v>
      </c>
      <c r="W178" s="165">
        <v>-2.0288313176157757E-3</v>
      </c>
      <c r="X178" s="165">
        <v>-1.1945263035095688E-2</v>
      </c>
      <c r="Y178" s="165">
        <v>-1.6198056700457153E-3</v>
      </c>
      <c r="Z178" s="165">
        <v>-2.8550098444609651E-3</v>
      </c>
      <c r="AA178" s="165">
        <v>-1.2779008566689565E-2</v>
      </c>
      <c r="AB178" s="165">
        <v>-2.2032255027476522E-3</v>
      </c>
      <c r="AC178" s="165">
        <v>1.078413472462314E-2</v>
      </c>
      <c r="AD178" s="165">
        <v>-4.5155173590735176E-3</v>
      </c>
      <c r="AE178" s="165">
        <v>-2.0840501223497343E-2</v>
      </c>
      <c r="AF178" s="166">
        <v>-1.5804721813336142E-3</v>
      </c>
      <c r="AK178" s="19"/>
    </row>
    <row r="179" spans="1:37" x14ac:dyDescent="0.2">
      <c r="A179" s="127">
        <v>44334</v>
      </c>
      <c r="B179" s="164">
        <v>-1.014090970629955E-2</v>
      </c>
      <c r="C179" s="165">
        <v>-1.1921433049079333E-2</v>
      </c>
      <c r="D179" s="165">
        <v>-6.0226799662674857E-3</v>
      </c>
      <c r="E179" s="165">
        <v>-1.124573559623987E-2</v>
      </c>
      <c r="F179" s="165">
        <v>-1.8860996909570993E-3</v>
      </c>
      <c r="G179" s="165">
        <v>-2.1732881866621145E-2</v>
      </c>
      <c r="H179" s="165">
        <v>-4.1783215265467133E-2</v>
      </c>
      <c r="I179" s="165">
        <v>-1.8887420077207118E-4</v>
      </c>
      <c r="J179" s="165">
        <v>-5.4904649613920498E-3</v>
      </c>
      <c r="K179" s="165">
        <v>-1.9461358371944182E-2</v>
      </c>
      <c r="L179" s="165">
        <v>-1.2701427217332362E-2</v>
      </c>
      <c r="M179" s="165">
        <v>-1.8324696346868397E-2</v>
      </c>
      <c r="N179" s="165">
        <v>-1.0187212581256544E-2</v>
      </c>
      <c r="O179" s="165">
        <v>-8.8559910046631662E-3</v>
      </c>
      <c r="P179" s="165">
        <v>-8.2695678570081643E-3</v>
      </c>
      <c r="Q179" s="165">
        <v>3.5212160544717541E-4</v>
      </c>
      <c r="R179" s="165">
        <v>-1.4088735216963966E-2</v>
      </c>
      <c r="S179" s="165">
        <v>1.0790746182385291E-3</v>
      </c>
      <c r="T179" s="165">
        <v>-6.1349005790835021E-3</v>
      </c>
      <c r="U179" s="165">
        <v>-8.5650993553947341E-3</v>
      </c>
      <c r="V179" s="165">
        <v>-6.231258522651939E-3</v>
      </c>
      <c r="W179" s="165">
        <v>-1.0237341472078443E-2</v>
      </c>
      <c r="X179" s="165">
        <v>-3.3943829944609316E-3</v>
      </c>
      <c r="Y179" s="165">
        <v>-1.8471182527301067E-2</v>
      </c>
      <c r="Z179" s="165">
        <v>4.2826027912463704E-3</v>
      </c>
      <c r="AA179" s="165">
        <v>-1.3117000571574056E-2</v>
      </c>
      <c r="AB179" s="165">
        <v>-3.8420552566502675E-3</v>
      </c>
      <c r="AC179" s="165">
        <v>-7.2334540186880236E-4</v>
      </c>
      <c r="AD179" s="165">
        <v>2.1743862205658049E-2</v>
      </c>
      <c r="AE179" s="165">
        <v>-2.3518873194745549E-3</v>
      </c>
      <c r="AF179" s="166">
        <v>-7.7817418482225564E-3</v>
      </c>
      <c r="AK179" s="19"/>
    </row>
    <row r="180" spans="1:37" x14ac:dyDescent="0.2">
      <c r="A180" s="127">
        <v>44335</v>
      </c>
      <c r="B180" s="164">
        <v>-2.1178791415942255E-3</v>
      </c>
      <c r="C180" s="165">
        <v>-1.6775855965679431E-3</v>
      </c>
      <c r="D180" s="165">
        <v>-8.8894044132608041E-3</v>
      </c>
      <c r="E180" s="165">
        <v>-1.2815058274969759E-3</v>
      </c>
      <c r="F180" s="165">
        <v>-1.3755240425112225E-2</v>
      </c>
      <c r="G180" s="165">
        <v>-1.0857334902671156E-2</v>
      </c>
      <c r="H180" s="165">
        <v>-2.8065577321529589E-2</v>
      </c>
      <c r="I180" s="165">
        <v>-8.6907047043264241E-3</v>
      </c>
      <c r="J180" s="165">
        <v>-3.1284873021716342E-3</v>
      </c>
      <c r="K180" s="165">
        <v>-1.4094578082763931E-2</v>
      </c>
      <c r="L180" s="165">
        <v>-1.6951922958920007E-2</v>
      </c>
      <c r="M180" s="165">
        <v>-4.4980207291914764E-3</v>
      </c>
      <c r="N180" s="165">
        <v>-7.2612091554853375E-3</v>
      </c>
      <c r="O180" s="165">
        <v>9.4821480671041236E-3</v>
      </c>
      <c r="P180" s="165">
        <v>-5.0031407128582339E-3</v>
      </c>
      <c r="Q180" s="165">
        <v>-2.1706952567444038E-3</v>
      </c>
      <c r="R180" s="165">
        <v>-7.6378500411019568E-3</v>
      </c>
      <c r="S180" s="165">
        <v>-7.6747253642179825E-3</v>
      </c>
      <c r="T180" s="165">
        <v>-2.5201903700233785E-4</v>
      </c>
      <c r="U180" s="165">
        <v>1.6452608059447371E-4</v>
      </c>
      <c r="V180" s="165">
        <v>-1.9179632917964651E-2</v>
      </c>
      <c r="W180" s="165">
        <v>2.0539831691763766E-3</v>
      </c>
      <c r="X180" s="165">
        <v>3.2706545675299292E-2</v>
      </c>
      <c r="Y180" s="165">
        <v>-1.8436837237318926E-3</v>
      </c>
      <c r="Z180" s="165">
        <v>-2.144366171056511E-3</v>
      </c>
      <c r="AA180" s="165">
        <v>-4.5470793983910518E-3</v>
      </c>
      <c r="AB180" s="165">
        <v>-4.3445979943600443E-3</v>
      </c>
      <c r="AC180" s="165">
        <v>-8.1432684814791712E-3</v>
      </c>
      <c r="AD180" s="165">
        <v>7.0424915215916428E-5</v>
      </c>
      <c r="AE180" s="165">
        <v>-2.4162483316462202E-3</v>
      </c>
      <c r="AF180" s="166">
        <v>-4.8331418122844472E-3</v>
      </c>
      <c r="AK180" s="19"/>
    </row>
    <row r="181" spans="1:37" x14ac:dyDescent="0.2">
      <c r="A181" s="127">
        <v>44336</v>
      </c>
      <c r="B181" s="164">
        <v>-4.6891015393158986E-3</v>
      </c>
      <c r="C181" s="165">
        <v>5.1703161680427545E-3</v>
      </c>
      <c r="D181" s="165">
        <v>1.3272686054122795E-2</v>
      </c>
      <c r="E181" s="165">
        <v>2.1012077616294977E-2</v>
      </c>
      <c r="F181" s="165">
        <v>1.4392638930510904E-2</v>
      </c>
      <c r="G181" s="165">
        <v>-7.9368009443323562E-3</v>
      </c>
      <c r="H181" s="165">
        <v>3.4883818843520764E-3</v>
      </c>
      <c r="I181" s="165">
        <v>7.2421763437739983E-3</v>
      </c>
      <c r="J181" s="165">
        <v>8.8610673384186267E-3</v>
      </c>
      <c r="K181" s="165">
        <v>-4.2305030971333535E-3</v>
      </c>
      <c r="L181" s="165">
        <v>3.9064511983586403E-3</v>
      </c>
      <c r="M181" s="165">
        <v>3.6598498752080655E-3</v>
      </c>
      <c r="N181" s="165">
        <v>4.6111685312957285E-3</v>
      </c>
      <c r="O181" s="165">
        <v>1.0657514258354261E-2</v>
      </c>
      <c r="P181" s="165">
        <v>4.8187931445102805E-3</v>
      </c>
      <c r="Q181" s="165">
        <v>5.8208195458511192E-3</v>
      </c>
      <c r="R181" s="165">
        <v>-1.7379368025700614E-3</v>
      </c>
      <c r="S181" s="165">
        <v>8.8203304493676971E-3</v>
      </c>
      <c r="T181" s="165">
        <v>3.780287692646267E-3</v>
      </c>
      <c r="U181" s="165">
        <v>1.3820340034146561E-2</v>
      </c>
      <c r="V181" s="165">
        <v>2.3315055932571216E-3</v>
      </c>
      <c r="W181" s="165">
        <v>1.0248857529332689E-2</v>
      </c>
      <c r="X181" s="165">
        <v>1.1023778097474901E-2</v>
      </c>
      <c r="Y181" s="165">
        <v>1.152864968152878E-2</v>
      </c>
      <c r="Z181" s="165">
        <v>-2.1000854700854443E-3</v>
      </c>
      <c r="AA181" s="165">
        <v>-2.2838546129253512E-3</v>
      </c>
      <c r="AB181" s="165">
        <v>8.2372591520059046E-3</v>
      </c>
      <c r="AC181" s="165">
        <v>-3.8314722891539255E-3</v>
      </c>
      <c r="AD181" s="165">
        <v>3.5231116618250624E-3</v>
      </c>
      <c r="AE181" s="165">
        <v>1.2347119694048114E-2</v>
      </c>
      <c r="AF181" s="166">
        <v>5.5496158253294237E-3</v>
      </c>
      <c r="AK181" s="19"/>
    </row>
    <row r="182" spans="1:37" x14ac:dyDescent="0.2">
      <c r="A182" s="127">
        <v>44337</v>
      </c>
      <c r="B182" s="164">
        <v>1.0414431254583967E-3</v>
      </c>
      <c r="C182" s="165">
        <v>8.615675487787966E-3</v>
      </c>
      <c r="D182" s="165">
        <v>-3.6518002046703746E-3</v>
      </c>
      <c r="E182" s="165">
        <v>-1.4767088441867582E-2</v>
      </c>
      <c r="F182" s="165">
        <v>3.1495775044913854E-2</v>
      </c>
      <c r="G182" s="165">
        <v>9.5748753228888095E-3</v>
      </c>
      <c r="H182" s="165">
        <v>5.4075416262562293E-3</v>
      </c>
      <c r="I182" s="165">
        <v>-7.9469823253351946E-3</v>
      </c>
      <c r="J182" s="165">
        <v>-5.4900272464764033E-4</v>
      </c>
      <c r="K182" s="165">
        <v>8.3504246015111416E-3</v>
      </c>
      <c r="L182" s="165">
        <v>1.8011037350633918E-2</v>
      </c>
      <c r="M182" s="165">
        <v>4.8169629312346807E-3</v>
      </c>
      <c r="N182" s="165">
        <v>-4.1153846935493288E-4</v>
      </c>
      <c r="O182" s="165">
        <v>2.3235209593650552E-3</v>
      </c>
      <c r="P182" s="165">
        <v>5.9772030171947321E-3</v>
      </c>
      <c r="Q182" s="165">
        <v>-6.4301160635371613E-4</v>
      </c>
      <c r="R182" s="165">
        <v>1.1378486459261428E-2</v>
      </c>
      <c r="S182" s="165">
        <v>-4.0485314339724354E-3</v>
      </c>
      <c r="T182" s="165">
        <v>-6.0256183502453986E-3</v>
      </c>
      <c r="U182" s="165">
        <v>-5.3148248184814451E-3</v>
      </c>
      <c r="V182" s="165">
        <v>-4.577174020344521E-3</v>
      </c>
      <c r="W182" s="165">
        <v>0</v>
      </c>
      <c r="X182" s="165">
        <v>-5.3623961272785126E-3</v>
      </c>
      <c r="Y182" s="165">
        <v>1.7001700358940663E-3</v>
      </c>
      <c r="Z182" s="165">
        <v>7.3169290579631063E-3</v>
      </c>
      <c r="AA182" s="165">
        <v>2.1130304259018295E-3</v>
      </c>
      <c r="AB182" s="165">
        <v>1.4573485121238683E-3</v>
      </c>
      <c r="AC182" s="165">
        <v>5.1282602611084638E-3</v>
      </c>
      <c r="AD182" s="165">
        <v>-4.7043814731692057E-3</v>
      </c>
      <c r="AE182" s="165">
        <v>6.0690534192981982E-3</v>
      </c>
      <c r="AF182" s="166">
        <v>3.6289595017038323E-3</v>
      </c>
      <c r="AK182" s="19"/>
    </row>
    <row r="183" spans="1:37" x14ac:dyDescent="0.2">
      <c r="A183" s="127">
        <v>44340</v>
      </c>
      <c r="B183" s="164">
        <v>3.7154463305486551E-3</v>
      </c>
      <c r="C183" s="165">
        <v>1.1283254009155863E-2</v>
      </c>
      <c r="D183" s="165">
        <v>-1.2987510716455763E-2</v>
      </c>
      <c r="E183" s="165">
        <v>1.3314183209758301E-2</v>
      </c>
      <c r="F183" s="165">
        <v>1.1157460701378685E-2</v>
      </c>
      <c r="G183" s="165">
        <v>7.6293962310445274E-3</v>
      </c>
      <c r="H183" s="165">
        <v>1.4214319605811099E-2</v>
      </c>
      <c r="I183" s="165">
        <v>1.8310108716383722E-2</v>
      </c>
      <c r="J183" s="165">
        <v>3.2954962155895551E-3</v>
      </c>
      <c r="K183" s="165">
        <v>1.0460569215151372E-2</v>
      </c>
      <c r="L183" s="165">
        <v>5.5425079030604341E-3</v>
      </c>
      <c r="M183" s="165">
        <v>8.064529678286636E-3</v>
      </c>
      <c r="N183" s="165">
        <v>-2.9451595540956887E-3</v>
      </c>
      <c r="O183" s="165">
        <v>1.5691814704286156E-2</v>
      </c>
      <c r="P183" s="165">
        <v>-1.3820643435791258E-4</v>
      </c>
      <c r="Q183" s="165">
        <v>-2.3982451053595755E-3</v>
      </c>
      <c r="R183" s="165">
        <v>5.4099900304933612E-3</v>
      </c>
      <c r="S183" s="165">
        <v>2.8974182040861773E-3</v>
      </c>
      <c r="T183" s="165">
        <v>-1.894486969460929E-3</v>
      </c>
      <c r="U183" s="165">
        <v>2.288208608624287E-2</v>
      </c>
      <c r="V183" s="165">
        <v>1.0553248588776043E-2</v>
      </c>
      <c r="W183" s="165">
        <v>-2.8980434782610587E-4</v>
      </c>
      <c r="X183" s="165">
        <v>1.9813114207807292E-2</v>
      </c>
      <c r="Y183" s="165">
        <v>-2.200188556698679E-3</v>
      </c>
      <c r="Z183" s="165">
        <v>-1.6519519756582612E-3</v>
      </c>
      <c r="AA183" s="165">
        <v>1.2300123001229846E-3</v>
      </c>
      <c r="AB183" s="165">
        <v>1.1244886691451406E-2</v>
      </c>
      <c r="AC183" s="165">
        <v>-9.110604790258936E-4</v>
      </c>
      <c r="AD183" s="165">
        <v>7.0511463844846745E-5</v>
      </c>
      <c r="AE183" s="165">
        <v>1.107890989833793E-2</v>
      </c>
      <c r="AF183" s="166">
        <v>5.4414426634363799E-3</v>
      </c>
      <c r="AK183" s="19"/>
    </row>
    <row r="184" spans="1:37" x14ac:dyDescent="0.2">
      <c r="A184" s="127">
        <v>44341</v>
      </c>
      <c r="B184" s="164">
        <v>-4.4420018536005523E-3</v>
      </c>
      <c r="C184" s="165">
        <v>-3.9712809125773685E-3</v>
      </c>
      <c r="D184" s="165">
        <v>-2.3208879919273451E-2</v>
      </c>
      <c r="E184" s="165">
        <v>-1.5735326762160717E-3</v>
      </c>
      <c r="F184" s="165">
        <v>1.3898260496139958E-2</v>
      </c>
      <c r="G184" s="165">
        <v>-7.8644843187891667E-3</v>
      </c>
      <c r="H184" s="165">
        <v>-1.6382528719366074E-2</v>
      </c>
      <c r="I184" s="165">
        <v>-1.4983705094282485E-3</v>
      </c>
      <c r="J184" s="165">
        <v>-1.8244525880384277E-4</v>
      </c>
      <c r="K184" s="165">
        <v>-7.3328825018167398E-3</v>
      </c>
      <c r="L184" s="165">
        <v>-1.026364796119128E-2</v>
      </c>
      <c r="M184" s="165">
        <v>-4.2666977777777726E-3</v>
      </c>
      <c r="N184" s="165">
        <v>6.0665862795907799E-3</v>
      </c>
      <c r="O184" s="165">
        <v>-1.5800562075151126E-3</v>
      </c>
      <c r="P184" s="165">
        <v>-6.4262575564796309E-3</v>
      </c>
      <c r="Q184" s="165">
        <v>-2.755795905790781E-3</v>
      </c>
      <c r="R184" s="165">
        <v>-1.0333784226100651E-2</v>
      </c>
      <c r="S184" s="165">
        <v>9.9174246920363807E-4</v>
      </c>
      <c r="T184" s="165">
        <v>-1.9359729117113589E-2</v>
      </c>
      <c r="U184" s="165">
        <v>3.7483132775673056E-3</v>
      </c>
      <c r="V184" s="165">
        <v>1.9394972689765755E-3</v>
      </c>
      <c r="W184" s="165">
        <v>3.4066829236969465E-3</v>
      </c>
      <c r="X184" s="165">
        <v>3.1719546417914302E-3</v>
      </c>
      <c r="Y184" s="165">
        <v>-1.3733969980066041E-2</v>
      </c>
      <c r="Z184" s="165">
        <v>5.1100521685834011E-3</v>
      </c>
      <c r="AA184" s="165">
        <v>-8.7750087750088079E-3</v>
      </c>
      <c r="AB184" s="165">
        <v>-1.3082286361520978E-3</v>
      </c>
      <c r="AC184" s="165">
        <v>-1.1672496382546194E-2</v>
      </c>
      <c r="AD184" s="165">
        <v>4.0914293203806462E-3</v>
      </c>
      <c r="AE184" s="165">
        <v>1.0670644376922001E-2</v>
      </c>
      <c r="AF184" s="166">
        <v>-2.3701822237497394E-3</v>
      </c>
      <c r="AK184" s="19"/>
    </row>
    <row r="185" spans="1:37" x14ac:dyDescent="0.2">
      <c r="A185" s="127">
        <v>44342</v>
      </c>
      <c r="B185" s="164">
        <v>-6.4451437949719637E-4</v>
      </c>
      <c r="C185" s="165">
        <v>3.6074110375106105E-3</v>
      </c>
      <c r="D185" s="165">
        <v>-1.4256185950413225E-2</v>
      </c>
      <c r="E185" s="165">
        <v>-3.9404254698116592E-4</v>
      </c>
      <c r="F185" s="165">
        <v>2.616889536078526E-3</v>
      </c>
      <c r="G185" s="165">
        <v>2.276885797334316E-3</v>
      </c>
      <c r="H185" s="165">
        <v>2.4068546527336032E-3</v>
      </c>
      <c r="I185" s="165">
        <v>-7.503301303633525E-3</v>
      </c>
      <c r="J185" s="165">
        <v>4.3803247968547954E-3</v>
      </c>
      <c r="K185" s="165">
        <v>7.6766945585644564E-3</v>
      </c>
      <c r="L185" s="165">
        <v>7.9284077822718846E-3</v>
      </c>
      <c r="M185" s="165">
        <v>1.0266515228822826E-3</v>
      </c>
      <c r="N185" s="165">
        <v>1.831056037884915E-3</v>
      </c>
      <c r="O185" s="165">
        <v>8.7918060276392929E-4</v>
      </c>
      <c r="P185" s="165">
        <v>-2.85129716919863E-3</v>
      </c>
      <c r="Q185" s="165">
        <v>-5.9383524701510648E-3</v>
      </c>
      <c r="R185" s="165">
        <v>-1.2359591756827548E-4</v>
      </c>
      <c r="S185" s="165">
        <v>9.0465667659467286E-4</v>
      </c>
      <c r="T185" s="165">
        <v>-3.4838091023685624E-3</v>
      </c>
      <c r="U185" s="165">
        <v>-9.1369775578542534E-4</v>
      </c>
      <c r="V185" s="165">
        <v>1.9133352189298014E-2</v>
      </c>
      <c r="W185" s="165">
        <v>-2.2393846397146255E-3</v>
      </c>
      <c r="X185" s="165">
        <v>8.6512930457203208E-3</v>
      </c>
      <c r="Y185" s="165">
        <v>3.7687383500080163E-3</v>
      </c>
      <c r="Z185" s="165">
        <v>3.8736957910279202E-4</v>
      </c>
      <c r="AA185" s="165">
        <v>-2.1246281869687911E-3</v>
      </c>
      <c r="AB185" s="165">
        <v>-8.5145269668234214E-3</v>
      </c>
      <c r="AC185" s="165">
        <v>-4.022884370232227E-2</v>
      </c>
      <c r="AD185" s="165">
        <v>-1.1943094335904458E-3</v>
      </c>
      <c r="AE185" s="165">
        <v>1.7029176557066261E-3</v>
      </c>
      <c r="AF185" s="166">
        <v>3.0863423957372405E-4</v>
      </c>
      <c r="AK185" s="19"/>
    </row>
    <row r="186" spans="1:37" x14ac:dyDescent="0.2">
      <c r="A186" s="127">
        <v>44343</v>
      </c>
      <c r="B186" s="164">
        <v>8.2349587435761595E-3</v>
      </c>
      <c r="C186" s="165">
        <v>7.3149387398796506E-3</v>
      </c>
      <c r="D186" s="165">
        <v>-1.3582079057865237E-2</v>
      </c>
      <c r="E186" s="165">
        <v>-1.2376815331128332E-2</v>
      </c>
      <c r="F186" s="165">
        <v>3.8654357183045995E-2</v>
      </c>
      <c r="G186" s="165">
        <v>1.5018265512061646E-2</v>
      </c>
      <c r="H186" s="165">
        <v>-1.0660785324794864E-2</v>
      </c>
      <c r="I186" s="165">
        <v>1.8896238896237705E-4</v>
      </c>
      <c r="J186" s="165">
        <v>8.3591315347835149E-3</v>
      </c>
      <c r="K186" s="165">
        <v>-1.308029322984039E-2</v>
      </c>
      <c r="L186" s="165">
        <v>1.0805664302759865E-2</v>
      </c>
      <c r="M186" s="165">
        <v>3.1212377380614775E-2</v>
      </c>
      <c r="N186" s="165">
        <v>4.5378692811657295E-3</v>
      </c>
      <c r="O186" s="165">
        <v>1.42305345829421E-2</v>
      </c>
      <c r="P186" s="165">
        <v>3.0687821499237877E-3</v>
      </c>
      <c r="Q186" s="165">
        <v>-1.5378777384210673E-3</v>
      </c>
      <c r="R186" s="165">
        <v>1.5571920959378094E-2</v>
      </c>
      <c r="S186" s="165">
        <v>1.0802646589989751E-2</v>
      </c>
      <c r="T186" s="165">
        <v>-1.6962320132744679E-2</v>
      </c>
      <c r="U186" s="165">
        <v>-8.668364374957882E-3</v>
      </c>
      <c r="V186" s="165">
        <v>-2.4107020411329172E-3</v>
      </c>
      <c r="W186" s="165">
        <v>-2.2733848202065143E-2</v>
      </c>
      <c r="X186" s="165">
        <v>-1.6762413433197842E-2</v>
      </c>
      <c r="Y186" s="165">
        <v>1.4063936706528946E-2</v>
      </c>
      <c r="Z186" s="165">
        <v>-1.2341884540734149E-3</v>
      </c>
      <c r="AA186" s="165">
        <v>-1.2420155918734244E-3</v>
      </c>
      <c r="AB186" s="165">
        <v>-9.2485133890884974E-4</v>
      </c>
      <c r="AC186" s="165">
        <v>1.9803942311245493E-2</v>
      </c>
      <c r="AD186" s="165">
        <v>-3.376211625184089E-3</v>
      </c>
      <c r="AE186" s="165">
        <v>1.456333646192931E-2</v>
      </c>
      <c r="AF186" s="166">
        <v>4.1252161448355196E-3</v>
      </c>
      <c r="AK186" s="19"/>
    </row>
    <row r="187" spans="1:37" x14ac:dyDescent="0.2">
      <c r="A187" s="127">
        <v>44344</v>
      </c>
      <c r="B187" s="164">
        <v>-9.8411727553338046E-4</v>
      </c>
      <c r="C187" s="165">
        <v>2.4414673080799254E-3</v>
      </c>
      <c r="D187" s="165">
        <v>1.1176762663522632E-2</v>
      </c>
      <c r="E187" s="165">
        <v>-5.348004512675697E-3</v>
      </c>
      <c r="F187" s="165">
        <v>-1.4678871336404553E-2</v>
      </c>
      <c r="G187" s="165">
        <v>-8.2890003659186196E-4</v>
      </c>
      <c r="H187" s="165">
        <v>7.5720705257340537E-3</v>
      </c>
      <c r="I187" s="165">
        <v>-3.7785337784779216E-4</v>
      </c>
      <c r="J187" s="165">
        <v>-3.6042709099199932E-3</v>
      </c>
      <c r="K187" s="165">
        <v>-3.4955721820231211E-3</v>
      </c>
      <c r="L187" s="165">
        <v>1.7502598722334284E-3</v>
      </c>
      <c r="M187" s="165">
        <v>-1.556622103054961E-3</v>
      </c>
      <c r="N187" s="165">
        <v>4.3923520040034525E-4</v>
      </c>
      <c r="O187" s="165">
        <v>-1.0566447254460321E-2</v>
      </c>
      <c r="P187" s="165">
        <v>-5.5626474833925244E-4</v>
      </c>
      <c r="Q187" s="165">
        <v>2.6064925372488723E-3</v>
      </c>
      <c r="R187" s="165">
        <v>-6.6930937623455034E-4</v>
      </c>
      <c r="S187" s="165">
        <v>-4.1301285696581091E-3</v>
      </c>
      <c r="T187" s="165">
        <v>-3.9513961569848099E-4</v>
      </c>
      <c r="U187" s="165">
        <v>1.484076061803119E-3</v>
      </c>
      <c r="V187" s="165">
        <v>-7.3221295741388026E-4</v>
      </c>
      <c r="W187" s="165">
        <v>-9.6303158876953621E-4</v>
      </c>
      <c r="X187" s="165">
        <v>5.4332922513989024E-2</v>
      </c>
      <c r="Y187" s="165">
        <v>2.1963664061612764E-3</v>
      </c>
      <c r="Z187" s="165">
        <v>-1.8899902527748091E-3</v>
      </c>
      <c r="AA187" s="165">
        <v>3.5530466592104126E-3</v>
      </c>
      <c r="AB187" s="165">
        <v>1.9395309797252125E-3</v>
      </c>
      <c r="AC187" s="165">
        <v>-7.1644229418472705E-3</v>
      </c>
      <c r="AD187" s="165">
        <v>2.3995835641248409E-3</v>
      </c>
      <c r="AE187" s="165">
        <v>-2.1782786821267219E-3</v>
      </c>
      <c r="AF187" s="166">
        <v>1.8804780784014152E-3</v>
      </c>
      <c r="AK187" s="19"/>
    </row>
    <row r="188" spans="1:37" x14ac:dyDescent="0.2">
      <c r="A188" s="127">
        <v>44348</v>
      </c>
      <c r="B188" s="164">
        <v>7.8804179233782357E-4</v>
      </c>
      <c r="C188" s="165">
        <v>2.2669018214294123E-2</v>
      </c>
      <c r="D188" s="165">
        <v>-1.832394705956164E-2</v>
      </c>
      <c r="E188" s="165">
        <v>-2.6482786080709309E-3</v>
      </c>
      <c r="F188" s="165">
        <v>3.1212014716022862E-2</v>
      </c>
      <c r="G188" s="165">
        <v>6.9686120211662761E-3</v>
      </c>
      <c r="H188" s="165">
        <v>2.755565056791931E-2</v>
      </c>
      <c r="I188" s="165">
        <v>-5.2930621817367518E-3</v>
      </c>
      <c r="J188" s="165">
        <v>-1.8090070209986209E-4</v>
      </c>
      <c r="K188" s="165">
        <v>2.9085151390971786E-2</v>
      </c>
      <c r="L188" s="165">
        <v>2.8009282587232009E-2</v>
      </c>
      <c r="M188" s="165">
        <v>8.8345804194780442E-3</v>
      </c>
      <c r="N188" s="165">
        <v>-8.1527890859141028E-3</v>
      </c>
      <c r="O188" s="165">
        <v>-4.0266107147515218E-3</v>
      </c>
      <c r="P188" s="165">
        <v>3.130631587218824E-3</v>
      </c>
      <c r="Q188" s="165">
        <v>-2.1979326440177194E-2</v>
      </c>
      <c r="R188" s="165">
        <v>1.1020445353737029E-2</v>
      </c>
      <c r="S188" s="165">
        <v>-2.7790585436703319E-3</v>
      </c>
      <c r="T188" s="165">
        <v>-9.355674868068542E-3</v>
      </c>
      <c r="U188" s="165">
        <v>-9.1316848122469096E-3</v>
      </c>
      <c r="V188" s="165">
        <v>-1.428998900754852E-2</v>
      </c>
      <c r="W188" s="165">
        <v>-1.4608831385591436E-2</v>
      </c>
      <c r="X188" s="165">
        <v>-7.9798780013471404E-3</v>
      </c>
      <c r="Y188" s="165">
        <v>7.4514841725388248E-3</v>
      </c>
      <c r="Z188" s="165">
        <v>-1.262383918209864E-2</v>
      </c>
      <c r="AA188" s="165">
        <v>-1.947264933713333E-3</v>
      </c>
      <c r="AB188" s="165">
        <v>-2.947637444597806E-3</v>
      </c>
      <c r="AC188" s="165">
        <v>3.418154196733969E-3</v>
      </c>
      <c r="AD188" s="165">
        <v>-2.6050482475890036E-3</v>
      </c>
      <c r="AE188" s="165">
        <v>1.0635432766934461E-3</v>
      </c>
      <c r="AF188" s="166">
        <v>1.3281416298260851E-3</v>
      </c>
      <c r="AK188" s="19"/>
    </row>
    <row r="189" spans="1:37" x14ac:dyDescent="0.2">
      <c r="A189" s="127">
        <v>44349</v>
      </c>
      <c r="B189" s="164">
        <v>4.4289370732619737E-4</v>
      </c>
      <c r="C189" s="165">
        <v>2.198339099851454E-3</v>
      </c>
      <c r="D189" s="165">
        <v>6.7642862679655469E-3</v>
      </c>
      <c r="E189" s="165">
        <v>6.2761426317681224E-3</v>
      </c>
      <c r="F189" s="165">
        <v>3.4938916263320685E-3</v>
      </c>
      <c r="G189" s="165">
        <v>2.8835558346422818E-3</v>
      </c>
      <c r="H189" s="165">
        <v>1.3408344802468886E-2</v>
      </c>
      <c r="I189" s="165">
        <v>6.4614216355269871E-3</v>
      </c>
      <c r="J189" s="165">
        <v>3.9797576696773973E-3</v>
      </c>
      <c r="K189" s="165">
        <v>-2.0735789192683485E-2</v>
      </c>
      <c r="L189" s="165">
        <v>2.6147892343124646E-3</v>
      </c>
      <c r="M189" s="165">
        <v>-9.4869801608110649E-3</v>
      </c>
      <c r="N189" s="165">
        <v>-9.7372420077598276E-3</v>
      </c>
      <c r="O189" s="165">
        <v>1.0370908953610591E-2</v>
      </c>
      <c r="P189" s="165">
        <v>1.0610992293349275E-2</v>
      </c>
      <c r="Q189" s="165">
        <v>4.0475926058574085E-3</v>
      </c>
      <c r="R189" s="165">
        <v>6.0192711950790567E-5</v>
      </c>
      <c r="S189" s="165">
        <v>2.3151860247987432E-3</v>
      </c>
      <c r="T189" s="165">
        <v>9.1779318186919756E-3</v>
      </c>
      <c r="U189" s="165">
        <v>-4.041673501414822E-4</v>
      </c>
      <c r="V189" s="165">
        <v>-2.5276708991031072E-3</v>
      </c>
      <c r="W189" s="165">
        <v>4.3648553444890492E-3</v>
      </c>
      <c r="X189" s="165">
        <v>-6.6892549537161949E-3</v>
      </c>
      <c r="Y189" s="165">
        <v>-4.2886568729483265E-3</v>
      </c>
      <c r="Z189" s="165">
        <v>-2.1390514306179886E-3</v>
      </c>
      <c r="AA189" s="165">
        <v>4.7889498973225919E-3</v>
      </c>
      <c r="AB189" s="165">
        <v>1.3369805114728628E-2</v>
      </c>
      <c r="AC189" s="165">
        <v>1.8735844057532036E-2</v>
      </c>
      <c r="AD189" s="165">
        <v>-2.1883240946398708E-3</v>
      </c>
      <c r="AE189" s="165">
        <v>-1.0288503920566017E-2</v>
      </c>
      <c r="AF189" s="166">
        <v>7.2508388211134367E-4</v>
      </c>
      <c r="AK189" s="19"/>
    </row>
    <row r="190" spans="1:37" x14ac:dyDescent="0.2">
      <c r="A190" s="127">
        <v>44350</v>
      </c>
      <c r="B190" s="164">
        <v>1.8692754837175141E-3</v>
      </c>
      <c r="C190" s="165">
        <v>2.4372959553162765E-3</v>
      </c>
      <c r="D190" s="165">
        <v>2.4664100618063678E-3</v>
      </c>
      <c r="E190" s="165">
        <v>-1.2154142206207252E-2</v>
      </c>
      <c r="F190" s="165">
        <v>-2.0733855346487973E-2</v>
      </c>
      <c r="G190" s="165">
        <v>1.5607861212294516E-3</v>
      </c>
      <c r="H190" s="165">
        <v>-4.5337341870145265E-3</v>
      </c>
      <c r="I190" s="165">
        <v>6.9864616122821133E-3</v>
      </c>
      <c r="J190" s="165">
        <v>2.5225045045045302E-3</v>
      </c>
      <c r="K190" s="165">
        <v>2.4075476029389753E-2</v>
      </c>
      <c r="L190" s="165">
        <v>1.3770078688868814E-2</v>
      </c>
      <c r="M190" s="165">
        <v>-6.6742132557378042E-3</v>
      </c>
      <c r="N190" s="165">
        <v>-5.7466332624174221E-3</v>
      </c>
      <c r="O190" s="165">
        <v>-2.1572686151704934E-2</v>
      </c>
      <c r="P190" s="165">
        <v>-1.1666071838689618E-3</v>
      </c>
      <c r="Q190" s="165">
        <v>-9.6271963229932478E-4</v>
      </c>
      <c r="R190" s="165">
        <v>6.6241118466092708E-4</v>
      </c>
      <c r="S190" s="165">
        <v>-5.689117998499138E-3</v>
      </c>
      <c r="T190" s="165">
        <v>2.0926421266320272E-2</v>
      </c>
      <c r="U190" s="165">
        <v>-6.4294216769581469E-3</v>
      </c>
      <c r="V190" s="165">
        <v>0</v>
      </c>
      <c r="W190" s="165">
        <v>1.7907978979800454E-2</v>
      </c>
      <c r="X190" s="165">
        <v>-1.611115455014811E-2</v>
      </c>
      <c r="Y190" s="165">
        <v>4.9937766228547176E-3</v>
      </c>
      <c r="Z190" s="165">
        <v>5.1989280985744735E-3</v>
      </c>
      <c r="AA190" s="165">
        <v>5.8252072082891626E-3</v>
      </c>
      <c r="AB190" s="165">
        <v>-6.7491203213597695E-3</v>
      </c>
      <c r="AC190" s="165">
        <v>1.7462343768815058E-2</v>
      </c>
      <c r="AD190" s="165">
        <v>1.7686592811323454E-3</v>
      </c>
      <c r="AE190" s="165">
        <v>-4.2937570621469634E-3</v>
      </c>
      <c r="AF190" s="166">
        <v>-6.7455906553615108E-4</v>
      </c>
      <c r="AK190" s="19"/>
    </row>
    <row r="191" spans="1:37" x14ac:dyDescent="0.2">
      <c r="A191" s="127">
        <v>44351</v>
      </c>
      <c r="B191" s="164">
        <v>1.168559445854167E-2</v>
      </c>
      <c r="C191" s="165">
        <v>2.9175540258314925E-3</v>
      </c>
      <c r="D191" s="165">
        <v>4.708581388211952E-3</v>
      </c>
      <c r="E191" s="165">
        <v>1.9022162708255186E-2</v>
      </c>
      <c r="F191" s="165">
        <v>-1.5979905273812989E-3</v>
      </c>
      <c r="G191" s="165">
        <v>7.3822179688676215E-4</v>
      </c>
      <c r="H191" s="165">
        <v>7.9933175199671247E-3</v>
      </c>
      <c r="I191" s="165">
        <v>1.3875829218982672E-2</v>
      </c>
      <c r="J191" s="165">
        <v>1.0783663026305845E-2</v>
      </c>
      <c r="K191" s="165">
        <v>-3.3989236170666182E-3</v>
      </c>
      <c r="L191" s="165">
        <v>7.0230782902267475E-3</v>
      </c>
      <c r="M191" s="165">
        <v>3.7085777099727935E-3</v>
      </c>
      <c r="N191" s="165">
        <v>-1.3485631102975182E-3</v>
      </c>
      <c r="O191" s="165">
        <v>2.0092406824594455E-2</v>
      </c>
      <c r="P191" s="165">
        <v>1.2847784001763118E-2</v>
      </c>
      <c r="Q191" s="165">
        <v>-4.2153699681268808E-4</v>
      </c>
      <c r="R191" s="165">
        <v>1.6248661205375825E-3</v>
      </c>
      <c r="S191" s="165">
        <v>4.0008948677250356E-3</v>
      </c>
      <c r="T191" s="165">
        <v>2.7059530398618747E-3</v>
      </c>
      <c r="U191" s="165">
        <v>2.0674721644527994E-2</v>
      </c>
      <c r="V191" s="165">
        <v>-3.2048371946759024E-3</v>
      </c>
      <c r="W191" s="165">
        <v>7.3603971721558636E-4</v>
      </c>
      <c r="X191" s="165">
        <v>2.8764512714685608E-2</v>
      </c>
      <c r="Y191" s="165">
        <v>-6.2111801242236142E-3</v>
      </c>
      <c r="Z191" s="165">
        <v>-5.6867733385159713E-3</v>
      </c>
      <c r="AA191" s="165">
        <v>5.6159880659880645E-3</v>
      </c>
      <c r="AB191" s="165">
        <v>8.8992064841557639E-3</v>
      </c>
      <c r="AC191" s="165">
        <v>1.4606171261639656E-3</v>
      </c>
      <c r="AD191" s="165">
        <v>1.7655366483528834E-3</v>
      </c>
      <c r="AE191" s="165">
        <v>5.333567710690934E-3</v>
      </c>
      <c r="AF191" s="166">
        <v>5.186967999574188E-3</v>
      </c>
      <c r="AK191" s="19"/>
    </row>
    <row r="192" spans="1:37" x14ac:dyDescent="0.2">
      <c r="A192" s="127">
        <v>44354</v>
      </c>
      <c r="B192" s="164">
        <v>-1.1259436865914574E-2</v>
      </c>
      <c r="C192" s="165">
        <v>5.5757454545453111E-3</v>
      </c>
      <c r="D192" s="165">
        <v>1.4354907806082284E-3</v>
      </c>
      <c r="E192" s="165">
        <v>7.9458257839837287E-5</v>
      </c>
      <c r="F192" s="165">
        <v>1.0963532418082123E-2</v>
      </c>
      <c r="G192" s="165">
        <v>-1.7457622039871779E-2</v>
      </c>
      <c r="H192" s="165">
        <v>-6.4545598834825357E-3</v>
      </c>
      <c r="I192" s="165">
        <v>-2.7742186055114137E-3</v>
      </c>
      <c r="J192" s="165">
        <v>-3.5562054211876193E-3</v>
      </c>
      <c r="K192" s="165">
        <v>-1.6058049620944259E-2</v>
      </c>
      <c r="L192" s="165">
        <v>-8.40466955969843E-3</v>
      </c>
      <c r="M192" s="165">
        <v>-8.0852031112558231E-3</v>
      </c>
      <c r="N192" s="165">
        <v>-3.3761582143289059E-3</v>
      </c>
      <c r="O192" s="165">
        <v>-4.8805822708833935E-3</v>
      </c>
      <c r="P192" s="165">
        <v>4.0700448252617427E-3</v>
      </c>
      <c r="Q192" s="165">
        <v>-6.8084894450292088E-3</v>
      </c>
      <c r="R192" s="165">
        <v>-4.6863613952612404E-3</v>
      </c>
      <c r="S192" s="165">
        <v>-7.2414215605146603E-3</v>
      </c>
      <c r="T192" s="165">
        <v>-1.7676399707510337E-2</v>
      </c>
      <c r="U192" s="165">
        <v>1.2041967719182534E-2</v>
      </c>
      <c r="V192" s="165">
        <v>1.5701509806285152E-3</v>
      </c>
      <c r="W192" s="165">
        <v>3.4571607971420892E-3</v>
      </c>
      <c r="X192" s="165">
        <v>2.7791940842039065E-3</v>
      </c>
      <c r="Y192" s="165">
        <v>-1.4000031249999934E-2</v>
      </c>
      <c r="Z192" s="165">
        <v>-1.3287680703788607E-2</v>
      </c>
      <c r="AA192" s="165">
        <v>-1.7451658245229984E-3</v>
      </c>
      <c r="AB192" s="165">
        <v>5.1273485927147977E-3</v>
      </c>
      <c r="AC192" s="165">
        <v>-5.2870922620634753E-3</v>
      </c>
      <c r="AD192" s="165">
        <v>-6.6972996814678165E-3</v>
      </c>
      <c r="AE192" s="165">
        <v>-1.0722881109945792E-3</v>
      </c>
      <c r="AF192" s="166">
        <v>-3.6295484082208285E-3</v>
      </c>
      <c r="AK192" s="19"/>
    </row>
    <row r="193" spans="1:37" x14ac:dyDescent="0.2">
      <c r="A193" s="127">
        <v>44355</v>
      </c>
      <c r="B193" s="164">
        <v>-6.8718403155509922E-4</v>
      </c>
      <c r="C193" s="165">
        <v>3.5559125308091133E-3</v>
      </c>
      <c r="D193" s="165">
        <v>-1.5599097638187009E-3</v>
      </c>
      <c r="E193" s="165">
        <v>6.6719299972688439E-3</v>
      </c>
      <c r="F193" s="165">
        <v>3.9575317983464586E-4</v>
      </c>
      <c r="G193" s="165">
        <v>1.6683725739983224E-3</v>
      </c>
      <c r="H193" s="165">
        <v>9.09515545243611E-3</v>
      </c>
      <c r="I193" s="165">
        <v>3.8947145361540869E-3</v>
      </c>
      <c r="J193" s="165">
        <v>-6.9592968065792515E-3</v>
      </c>
      <c r="K193" s="165">
        <v>2.0219382444235379E-3</v>
      </c>
      <c r="L193" s="165">
        <v>-8.9138292568649025E-3</v>
      </c>
      <c r="M193" s="165">
        <v>7.0993294438903565E-3</v>
      </c>
      <c r="N193" s="165">
        <v>3.0326591408371684E-3</v>
      </c>
      <c r="O193" s="165">
        <v>-1.5764582238571023E-3</v>
      </c>
      <c r="P193" s="165">
        <v>7.0936560709726759E-3</v>
      </c>
      <c r="Q193" s="165">
        <v>-8.7963906526667968E-3</v>
      </c>
      <c r="R193" s="165">
        <v>-3.9840877946615283E-3</v>
      </c>
      <c r="S193" s="165">
        <v>4.1002934602245578E-3</v>
      </c>
      <c r="T193" s="165">
        <v>-5.4945190043468317E-3</v>
      </c>
      <c r="U193" s="165">
        <v>-4.8855088836965432E-3</v>
      </c>
      <c r="V193" s="165">
        <v>-4.479216225738214E-3</v>
      </c>
      <c r="W193" s="165">
        <v>-1.158189432021528E-2</v>
      </c>
      <c r="X193" s="165">
        <v>-7.2226463728169987E-3</v>
      </c>
      <c r="Y193" s="165">
        <v>-1.3945360482547908E-3</v>
      </c>
      <c r="Z193" s="165">
        <v>3.7226483447845293E-3</v>
      </c>
      <c r="AA193" s="165">
        <v>-8.7410837632673211E-4</v>
      </c>
      <c r="AB193" s="165">
        <v>3.1557840995568576E-3</v>
      </c>
      <c r="AC193" s="165">
        <v>-1.0263947759091896E-2</v>
      </c>
      <c r="AD193" s="165">
        <v>-7.5939818705740292E-3</v>
      </c>
      <c r="AE193" s="165">
        <v>-3.729041083421536E-3</v>
      </c>
      <c r="AF193" s="166">
        <v>-8.7842301988083626E-4</v>
      </c>
      <c r="AK193" s="19"/>
    </row>
    <row r="194" spans="1:37" x14ac:dyDescent="0.2">
      <c r="A194" s="127">
        <v>44356</v>
      </c>
      <c r="B194" s="164">
        <v>-4.1750135895676221E-3</v>
      </c>
      <c r="C194" s="165">
        <v>-1.4533656072717949E-2</v>
      </c>
      <c r="D194" s="165">
        <v>1.1401051094471093E-2</v>
      </c>
      <c r="E194" s="165">
        <v>3.0771580097390672E-3</v>
      </c>
      <c r="F194" s="165">
        <v>-1.85947028524035E-2</v>
      </c>
      <c r="G194" s="165">
        <v>-2.2943079231460994E-2</v>
      </c>
      <c r="H194" s="165">
        <v>-8.7372755797678892E-3</v>
      </c>
      <c r="I194" s="165">
        <v>-2.032163273006371E-3</v>
      </c>
      <c r="J194" s="165">
        <v>-3.0548426575079946E-3</v>
      </c>
      <c r="K194" s="165">
        <v>-7.7832375807108667E-3</v>
      </c>
      <c r="L194" s="165">
        <v>-4.9909356384424397E-3</v>
      </c>
      <c r="M194" s="165">
        <v>-8.7028415534818881E-3</v>
      </c>
      <c r="N194" s="165">
        <v>-1.1450620999368666E-2</v>
      </c>
      <c r="O194" s="165">
        <v>0</v>
      </c>
      <c r="P194" s="165">
        <v>1.0733151706365573E-2</v>
      </c>
      <c r="Q194" s="165">
        <v>1.3464698044340029E-2</v>
      </c>
      <c r="R194" s="165">
        <v>-1.2484836363636398E-2</v>
      </c>
      <c r="S194" s="165">
        <v>-5.0292211357858552E-3</v>
      </c>
      <c r="T194" s="165">
        <v>2.265191926375909E-2</v>
      </c>
      <c r="U194" s="165">
        <v>4.0384407163596148E-3</v>
      </c>
      <c r="V194" s="165">
        <v>-1.132365903305621E-2</v>
      </c>
      <c r="W194" s="165">
        <v>-3.7083210830113345E-4</v>
      </c>
      <c r="X194" s="165">
        <v>-1.3958294678607652E-3</v>
      </c>
      <c r="Y194" s="165">
        <v>-1.7773188551557295E-2</v>
      </c>
      <c r="Z194" s="165">
        <v>-1.593030357769365E-3</v>
      </c>
      <c r="AA194" s="165">
        <v>-1.7498337095421812E-3</v>
      </c>
      <c r="AB194" s="165">
        <v>1.1204266177062827E-3</v>
      </c>
      <c r="AC194" s="165">
        <v>-1.055555555555554E-2</v>
      </c>
      <c r="AD194" s="165">
        <v>-5.3636557911227456E-3</v>
      </c>
      <c r="AE194" s="165">
        <v>-1.6446945880486119E-3</v>
      </c>
      <c r="AF194" s="166">
        <v>-4.4127397194552165E-3</v>
      </c>
      <c r="AK194" s="19"/>
    </row>
    <row r="195" spans="1:37" x14ac:dyDescent="0.2">
      <c r="A195" s="127">
        <v>44357</v>
      </c>
      <c r="B195" s="164">
        <v>1.9236460016858192E-3</v>
      </c>
      <c r="C195" s="165">
        <v>-1.1335243130848882E-2</v>
      </c>
      <c r="D195" s="165">
        <v>2.1376064272276674E-2</v>
      </c>
      <c r="E195" s="165">
        <v>-8.0232519788386858E-3</v>
      </c>
      <c r="F195" s="165">
        <v>1.128751117703386E-3</v>
      </c>
      <c r="G195" s="165">
        <v>-3.8014055947514724E-2</v>
      </c>
      <c r="H195" s="165">
        <v>5.8452867493532512E-3</v>
      </c>
      <c r="I195" s="165">
        <v>1.8696760459089079E-2</v>
      </c>
      <c r="J195" s="165">
        <v>7.7505407354001576E-3</v>
      </c>
      <c r="K195" s="165">
        <v>-1.2347444064348845E-2</v>
      </c>
      <c r="L195" s="165">
        <v>-2.3094197771811986E-2</v>
      </c>
      <c r="M195" s="165">
        <v>-6.8478030538414725E-3</v>
      </c>
      <c r="N195" s="165">
        <v>3.1561202987717696E-3</v>
      </c>
      <c r="O195" s="165">
        <v>6.6666842105262969E-3</v>
      </c>
      <c r="P195" s="165">
        <v>-8.6284596618890763E-4</v>
      </c>
      <c r="Q195" s="165">
        <v>8.9981643577066173E-3</v>
      </c>
      <c r="R195" s="165">
        <v>-1.558860911269655E-2</v>
      </c>
      <c r="S195" s="165">
        <v>1.3479046902497016E-2</v>
      </c>
      <c r="T195" s="165">
        <v>2.8363019606117978E-2</v>
      </c>
      <c r="U195" s="165">
        <v>1.4393288605911492E-2</v>
      </c>
      <c r="V195" s="165">
        <v>-6.5230584503356281E-3</v>
      </c>
      <c r="W195" s="165">
        <v>7.4189483784601329E-3</v>
      </c>
      <c r="X195" s="165">
        <v>1.7366284338451887E-2</v>
      </c>
      <c r="Y195" s="165">
        <v>-4.6529725780996012E-3</v>
      </c>
      <c r="Z195" s="165">
        <v>9.7228619837008701E-4</v>
      </c>
      <c r="AA195" s="165">
        <v>5.0832779155702834E-3</v>
      </c>
      <c r="AB195" s="165">
        <v>7.0595282773837642E-3</v>
      </c>
      <c r="AC195" s="165">
        <v>3.5186243683323903E-2</v>
      </c>
      <c r="AD195" s="165">
        <v>5.7521066184627045E-3</v>
      </c>
      <c r="AE195" s="165">
        <v>3.0107590381465155E-3</v>
      </c>
      <c r="AF195" s="166">
        <v>5.5447273706898947E-4</v>
      </c>
      <c r="AK195" s="19"/>
    </row>
    <row r="196" spans="1:37" x14ac:dyDescent="0.2">
      <c r="A196" s="127">
        <v>44358</v>
      </c>
      <c r="B196" s="164">
        <v>-1.5753802595535049E-3</v>
      </c>
      <c r="C196" s="165">
        <v>1.4054114875278634E-2</v>
      </c>
      <c r="D196" s="165">
        <v>-7.6438644851367643E-3</v>
      </c>
      <c r="E196" s="165">
        <v>9.8326618838104896E-3</v>
      </c>
      <c r="F196" s="165">
        <v>-4.2683297780193863E-3</v>
      </c>
      <c r="G196" s="165">
        <v>-2.2283254725260382E-2</v>
      </c>
      <c r="H196" s="165">
        <v>-4.6121204829030482E-3</v>
      </c>
      <c r="I196" s="165">
        <v>-4.7246775345206604E-3</v>
      </c>
      <c r="J196" s="165">
        <v>4.47147200858522E-3</v>
      </c>
      <c r="K196" s="165">
        <v>1.4710987342581028E-4</v>
      </c>
      <c r="L196" s="165">
        <v>1.0991030587842676E-2</v>
      </c>
      <c r="M196" s="165">
        <v>-4.7293127071823537E-3</v>
      </c>
      <c r="N196" s="165">
        <v>7.9789530536080733E-3</v>
      </c>
      <c r="O196" s="165">
        <v>8.1909548938488008E-3</v>
      </c>
      <c r="P196" s="165">
        <v>4.9156771250813414E-3</v>
      </c>
      <c r="Q196" s="165">
        <v>-1.2688502361880571E-2</v>
      </c>
      <c r="R196" s="165">
        <v>-6.8579179622652031E-4</v>
      </c>
      <c r="S196" s="165">
        <v>9.9748371196526353E-3</v>
      </c>
      <c r="T196" s="165">
        <v>1.7073548950270467E-3</v>
      </c>
      <c r="U196" s="165">
        <v>2.52692048386427E-3</v>
      </c>
      <c r="V196" s="165">
        <v>7.3294092939200084E-3</v>
      </c>
      <c r="W196" s="165">
        <v>-6.8487521020786923E-3</v>
      </c>
      <c r="X196" s="165">
        <v>4.9958782214432063E-4</v>
      </c>
      <c r="Y196" s="165">
        <v>2.9865730947520319E-3</v>
      </c>
      <c r="Z196" s="165">
        <v>-8.9665373724510111E-3</v>
      </c>
      <c r="AA196" s="165">
        <v>-1.7436344611099219E-4</v>
      </c>
      <c r="AB196" s="165">
        <v>4.317204586243184E-3</v>
      </c>
      <c r="AC196" s="165">
        <v>0</v>
      </c>
      <c r="AD196" s="165">
        <v>6.2195808471696701E-3</v>
      </c>
      <c r="AE196" s="165">
        <v>4.5874042469737919E-3</v>
      </c>
      <c r="AF196" s="166">
        <v>3.8762568820960297E-4</v>
      </c>
      <c r="AK196" s="19"/>
    </row>
    <row r="197" spans="1:37" x14ac:dyDescent="0.2">
      <c r="A197" s="127">
        <v>44361</v>
      </c>
      <c r="B197" s="164">
        <v>-7.1495341171493587E-3</v>
      </c>
      <c r="C197" s="165">
        <v>-4.2550423759966094E-3</v>
      </c>
      <c r="D197" s="165">
        <v>-6.5082257855876291E-3</v>
      </c>
      <c r="E197" s="165">
        <v>2.4577919506524104E-2</v>
      </c>
      <c r="F197" s="165">
        <v>-8.6541572656670951E-3</v>
      </c>
      <c r="G197" s="165">
        <v>-7.6574627230284742E-3</v>
      </c>
      <c r="H197" s="165">
        <v>5.5599108308812539E-4</v>
      </c>
      <c r="I197" s="165">
        <v>-1.0954938835128769E-2</v>
      </c>
      <c r="J197" s="165">
        <v>-1.086184116809108E-2</v>
      </c>
      <c r="K197" s="165">
        <v>-1.5294132352941192E-2</v>
      </c>
      <c r="L197" s="165">
        <v>-1.3569567948247152E-2</v>
      </c>
      <c r="M197" s="165">
        <v>-8.9261704524522534E-3</v>
      </c>
      <c r="N197" s="165">
        <v>-4.6657722795749867E-3</v>
      </c>
      <c r="O197" s="165">
        <v>5.8772862878924137E-3</v>
      </c>
      <c r="P197" s="165">
        <v>-8.2628239573163675E-3</v>
      </c>
      <c r="Q197" s="165">
        <v>2.4853781680549414E-3</v>
      </c>
      <c r="R197" s="165">
        <v>-1.6969156645979755E-2</v>
      </c>
      <c r="S197" s="165">
        <v>2.1104546269912206E-4</v>
      </c>
      <c r="T197" s="165">
        <v>-1.0751278776109152E-2</v>
      </c>
      <c r="U197" s="165">
        <v>7.7552440330037609E-3</v>
      </c>
      <c r="V197" s="165">
        <v>-4.395945059937012E-3</v>
      </c>
      <c r="W197" s="165">
        <v>3.7077709943056369E-4</v>
      </c>
      <c r="X197" s="165">
        <v>2.475967312853955E-2</v>
      </c>
      <c r="Y197" s="165">
        <v>-7.9621700663430328E-3</v>
      </c>
      <c r="Z197" s="165">
        <v>3.1918091736984344E-3</v>
      </c>
      <c r="AA197" s="165">
        <v>-2.6164659823315617E-3</v>
      </c>
      <c r="AB197" s="165">
        <v>-3.7453395206954454E-3</v>
      </c>
      <c r="AC197" s="165">
        <v>-1.5910341422702201E-2</v>
      </c>
      <c r="AD197" s="165">
        <v>-1.3499253996447358E-3</v>
      </c>
      <c r="AE197" s="165">
        <v>4.510023550850617E-3</v>
      </c>
      <c r="AF197" s="166">
        <v>-2.4898780728314085E-3</v>
      </c>
      <c r="AK197" s="19"/>
    </row>
    <row r="198" spans="1:37" x14ac:dyDescent="0.2">
      <c r="A198" s="127">
        <v>44362</v>
      </c>
      <c r="B198" s="164">
        <v>-3.7246722103463359E-3</v>
      </c>
      <c r="C198" s="165">
        <v>1.5017435016390079E-2</v>
      </c>
      <c r="D198" s="165">
        <v>-5.5557692644323531E-3</v>
      </c>
      <c r="E198" s="165">
        <v>-6.4377454456697736E-3</v>
      </c>
      <c r="F198" s="165">
        <v>5.7109978204741285E-3</v>
      </c>
      <c r="G198" s="165">
        <v>2.0547555375269866E-3</v>
      </c>
      <c r="H198" s="165">
        <v>2.1580086861349601E-2</v>
      </c>
      <c r="I198" s="165">
        <v>-7.0148978037621879E-3</v>
      </c>
      <c r="J198" s="165">
        <v>-2.52023406877111E-3</v>
      </c>
      <c r="K198" s="165">
        <v>3.8829450998050241E-3</v>
      </c>
      <c r="L198" s="165">
        <v>-4.3441621353799142E-3</v>
      </c>
      <c r="M198" s="165">
        <v>-3.0021867007410385E-3</v>
      </c>
      <c r="N198" s="165">
        <v>-9.2784007986911332E-3</v>
      </c>
      <c r="O198" s="165">
        <v>-3.4369651733453521E-3</v>
      </c>
      <c r="P198" s="165">
        <v>-4.4657602110628192E-3</v>
      </c>
      <c r="Q198" s="165">
        <v>-5.3213401862894916E-3</v>
      </c>
      <c r="R198" s="165">
        <v>-1.5167950078215142E-2</v>
      </c>
      <c r="S198" s="165">
        <v>-2.658410037275849E-3</v>
      </c>
      <c r="T198" s="165">
        <v>3.313452749375223E-3</v>
      </c>
      <c r="U198" s="165">
        <v>-5.8872211770044647E-3</v>
      </c>
      <c r="V198" s="165">
        <v>-8.1456150415224471E-3</v>
      </c>
      <c r="W198" s="165">
        <v>-1.9272847994281639E-3</v>
      </c>
      <c r="X198" s="165">
        <v>-1.4943527469818974E-2</v>
      </c>
      <c r="Y198" s="165">
        <v>8.9396084828710087E-3</v>
      </c>
      <c r="Z198" s="165">
        <v>2.8058798195622625E-3</v>
      </c>
      <c r="AA198" s="165">
        <v>1.9237670514165028E-3</v>
      </c>
      <c r="AB198" s="165">
        <v>-4.6992737124122996E-3</v>
      </c>
      <c r="AC198" s="165">
        <v>-3.4906852838508806E-3</v>
      </c>
      <c r="AD198" s="165">
        <v>-3.9840495729090986E-3</v>
      </c>
      <c r="AE198" s="165">
        <v>-1.302049663903615E-2</v>
      </c>
      <c r="AF198" s="166">
        <v>-2.745266218426301E-3</v>
      </c>
      <c r="AK198" s="19"/>
    </row>
    <row r="199" spans="1:37" x14ac:dyDescent="0.2">
      <c r="A199" s="127">
        <v>44363</v>
      </c>
      <c r="B199" s="164">
        <v>-1.8443731526625262E-2</v>
      </c>
      <c r="C199" s="165">
        <v>-9.5628252946935444E-3</v>
      </c>
      <c r="D199" s="165">
        <v>-1.1257202136571998E-3</v>
      </c>
      <c r="E199" s="165">
        <v>3.9339324586080693E-3</v>
      </c>
      <c r="F199" s="165">
        <v>-1.7319660587481245E-2</v>
      </c>
      <c r="G199" s="165">
        <v>-1.0480283088663223E-2</v>
      </c>
      <c r="H199" s="165">
        <v>-5.7117405518112285E-3</v>
      </c>
      <c r="I199" s="165">
        <v>-5.9490610531870436E-3</v>
      </c>
      <c r="J199" s="165">
        <v>-1.3355026168561546E-2</v>
      </c>
      <c r="K199" s="165">
        <v>-2.4248809517274483E-2</v>
      </c>
      <c r="L199" s="165">
        <v>-8.0793969753634176E-4</v>
      </c>
      <c r="M199" s="165">
        <v>-1.5775258426966254E-2</v>
      </c>
      <c r="N199" s="165">
        <v>-1.1975894456809577E-2</v>
      </c>
      <c r="O199" s="165">
        <v>-1.3278168191820261E-2</v>
      </c>
      <c r="P199" s="165">
        <v>-1.0243699717168653E-2</v>
      </c>
      <c r="Q199" s="165">
        <v>-3.6483675710263785E-4</v>
      </c>
      <c r="R199" s="165">
        <v>7.0241722462252021E-3</v>
      </c>
      <c r="S199" s="165">
        <v>-3.2578971036708593E-3</v>
      </c>
      <c r="T199" s="165">
        <v>1.2021189379967989E-2</v>
      </c>
      <c r="U199" s="165">
        <v>-3.7930796442801062E-3</v>
      </c>
      <c r="V199" s="165">
        <v>8.4427819410493044E-4</v>
      </c>
      <c r="W199" s="165">
        <v>-1.3887820893627278E-2</v>
      </c>
      <c r="X199" s="165">
        <v>-7.8325912455068369E-4</v>
      </c>
      <c r="Y199" s="165">
        <v>-1.1835480915647234E-2</v>
      </c>
      <c r="Z199" s="165">
        <v>-7.569698729813279E-3</v>
      </c>
      <c r="AA199" s="165">
        <v>-1.1345819316707528E-2</v>
      </c>
      <c r="AB199" s="165">
        <v>-1.4507640389864185E-2</v>
      </c>
      <c r="AC199" s="165">
        <v>-1.7146035503464718E-2</v>
      </c>
      <c r="AD199" s="165">
        <v>-2.0357185714285797E-2</v>
      </c>
      <c r="AE199" s="165">
        <v>-6.8235925917004003E-3</v>
      </c>
      <c r="AF199" s="166">
        <v>-7.745340798202327E-3</v>
      </c>
      <c r="AK199" s="19"/>
    </row>
    <row r="200" spans="1:37" x14ac:dyDescent="0.2">
      <c r="A200" s="127">
        <v>44364</v>
      </c>
      <c r="B200" s="164">
        <v>-8.9889033774027682E-3</v>
      </c>
      <c r="C200" s="165">
        <v>-1.5484503937281513E-2</v>
      </c>
      <c r="D200" s="165">
        <v>4.925256658107946E-3</v>
      </c>
      <c r="E200" s="165">
        <v>1.2600838076104903E-2</v>
      </c>
      <c r="F200" s="165">
        <v>-1.2589272091645287E-2</v>
      </c>
      <c r="G200" s="165">
        <v>-3.5503807598014192E-2</v>
      </c>
      <c r="H200" s="165">
        <v>-2.3707468290461886E-2</v>
      </c>
      <c r="I200" s="165">
        <v>-6.3587056974246936E-3</v>
      </c>
      <c r="J200" s="165">
        <v>5.1216939865261768E-3</v>
      </c>
      <c r="K200" s="165">
        <v>-3.1254690120731232E-2</v>
      </c>
      <c r="L200" s="165">
        <v>-2.5606469002695365E-2</v>
      </c>
      <c r="M200" s="165">
        <v>-1.2329384621914574E-2</v>
      </c>
      <c r="N200" s="165">
        <v>1.1229143309430256E-3</v>
      </c>
      <c r="O200" s="165">
        <v>-6.9907373821964658E-4</v>
      </c>
      <c r="P200" s="165">
        <v>-1.5084867549416625E-2</v>
      </c>
      <c r="Q200" s="165">
        <v>4.8045249263009016E-3</v>
      </c>
      <c r="R200" s="165">
        <v>-2.8860362734744682E-2</v>
      </c>
      <c r="S200" s="165">
        <v>-7.2162194819914705E-3</v>
      </c>
      <c r="T200" s="165">
        <v>8.0929642593268181E-3</v>
      </c>
      <c r="U200" s="165">
        <v>1.3676233318901332E-2</v>
      </c>
      <c r="V200" s="165">
        <v>-1.1349663098910834E-2</v>
      </c>
      <c r="W200" s="165">
        <v>9.1128634516708384E-3</v>
      </c>
      <c r="X200" s="165">
        <v>8.4161640678912519E-3</v>
      </c>
      <c r="Y200" s="165">
        <v>-2.5656117413396462E-2</v>
      </c>
      <c r="Z200" s="165">
        <v>2.5174575204522931E-4</v>
      </c>
      <c r="AA200" s="165">
        <v>-1.9420904297686725E-3</v>
      </c>
      <c r="AB200" s="165">
        <v>1.1106219221962865E-2</v>
      </c>
      <c r="AC200" s="165">
        <v>-9.37910318178381E-3</v>
      </c>
      <c r="AD200" s="165">
        <v>4.1560847607473583E-3</v>
      </c>
      <c r="AE200" s="165">
        <v>-5.7311346448818412E-5</v>
      </c>
      <c r="AF200" s="166">
        <v>-6.1768243036969261E-3</v>
      </c>
      <c r="AK200" s="19"/>
    </row>
    <row r="201" spans="1:37" x14ac:dyDescent="0.2">
      <c r="A201" s="127">
        <v>44365</v>
      </c>
      <c r="B201" s="164">
        <v>-1.8140786195248393E-2</v>
      </c>
      <c r="C201" s="165">
        <v>-2.4424886682758218E-2</v>
      </c>
      <c r="D201" s="165">
        <v>-8.6393173417369518E-3</v>
      </c>
      <c r="E201" s="165">
        <v>-1.00917070387887E-2</v>
      </c>
      <c r="F201" s="165">
        <v>-7.8170512172182072E-3</v>
      </c>
      <c r="G201" s="165">
        <v>-2.8168823511608432E-3</v>
      </c>
      <c r="H201" s="165">
        <v>-3.7732333987111177E-2</v>
      </c>
      <c r="I201" s="165">
        <v>-1.9951081875567822E-2</v>
      </c>
      <c r="J201" s="165">
        <v>-2.1474085141508836E-2</v>
      </c>
      <c r="K201" s="165">
        <v>-2.4551478996671761E-2</v>
      </c>
      <c r="L201" s="165">
        <v>-3.5048445366528291E-2</v>
      </c>
      <c r="M201" s="165">
        <v>-1.7522738557765871E-2</v>
      </c>
      <c r="N201" s="165">
        <v>-1.6825349974026738E-3</v>
      </c>
      <c r="O201" s="165">
        <v>-2.6407869884574997E-2</v>
      </c>
      <c r="P201" s="165">
        <v>-1.7033041880506694E-2</v>
      </c>
      <c r="Q201" s="165">
        <v>-1.9610246824777522E-2</v>
      </c>
      <c r="R201" s="165">
        <v>-2.5303091239558984E-2</v>
      </c>
      <c r="S201" s="165">
        <v>-1.821451132601104E-2</v>
      </c>
      <c r="T201" s="165">
        <v>-8.0279939908846076E-3</v>
      </c>
      <c r="U201" s="165">
        <v>-5.6343466224838545E-3</v>
      </c>
      <c r="V201" s="165">
        <v>-3.9558951901318418E-3</v>
      </c>
      <c r="W201" s="165">
        <v>-1.4628001543846469E-2</v>
      </c>
      <c r="X201" s="165">
        <v>-6.7503745336194854E-3</v>
      </c>
      <c r="Y201" s="165">
        <v>-2.7607981044131757E-2</v>
      </c>
      <c r="Z201" s="165">
        <v>-2.0083077587772835E-2</v>
      </c>
      <c r="AA201" s="165">
        <v>-1.2559685345120863E-2</v>
      </c>
      <c r="AB201" s="165">
        <v>-7.4951111133778614E-3</v>
      </c>
      <c r="AC201" s="165">
        <v>-3.7303559225458027E-2</v>
      </c>
      <c r="AD201" s="165">
        <v>-1.8515850867587558E-2</v>
      </c>
      <c r="AE201" s="165">
        <v>-1.2768371466419848E-2</v>
      </c>
      <c r="AF201" s="166">
        <v>-1.5769237023425919E-2</v>
      </c>
      <c r="AK201" s="19"/>
    </row>
    <row r="202" spans="1:37" x14ac:dyDescent="0.2">
      <c r="A202" s="127">
        <v>44368</v>
      </c>
      <c r="B202" s="164">
        <v>1.8841340746095669E-2</v>
      </c>
      <c r="C202" s="165">
        <v>4.2549131220195102E-2</v>
      </c>
      <c r="D202" s="165">
        <v>6.5359981806267786E-3</v>
      </c>
      <c r="E202" s="165">
        <v>1.4103908487449468E-2</v>
      </c>
      <c r="F202" s="165">
        <v>3.3410544763162964E-2</v>
      </c>
      <c r="G202" s="165">
        <v>2.0827377090743004E-2</v>
      </c>
      <c r="H202" s="165">
        <v>2.931189002535084E-2</v>
      </c>
      <c r="I202" s="165">
        <v>2.1317457269060869E-2</v>
      </c>
      <c r="J202" s="165">
        <v>1.0972679933048068E-2</v>
      </c>
      <c r="K202" s="165">
        <v>1.823170377541139E-2</v>
      </c>
      <c r="L202" s="165">
        <v>2.4969246694952263E-2</v>
      </c>
      <c r="M202" s="165">
        <v>1.6470588235294015E-2</v>
      </c>
      <c r="N202" s="165">
        <v>1.6489941665341901E-2</v>
      </c>
      <c r="O202" s="165">
        <v>3.5926173376188419E-3</v>
      </c>
      <c r="P202" s="165">
        <v>2.4664610979060031E-2</v>
      </c>
      <c r="Q202" s="165">
        <v>1.148289940691205E-2</v>
      </c>
      <c r="R202" s="165">
        <v>1.6968598120181255E-2</v>
      </c>
      <c r="S202" s="165">
        <v>1.4284465949927494E-2</v>
      </c>
      <c r="T202" s="165">
        <v>1.8274245943425971E-3</v>
      </c>
      <c r="U202" s="165">
        <v>1.2334780427643022E-2</v>
      </c>
      <c r="V202" s="165">
        <v>1.3005201681950185E-2</v>
      </c>
      <c r="W202" s="165">
        <v>7.8770583039995401E-3</v>
      </c>
      <c r="X202" s="165">
        <v>7.0022119079091727E-3</v>
      </c>
      <c r="Y202" s="165">
        <v>2.6872058126280018E-2</v>
      </c>
      <c r="Z202" s="165">
        <v>2.2343817221971429E-2</v>
      </c>
      <c r="AA202" s="165">
        <v>1.0211375850949445E-2</v>
      </c>
      <c r="AB202" s="165">
        <v>1.6969762302508462E-2</v>
      </c>
      <c r="AC202" s="165">
        <v>2.143981117230509E-2</v>
      </c>
      <c r="AD202" s="165">
        <v>9.0996228319837336E-3</v>
      </c>
      <c r="AE202" s="165">
        <v>8.9896938753009081E-3</v>
      </c>
      <c r="AF202" s="166">
        <v>1.7629576137996539E-2</v>
      </c>
      <c r="AK202" s="19"/>
    </row>
    <row r="203" spans="1:37" x14ac:dyDescent="0.2">
      <c r="A203" s="127">
        <v>44369</v>
      </c>
      <c r="B203" s="164">
        <v>-3.586291557277077E-4</v>
      </c>
      <c r="C203" s="165">
        <v>-2.4256762556340572E-3</v>
      </c>
      <c r="D203" s="165">
        <v>-1.373630507541912E-3</v>
      </c>
      <c r="E203" s="165">
        <v>1.2698359500415091E-2</v>
      </c>
      <c r="F203" s="165">
        <v>-6.115459907515719E-3</v>
      </c>
      <c r="G203" s="165">
        <v>-3.7522629038688748E-4</v>
      </c>
      <c r="H203" s="165">
        <v>3.3003205101276301E-3</v>
      </c>
      <c r="I203" s="165">
        <v>1.5042873260624479E-3</v>
      </c>
      <c r="J203" s="165">
        <v>3.6791757969247829E-3</v>
      </c>
      <c r="K203" s="165">
        <v>6.1796703188137236E-3</v>
      </c>
      <c r="L203" s="165">
        <v>-2.7996866778678964E-5</v>
      </c>
      <c r="M203" s="165">
        <v>-2.3610879629629711E-3</v>
      </c>
      <c r="N203" s="165">
        <v>1.6612434656454456E-2</v>
      </c>
      <c r="O203" s="165">
        <v>0</v>
      </c>
      <c r="P203" s="165">
        <v>-1.9774497910990396E-3</v>
      </c>
      <c r="Q203" s="165">
        <v>-1.3427795737984694E-3</v>
      </c>
      <c r="R203" s="165">
        <v>-1.4623812420173632E-3</v>
      </c>
      <c r="S203" s="165">
        <v>4.2078618516410149E-3</v>
      </c>
      <c r="T203" s="165">
        <v>-7.2963908794787535E-3</v>
      </c>
      <c r="U203" s="165">
        <v>1.0966016620987507E-2</v>
      </c>
      <c r="V203" s="165">
        <v>1.8450138092710011E-2</v>
      </c>
      <c r="W203" s="165">
        <v>3.7565189276644873E-4</v>
      </c>
      <c r="X203" s="165">
        <v>-5.6037100066052004E-3</v>
      </c>
      <c r="Y203" s="165">
        <v>-2.3544635999109831E-3</v>
      </c>
      <c r="Z203" s="165">
        <v>1.5575024219296463E-3</v>
      </c>
      <c r="AA203" s="165">
        <v>-3.546728206185179E-4</v>
      </c>
      <c r="AB203" s="165">
        <v>6.8708857626484932E-3</v>
      </c>
      <c r="AC203" s="165">
        <v>-3.081070672058428E-3</v>
      </c>
      <c r="AD203" s="165">
        <v>4.6188051885105441E-3</v>
      </c>
      <c r="AE203" s="165">
        <v>-2.7016209536033786E-3</v>
      </c>
      <c r="AF203" s="166">
        <v>2.0252696743539023E-3</v>
      </c>
      <c r="AK203" s="19"/>
    </row>
    <row r="204" spans="1:37" x14ac:dyDescent="0.2">
      <c r="A204" s="127">
        <v>44370</v>
      </c>
      <c r="B204" s="164">
        <v>-1.4246172052096662E-2</v>
      </c>
      <c r="C204" s="165">
        <v>9.2401458966564487E-3</v>
      </c>
      <c r="D204" s="165">
        <v>-5.0018631153038173E-3</v>
      </c>
      <c r="E204" s="165">
        <v>-2.0898567574222371E-3</v>
      </c>
      <c r="F204" s="165">
        <v>-8.6139962614406596E-4</v>
      </c>
      <c r="G204" s="165">
        <v>3.0966451673475337E-3</v>
      </c>
      <c r="H204" s="165">
        <v>-1.2218514807922354E-3</v>
      </c>
      <c r="I204" s="165">
        <v>-9.3879087265456018E-3</v>
      </c>
      <c r="J204" s="165">
        <v>-8.0645526381130095E-3</v>
      </c>
      <c r="K204" s="165">
        <v>-5.5117795275589909E-3</v>
      </c>
      <c r="L204" s="165">
        <v>9.8452969256994649E-3</v>
      </c>
      <c r="M204" s="165">
        <v>-3.8516914044343098E-3</v>
      </c>
      <c r="N204" s="165">
        <v>-3.3256948288550303E-3</v>
      </c>
      <c r="O204" s="165">
        <v>-1.0918221065298384E-2</v>
      </c>
      <c r="P204" s="165">
        <v>-1.195681872125709E-2</v>
      </c>
      <c r="Q204" s="165">
        <v>-6.0505441281792915E-3</v>
      </c>
      <c r="R204" s="165">
        <v>6.0581050369035161E-3</v>
      </c>
      <c r="S204" s="165">
        <v>-2.7364459822036835E-3</v>
      </c>
      <c r="T204" s="165">
        <v>-8.0062998292087517E-3</v>
      </c>
      <c r="U204" s="165">
        <v>-9.0399981529887263E-4</v>
      </c>
      <c r="V204" s="165">
        <v>4.6800273152183269E-3</v>
      </c>
      <c r="W204" s="165">
        <v>-1.4272987314940533E-3</v>
      </c>
      <c r="X204" s="165">
        <v>-5.2239932325943705E-3</v>
      </c>
      <c r="Y204" s="165">
        <v>-2.6972959670136243E-3</v>
      </c>
      <c r="Z204" s="165">
        <v>-7.8507210722580378E-3</v>
      </c>
      <c r="AA204" s="165">
        <v>-5.3219621309554821E-3</v>
      </c>
      <c r="AB204" s="165">
        <v>-5.2981818212489706E-3</v>
      </c>
      <c r="AC204" s="165">
        <v>5.9880625845083468E-3</v>
      </c>
      <c r="AD204" s="165">
        <v>-7.8084507612089515E-3</v>
      </c>
      <c r="AE204" s="165">
        <v>1.0547561959654228E-2</v>
      </c>
      <c r="AF204" s="166">
        <v>-2.1015990888947345E-3</v>
      </c>
      <c r="AK204" s="19"/>
    </row>
    <row r="205" spans="1:37" x14ac:dyDescent="0.2">
      <c r="A205" s="127">
        <v>44371</v>
      </c>
      <c r="B205" s="164">
        <v>4.6786961703124685E-3</v>
      </c>
      <c r="C205" s="165">
        <v>1.3191199537617049E-2</v>
      </c>
      <c r="D205" s="165">
        <v>9.3837289360056975E-3</v>
      </c>
      <c r="E205" s="165">
        <v>-2.1689828459757754E-3</v>
      </c>
      <c r="F205" s="165">
        <v>2.8739170664801916E-2</v>
      </c>
      <c r="G205" s="165">
        <v>2.5960069141309106E-2</v>
      </c>
      <c r="H205" s="165">
        <v>8.1867133204116538E-3</v>
      </c>
      <c r="I205" s="165">
        <v>3.7909402498459421E-4</v>
      </c>
      <c r="J205" s="165">
        <v>4.9889136176812787E-3</v>
      </c>
      <c r="K205" s="165">
        <v>-6.3342832514878822E-4</v>
      </c>
      <c r="L205" s="165">
        <v>2.1326719999780197E-2</v>
      </c>
      <c r="M205" s="165">
        <v>1.4115335616969427E-2</v>
      </c>
      <c r="N205" s="165">
        <v>5.4539414415843979E-4</v>
      </c>
      <c r="O205" s="165">
        <v>1.4658017179081329E-2</v>
      </c>
      <c r="P205" s="165">
        <v>5.7395822851835643E-3</v>
      </c>
      <c r="Q205" s="165">
        <v>4.5501443598920943E-3</v>
      </c>
      <c r="R205" s="165">
        <v>9.1979886579536263E-3</v>
      </c>
      <c r="S205" s="165">
        <v>3.8585576260818932E-4</v>
      </c>
      <c r="T205" s="165">
        <v>1.0320177022488108E-2</v>
      </c>
      <c r="U205" s="165">
        <v>5.3530857574695112E-3</v>
      </c>
      <c r="V205" s="165">
        <v>3.7565738351656996E-3</v>
      </c>
      <c r="W205" s="165">
        <v>6.7713085638998471E-4</v>
      </c>
      <c r="X205" s="165">
        <v>7.980516175661867E-3</v>
      </c>
      <c r="Y205" s="165">
        <v>1.3995991101933392E-2</v>
      </c>
      <c r="Z205" s="165">
        <v>8.3678759650513967E-3</v>
      </c>
      <c r="AA205" s="165">
        <v>5.350436953807769E-3</v>
      </c>
      <c r="AB205" s="165">
        <v>6.6474009141461732E-3</v>
      </c>
      <c r="AC205" s="165">
        <v>3.8394775791283919E-4</v>
      </c>
      <c r="AD205" s="165">
        <v>6.98732679529801E-3</v>
      </c>
      <c r="AE205" s="165">
        <v>1.4829127761031957E-2</v>
      </c>
      <c r="AF205" s="166">
        <v>9.5228704762084782E-3</v>
      </c>
      <c r="AK205" s="19"/>
    </row>
    <row r="206" spans="1:37" x14ac:dyDescent="0.2">
      <c r="A206" s="127">
        <v>44372</v>
      </c>
      <c r="B206" s="164">
        <v>7.7098470379242112E-3</v>
      </c>
      <c r="C206" s="165">
        <v>7.371677952549005E-3</v>
      </c>
      <c r="D206" s="165">
        <v>7.179896333428859E-3</v>
      </c>
      <c r="E206" s="165">
        <v>-2.2487294131253721E-3</v>
      </c>
      <c r="F206" s="165">
        <v>-8.7400803720294462E-3</v>
      </c>
      <c r="G206" s="165">
        <v>-1.3814160915731954E-2</v>
      </c>
      <c r="H206" s="165">
        <v>1.4934105048853841E-3</v>
      </c>
      <c r="I206" s="165">
        <v>5.3050777814529493E-3</v>
      </c>
      <c r="J206" s="165">
        <v>-1.2869829249307907E-3</v>
      </c>
      <c r="K206" s="165">
        <v>2.8521628449982295E-3</v>
      </c>
      <c r="L206" s="165">
        <v>5.4207457627075684E-5</v>
      </c>
      <c r="M206" s="165">
        <v>4.8233864226800982E-3</v>
      </c>
      <c r="N206" s="165">
        <v>5.7401520746556134E-3</v>
      </c>
      <c r="O206" s="165">
        <v>-2.8535758872838546E-3</v>
      </c>
      <c r="P206" s="165">
        <v>9.6259212097646873E-3</v>
      </c>
      <c r="Q206" s="165">
        <v>5.1417764932906174E-3</v>
      </c>
      <c r="R206" s="165">
        <v>1.0097751298201896E-2</v>
      </c>
      <c r="S206" s="165">
        <v>-3.9000728247541305E-3</v>
      </c>
      <c r="T206" s="165">
        <v>1.1000471306960913E-2</v>
      </c>
      <c r="U206" s="165">
        <v>-6.2620007779669029E-3</v>
      </c>
      <c r="V206" s="165">
        <v>0.15531436428228895</v>
      </c>
      <c r="W206" s="165">
        <v>1.4283520845481235E-2</v>
      </c>
      <c r="X206" s="165">
        <v>-7.7942690602738063E-3</v>
      </c>
      <c r="Y206" s="165">
        <v>1.1669000388951023E-2</v>
      </c>
      <c r="Z206" s="165">
        <v>1.5243104460640033E-2</v>
      </c>
      <c r="AA206" s="165">
        <v>1.7743480889542695E-4</v>
      </c>
      <c r="AB206" s="165">
        <v>4.5716304484502146E-3</v>
      </c>
      <c r="AC206" s="165">
        <v>1.151669909852826E-3</v>
      </c>
      <c r="AD206" s="165">
        <v>1.1832553887004549E-2</v>
      </c>
      <c r="AE206" s="165">
        <v>2.3605519953007192E-3</v>
      </c>
      <c r="AF206" s="166">
        <v>6.931053823133082E-3</v>
      </c>
      <c r="AK206" s="19"/>
    </row>
    <row r="207" spans="1:37" x14ac:dyDescent="0.2">
      <c r="A207" s="127">
        <v>44375</v>
      </c>
      <c r="B207" s="164">
        <v>8.9858793324775199E-3</v>
      </c>
      <c r="C207" s="165">
        <v>-2.7559740824309342E-2</v>
      </c>
      <c r="D207" s="165">
        <v>6.5931681479813875E-4</v>
      </c>
      <c r="E207" s="165">
        <v>1.2545999454992129E-2</v>
      </c>
      <c r="F207" s="165">
        <v>-3.3899661126103986E-2</v>
      </c>
      <c r="G207" s="165">
        <v>-1.8489205478156023E-4</v>
      </c>
      <c r="H207" s="165">
        <v>-3.0848135204618821E-2</v>
      </c>
      <c r="I207" s="165">
        <v>-1.8846965344007094E-3</v>
      </c>
      <c r="J207" s="165">
        <v>-1.1046023564064145E-3</v>
      </c>
      <c r="K207" s="165">
        <v>-6.1620950203492564E-3</v>
      </c>
      <c r="L207" s="165">
        <v>-1.6269762125353804E-4</v>
      </c>
      <c r="M207" s="165">
        <v>-8.9147478989953788E-3</v>
      </c>
      <c r="N207" s="165">
        <v>2.0724866550954069E-3</v>
      </c>
      <c r="O207" s="165">
        <v>2.8080844213915324E-2</v>
      </c>
      <c r="P207" s="165">
        <v>-1.055572760979917E-2</v>
      </c>
      <c r="Q207" s="165">
        <v>-1.1570732105260495E-3</v>
      </c>
      <c r="R207" s="165">
        <v>1.8175851642145968E-3</v>
      </c>
      <c r="S207" s="165">
        <v>-5.7224077594216771E-3</v>
      </c>
      <c r="T207" s="165">
        <v>-4.4040934353922756E-3</v>
      </c>
      <c r="U207" s="165">
        <v>1.3961256333762773E-2</v>
      </c>
      <c r="V207" s="165">
        <v>-1.2892808050814053E-2</v>
      </c>
      <c r="W207" s="165">
        <v>2.9647865841209153E-3</v>
      </c>
      <c r="X207" s="165">
        <v>1.1163071302002558E-2</v>
      </c>
      <c r="Y207" s="165">
        <v>-1.4961797950423184E-2</v>
      </c>
      <c r="Z207" s="165">
        <v>-8.6183995470532349E-3</v>
      </c>
      <c r="AA207" s="165">
        <v>-3.5473748927390414E-3</v>
      </c>
      <c r="AB207" s="165">
        <v>-1.3610361135713234E-2</v>
      </c>
      <c r="AC207" s="165">
        <v>9.5856978527630865E-4</v>
      </c>
      <c r="AD207" s="165">
        <v>-3.1039702815560677E-3</v>
      </c>
      <c r="AE207" s="165">
        <v>-9.9803697231162225E-3</v>
      </c>
      <c r="AF207" s="166">
        <v>-4.3727333344175667E-3</v>
      </c>
      <c r="AK207" s="19"/>
    </row>
    <row r="208" spans="1:37" x14ac:dyDescent="0.2">
      <c r="A208" s="127">
        <v>44376</v>
      </c>
      <c r="B208" s="164">
        <v>-2.3918625954197914E-3</v>
      </c>
      <c r="C208" s="165">
        <v>-3.2164037092875519E-3</v>
      </c>
      <c r="D208" s="165">
        <v>-1.5647710684364435E-3</v>
      </c>
      <c r="E208" s="165">
        <v>1.1500244928774661E-2</v>
      </c>
      <c r="F208" s="165">
        <v>-1.7502966650605134E-2</v>
      </c>
      <c r="G208" s="165">
        <v>-5.4098949385509298E-3</v>
      </c>
      <c r="H208" s="165">
        <v>-2.2117127072163179E-3</v>
      </c>
      <c r="I208" s="165">
        <v>-9.4408989698069323E-4</v>
      </c>
      <c r="J208" s="165">
        <v>-7.3718579938024664E-3</v>
      </c>
      <c r="K208" s="165">
        <v>1.271828258447405E-3</v>
      </c>
      <c r="L208" s="165">
        <v>1.0604551260993578E-2</v>
      </c>
      <c r="M208" s="165">
        <v>-3.8746991425937516E-3</v>
      </c>
      <c r="N208" s="165">
        <v>1.2600200498282366E-2</v>
      </c>
      <c r="O208" s="165">
        <v>-1.270006958942238E-2</v>
      </c>
      <c r="P208" s="165">
        <v>1.7895933135601005E-3</v>
      </c>
      <c r="Q208" s="165">
        <v>6.0937689039475273E-5</v>
      </c>
      <c r="R208" s="165">
        <v>-1.2311475250289527E-3</v>
      </c>
      <c r="S208" s="165">
        <v>-3.1156736010330421E-3</v>
      </c>
      <c r="T208" s="165">
        <v>4.5537079813464665E-3</v>
      </c>
      <c r="U208" s="165">
        <v>9.9731802248690382E-3</v>
      </c>
      <c r="V208" s="165">
        <v>2.3562588451282451E-2</v>
      </c>
      <c r="W208" s="165">
        <v>-6.7987950961310162E-3</v>
      </c>
      <c r="X208" s="165">
        <v>5.0700861287540366E-3</v>
      </c>
      <c r="Y208" s="165">
        <v>4.6843092275206111E-4</v>
      </c>
      <c r="Z208" s="165">
        <v>-8.3694143260217846E-3</v>
      </c>
      <c r="AA208" s="165">
        <v>-6.0519757920968198E-3</v>
      </c>
      <c r="AB208" s="165">
        <v>7.945666332533019E-3</v>
      </c>
      <c r="AC208" s="165">
        <v>-4.2136947752097198E-3</v>
      </c>
      <c r="AD208" s="165">
        <v>-5.7929251646809954E-3</v>
      </c>
      <c r="AE208" s="165">
        <v>-1.4951655974052347E-2</v>
      </c>
      <c r="AF208" s="166">
        <v>2.6310209031987775E-4</v>
      </c>
      <c r="AK208" s="19"/>
    </row>
    <row r="209" spans="1:37" x14ac:dyDescent="0.2">
      <c r="A209" s="127">
        <v>44377</v>
      </c>
      <c r="B209" s="164">
        <v>1.3263306704398792E-2</v>
      </c>
      <c r="C209" s="165">
        <v>5.9664901065448195E-3</v>
      </c>
      <c r="D209" s="165">
        <v>5.3204362070318201E-3</v>
      </c>
      <c r="E209" s="165">
        <v>4.6211764890899953E-3</v>
      </c>
      <c r="F209" s="165">
        <v>1.6118099255982843E-2</v>
      </c>
      <c r="G209" s="165">
        <v>1.1761966199108409E-2</v>
      </c>
      <c r="H209" s="165">
        <v>9.4448340507935491E-3</v>
      </c>
      <c r="I209" s="165">
        <v>1.7010017010017364E-3</v>
      </c>
      <c r="J209" s="165">
        <v>4.641663486044223E-3</v>
      </c>
      <c r="K209" s="165">
        <v>4.7634010797077408E-3</v>
      </c>
      <c r="L209" s="165">
        <v>1.8544372531592135E-2</v>
      </c>
      <c r="M209" s="165">
        <v>1.5744427169406272E-2</v>
      </c>
      <c r="N209" s="165">
        <v>2.04256228137778E-3</v>
      </c>
      <c r="O209" s="165">
        <v>-1.074891629955943E-2</v>
      </c>
      <c r="P209" s="165">
        <v>7.1452626490156046E-3</v>
      </c>
      <c r="Q209" s="165">
        <v>4.3285131032646529E-3</v>
      </c>
      <c r="R209" s="165">
        <v>9.0826132676957716E-3</v>
      </c>
      <c r="S209" s="165">
        <v>2.69136612170362E-3</v>
      </c>
      <c r="T209" s="165">
        <v>7.2529207000768814E-3</v>
      </c>
      <c r="U209" s="165">
        <v>-1.8422992301171393E-3</v>
      </c>
      <c r="V209" s="165">
        <v>-9.3619238735862531E-3</v>
      </c>
      <c r="W209" s="165">
        <v>3.9434451165227813E-3</v>
      </c>
      <c r="X209" s="165">
        <v>-6.2649770657416948E-3</v>
      </c>
      <c r="Y209" s="165">
        <v>1.2707530425160041E-3</v>
      </c>
      <c r="Z209" s="165">
        <v>5.8779099842565241E-3</v>
      </c>
      <c r="AA209" s="165">
        <v>3.4025608882519709E-3</v>
      </c>
      <c r="AB209" s="165">
        <v>-9.0272940329810814E-3</v>
      </c>
      <c r="AC209" s="165">
        <v>1.192535057028854E-2</v>
      </c>
      <c r="AD209" s="165">
        <v>2.7093961534727651E-2</v>
      </c>
      <c r="AE209" s="165">
        <v>1.0579032220164653E-2</v>
      </c>
      <c r="AF209" s="166">
        <v>6.1302409375403322E-3</v>
      </c>
      <c r="AK209" s="19"/>
    </row>
    <row r="210" spans="1:37" x14ac:dyDescent="0.2">
      <c r="A210" s="127">
        <v>44378</v>
      </c>
      <c r="B210" s="164">
        <v>2.315818297442096E-3</v>
      </c>
      <c r="C210" s="165">
        <v>1.0349246755413599E-2</v>
      </c>
      <c r="D210" s="165">
        <v>1.2923052307692195E-2</v>
      </c>
      <c r="E210" s="165">
        <v>2.2634125595510923E-3</v>
      </c>
      <c r="F210" s="165">
        <v>7.0962598688950607E-4</v>
      </c>
      <c r="G210" s="165">
        <v>-4.2273490734884289E-3</v>
      </c>
      <c r="H210" s="165">
        <v>1.4034762536466738E-2</v>
      </c>
      <c r="I210" s="165">
        <v>8.3018679245283611E-3</v>
      </c>
      <c r="J210" s="165">
        <v>-2.7721677550882617E-3</v>
      </c>
      <c r="K210" s="165">
        <v>3.4766277414133295E-3</v>
      </c>
      <c r="L210" s="165">
        <v>-1.1962187473881336E-2</v>
      </c>
      <c r="M210" s="165">
        <v>5.7897832927342741E-3</v>
      </c>
      <c r="N210" s="165">
        <v>8.3100563684943562E-3</v>
      </c>
      <c r="O210" s="165">
        <v>-2.315657326605991E-3</v>
      </c>
      <c r="P210" s="165">
        <v>1.7054369794784474E-3</v>
      </c>
      <c r="Q210" s="165">
        <v>7.4056207537447349E-3</v>
      </c>
      <c r="R210" s="165">
        <v>9.9010484075308103E-3</v>
      </c>
      <c r="S210" s="165">
        <v>5.5413609779348949E-3</v>
      </c>
      <c r="T210" s="165">
        <v>2.8288672815557359E-3</v>
      </c>
      <c r="U210" s="165">
        <v>2.5840236821859097E-3</v>
      </c>
      <c r="V210" s="165">
        <v>2.2719884046867644E-2</v>
      </c>
      <c r="W210" s="165">
        <v>2.2975766403545705E-3</v>
      </c>
      <c r="X210" s="165">
        <v>2.9065869258346755E-3</v>
      </c>
      <c r="Y210" s="165">
        <v>1.4160676647353432E-2</v>
      </c>
      <c r="Z210" s="165">
        <v>1.1112808355245196E-2</v>
      </c>
      <c r="AA210" s="165">
        <v>4.6404070076817572E-3</v>
      </c>
      <c r="AB210" s="165">
        <v>5.6880804045138511E-3</v>
      </c>
      <c r="AC210" s="165">
        <v>-7.4130430067849473E-2</v>
      </c>
      <c r="AD210" s="165">
        <v>-1.2055006040135985E-2</v>
      </c>
      <c r="AE210" s="165">
        <v>8.4769355754239495E-3</v>
      </c>
      <c r="AF210" s="166">
        <v>3.7974048844562347E-3</v>
      </c>
      <c r="AK210" s="19"/>
    </row>
    <row r="211" spans="1:37" x14ac:dyDescent="0.2">
      <c r="A211" s="127">
        <v>44379</v>
      </c>
      <c r="B211" s="164">
        <v>4.0182983378027615E-3</v>
      </c>
      <c r="C211" s="165">
        <v>9.3446626411326505E-3</v>
      </c>
      <c r="D211" s="165">
        <v>7.290413299888554E-3</v>
      </c>
      <c r="E211" s="165">
        <v>1.9596437106536246E-2</v>
      </c>
      <c r="F211" s="165">
        <v>-1.2722659036794037E-2</v>
      </c>
      <c r="G211" s="165">
        <v>4.8451292791478195E-3</v>
      </c>
      <c r="H211" s="165">
        <v>-1.3181338981088642E-3</v>
      </c>
      <c r="I211" s="165">
        <v>1.8712949451962224E-3</v>
      </c>
      <c r="J211" s="165">
        <v>4.0771127516143757E-3</v>
      </c>
      <c r="K211" s="165">
        <v>1.5744881889778739E-4</v>
      </c>
      <c r="L211" s="165">
        <v>-2.2133550818248526E-3</v>
      </c>
      <c r="M211" s="165">
        <v>3.1729309032031416E-3</v>
      </c>
      <c r="N211" s="165">
        <v>3.6076474700852401E-3</v>
      </c>
      <c r="O211" s="165">
        <v>1.3390466466361994E-2</v>
      </c>
      <c r="P211" s="165">
        <v>-4.6445057108282728E-2</v>
      </c>
      <c r="Q211" s="165">
        <v>1.8197088892627056E-2</v>
      </c>
      <c r="R211" s="165">
        <v>-6.6845109920484758E-3</v>
      </c>
      <c r="S211" s="165">
        <v>5.8552588650233606E-3</v>
      </c>
      <c r="T211" s="165">
        <v>7.8215157794978563E-3</v>
      </c>
      <c r="U211" s="165">
        <v>2.2275360332650207E-2</v>
      </c>
      <c r="V211" s="165">
        <v>1.1012689873417747E-2</v>
      </c>
      <c r="W211" s="165">
        <v>4.8801314374395943E-3</v>
      </c>
      <c r="X211" s="165">
        <v>1.31439344133224E-2</v>
      </c>
      <c r="Y211" s="165">
        <v>-3.951827649979256E-3</v>
      </c>
      <c r="Z211" s="165">
        <v>1.1039961062018211E-2</v>
      </c>
      <c r="AA211" s="165">
        <v>2.6647361402605263E-3</v>
      </c>
      <c r="AB211" s="165">
        <v>1.4799111583222224E-2</v>
      </c>
      <c r="AC211" s="165">
        <v>-1.1086040055143576E-2</v>
      </c>
      <c r="AD211" s="165">
        <v>5.6703557300281648E-3</v>
      </c>
      <c r="AE211" s="165">
        <v>-8.4618077530684843E-4</v>
      </c>
      <c r="AF211" s="166">
        <v>4.4124869743280559E-3</v>
      </c>
      <c r="AK211" s="19"/>
    </row>
    <row r="212" spans="1:37" x14ac:dyDescent="0.2">
      <c r="A212" s="127">
        <v>44383</v>
      </c>
      <c r="B212" s="164">
        <v>-1.5008254615079597E-2</v>
      </c>
      <c r="C212" s="165">
        <v>6.2907893175074836E-3</v>
      </c>
      <c r="D212" s="165">
        <v>-2.0305601370795401E-2</v>
      </c>
      <c r="E212" s="165">
        <v>1.4718468826598441E-2</v>
      </c>
      <c r="F212" s="165">
        <v>-2.2815363189571114E-3</v>
      </c>
      <c r="G212" s="165">
        <v>-1.9470936339799239E-2</v>
      </c>
      <c r="H212" s="165">
        <v>-1.9609710568492478E-2</v>
      </c>
      <c r="I212" s="165">
        <v>-1.0459488037738329E-2</v>
      </c>
      <c r="J212" s="165">
        <v>-5.5370801033591821E-3</v>
      </c>
      <c r="K212" s="165">
        <v>-2.4877941265247783E-2</v>
      </c>
      <c r="L212" s="165">
        <v>-1.1492460321868125E-2</v>
      </c>
      <c r="M212" s="165">
        <v>-1.2470671031561964E-2</v>
      </c>
      <c r="N212" s="165">
        <v>-1.0660061580660796E-2</v>
      </c>
      <c r="O212" s="165">
        <v>-1.180405256532957E-2</v>
      </c>
      <c r="P212" s="165">
        <v>-8.8559131879469843E-3</v>
      </c>
      <c r="Q212" s="165">
        <v>-5.9770092549890075E-3</v>
      </c>
      <c r="R212" s="165">
        <v>-1.6791610695325421E-2</v>
      </c>
      <c r="S212" s="165">
        <v>-3.7666608790254408E-3</v>
      </c>
      <c r="T212" s="165">
        <v>-6.2340586828004696E-3</v>
      </c>
      <c r="U212" s="165">
        <v>3.6052584967860568E-5</v>
      </c>
      <c r="V212" s="165">
        <v>2.3162388156932057E-3</v>
      </c>
      <c r="W212" s="165">
        <v>5.8868288103086641E-4</v>
      </c>
      <c r="X212" s="165">
        <v>8.2594803576891973E-3</v>
      </c>
      <c r="Y212" s="165">
        <v>-2.5788534703127253E-3</v>
      </c>
      <c r="Z212" s="165">
        <v>2.1986149916437547E-3</v>
      </c>
      <c r="AA212" s="165">
        <v>-5.3152020785829368E-4</v>
      </c>
      <c r="AB212" s="165">
        <v>4.0648744067202092E-3</v>
      </c>
      <c r="AC212" s="165">
        <v>-9.757048360267695E-3</v>
      </c>
      <c r="AD212" s="165">
        <v>-1.2133252357910962E-3</v>
      </c>
      <c r="AE212" s="165">
        <v>-1.9310027557393639E-2</v>
      </c>
      <c r="AF212" s="166">
        <v>-6.0075288151817396E-3</v>
      </c>
      <c r="AK212" s="19"/>
    </row>
    <row r="213" spans="1:37" x14ac:dyDescent="0.2">
      <c r="A213" s="127">
        <v>44384</v>
      </c>
      <c r="B213" s="164">
        <v>1.5084575220095431E-2</v>
      </c>
      <c r="C213" s="165">
        <v>8.3746049584170201E-3</v>
      </c>
      <c r="D213" s="165">
        <v>-1.7647979092501043E-3</v>
      </c>
      <c r="E213" s="165">
        <v>1.7955238193064771E-2</v>
      </c>
      <c r="F213" s="165">
        <v>-1.8463623352518055E-2</v>
      </c>
      <c r="G213" s="165">
        <v>5.4795708977224411E-3</v>
      </c>
      <c r="H213" s="165">
        <v>-1.0193268779560838E-2</v>
      </c>
      <c r="I213" s="165">
        <v>5.284975462438668E-3</v>
      </c>
      <c r="J213" s="165">
        <v>8.1662767600914066E-3</v>
      </c>
      <c r="K213" s="165">
        <v>5.1671241724526862E-3</v>
      </c>
      <c r="L213" s="165">
        <v>-5.9210838934090626E-3</v>
      </c>
      <c r="M213" s="165">
        <v>9.9744098643339552E-3</v>
      </c>
      <c r="N213" s="165">
        <v>1.3218069497648477E-2</v>
      </c>
      <c r="O213" s="165">
        <v>-2.3177215189873479E-3</v>
      </c>
      <c r="P213" s="165">
        <v>7.4939328973477881E-3</v>
      </c>
      <c r="Q213" s="165">
        <v>8.5729772663392101E-3</v>
      </c>
      <c r="R213" s="165">
        <v>1.1732742018573106E-3</v>
      </c>
      <c r="S213" s="165">
        <v>8.0773576799140212E-3</v>
      </c>
      <c r="T213" s="165">
        <v>5.7610676512473979E-3</v>
      </c>
      <c r="U213" s="165">
        <v>8.1754266631790529E-3</v>
      </c>
      <c r="V213" s="165">
        <v>3.1230403902116066E-4</v>
      </c>
      <c r="W213" s="165">
        <v>7.5011327401421912E-3</v>
      </c>
      <c r="X213" s="165">
        <v>-7.2327592407592789E-3</v>
      </c>
      <c r="Y213" s="165">
        <v>8.9499206828405065E-3</v>
      </c>
      <c r="Z213" s="165">
        <v>3.4124554328363033E-3</v>
      </c>
      <c r="AA213" s="165">
        <v>2.1272646693848429E-3</v>
      </c>
      <c r="AB213" s="165">
        <v>1.6694239982615322E-3</v>
      </c>
      <c r="AC213" s="165">
        <v>-4.4024946666144649E-3</v>
      </c>
      <c r="AD213" s="165">
        <v>-1.6435257732810848E-3</v>
      </c>
      <c r="AE213" s="165">
        <v>-5.0088951003638416E-3</v>
      </c>
      <c r="AF213" s="166">
        <v>3.0198942256163264E-3</v>
      </c>
      <c r="AK213" s="19"/>
    </row>
    <row r="214" spans="1:37" x14ac:dyDescent="0.2">
      <c r="A214" s="127">
        <v>44385</v>
      </c>
      <c r="B214" s="164">
        <v>-7.9555538479157972E-3</v>
      </c>
      <c r="C214" s="165">
        <v>-2.0353234772563678E-2</v>
      </c>
      <c r="D214" s="165">
        <v>4.3581859865218231E-3</v>
      </c>
      <c r="E214" s="165">
        <v>-9.1997090378505009E-3</v>
      </c>
      <c r="F214" s="165">
        <v>2.1529057820040887E-2</v>
      </c>
      <c r="G214" s="165">
        <v>-1.2017331855071589E-2</v>
      </c>
      <c r="H214" s="165">
        <v>-3.2060818031672822E-3</v>
      </c>
      <c r="I214" s="165">
        <v>0</v>
      </c>
      <c r="J214" s="165">
        <v>-3.4977724594992265E-3</v>
      </c>
      <c r="K214" s="165">
        <v>-1.3493975903614563E-2</v>
      </c>
      <c r="L214" s="165">
        <v>-2.3744147445606267E-2</v>
      </c>
      <c r="M214" s="165">
        <v>-6.432898286832911E-3</v>
      </c>
      <c r="N214" s="165">
        <v>-1.5271428935372477E-2</v>
      </c>
      <c r="O214" s="165">
        <v>-1.0185847215615551E-2</v>
      </c>
      <c r="P214" s="165">
        <v>6.5798737944562369E-3</v>
      </c>
      <c r="Q214" s="165">
        <v>-1.9479487173613697E-3</v>
      </c>
      <c r="R214" s="165">
        <v>-1.725368884051548E-2</v>
      </c>
      <c r="S214" s="165">
        <v>-7.6290711411781675E-3</v>
      </c>
      <c r="T214" s="165">
        <v>-5.600751160915185E-3</v>
      </c>
      <c r="U214" s="165">
        <v>-8.9664561239067853E-3</v>
      </c>
      <c r="V214" s="165">
        <v>2.9345716050308557E-3</v>
      </c>
      <c r="W214" s="165">
        <v>-1.4601459854013399E-4</v>
      </c>
      <c r="X214" s="165">
        <v>-1.0626304052275715E-2</v>
      </c>
      <c r="Y214" s="165">
        <v>-2.4114580141736175E-2</v>
      </c>
      <c r="Z214" s="165">
        <v>-4.1538939498236838E-3</v>
      </c>
      <c r="AA214" s="165">
        <v>-1.5036246506921036E-2</v>
      </c>
      <c r="AB214" s="165">
        <v>-1.4124995833333265E-2</v>
      </c>
      <c r="AC214" s="165">
        <v>-1.6213960151022833E-2</v>
      </c>
      <c r="AD214" s="165">
        <v>-8.5900074430589335E-4</v>
      </c>
      <c r="AE214" s="165">
        <v>-1.1575048715284364E-4</v>
      </c>
      <c r="AF214" s="166">
        <v>-7.4926928512052404E-3</v>
      </c>
      <c r="AK214" s="19"/>
    </row>
    <row r="215" spans="1:37" x14ac:dyDescent="0.2">
      <c r="A215" s="127">
        <v>44386</v>
      </c>
      <c r="B215" s="164">
        <v>1.3769082286395617E-2</v>
      </c>
      <c r="C215" s="165">
        <v>2.6507474626865646E-2</v>
      </c>
      <c r="D215" s="165">
        <v>3.766161796979528E-3</v>
      </c>
      <c r="E215" s="165">
        <v>1.3054984185458585E-2</v>
      </c>
      <c r="F215" s="165">
        <v>1.1910258699830978E-2</v>
      </c>
      <c r="G215" s="165">
        <v>2.5034166116476353E-2</v>
      </c>
      <c r="H215" s="165">
        <v>1.4327505152582853E-2</v>
      </c>
      <c r="I215" s="165">
        <v>9.012467480753461E-3</v>
      </c>
      <c r="J215" s="165">
        <v>6.096397448801083E-3</v>
      </c>
      <c r="K215" s="165">
        <v>2.7194300602507715E-2</v>
      </c>
      <c r="L215" s="165">
        <v>3.5716297789512019E-2</v>
      </c>
      <c r="M215" s="165">
        <v>2.2888878532636658E-2</v>
      </c>
      <c r="N215" s="165">
        <v>1.1144556098759972E-2</v>
      </c>
      <c r="O215" s="165">
        <v>1.0832334551946765E-2</v>
      </c>
      <c r="P215" s="165">
        <v>5.5421271300934993E-3</v>
      </c>
      <c r="Q215" s="165">
        <v>3.9626093687885611E-3</v>
      </c>
      <c r="R215" s="165">
        <v>3.199948281437015E-2</v>
      </c>
      <c r="S215" s="165">
        <v>1.2197204298182385E-2</v>
      </c>
      <c r="T215" s="165">
        <v>-1.6641704430041537E-3</v>
      </c>
      <c r="U215" s="165">
        <v>1.87437450664385E-3</v>
      </c>
      <c r="V215" s="165">
        <v>2.3033990442817842E-3</v>
      </c>
      <c r="W215" s="165">
        <v>3.6503870243942416E-4</v>
      </c>
      <c r="X215" s="165">
        <v>-3.0105980104483399E-3</v>
      </c>
      <c r="Y215" s="165">
        <v>3.2386196272927714E-2</v>
      </c>
      <c r="Z215" s="165">
        <v>5.2688692200841825E-3</v>
      </c>
      <c r="AA215" s="165">
        <v>7.0043103448276245E-3</v>
      </c>
      <c r="AB215" s="165">
        <v>7.8610371165164228E-3</v>
      </c>
      <c r="AC215" s="165">
        <v>1.4768813896215205E-2</v>
      </c>
      <c r="AD215" s="165">
        <v>5.0863745278708627E-3</v>
      </c>
      <c r="AE215" s="165">
        <v>2.4536978740677506E-2</v>
      </c>
      <c r="AF215" s="166">
        <v>1.3021640564605308E-2</v>
      </c>
      <c r="AK215" s="19"/>
    </row>
    <row r="216" spans="1:37" x14ac:dyDescent="0.2">
      <c r="A216" s="127">
        <v>44389</v>
      </c>
      <c r="B216" s="164">
        <v>-5.0746467661691996E-3</v>
      </c>
      <c r="C216" s="165">
        <v>9.6545538018548704E-3</v>
      </c>
      <c r="D216" s="165">
        <v>-3.385000041415176E-3</v>
      </c>
      <c r="E216" s="165">
        <v>-4.2037143945716782E-3</v>
      </c>
      <c r="F216" s="165">
        <v>-5.4259485859334822E-3</v>
      </c>
      <c r="G216" s="165">
        <v>5.335314187612239E-3</v>
      </c>
      <c r="H216" s="165">
        <v>2.0178629768425882E-3</v>
      </c>
      <c r="I216" s="165">
        <v>-9.4901745630749934E-3</v>
      </c>
      <c r="J216" s="165">
        <v>3.6726038133050309E-4</v>
      </c>
      <c r="K216" s="165">
        <v>2.2193880082630457E-3</v>
      </c>
      <c r="L216" s="165">
        <v>2.3509763731714983E-2</v>
      </c>
      <c r="M216" s="165">
        <v>3.0311492026593445E-3</v>
      </c>
      <c r="N216" s="165">
        <v>-1.0866714407361533E-3</v>
      </c>
      <c r="O216" s="165">
        <v>1.3216609636842014E-2</v>
      </c>
      <c r="P216" s="165">
        <v>-4.2397257139704658E-3</v>
      </c>
      <c r="Q216" s="165">
        <v>-1.5905979381443114E-3</v>
      </c>
      <c r="R216" s="165">
        <v>1.4315952640021834E-2</v>
      </c>
      <c r="S216" s="165">
        <v>-2.9697896333513718E-4</v>
      </c>
      <c r="T216" s="165">
        <v>-5.6416849760657639E-3</v>
      </c>
      <c r="U216" s="165">
        <v>-2.230679267247071E-3</v>
      </c>
      <c r="V216" s="165">
        <v>5.0932111801242907E-3</v>
      </c>
      <c r="W216" s="165">
        <v>8.0274393054602378E-4</v>
      </c>
      <c r="X216" s="165">
        <v>-8.7733372135260224E-3</v>
      </c>
      <c r="Y216" s="165">
        <v>4.9565902960073682E-3</v>
      </c>
      <c r="Z216" s="165">
        <v>9.5363474389003056E-3</v>
      </c>
      <c r="AA216" s="165">
        <v>1.4268236133405665E-3</v>
      </c>
      <c r="AB216" s="165">
        <v>-2.5160649032748283E-3</v>
      </c>
      <c r="AC216" s="165">
        <v>2.9529424172116681E-3</v>
      </c>
      <c r="AD216" s="165">
        <v>-1.7818958991754341E-3</v>
      </c>
      <c r="AE216" s="165">
        <v>4.1459626582791342E-2</v>
      </c>
      <c r="AF216" s="166">
        <v>3.6139782553334943E-3</v>
      </c>
      <c r="AK216" s="19"/>
    </row>
    <row r="217" spans="1:37" x14ac:dyDescent="0.2">
      <c r="A217" s="127">
        <v>44390</v>
      </c>
      <c r="B217" s="164">
        <v>-1.9001400520080036E-3</v>
      </c>
      <c r="C217" s="165">
        <v>-5.6452244592665179E-3</v>
      </c>
      <c r="D217" s="165">
        <v>1.8824201391829387E-3</v>
      </c>
      <c r="E217" s="165">
        <v>7.8892664359859754E-3</v>
      </c>
      <c r="F217" s="165">
        <v>-4.2343347586568658E-2</v>
      </c>
      <c r="G217" s="165">
        <v>-1.5509195575906465E-2</v>
      </c>
      <c r="H217" s="165">
        <v>-3.3563387356764229E-3</v>
      </c>
      <c r="I217" s="165">
        <v>1.6907758782642723E-3</v>
      </c>
      <c r="J217" s="165">
        <v>9.9118942731277748E-3</v>
      </c>
      <c r="K217" s="165">
        <v>-8.2252450454722847E-3</v>
      </c>
      <c r="L217" s="165">
        <v>-1.1879077529566406E-2</v>
      </c>
      <c r="M217" s="165">
        <v>-4.177415266599982E-3</v>
      </c>
      <c r="N217" s="165">
        <v>-1.4576994299030033E-2</v>
      </c>
      <c r="O217" s="165">
        <v>2.4678124449144523E-3</v>
      </c>
      <c r="P217" s="165">
        <v>-4.5415768456084082E-3</v>
      </c>
      <c r="Q217" s="165">
        <v>-1.2390370837629394E-3</v>
      </c>
      <c r="R217" s="165">
        <v>-1.4873455696202575E-2</v>
      </c>
      <c r="S217" s="165">
        <v>2.3767963907439515E-3</v>
      </c>
      <c r="T217" s="165">
        <v>7.7366857097338482E-4</v>
      </c>
      <c r="U217" s="165">
        <v>1.3197763982459421E-2</v>
      </c>
      <c r="V217" s="165">
        <v>-1.421400259857819E-3</v>
      </c>
      <c r="W217" s="165">
        <v>-1.2395945839258626E-3</v>
      </c>
      <c r="X217" s="165">
        <v>4.5695936014229499E-3</v>
      </c>
      <c r="Y217" s="165">
        <v>-7.1386269618698428E-3</v>
      </c>
      <c r="Z217" s="165">
        <v>6.0090374625485499E-3</v>
      </c>
      <c r="AA217" s="165">
        <v>-1.068601920975798E-3</v>
      </c>
      <c r="AB217" s="165">
        <v>1.8833863430316233E-2</v>
      </c>
      <c r="AC217" s="165">
        <v>-4.8369927410513158E-3</v>
      </c>
      <c r="AD217" s="165">
        <v>3.7843555062258005E-3</v>
      </c>
      <c r="AE217" s="165">
        <v>-3.9592742173969464E-3</v>
      </c>
      <c r="AF217" s="166">
        <v>-3.0686206323089493E-3</v>
      </c>
      <c r="AK217" s="19"/>
    </row>
    <row r="218" spans="1:37" x14ac:dyDescent="0.2">
      <c r="A218" s="127">
        <v>44391</v>
      </c>
      <c r="B218" s="164">
        <v>1.6182344202935628E-2</v>
      </c>
      <c r="C218" s="165">
        <v>-5.7925502778510829E-4</v>
      </c>
      <c r="D218" s="165">
        <v>-5.3100109846837551E-4</v>
      </c>
      <c r="E218" s="165">
        <v>2.410048766891304E-2</v>
      </c>
      <c r="F218" s="165">
        <v>-1.6432953765551539E-2</v>
      </c>
      <c r="G218" s="165">
        <v>-1.6497062907225635E-2</v>
      </c>
      <c r="H218" s="165">
        <v>-1.8858837679207263E-2</v>
      </c>
      <c r="I218" s="165">
        <v>1.4441110277569447E-2</v>
      </c>
      <c r="J218" s="165">
        <v>2.2537222828062475E-2</v>
      </c>
      <c r="K218" s="165">
        <v>-6.0606219129087924E-3</v>
      </c>
      <c r="L218" s="165">
        <v>-4.2023962811150728E-3</v>
      </c>
      <c r="M218" s="165">
        <v>1.6467341873729557E-2</v>
      </c>
      <c r="N218" s="165">
        <v>6.8443875796646569E-3</v>
      </c>
      <c r="O218" s="165">
        <v>-6.1543697231293271E-3</v>
      </c>
      <c r="P218" s="165">
        <v>-3.2790989683425531E-3</v>
      </c>
      <c r="Q218" s="165">
        <v>6.7938439937651474E-3</v>
      </c>
      <c r="R218" s="165">
        <v>-3.4050691964691016E-3</v>
      </c>
      <c r="S218" s="165">
        <v>4.0648982009985346E-3</v>
      </c>
      <c r="T218" s="165">
        <v>1.2887514329507077E-4</v>
      </c>
      <c r="U218" s="165">
        <v>5.4452236461761672E-3</v>
      </c>
      <c r="V218" s="165">
        <v>-3.0944366135143841E-4</v>
      </c>
      <c r="W218" s="165">
        <v>7.3738409332420041E-3</v>
      </c>
      <c r="X218" s="165">
        <v>-6.5159043272534634E-3</v>
      </c>
      <c r="Y218" s="165">
        <v>1.0065977839532669E-2</v>
      </c>
      <c r="Z218" s="165">
        <v>-9.0792252073564894E-3</v>
      </c>
      <c r="AA218" s="165">
        <v>4.1005526831876526E-3</v>
      </c>
      <c r="AB218" s="165">
        <v>1.5019595254311513E-2</v>
      </c>
      <c r="AC218" s="165">
        <v>-9.2983727810650452E-3</v>
      </c>
      <c r="AD218" s="165">
        <v>6.899992788447884E-3</v>
      </c>
      <c r="AE218" s="165">
        <v>-1.2523605091977474E-3</v>
      </c>
      <c r="AF218" s="166">
        <v>1.2737615721267748E-3</v>
      </c>
      <c r="AK218" s="19"/>
    </row>
    <row r="219" spans="1:37" x14ac:dyDescent="0.2">
      <c r="A219" s="127">
        <v>44392</v>
      </c>
      <c r="B219" s="164">
        <v>-1.1832864844126822E-3</v>
      </c>
      <c r="C219" s="165">
        <v>1.9128332503401957E-3</v>
      </c>
      <c r="D219" s="165">
        <v>7.8872416169257775E-3</v>
      </c>
      <c r="E219" s="165">
        <v>-4.4921087961961037E-3</v>
      </c>
      <c r="F219" s="165">
        <v>-7.5295256074340289E-3</v>
      </c>
      <c r="G219" s="165">
        <v>-1.0867274668622251E-3</v>
      </c>
      <c r="H219" s="165">
        <v>-6.5705402905702481E-3</v>
      </c>
      <c r="I219" s="165">
        <v>-8.1345535219079501E-3</v>
      </c>
      <c r="J219" s="165">
        <v>3.1994491005846726E-3</v>
      </c>
      <c r="K219" s="165">
        <v>-6.5789473684211286E-3</v>
      </c>
      <c r="L219" s="165">
        <v>-2.8044551731483125E-3</v>
      </c>
      <c r="M219" s="165">
        <v>2.2127558113402834E-2</v>
      </c>
      <c r="N219" s="165">
        <v>1.0932867580562444E-2</v>
      </c>
      <c r="O219" s="165">
        <v>-1.2561907289455165E-2</v>
      </c>
      <c r="P219" s="165">
        <v>4.5057214165351578E-3</v>
      </c>
      <c r="Q219" s="165">
        <v>-1.2029122309929918E-2</v>
      </c>
      <c r="R219" s="165">
        <v>2.1919288999461273E-3</v>
      </c>
      <c r="S219" s="165">
        <v>-1.0542740046751709E-3</v>
      </c>
      <c r="T219" s="165">
        <v>3.607304678924006E-3</v>
      </c>
      <c r="U219" s="165">
        <v>-5.2387913617646387E-3</v>
      </c>
      <c r="V219" s="165">
        <v>9.2861833911306313E-4</v>
      </c>
      <c r="W219" s="165">
        <v>8.5520222800992141E-3</v>
      </c>
      <c r="X219" s="165">
        <v>-2.0005738316380639E-2</v>
      </c>
      <c r="Y219" s="165">
        <v>6.7948165844484709E-3</v>
      </c>
      <c r="Z219" s="165">
        <v>1.2803197492482044E-2</v>
      </c>
      <c r="AA219" s="165">
        <v>4.083789062500065E-3</v>
      </c>
      <c r="AB219" s="165">
        <v>1.0406918768915085E-2</v>
      </c>
      <c r="AC219" s="165">
        <v>-1.3438587597299767E-2</v>
      </c>
      <c r="AD219" s="165">
        <v>7.7711760981014066E-4</v>
      </c>
      <c r="AE219" s="165">
        <v>3.9799149926933453E-3</v>
      </c>
      <c r="AF219" s="166">
        <v>1.5397946310717892E-3</v>
      </c>
      <c r="AK219" s="19"/>
    </row>
    <row r="220" spans="1:37" x14ac:dyDescent="0.2">
      <c r="A220" s="127">
        <v>44393</v>
      </c>
      <c r="B220" s="164">
        <v>-1.5894175742024452E-2</v>
      </c>
      <c r="C220" s="165">
        <v>-1.6430494078200963E-2</v>
      </c>
      <c r="D220" s="165">
        <v>5.3927015084802576E-3</v>
      </c>
      <c r="E220" s="165">
        <v>-1.4075950002046089E-2</v>
      </c>
      <c r="F220" s="165">
        <v>-2.2535419791152367E-2</v>
      </c>
      <c r="G220" s="165">
        <v>-1.6366335246840946E-2</v>
      </c>
      <c r="H220" s="165">
        <v>-2.6456070292515288E-2</v>
      </c>
      <c r="I220" s="165">
        <v>9.3194777513705418E-4</v>
      </c>
      <c r="J220" s="165">
        <v>-7.0866408059289121E-4</v>
      </c>
      <c r="K220" s="165">
        <v>-3.0689743175577378E-2</v>
      </c>
      <c r="L220" s="165">
        <v>-2.2900811202879789E-2</v>
      </c>
      <c r="M220" s="165">
        <v>-1.0652446292276463E-2</v>
      </c>
      <c r="N220" s="165">
        <v>-3.625490479468918E-3</v>
      </c>
      <c r="O220" s="165">
        <v>-1.5051065847499157E-2</v>
      </c>
      <c r="P220" s="165">
        <v>-1.1035977451818724E-2</v>
      </c>
      <c r="Q220" s="165">
        <v>-1.6035458099288302E-3</v>
      </c>
      <c r="R220" s="165">
        <v>-2.2835474335209605E-2</v>
      </c>
      <c r="S220" s="165">
        <v>-8.9919155481275048E-3</v>
      </c>
      <c r="T220" s="165">
        <v>1.5403722325963987E-3</v>
      </c>
      <c r="U220" s="165">
        <v>-9.9633135606980172E-4</v>
      </c>
      <c r="V220" s="165">
        <v>-1.1379775974027062E-2</v>
      </c>
      <c r="W220" s="165">
        <v>9.7009985714000546E-3</v>
      </c>
      <c r="X220" s="165">
        <v>3.5777043221003613E-3</v>
      </c>
      <c r="Y220" s="165">
        <v>5.2063053707891438E-3</v>
      </c>
      <c r="Z220" s="165">
        <v>-8.3317702653995518E-4</v>
      </c>
      <c r="AA220" s="165">
        <v>-1.5915119644829279E-3</v>
      </c>
      <c r="AB220" s="165">
        <v>-1.7300663641512948E-3</v>
      </c>
      <c r="AC220" s="165">
        <v>-4.9729729729729444E-3</v>
      </c>
      <c r="AD220" s="165">
        <v>-7.0595790749783394E-4</v>
      </c>
      <c r="AE220" s="165">
        <v>-2.6282900666290465E-2</v>
      </c>
      <c r="AF220" s="166">
        <v>-8.5508854426583625E-3</v>
      </c>
      <c r="AK220" s="19"/>
    </row>
    <row r="221" spans="1:37" x14ac:dyDescent="0.2">
      <c r="A221" s="127">
        <v>44396</v>
      </c>
      <c r="B221" s="164">
        <v>-9.0785827626669313E-3</v>
      </c>
      <c r="C221" s="165">
        <v>-4.2350433573037805E-2</v>
      </c>
      <c r="D221" s="165">
        <v>-4.960521718326949E-3</v>
      </c>
      <c r="E221" s="165">
        <v>-2.6914420567760167E-2</v>
      </c>
      <c r="F221" s="165">
        <v>-4.9370808088297746E-2</v>
      </c>
      <c r="G221" s="165">
        <v>-2.3419067421289741E-2</v>
      </c>
      <c r="H221" s="165">
        <v>-2.6972256328160915E-2</v>
      </c>
      <c r="I221" s="165">
        <v>-1.1918063092773545E-2</v>
      </c>
      <c r="J221" s="165">
        <v>-1.1879467663848731E-2</v>
      </c>
      <c r="K221" s="165">
        <v>-3.6993785602192575E-2</v>
      </c>
      <c r="L221" s="165">
        <v>-2.7631544220335758E-2</v>
      </c>
      <c r="M221" s="165">
        <v>-4.1983232388458136E-2</v>
      </c>
      <c r="N221" s="165">
        <v>-8.303831328187794E-3</v>
      </c>
      <c r="O221" s="165">
        <v>-6.0033107876421576E-3</v>
      </c>
      <c r="P221" s="165">
        <v>-7.0554070722278484E-3</v>
      </c>
      <c r="Q221" s="165">
        <v>-7.2575904607641295E-3</v>
      </c>
      <c r="R221" s="165">
        <v>-3.2519273714191943E-2</v>
      </c>
      <c r="S221" s="165">
        <v>-2.3386602768903031E-2</v>
      </c>
      <c r="T221" s="165">
        <v>-1.2432633136348348E-2</v>
      </c>
      <c r="U221" s="165">
        <v>-1.3321424755120104E-2</v>
      </c>
      <c r="V221" s="165">
        <v>-1.2386680798748384E-2</v>
      </c>
      <c r="W221" s="165">
        <v>-4.9813538175713656E-4</v>
      </c>
      <c r="X221" s="165">
        <v>-3.6907688874527889E-3</v>
      </c>
      <c r="Y221" s="165">
        <v>-3.2802634649291007E-2</v>
      </c>
      <c r="Z221" s="165">
        <v>-2.5351474138151864E-2</v>
      </c>
      <c r="AA221" s="165">
        <v>-1.0981208129316467E-2</v>
      </c>
      <c r="AB221" s="165">
        <v>-3.1073638382106195E-2</v>
      </c>
      <c r="AC221" s="165">
        <v>-9.5610169491525676E-3</v>
      </c>
      <c r="AD221" s="165">
        <v>-2.3311811575471575E-3</v>
      </c>
      <c r="AE221" s="165">
        <v>-3.5469304951974867E-2</v>
      </c>
      <c r="AF221" s="166">
        <v>-2.0924041126792137E-2</v>
      </c>
      <c r="AK221" s="19"/>
    </row>
    <row r="222" spans="1:37" x14ac:dyDescent="0.2">
      <c r="A222" s="127">
        <v>44397</v>
      </c>
      <c r="B222" s="164">
        <v>1.6501361778713974E-2</v>
      </c>
      <c r="C222" s="165">
        <v>3.7221282933742161E-2</v>
      </c>
      <c r="D222" s="165">
        <v>6.4849431602942431E-4</v>
      </c>
      <c r="E222" s="165">
        <v>2.5974005461018024E-2</v>
      </c>
      <c r="F222" s="165">
        <v>4.9084442507260073E-2</v>
      </c>
      <c r="G222" s="165">
        <v>2.4029963324502912E-2</v>
      </c>
      <c r="H222" s="165">
        <v>5.9399750514796956E-3</v>
      </c>
      <c r="I222" s="165">
        <v>9.8002448209528747E-3</v>
      </c>
      <c r="J222" s="165">
        <v>1.794401579041871E-3</v>
      </c>
      <c r="K222" s="165">
        <v>1.4362311570127906E-2</v>
      </c>
      <c r="L222" s="165">
        <v>2.8304039726251506E-2</v>
      </c>
      <c r="M222" s="165">
        <v>4.078672997758126E-2</v>
      </c>
      <c r="N222" s="165">
        <v>2.0321796034775907E-2</v>
      </c>
      <c r="O222" s="165">
        <v>1.0981021430838567E-2</v>
      </c>
      <c r="P222" s="165">
        <v>1.4863711062408802E-2</v>
      </c>
      <c r="Q222" s="165">
        <v>9.4079095934829216E-3</v>
      </c>
      <c r="R222" s="165">
        <v>1.8643301227166731E-2</v>
      </c>
      <c r="S222" s="165">
        <v>2.1852957817607876E-2</v>
      </c>
      <c r="T222" s="165">
        <v>-1.1421219542327554E-2</v>
      </c>
      <c r="U222" s="165">
        <v>8.3390380008288023E-3</v>
      </c>
      <c r="V222" s="165">
        <v>1.1845252798038164E-2</v>
      </c>
      <c r="W222" s="165">
        <v>-5.3403587960644261E-3</v>
      </c>
      <c r="X222" s="165">
        <v>1.0776670038602498E-2</v>
      </c>
      <c r="Y222" s="165">
        <v>-1.1238860612152735E-3</v>
      </c>
      <c r="Z222" s="165">
        <v>9.5585073561752498E-3</v>
      </c>
      <c r="AA222" s="165">
        <v>-4.6561246418338476E-3</v>
      </c>
      <c r="AB222" s="165">
        <v>9.5253648429705073E-3</v>
      </c>
      <c r="AC222" s="165">
        <v>1.0530912218915667E-2</v>
      </c>
      <c r="AD222" s="165">
        <v>4.5316081436410638E-3</v>
      </c>
      <c r="AE222" s="165">
        <v>2.1971685839347055E-2</v>
      </c>
      <c r="AF222" s="166">
        <v>1.6193079096544105E-2</v>
      </c>
      <c r="AK222" s="19"/>
    </row>
    <row r="223" spans="1:37" x14ac:dyDescent="0.2">
      <c r="A223" s="127">
        <v>44398</v>
      </c>
      <c r="B223" s="164">
        <v>-2.4899411541201566E-4</v>
      </c>
      <c r="C223" s="165">
        <v>2.155504297847588E-2</v>
      </c>
      <c r="D223" s="165">
        <v>-8.2627607771182943E-3</v>
      </c>
      <c r="E223" s="165">
        <v>-5.1317142031493956E-3</v>
      </c>
      <c r="F223" s="165">
        <v>2.4821548003358451E-2</v>
      </c>
      <c r="G223" s="165">
        <v>1.3319815862479878E-2</v>
      </c>
      <c r="H223" s="165">
        <v>3.4082679312987363E-2</v>
      </c>
      <c r="I223" s="165">
        <v>5.5990852706575556E-3</v>
      </c>
      <c r="J223" s="165">
        <v>1.2896238119425529E-2</v>
      </c>
      <c r="K223" s="165">
        <v>1.8935534270479781E-2</v>
      </c>
      <c r="L223" s="165">
        <v>2.3960932559465631E-2</v>
      </c>
      <c r="M223" s="165">
        <v>9.5358441254751458E-3</v>
      </c>
      <c r="N223" s="165">
        <v>3.1042845593185486E-3</v>
      </c>
      <c r="O223" s="165">
        <v>1.7921758945627753E-2</v>
      </c>
      <c r="P223" s="165">
        <v>9.5020503714935423E-3</v>
      </c>
      <c r="Q223" s="165">
        <v>6.1739864560519386E-3</v>
      </c>
      <c r="R223" s="165">
        <v>2.1040637584099686E-2</v>
      </c>
      <c r="S223" s="165">
        <v>7.0857940481359183E-3</v>
      </c>
      <c r="T223" s="165">
        <v>2.8882894286015315E-3</v>
      </c>
      <c r="U223" s="165">
        <v>7.4466094367526825E-3</v>
      </c>
      <c r="V223" s="165">
        <v>8.3886124831409337E-3</v>
      </c>
      <c r="W223" s="165">
        <v>-3.5078029421174994E-3</v>
      </c>
      <c r="X223" s="165">
        <v>8.3295156039751017E-3</v>
      </c>
      <c r="Y223" s="165">
        <v>4.9639289155849475E-3</v>
      </c>
      <c r="Z223" s="165">
        <v>4.0439111701966457E-3</v>
      </c>
      <c r="AA223" s="165">
        <v>6.6570526571769761E-3</v>
      </c>
      <c r="AB223" s="165">
        <v>3.9555295091329157E-3</v>
      </c>
      <c r="AC223" s="165">
        <v>1.3243529890500927E-2</v>
      </c>
      <c r="AD223" s="165">
        <v>-4.9340736214165126E-3</v>
      </c>
      <c r="AE223" s="165">
        <v>7.9207355021204684E-4</v>
      </c>
      <c r="AF223" s="166">
        <v>8.2872648027541018E-3</v>
      </c>
      <c r="AK223" s="19"/>
    </row>
    <row r="224" spans="1:37" x14ac:dyDescent="0.2">
      <c r="A224" s="127">
        <v>44399</v>
      </c>
      <c r="B224" s="164">
        <v>-8.4673853968743051E-3</v>
      </c>
      <c r="C224" s="165">
        <v>-9.3327983691612326E-3</v>
      </c>
      <c r="D224" s="165">
        <v>-4.4925871882561808E-4</v>
      </c>
      <c r="E224" s="165">
        <v>9.6286730245671581E-3</v>
      </c>
      <c r="F224" s="165">
        <v>-7.5042601443778834E-3</v>
      </c>
      <c r="G224" s="165">
        <v>-7.4502540207898038E-3</v>
      </c>
      <c r="H224" s="165">
        <v>-1.0018032458425141E-2</v>
      </c>
      <c r="I224" s="165">
        <v>1.2249442979780145E-2</v>
      </c>
      <c r="J224" s="165">
        <v>-1.4146419348299855E-3</v>
      </c>
      <c r="K224" s="165">
        <v>1.255650426921151E-2</v>
      </c>
      <c r="L224" s="165">
        <v>-2.1151512717536569E-3</v>
      </c>
      <c r="M224" s="165">
        <v>3.8386843949445026E-3</v>
      </c>
      <c r="N224" s="165">
        <v>9.1928855800138543E-4</v>
      </c>
      <c r="O224" s="165">
        <v>-4.8017250577981896E-3</v>
      </c>
      <c r="P224" s="165">
        <v>-4.1754846954957792E-3</v>
      </c>
      <c r="Q224" s="165">
        <v>2.8909728334718388E-3</v>
      </c>
      <c r="R224" s="165">
        <v>-1.262598447843799E-2</v>
      </c>
      <c r="S224" s="165">
        <v>1.1613635744905038E-2</v>
      </c>
      <c r="T224" s="165">
        <v>1.8327006392551137E-3</v>
      </c>
      <c r="U224" s="165">
        <v>1.6844424666192515E-2</v>
      </c>
      <c r="V224" s="165">
        <v>1.6140991853228259E-2</v>
      </c>
      <c r="W224" s="165">
        <v>-1.0057428377674427E-2</v>
      </c>
      <c r="X224" s="165">
        <v>2.5484275637172038E-2</v>
      </c>
      <c r="Y224" s="165">
        <v>-2.6870397177829242E-2</v>
      </c>
      <c r="Z224" s="165">
        <v>2.725192839866164E-3</v>
      </c>
      <c r="AA224" s="165">
        <v>0</v>
      </c>
      <c r="AB224" s="165">
        <v>1.9699375856532253E-3</v>
      </c>
      <c r="AC224" s="165">
        <v>-3.8567818237318363E-3</v>
      </c>
      <c r="AD224" s="165">
        <v>7.0840831208340838E-4</v>
      </c>
      <c r="AE224" s="165">
        <v>-9.9496523825520766E-3</v>
      </c>
      <c r="AF224" s="166">
        <v>7.2849014311171523E-4</v>
      </c>
      <c r="AK224" s="19"/>
    </row>
    <row r="225" spans="1:37" x14ac:dyDescent="0.2">
      <c r="A225" s="127">
        <v>44400</v>
      </c>
      <c r="B225" s="164">
        <v>7.1331589394076911E-3</v>
      </c>
      <c r="C225" s="165">
        <v>1.3341129783772887E-2</v>
      </c>
      <c r="D225" s="165">
        <v>1.2176170381299034E-2</v>
      </c>
      <c r="E225" s="165">
        <v>1.1989066512485103E-2</v>
      </c>
      <c r="F225" s="165">
        <v>2.9429484072747147E-3</v>
      </c>
      <c r="G225" s="165">
        <v>1.7689567456693478E-3</v>
      </c>
      <c r="H225" s="165">
        <v>4.0478648046948784E-4</v>
      </c>
      <c r="I225" s="165">
        <v>1.26512465593831E-2</v>
      </c>
      <c r="J225" s="165">
        <v>9.5625463155206702E-3</v>
      </c>
      <c r="K225" s="165">
        <v>-6.1177083333333604E-3</v>
      </c>
      <c r="L225" s="165">
        <v>3.5952805998162862E-3</v>
      </c>
      <c r="M225" s="165">
        <v>-1.4694499985079879E-2</v>
      </c>
      <c r="N225" s="165">
        <v>1.8918728721989408E-2</v>
      </c>
      <c r="O225" s="165">
        <v>-5.2894908021710374E-2</v>
      </c>
      <c r="P225" s="165">
        <v>4.4772153269811987E-3</v>
      </c>
      <c r="Q225" s="165">
        <v>1.0648294167509009E-2</v>
      </c>
      <c r="R225" s="165">
        <v>-1.9213808616556083E-3</v>
      </c>
      <c r="S225" s="165">
        <v>1.7974647152760204E-2</v>
      </c>
      <c r="T225" s="165">
        <v>1.3197465218835358E-2</v>
      </c>
      <c r="U225" s="165">
        <v>1.2336610802232473E-2</v>
      </c>
      <c r="V225" s="165">
        <v>1.6373461110790855E-2</v>
      </c>
      <c r="W225" s="165">
        <v>1.4441146274866146E-2</v>
      </c>
      <c r="X225" s="165">
        <v>-1.2082729225404432E-4</v>
      </c>
      <c r="Y225" s="165">
        <v>7.4445048539684144E-4</v>
      </c>
      <c r="Z225" s="165">
        <v>4.642045003397266E-3</v>
      </c>
      <c r="AA225" s="165">
        <v>-1.2511170464500898E-3</v>
      </c>
      <c r="AB225" s="165">
        <v>1.9988551732565529E-2</v>
      </c>
      <c r="AC225" s="165">
        <v>8.6033551902198191E-4</v>
      </c>
      <c r="AD225" s="165">
        <v>8.2111486313825033E-3</v>
      </c>
      <c r="AE225" s="165">
        <v>5.7671099820957306E-3</v>
      </c>
      <c r="AF225" s="166">
        <v>6.8402379437935146E-3</v>
      </c>
      <c r="AK225" s="19"/>
    </row>
    <row r="226" spans="1:37" x14ac:dyDescent="0.2">
      <c r="A226" s="127">
        <v>44403</v>
      </c>
      <c r="B226" s="164">
        <v>5.8855452669572816E-3</v>
      </c>
      <c r="C226" s="165">
        <v>-3.29132707610158E-3</v>
      </c>
      <c r="D226" s="165">
        <v>-1.0657189525846933E-2</v>
      </c>
      <c r="E226" s="165">
        <v>2.8945005774703159E-3</v>
      </c>
      <c r="F226" s="165">
        <v>1.9546776461777382E-2</v>
      </c>
      <c r="G226" s="165">
        <v>7.1588794309114245E-3</v>
      </c>
      <c r="H226" s="165">
        <v>2.1140966810226924E-2</v>
      </c>
      <c r="I226" s="165">
        <v>4.3454825276119102E-3</v>
      </c>
      <c r="J226" s="165">
        <v>8.7709176906125563E-4</v>
      </c>
      <c r="K226" s="165">
        <v>3.1608666917174233E-2</v>
      </c>
      <c r="L226" s="165">
        <v>4.9458790518661644E-3</v>
      </c>
      <c r="M226" s="165">
        <v>-3.0528082096215048E-4</v>
      </c>
      <c r="N226" s="165">
        <v>-4.9873903976370704E-3</v>
      </c>
      <c r="O226" s="165">
        <v>2.47170000000001E-2</v>
      </c>
      <c r="P226" s="165">
        <v>1.0117504177656667E-2</v>
      </c>
      <c r="Q226" s="165">
        <v>4.6569650887628988E-4</v>
      </c>
      <c r="R226" s="165">
        <v>6.7046933530583441E-3</v>
      </c>
      <c r="S226" s="165">
        <v>4.1981765336382981E-3</v>
      </c>
      <c r="T226" s="165">
        <v>-3.8690094935645014E-3</v>
      </c>
      <c r="U226" s="165">
        <v>-2.1404528331346873E-3</v>
      </c>
      <c r="V226" s="165">
        <v>-7.6340766552411843E-3</v>
      </c>
      <c r="W226" s="165">
        <v>3.5053009838836857E-3</v>
      </c>
      <c r="X226" s="165">
        <v>-2.6183041289022935E-3</v>
      </c>
      <c r="Y226" s="165">
        <v>6.4246434849748457E-3</v>
      </c>
      <c r="Z226" s="165">
        <v>-9.9593078297541826E-3</v>
      </c>
      <c r="AA226" s="165">
        <v>-1.7895847925987196E-3</v>
      </c>
      <c r="AB226" s="165">
        <v>4.9393461579094744E-3</v>
      </c>
      <c r="AC226" s="165">
        <v>1.5473909638382022E-2</v>
      </c>
      <c r="AD226" s="165">
        <v>1.404282874605034E-3</v>
      </c>
      <c r="AE226" s="165">
        <v>1.4761019727268287E-2</v>
      </c>
      <c r="AF226" s="166">
        <v>2.3604204605898182E-3</v>
      </c>
      <c r="AK226" s="19"/>
    </row>
    <row r="227" spans="1:37" x14ac:dyDescent="0.2">
      <c r="A227" s="127">
        <v>44404</v>
      </c>
      <c r="B227" s="164">
        <v>-5.950300054051616E-3</v>
      </c>
      <c r="C227" s="165">
        <v>1.9118301262275317E-3</v>
      </c>
      <c r="D227" s="165">
        <v>-1.6321568334245473E-3</v>
      </c>
      <c r="E227" s="165">
        <v>-1.4900335092947969E-2</v>
      </c>
      <c r="F227" s="165">
        <v>-1.5851237125935724E-2</v>
      </c>
      <c r="G227" s="165">
        <v>-5.354712625478486E-3</v>
      </c>
      <c r="H227" s="165">
        <v>-3.3679644388696639E-3</v>
      </c>
      <c r="I227" s="165">
        <v>-3.4253109171569207E-3</v>
      </c>
      <c r="J227" s="165">
        <v>3.5050297317731349E-3</v>
      </c>
      <c r="K227" s="165">
        <v>-9.6753752515843505E-4</v>
      </c>
      <c r="L227" s="165">
        <v>-2.8198936337306968E-3</v>
      </c>
      <c r="M227" s="165">
        <v>4.8418800436205167E-3</v>
      </c>
      <c r="N227" s="165">
        <v>-1.1836412473141156E-2</v>
      </c>
      <c r="O227" s="165">
        <v>-2.0806499340701556E-2</v>
      </c>
      <c r="P227" s="165">
        <v>-1.4011346529063662E-4</v>
      </c>
      <c r="Q227" s="165">
        <v>4.5965498515316838E-3</v>
      </c>
      <c r="R227" s="165">
        <v>-1.3188065144268402E-3</v>
      </c>
      <c r="S227" s="165">
        <v>9.7139521225337866E-3</v>
      </c>
      <c r="T227" s="165">
        <v>7.8974626591781227E-3</v>
      </c>
      <c r="U227" s="165">
        <v>-8.6835464597908585E-3</v>
      </c>
      <c r="V227" s="165">
        <v>-3.149730526373129E-3</v>
      </c>
      <c r="W227" s="165">
        <v>4.0633518966592952E-3</v>
      </c>
      <c r="X227" s="165">
        <v>-1.6518622378385528E-2</v>
      </c>
      <c r="Y227" s="165">
        <v>3.7629214733205796E-3</v>
      </c>
      <c r="Z227" s="165">
        <v>3.772300058154654E-3</v>
      </c>
      <c r="AA227" s="165">
        <v>7.5296164849341096E-3</v>
      </c>
      <c r="AB227" s="165">
        <v>2.7172547452547491E-3</v>
      </c>
      <c r="AC227" s="165">
        <v>-9.1005291005290534E-3</v>
      </c>
      <c r="AD227" s="165">
        <v>7.0069407905881675E-5</v>
      </c>
      <c r="AE227" s="165">
        <v>4.2519580325623973E-3</v>
      </c>
      <c r="AF227" s="166">
        <v>-2.4410779440541264E-3</v>
      </c>
      <c r="AK227" s="19"/>
    </row>
    <row r="228" spans="1:37" x14ac:dyDescent="0.2">
      <c r="A228" s="127">
        <v>44405</v>
      </c>
      <c r="B228" s="164">
        <v>-1.0924337751661906E-2</v>
      </c>
      <c r="C228" s="165">
        <v>-1.6884456841858908E-2</v>
      </c>
      <c r="D228" s="165">
        <v>-1.7573688585155178E-3</v>
      </c>
      <c r="E228" s="165">
        <v>-1.2196007026067823E-2</v>
      </c>
      <c r="F228" s="165">
        <v>4.1841016928222174E-2</v>
      </c>
      <c r="G228" s="165">
        <v>7.3368653836169972E-3</v>
      </c>
      <c r="H228" s="165">
        <v>5.6654308153720745E-3</v>
      </c>
      <c r="I228" s="165">
        <v>-9.22574184561753E-3</v>
      </c>
      <c r="J228" s="165">
        <v>-9.0813136249150439E-3</v>
      </c>
      <c r="K228" s="165">
        <v>-1.2913962664826695E-3</v>
      </c>
      <c r="L228" s="165">
        <v>-1.6273210076547251E-3</v>
      </c>
      <c r="M228" s="165">
        <v>5.6435144745448085E-4</v>
      </c>
      <c r="N228" s="165">
        <v>-5.3169374406607517E-3</v>
      </c>
      <c r="O228" s="165">
        <v>-2.0684467845054622E-3</v>
      </c>
      <c r="P228" s="165">
        <v>-6.865120840630512E-3</v>
      </c>
      <c r="Q228" s="165">
        <v>-2.7800937616101473E-3</v>
      </c>
      <c r="R228" s="165">
        <v>1.650709837914377E-3</v>
      </c>
      <c r="S228" s="165">
        <v>-1.8550870260583663E-2</v>
      </c>
      <c r="T228" s="165">
        <v>6.1657548147913133E-3</v>
      </c>
      <c r="U228" s="165">
        <v>-1.1168004116310914E-3</v>
      </c>
      <c r="V228" s="165">
        <v>5.4080328258112598E-3</v>
      </c>
      <c r="W228" s="165">
        <v>-1.4838558118343337E-2</v>
      </c>
      <c r="X228" s="165">
        <v>1.8480227064190391E-3</v>
      </c>
      <c r="Y228" s="165">
        <v>-1.7137487711290422E-2</v>
      </c>
      <c r="Z228" s="165">
        <v>-1.4285697215817517E-2</v>
      </c>
      <c r="AA228" s="165">
        <v>-8.540925114930098E-3</v>
      </c>
      <c r="AB228" s="165">
        <v>-1.5900813419302939E-2</v>
      </c>
      <c r="AC228" s="165">
        <v>6.1939555745407215E-3</v>
      </c>
      <c r="AD228" s="165">
        <v>-4.066187633666396E-3</v>
      </c>
      <c r="AE228" s="165">
        <v>-2.2283788300835328E-3</v>
      </c>
      <c r="AF228" s="166">
        <v>-3.6393435889477965E-3</v>
      </c>
      <c r="AK228" s="19"/>
    </row>
    <row r="229" spans="1:37" x14ac:dyDescent="0.2">
      <c r="A229" s="127">
        <v>44406</v>
      </c>
      <c r="B229" s="164">
        <v>-5.5477607703646736E-4</v>
      </c>
      <c r="C229" s="165">
        <v>1.1351564254756807E-2</v>
      </c>
      <c r="D229" s="165">
        <v>-7.3285281473900454E-3</v>
      </c>
      <c r="E229" s="165">
        <v>4.5523728666676533E-3</v>
      </c>
      <c r="F229" s="165">
        <v>2.590922752789826E-4</v>
      </c>
      <c r="G229" s="165">
        <v>5.2969920043797192E-3</v>
      </c>
      <c r="H229" s="165">
        <v>1.3737892864202239E-2</v>
      </c>
      <c r="I229" s="165">
        <v>5.477451159393798E-3</v>
      </c>
      <c r="J229" s="165">
        <v>5.4634647351616827E-3</v>
      </c>
      <c r="K229" s="165">
        <v>1.1798917274913778E-2</v>
      </c>
      <c r="L229" s="165">
        <v>8.8714878615119286E-3</v>
      </c>
      <c r="M229" s="165">
        <v>1.0369213189960202E-2</v>
      </c>
      <c r="N229" s="165">
        <v>5.8675475071978678E-3</v>
      </c>
      <c r="O229" s="165">
        <v>1.1871132466553691E-2</v>
      </c>
      <c r="P229" s="165">
        <v>1.1285109366294677E-3</v>
      </c>
      <c r="Q229" s="165">
        <v>0</v>
      </c>
      <c r="R229" s="165">
        <v>8.5695651002550832E-3</v>
      </c>
      <c r="S229" s="165">
        <v>9.2646414478643191E-3</v>
      </c>
      <c r="T229" s="165">
        <v>-1.7873126059667288E-2</v>
      </c>
      <c r="U229" s="165">
        <v>9.7826496758335324E-4</v>
      </c>
      <c r="V229" s="165">
        <v>9.2469354240991564E-3</v>
      </c>
      <c r="W229" s="165">
        <v>5.1888226141836302E-3</v>
      </c>
      <c r="X229" s="165">
        <v>3.2786521439964744E-4</v>
      </c>
      <c r="Y229" s="165">
        <v>1.4030771705384915E-2</v>
      </c>
      <c r="Z229" s="165">
        <v>7.1118945854911075E-3</v>
      </c>
      <c r="AA229" s="165">
        <v>4.6661700526529071E-3</v>
      </c>
      <c r="AB229" s="165">
        <v>3.9685591320275382E-3</v>
      </c>
      <c r="AC229" s="165">
        <v>-1.4858840694993436E-3</v>
      </c>
      <c r="AD229" s="165">
        <v>1.267119544799522E-3</v>
      </c>
      <c r="AE229" s="165">
        <v>-4.1876045498290271E-3</v>
      </c>
      <c r="AF229" s="166">
        <v>4.3972490855526125E-3</v>
      </c>
      <c r="AK229" s="19"/>
    </row>
    <row r="230" spans="1:37" x14ac:dyDescent="0.2">
      <c r="A230" s="127">
        <v>44407</v>
      </c>
      <c r="B230" s="164">
        <v>-1.1605994970035338E-3</v>
      </c>
      <c r="C230" s="165">
        <v>-8.2582031100587594E-3</v>
      </c>
      <c r="D230" s="165">
        <v>-3.7944979519858313E-3</v>
      </c>
      <c r="E230" s="165">
        <v>1.510587760990223E-3</v>
      </c>
      <c r="F230" s="165">
        <v>-2.223377321085851E-2</v>
      </c>
      <c r="G230" s="165">
        <v>-2.7333449636182339E-2</v>
      </c>
      <c r="H230" s="165">
        <v>-7.4095934483767723E-3</v>
      </c>
      <c r="I230" s="165">
        <v>5.4475939713092281E-3</v>
      </c>
      <c r="J230" s="165">
        <v>-3.5056968186808479E-4</v>
      </c>
      <c r="K230" s="165">
        <v>-7.0287222692883011E-3</v>
      </c>
      <c r="L230" s="165">
        <v>-7.0718662027874357E-3</v>
      </c>
      <c r="M230" s="165">
        <v>3.907540280239985E-3</v>
      </c>
      <c r="N230" s="165">
        <v>2.3211343378672922E-3</v>
      </c>
      <c r="O230" s="165">
        <v>3.7243947164933289E-4</v>
      </c>
      <c r="P230" s="165">
        <v>-6.8342566606059973E-3</v>
      </c>
      <c r="Q230" s="165">
        <v>1.1618074580832527E-4</v>
      </c>
      <c r="R230" s="165">
        <v>-7.9738627450980371E-3</v>
      </c>
      <c r="S230" s="165">
        <v>-5.3684000431374335E-3</v>
      </c>
      <c r="T230" s="165">
        <v>-7.798908098272106E-4</v>
      </c>
      <c r="U230" s="165">
        <v>-5.5497242582897011E-3</v>
      </c>
      <c r="V230" s="165">
        <v>3.1138989426344743E-3</v>
      </c>
      <c r="W230" s="165">
        <v>1.9716088893492634E-2</v>
      </c>
      <c r="X230" s="165">
        <v>-8.6461238343013003E-3</v>
      </c>
      <c r="Y230" s="165">
        <v>2.6862572982833122E-4</v>
      </c>
      <c r="Z230" s="165">
        <v>3.397738410431117E-4</v>
      </c>
      <c r="AA230" s="165">
        <v>-3.5727224008574865E-3</v>
      </c>
      <c r="AB230" s="165">
        <v>-6.171341611579062E-3</v>
      </c>
      <c r="AC230" s="165">
        <v>2.338456582940962E-3</v>
      </c>
      <c r="AD230" s="165">
        <v>2.1794009357634092E-3</v>
      </c>
      <c r="AE230" s="165">
        <v>-1.3064210381916186E-2</v>
      </c>
      <c r="AF230" s="166">
        <v>-4.2485961761493662E-3</v>
      </c>
      <c r="AK230" s="19"/>
    </row>
    <row r="231" spans="1:37" x14ac:dyDescent="0.2">
      <c r="A231" s="127">
        <v>44410</v>
      </c>
      <c r="B231" s="164">
        <v>-2.1218449820971097E-3</v>
      </c>
      <c r="C231" s="165">
        <v>-7.3886999788230767E-3</v>
      </c>
      <c r="D231" s="165">
        <v>-7.245176992283886E-3</v>
      </c>
      <c r="E231" s="165">
        <v>-2.3309817473537997E-3</v>
      </c>
      <c r="F231" s="165">
        <v>-5.0335571358804954E-3</v>
      </c>
      <c r="G231" s="165">
        <v>-7.6904280532044123E-3</v>
      </c>
      <c r="H231" s="165">
        <v>-1.7680090711719165E-3</v>
      </c>
      <c r="I231" s="165">
        <v>1.4448618646354383E-3</v>
      </c>
      <c r="J231" s="165">
        <v>-2.6301596112600079E-3</v>
      </c>
      <c r="K231" s="165">
        <v>-1.5122249034748902E-2</v>
      </c>
      <c r="L231" s="165">
        <v>8.8294839838150008E-3</v>
      </c>
      <c r="M231" s="165">
        <v>-5.8599385817168503E-3</v>
      </c>
      <c r="N231" s="165">
        <v>-2.9556080139210295E-3</v>
      </c>
      <c r="O231" s="165">
        <v>-7.4462023930343957E-4</v>
      </c>
      <c r="P231" s="165">
        <v>3.2632731069601739E-3</v>
      </c>
      <c r="Q231" s="165">
        <v>4.0654472252987794E-4</v>
      </c>
      <c r="R231" s="165">
        <v>-4.0189814469561158E-3</v>
      </c>
      <c r="S231" s="165">
        <v>-1.0753578034382372E-2</v>
      </c>
      <c r="T231" s="165">
        <v>-8.9762322501794056E-3</v>
      </c>
      <c r="U231" s="165">
        <v>-3.1587869410176772E-4</v>
      </c>
      <c r="V231" s="165">
        <v>7.4025732016766987E-3</v>
      </c>
      <c r="W231" s="165">
        <v>-2.4607397162550448E-3</v>
      </c>
      <c r="X231" s="165">
        <v>-4.4227339766012008E-3</v>
      </c>
      <c r="Y231" s="165">
        <v>2.0144373088171186E-4</v>
      </c>
      <c r="Z231" s="165">
        <v>8.1267429815952141E-3</v>
      </c>
      <c r="AA231" s="165">
        <v>-3.5856938613409994E-4</v>
      </c>
      <c r="AB231" s="165">
        <v>-2.682738758402281E-2</v>
      </c>
      <c r="AC231" s="165">
        <v>-6.7868501893170174E-3</v>
      </c>
      <c r="AD231" s="165">
        <v>-2.314991182427506E-3</v>
      </c>
      <c r="AE231" s="165">
        <v>-2.6701567396850701E-3</v>
      </c>
      <c r="AF231" s="166">
        <v>-2.7854212352087515E-3</v>
      </c>
      <c r="AK231" s="19"/>
    </row>
    <row r="232" spans="1:37" x14ac:dyDescent="0.2">
      <c r="A232" s="127">
        <v>44411</v>
      </c>
      <c r="B232" s="164">
        <v>1.7770326695619065E-2</v>
      </c>
      <c r="C232" s="165">
        <v>-1.3588408729522383E-3</v>
      </c>
      <c r="D232" s="165">
        <v>1.7890692377642292E-2</v>
      </c>
      <c r="E232" s="165">
        <v>1.2644289097188288E-2</v>
      </c>
      <c r="F232" s="165">
        <v>1.6641519777075064E-2</v>
      </c>
      <c r="G232" s="165">
        <v>1.6279956789238659E-2</v>
      </c>
      <c r="H232" s="165">
        <v>9.544435979861321E-3</v>
      </c>
      <c r="I232" s="165">
        <v>1.4427393788505105E-2</v>
      </c>
      <c r="J232" s="165">
        <v>7.0318212547149095E-4</v>
      </c>
      <c r="K232" s="165">
        <v>1.6497859906928092E-2</v>
      </c>
      <c r="L232" s="165">
        <v>5.7378116516153543E-3</v>
      </c>
      <c r="M232" s="165">
        <v>9.8957061345461561E-4</v>
      </c>
      <c r="N232" s="165">
        <v>1.4424549188849722E-2</v>
      </c>
      <c r="O232" s="165">
        <v>7.0790052160953909E-3</v>
      </c>
      <c r="P232" s="165">
        <v>1.8738573309837081E-2</v>
      </c>
      <c r="Q232" s="165">
        <v>1.2306234113746095E-2</v>
      </c>
      <c r="R232" s="165">
        <v>1.1377925664853183E-2</v>
      </c>
      <c r="S232" s="165">
        <v>-1.3119570684225645E-2</v>
      </c>
      <c r="T232" s="165">
        <v>3.0192176424257422E-3</v>
      </c>
      <c r="U232" s="165">
        <v>8.0752332823306183E-3</v>
      </c>
      <c r="V232" s="165">
        <v>1.4696272592592541E-2</v>
      </c>
      <c r="W232" s="165">
        <v>1.4589737292439287E-2</v>
      </c>
      <c r="X232" s="165">
        <v>1.1209997462384713E-3</v>
      </c>
      <c r="Y232" s="165">
        <v>9.6676873380534545E-3</v>
      </c>
      <c r="Z232" s="165">
        <v>1.5232059324242764E-2</v>
      </c>
      <c r="AA232" s="165">
        <v>-5.3798423737405621E-4</v>
      </c>
      <c r="AB232" s="165">
        <v>-1.1218629623899523E-2</v>
      </c>
      <c r="AC232" s="165">
        <v>1.4093529186695264E-2</v>
      </c>
      <c r="AD232" s="165">
        <v>1.1250217893051584E-2</v>
      </c>
      <c r="AE232" s="165">
        <v>-1.4582728318153326E-2</v>
      </c>
      <c r="AF232" s="166">
        <v>7.9866445300209588E-3</v>
      </c>
      <c r="AK232" s="19"/>
    </row>
    <row r="233" spans="1:37" x14ac:dyDescent="0.2">
      <c r="A233" s="127">
        <v>44412</v>
      </c>
      <c r="B233" s="164">
        <v>-1.7410336852262565E-2</v>
      </c>
      <c r="C233" s="165">
        <v>-5.7974150531348023E-3</v>
      </c>
      <c r="D233" s="165">
        <v>-6.4609979804900242E-2</v>
      </c>
      <c r="E233" s="165">
        <v>-2.7823289713468924E-3</v>
      </c>
      <c r="F233" s="165">
        <v>-1.0738098751374547E-2</v>
      </c>
      <c r="G233" s="165">
        <v>-1.9088709832134287E-2</v>
      </c>
      <c r="H233" s="165">
        <v>-2.241710570013844E-2</v>
      </c>
      <c r="I233" s="165">
        <v>-9.9555733333333007E-3</v>
      </c>
      <c r="J233" s="165">
        <v>-1.4406184624251028E-2</v>
      </c>
      <c r="K233" s="165">
        <v>-1.9926048529648077E-2</v>
      </c>
      <c r="L233" s="165">
        <v>-6.5727208397066139E-3</v>
      </c>
      <c r="M233" s="165">
        <v>-1.3152796384770071E-2</v>
      </c>
      <c r="N233" s="165">
        <v>-4.9105380194580661E-3</v>
      </c>
      <c r="O233" s="165">
        <v>-2.9596558830992103E-3</v>
      </c>
      <c r="P233" s="165">
        <v>-9.0928849611286999E-3</v>
      </c>
      <c r="Q233" s="165">
        <v>-5.9062905321765058E-3</v>
      </c>
      <c r="R233" s="165">
        <v>-1.0792033558715608E-2</v>
      </c>
      <c r="S233" s="165">
        <v>-8.9470142512809714E-3</v>
      </c>
      <c r="T233" s="165">
        <v>-1.2171194232629579E-2</v>
      </c>
      <c r="U233" s="165">
        <v>-2.1244950216720015E-3</v>
      </c>
      <c r="V233" s="165">
        <v>3.9713135308370173E-3</v>
      </c>
      <c r="W233" s="165">
        <v>-1.0559249959553707E-2</v>
      </c>
      <c r="X233" s="165">
        <v>1.2607277970238417E-2</v>
      </c>
      <c r="Y233" s="165">
        <v>-5.7849258978982521E-3</v>
      </c>
      <c r="Z233" s="165">
        <v>-8.5324722711421774E-4</v>
      </c>
      <c r="AA233" s="165">
        <v>-6.4597344338775953E-3</v>
      </c>
      <c r="AB233" s="165">
        <v>-1.7714707793914375E-3</v>
      </c>
      <c r="AC233" s="165">
        <v>-2.0004231627532842E-2</v>
      </c>
      <c r="AD233" s="165">
        <v>-6.8141492998258224E-3</v>
      </c>
      <c r="AE233" s="165">
        <v>-2.3700964688682102E-3</v>
      </c>
      <c r="AF233" s="166">
        <v>-9.2187695777472545E-3</v>
      </c>
      <c r="AK233" s="19"/>
    </row>
    <row r="234" spans="1:37" x14ac:dyDescent="0.2">
      <c r="A234" s="127">
        <v>44413</v>
      </c>
      <c r="B234" s="164">
        <v>1.3669012371129163E-3</v>
      </c>
      <c r="C234" s="165">
        <v>9.3419434647381561E-3</v>
      </c>
      <c r="D234" s="165">
        <v>2.4878485610603907E-2</v>
      </c>
      <c r="E234" s="165">
        <v>7.4856075022577961E-4</v>
      </c>
      <c r="F234" s="165">
        <v>1.4605290239480873E-2</v>
      </c>
      <c r="G234" s="165">
        <v>1.3054947915999371E-2</v>
      </c>
      <c r="H234" s="165">
        <v>9.272183172317483E-3</v>
      </c>
      <c r="I234" s="165">
        <v>1.2569402272750718E-3</v>
      </c>
      <c r="J234" s="165">
        <v>7.130160682002229E-3</v>
      </c>
      <c r="K234" s="165">
        <v>1.6392850749546994E-4</v>
      </c>
      <c r="L234" s="165">
        <v>1.704335800468515E-2</v>
      </c>
      <c r="M234" s="165">
        <v>1.2631604384016892E-3</v>
      </c>
      <c r="N234" s="165">
        <v>8.4768460444846205E-3</v>
      </c>
      <c r="O234" s="165">
        <v>-1.8558440869809179E-4</v>
      </c>
      <c r="P234" s="165">
        <v>7.0110677714785297E-5</v>
      </c>
      <c r="Q234" s="165">
        <v>1.9035590568552418E-3</v>
      </c>
      <c r="R234" s="165">
        <v>1.2628860994814195E-2</v>
      </c>
      <c r="S234" s="165">
        <v>6.7708384212337158E-3</v>
      </c>
      <c r="T234" s="165">
        <v>1.4572468949161088E-3</v>
      </c>
      <c r="U234" s="165">
        <v>1.0505667847346745E-2</v>
      </c>
      <c r="V234" s="165">
        <v>1.128498606747752E-2</v>
      </c>
      <c r="W234" s="165">
        <v>4.9151866489238749E-4</v>
      </c>
      <c r="X234" s="165">
        <v>2.6170291404925328E-2</v>
      </c>
      <c r="Y234" s="165">
        <v>7.0893390291777436E-3</v>
      </c>
      <c r="Z234" s="165">
        <v>-2.4552846180728727E-2</v>
      </c>
      <c r="AA234" s="165">
        <v>-1.2642225259927864E-3</v>
      </c>
      <c r="AB234" s="165">
        <v>1.4957573963388482E-2</v>
      </c>
      <c r="AC234" s="165">
        <v>8.379866601206265E-3</v>
      </c>
      <c r="AD234" s="165">
        <v>1.8552289794239396E-2</v>
      </c>
      <c r="AE234" s="165">
        <v>2.3930959277657093E-2</v>
      </c>
      <c r="AF234" s="166">
        <v>7.8056671132167299E-3</v>
      </c>
      <c r="AK234" s="19"/>
    </row>
    <row r="235" spans="1:37" x14ac:dyDescent="0.2">
      <c r="A235" s="127">
        <v>44414</v>
      </c>
      <c r="B235" s="164">
        <v>1.6683619564961116E-3</v>
      </c>
      <c r="C235" s="165">
        <v>1.0198643807149521E-2</v>
      </c>
      <c r="D235" s="165">
        <v>-1.6411004393115047E-2</v>
      </c>
      <c r="E235" s="165">
        <v>-6.2559432375350887E-3</v>
      </c>
      <c r="F235" s="165">
        <v>6.0450551792201601E-3</v>
      </c>
      <c r="G235" s="165">
        <v>5.5987450591366006E-3</v>
      </c>
      <c r="H235" s="165">
        <v>7.1124565708053922E-3</v>
      </c>
      <c r="I235" s="165">
        <v>-3.0487447291515091E-3</v>
      </c>
      <c r="J235" s="165">
        <v>2.4778584070797027E-3</v>
      </c>
      <c r="K235" s="165">
        <v>1.6393442622950838E-2</v>
      </c>
      <c r="L235" s="165">
        <v>3.5363069019924254E-2</v>
      </c>
      <c r="M235" s="165">
        <v>-8.7007132264516063E-4</v>
      </c>
      <c r="N235" s="165">
        <v>-9.8165445265773199E-3</v>
      </c>
      <c r="O235" s="165">
        <v>5.5667100680389936E-4</v>
      </c>
      <c r="P235" s="165">
        <v>9.2455835470874881E-3</v>
      </c>
      <c r="Q235" s="165">
        <v>-3.3392883489055114E-3</v>
      </c>
      <c r="R235" s="165">
        <v>2.8403566244997736E-2</v>
      </c>
      <c r="S235" s="165">
        <v>-6.7677439029500963E-4</v>
      </c>
      <c r="T235" s="165">
        <v>-1.984310198931527E-3</v>
      </c>
      <c r="U235" s="165">
        <v>-2.0723266882971547E-4</v>
      </c>
      <c r="V235" s="165">
        <v>-6.0397064352128993E-3</v>
      </c>
      <c r="W235" s="165">
        <v>-7.6490947368421658E-3</v>
      </c>
      <c r="X235" s="165">
        <v>1.1972381960201339E-4</v>
      </c>
      <c r="Y235" s="165">
        <v>1.4875846528412229E-2</v>
      </c>
      <c r="Z235" s="165">
        <v>9.5576083583861493E-3</v>
      </c>
      <c r="AA235" s="165">
        <v>-1.4466184710056895E-3</v>
      </c>
      <c r="AB235" s="165">
        <v>4.9539443208959089E-3</v>
      </c>
      <c r="AC235" s="165">
        <v>3.6223737481355656E-3</v>
      </c>
      <c r="AD235" s="165">
        <v>-1.7871262015558553E-3</v>
      </c>
      <c r="AE235" s="165">
        <v>2.3767640957652603E-3</v>
      </c>
      <c r="AF235" s="166">
        <v>4.1141618600142316E-3</v>
      </c>
      <c r="AK235" s="19"/>
    </row>
    <row r="236" spans="1:37" x14ac:dyDescent="0.2">
      <c r="A236" s="127">
        <v>44417</v>
      </c>
      <c r="B236" s="164">
        <v>-3.5330943437871243E-3</v>
      </c>
      <c r="C236" s="165">
        <v>-3.3846988597998617E-3</v>
      </c>
      <c r="D236" s="165">
        <v>-9.8196613465911797E-3</v>
      </c>
      <c r="E236" s="165">
        <v>-3.4215820680261189E-4</v>
      </c>
      <c r="F236" s="165">
        <v>4.0634677381794493E-3</v>
      </c>
      <c r="G236" s="165">
        <v>2.5917589846384814E-3</v>
      </c>
      <c r="H236" s="165">
        <v>-1.6674811672628076E-2</v>
      </c>
      <c r="I236" s="165">
        <v>-2.1586436409426479E-3</v>
      </c>
      <c r="J236" s="165">
        <v>1.7660664153607009E-4</v>
      </c>
      <c r="K236" s="165">
        <v>-2.903225806451637E-3</v>
      </c>
      <c r="L236" s="165">
        <v>5.0013569704683292E-3</v>
      </c>
      <c r="M236" s="165">
        <v>-6.3131184438863786E-3</v>
      </c>
      <c r="N236" s="165">
        <v>-3.27427241419187E-3</v>
      </c>
      <c r="O236" s="165">
        <v>2.4109978639095253E-3</v>
      </c>
      <c r="P236" s="165">
        <v>-1.9709876319241593E-2</v>
      </c>
      <c r="Q236" s="165">
        <v>3.4660389147591619E-3</v>
      </c>
      <c r="R236" s="165">
        <v>-1.0793523809523586E-3</v>
      </c>
      <c r="S236" s="165">
        <v>-6.6875562238118968E-3</v>
      </c>
      <c r="T236" s="165">
        <v>-1.5906945495576252E-3</v>
      </c>
      <c r="U236" s="165">
        <v>-3.9038348481119645E-3</v>
      </c>
      <c r="V236" s="165">
        <v>-5.9606422576277129E-3</v>
      </c>
      <c r="W236" s="165">
        <v>5.4450815233695327E-3</v>
      </c>
      <c r="X236" s="165">
        <v>-5.0679956114449976E-3</v>
      </c>
      <c r="Y236" s="165">
        <v>3.5989266771856432E-3</v>
      </c>
      <c r="Z236" s="165">
        <v>-1.0238003592190292E-2</v>
      </c>
      <c r="AA236" s="165">
        <v>-1.8109742518839234E-3</v>
      </c>
      <c r="AB236" s="165">
        <v>-5.7994781888850433E-3</v>
      </c>
      <c r="AC236" s="165">
        <v>7.2187051897538712E-3</v>
      </c>
      <c r="AD236" s="165">
        <v>2.4100117719483283E-3</v>
      </c>
      <c r="AE236" s="165">
        <v>-2.3147066472448685E-3</v>
      </c>
      <c r="AF236" s="166">
        <v>-3.0293812490219674E-3</v>
      </c>
      <c r="AK236" s="19"/>
    </row>
    <row r="237" spans="1:37" x14ac:dyDescent="0.2">
      <c r="A237" s="127">
        <v>44418</v>
      </c>
      <c r="B237" s="164">
        <v>9.2184929571466068E-3</v>
      </c>
      <c r="C237" s="165">
        <v>-7.5535426136171813E-3</v>
      </c>
      <c r="D237" s="165">
        <v>3.0720084385982283E-4</v>
      </c>
      <c r="E237" s="165">
        <v>-3.3540284305298984E-3</v>
      </c>
      <c r="F237" s="165">
        <v>1.5111701638408803E-2</v>
      </c>
      <c r="G237" s="165">
        <v>2.4797778853931751E-2</v>
      </c>
      <c r="H237" s="165">
        <v>1.8254384039900096E-2</v>
      </c>
      <c r="I237" s="165">
        <v>2.5238867401498055E-3</v>
      </c>
      <c r="J237" s="165">
        <v>2.6477845490631147E-3</v>
      </c>
      <c r="K237" s="165">
        <v>2.1028777094791229E-2</v>
      </c>
      <c r="L237" s="165">
        <v>2.0231059064831358E-2</v>
      </c>
      <c r="M237" s="165">
        <v>1.5992678718707909E-2</v>
      </c>
      <c r="N237" s="165">
        <v>8.2735153828470409E-3</v>
      </c>
      <c r="O237" s="165">
        <v>-2.0351526741009263E-3</v>
      </c>
      <c r="P237" s="165">
        <v>9.2038938053096153E-4</v>
      </c>
      <c r="Q237" s="165">
        <v>3.4538597422306694E-4</v>
      </c>
      <c r="R237" s="165">
        <v>1.2267164402629316E-2</v>
      </c>
      <c r="S237" s="165">
        <v>-5.2411625902852865E-3</v>
      </c>
      <c r="T237" s="165">
        <v>-1.7259426447157056E-3</v>
      </c>
      <c r="U237" s="165">
        <v>-6.554937346839429E-3</v>
      </c>
      <c r="V237" s="165">
        <v>2.9108691177535118E-3</v>
      </c>
      <c r="W237" s="165">
        <v>6.3307781988708456E-4</v>
      </c>
      <c r="X237" s="165">
        <v>-2.378472578817159E-2</v>
      </c>
      <c r="Y237" s="165">
        <v>5.5421922651819333E-3</v>
      </c>
      <c r="Z237" s="165">
        <v>2.2148222334901213E-3</v>
      </c>
      <c r="AA237" s="165">
        <v>6.5312229051381898E-3</v>
      </c>
      <c r="AB237" s="165">
        <v>-8.0416374999999762E-3</v>
      </c>
      <c r="AC237" s="165">
        <v>2.0868486949167098E-2</v>
      </c>
      <c r="AD237" s="165">
        <v>2.1294071695369121E-2</v>
      </c>
      <c r="AE237" s="165">
        <v>1.9805681191684688E-3</v>
      </c>
      <c r="AF237" s="166">
        <v>4.6385019592984911E-3</v>
      </c>
      <c r="AK237" s="19"/>
    </row>
    <row r="238" spans="1:37" x14ac:dyDescent="0.2">
      <c r="A238" s="127">
        <v>44419</v>
      </c>
      <c r="B238" s="164">
        <v>1.1643698870765329E-2</v>
      </c>
      <c r="C238" s="165">
        <v>6.962021152810749E-3</v>
      </c>
      <c r="D238" s="165">
        <v>7.457360711522476E-4</v>
      </c>
      <c r="E238" s="165">
        <v>1.7856798714692701E-3</v>
      </c>
      <c r="F238" s="165">
        <v>1.5735032724298215E-2</v>
      </c>
      <c r="G238" s="165">
        <v>3.5455676889850185E-2</v>
      </c>
      <c r="H238" s="165">
        <v>7.5430641155356248E-3</v>
      </c>
      <c r="I238" s="165">
        <v>4.4955942367272961E-3</v>
      </c>
      <c r="J238" s="165">
        <v>-1.2323767822601805E-3</v>
      </c>
      <c r="K238" s="165">
        <v>1.7743964159441683E-2</v>
      </c>
      <c r="L238" s="165">
        <v>1.4510905178050093E-2</v>
      </c>
      <c r="M238" s="165">
        <v>9.9188716163776114E-3</v>
      </c>
      <c r="N238" s="165">
        <v>1.6652554654343898E-2</v>
      </c>
      <c r="O238" s="165">
        <v>3.7078235763408074E-3</v>
      </c>
      <c r="P238" s="165">
        <v>5.3048519838432284E-3</v>
      </c>
      <c r="Q238" s="165">
        <v>1.7263623933616579E-4</v>
      </c>
      <c r="R238" s="165">
        <v>1.1930233954861036E-2</v>
      </c>
      <c r="S238" s="165">
        <v>8.9955280659095305E-3</v>
      </c>
      <c r="T238" s="165">
        <v>2.6595291219688733E-4</v>
      </c>
      <c r="U238" s="165">
        <v>1.7805124858225607E-3</v>
      </c>
      <c r="V238" s="165">
        <v>-5.8048411028074343E-3</v>
      </c>
      <c r="W238" s="165">
        <v>2.4600477272775922E-3</v>
      </c>
      <c r="X238" s="165">
        <v>-4.5605818010623356E-3</v>
      </c>
      <c r="Y238" s="165">
        <v>1.2903682966517449E-2</v>
      </c>
      <c r="Z238" s="165">
        <v>-9.8110860406310785E-3</v>
      </c>
      <c r="AA238" s="165">
        <v>1.6222062004327409E-3</v>
      </c>
      <c r="AB238" s="165">
        <v>-1.2643377626313068E-2</v>
      </c>
      <c r="AC238" s="165">
        <v>2.6636403055957159E-2</v>
      </c>
      <c r="AD238" s="165">
        <v>8.9453999368966919E-3</v>
      </c>
      <c r="AE238" s="165">
        <v>5.7603713767291342E-3</v>
      </c>
      <c r="AF238" s="166">
        <v>6.2470455557928073E-3</v>
      </c>
      <c r="AK238" s="19"/>
    </row>
    <row r="239" spans="1:37" x14ac:dyDescent="0.2">
      <c r="A239" s="127">
        <v>44420</v>
      </c>
      <c r="B239" s="164">
        <v>-6.9461723042951729E-4</v>
      </c>
      <c r="C239" s="165">
        <v>-1.2597375198891148E-2</v>
      </c>
      <c r="D239" s="165">
        <v>8.7621091315881472E-5</v>
      </c>
      <c r="E239" s="165">
        <v>2.0773330448557781E-2</v>
      </c>
      <c r="F239" s="165">
        <v>-5.4700069842162913E-3</v>
      </c>
      <c r="G239" s="165">
        <v>-6.4062030784768353E-3</v>
      </c>
      <c r="H239" s="165">
        <v>-2.0417987757277434E-3</v>
      </c>
      <c r="I239" s="165">
        <v>9.4879697549594688E-3</v>
      </c>
      <c r="J239" s="165">
        <v>1.9390093424995758E-3</v>
      </c>
      <c r="K239" s="165">
        <v>-3.5802616307677448E-3</v>
      </c>
      <c r="L239" s="165">
        <v>2.6818356562672285E-3</v>
      </c>
      <c r="M239" s="165">
        <v>-9.5652535099358671E-3</v>
      </c>
      <c r="N239" s="165">
        <v>-8.8427626112759228E-3</v>
      </c>
      <c r="O239" s="165">
        <v>-1.1082342280796964E-2</v>
      </c>
      <c r="P239" s="165">
        <v>6.6136773864180487E-3</v>
      </c>
      <c r="Q239" s="165">
        <v>8.0552012418548813E-3</v>
      </c>
      <c r="R239" s="165">
        <v>3.9090902479750333E-3</v>
      </c>
      <c r="S239" s="165">
        <v>4.7548078358545798E-3</v>
      </c>
      <c r="T239" s="165">
        <v>1.1035793259351223E-2</v>
      </c>
      <c r="U239" s="165">
        <v>9.9668439811739784E-3</v>
      </c>
      <c r="V239" s="165">
        <v>-3.6784316300945141E-3</v>
      </c>
      <c r="W239" s="165">
        <v>2.313855080418481E-3</v>
      </c>
      <c r="X239" s="165">
        <v>2.5218755263409109E-2</v>
      </c>
      <c r="Y239" s="165">
        <v>1.7924459858709163E-3</v>
      </c>
      <c r="Z239" s="165">
        <v>-4.3655247060755409E-3</v>
      </c>
      <c r="AA239" s="165">
        <v>1.2596544898326734E-3</v>
      </c>
      <c r="AB239" s="165">
        <v>-1.3911363174605285E-2</v>
      </c>
      <c r="AC239" s="165">
        <v>-8.0450722436631317E-3</v>
      </c>
      <c r="AD239" s="165">
        <v>-6.3328913516729202E-3</v>
      </c>
      <c r="AE239" s="165">
        <v>6.7381494017215715E-3</v>
      </c>
      <c r="AF239" s="166">
        <v>4.1933246667524848E-4</v>
      </c>
      <c r="AK239" s="19"/>
    </row>
    <row r="240" spans="1:37" x14ac:dyDescent="0.2">
      <c r="A240" s="127">
        <v>44421</v>
      </c>
      <c r="B240" s="164">
        <v>-4.219783694278334E-3</v>
      </c>
      <c r="C240" s="165">
        <v>-1.4479005115618171E-2</v>
      </c>
      <c r="D240" s="165">
        <v>6.7061101917014199E-3</v>
      </c>
      <c r="E240" s="165">
        <v>1.410484259591005E-3</v>
      </c>
      <c r="F240" s="165">
        <v>-1.5618381515360991E-2</v>
      </c>
      <c r="G240" s="165">
        <v>-7.5826278699911986E-3</v>
      </c>
      <c r="H240" s="165">
        <v>-6.625097492450327E-3</v>
      </c>
      <c r="I240" s="165">
        <v>1.4187267497558498E-3</v>
      </c>
      <c r="J240" s="165">
        <v>6.8613652357494281E-3</v>
      </c>
      <c r="K240" s="165">
        <v>-4.9992655835254807E-3</v>
      </c>
      <c r="L240" s="165">
        <v>-1.0168677108433832E-2</v>
      </c>
      <c r="M240" s="165">
        <v>-7.7609294838232312E-4</v>
      </c>
      <c r="N240" s="165">
        <v>-8.0832946797085858E-3</v>
      </c>
      <c r="O240" s="165">
        <v>-9.3386251524352204E-4</v>
      </c>
      <c r="P240" s="165">
        <v>7.6875651512331444E-4</v>
      </c>
      <c r="Q240" s="165">
        <v>5.9931679108420344E-3</v>
      </c>
      <c r="R240" s="165">
        <v>-1.1187323557149798E-2</v>
      </c>
      <c r="S240" s="165">
        <v>9.0844171976542931E-3</v>
      </c>
      <c r="T240" s="165">
        <v>8.9426616393653013E-3</v>
      </c>
      <c r="U240" s="165">
        <v>1.0489658814324176E-2</v>
      </c>
      <c r="V240" s="165">
        <v>6.1533228208703328E-3</v>
      </c>
      <c r="W240" s="165">
        <v>4.8268766315537892E-3</v>
      </c>
      <c r="X240" s="165">
        <v>1.2762184519353514E-2</v>
      </c>
      <c r="Y240" s="165">
        <v>-1.1502779362808635E-3</v>
      </c>
      <c r="Z240" s="165">
        <v>9.1388858070990953E-3</v>
      </c>
      <c r="AA240" s="165">
        <v>4.1337168248329892E-3</v>
      </c>
      <c r="AB240" s="165">
        <v>3.7102593984719157E-3</v>
      </c>
      <c r="AC240" s="165">
        <v>-6.0825223033256215E-4</v>
      </c>
      <c r="AD240" s="165">
        <v>3.1530994653574673E-3</v>
      </c>
      <c r="AE240" s="165">
        <v>9.9838756756491787E-3</v>
      </c>
      <c r="AF240" s="166">
        <v>4.3746663718291501E-4</v>
      </c>
      <c r="AK240" s="19"/>
    </row>
    <row r="241" spans="1:37" x14ac:dyDescent="0.2">
      <c r="A241" s="127">
        <v>44424</v>
      </c>
      <c r="B241" s="164">
        <v>8.6748677966410614E-3</v>
      </c>
      <c r="C241" s="165">
        <v>-1.9870062381140974E-3</v>
      </c>
      <c r="D241" s="165">
        <v>6.0519594320955772E-3</v>
      </c>
      <c r="E241" s="165">
        <v>1.354788007184915E-2</v>
      </c>
      <c r="F241" s="165">
        <v>-2.3031684887734327E-2</v>
      </c>
      <c r="G241" s="165">
        <v>-3.9346661136356875E-3</v>
      </c>
      <c r="H241" s="165">
        <v>-1.0200088369949789E-2</v>
      </c>
      <c r="I241" s="165">
        <v>-3.3646537388941633E-3</v>
      </c>
      <c r="J241" s="165">
        <v>4.3683382841166463E-3</v>
      </c>
      <c r="K241" s="165">
        <v>-5.8093736192396106E-3</v>
      </c>
      <c r="L241" s="165">
        <v>-5.9155582207398583E-3</v>
      </c>
      <c r="M241" s="165">
        <v>8.5433640089609408E-3</v>
      </c>
      <c r="N241" s="165">
        <v>1.125794072556574E-2</v>
      </c>
      <c r="O241" s="165">
        <v>-3.7392034496452897E-4</v>
      </c>
      <c r="P241" s="165">
        <v>2.8635495184023974E-3</v>
      </c>
      <c r="Q241" s="165">
        <v>9.0212539007092918E-3</v>
      </c>
      <c r="R241" s="165">
        <v>-6.5633393314999955E-3</v>
      </c>
      <c r="S241" s="165">
        <v>9.0025707100829244E-3</v>
      </c>
      <c r="T241" s="165">
        <v>1.5771623882017582E-2</v>
      </c>
      <c r="U241" s="165">
        <v>5.9757553837986865E-3</v>
      </c>
      <c r="V241" s="165">
        <v>3.9023763305683357E-3</v>
      </c>
      <c r="W241" s="165">
        <v>6.9618491155796214E-3</v>
      </c>
      <c r="X241" s="165">
        <v>-9.3814637413059954E-3</v>
      </c>
      <c r="Y241" s="165">
        <v>9.1485318808588456E-3</v>
      </c>
      <c r="Z241" s="165">
        <v>1.8405003443588752E-2</v>
      </c>
      <c r="AA241" s="165">
        <v>1.9688742074257526E-3</v>
      </c>
      <c r="AB241" s="165">
        <v>1.1648429270967542E-2</v>
      </c>
      <c r="AC241" s="165">
        <v>-3.0432541480369668E-3</v>
      </c>
      <c r="AD241" s="165">
        <v>8.1589046222090289E-3</v>
      </c>
      <c r="AE241" s="165">
        <v>-1.0989650861611966E-2</v>
      </c>
      <c r="AF241" s="166">
        <v>3.0978128348901901E-3</v>
      </c>
      <c r="AK241" s="19"/>
    </row>
    <row r="242" spans="1:37" x14ac:dyDescent="0.2">
      <c r="A242" s="127">
        <v>44425</v>
      </c>
      <c r="B242" s="164">
        <v>-1.3691201582451518E-2</v>
      </c>
      <c r="C242" s="165">
        <v>-6.6365369532428442E-3</v>
      </c>
      <c r="D242" s="165">
        <v>5.6255678392735931E-4</v>
      </c>
      <c r="E242" s="165">
        <v>-6.1540036445871804E-3</v>
      </c>
      <c r="F242" s="165">
        <v>-2.9861158909117003E-2</v>
      </c>
      <c r="G242" s="165">
        <v>-1.9613269315636006E-2</v>
      </c>
      <c r="H242" s="165">
        <v>-1.882629843096173E-3</v>
      </c>
      <c r="I242" s="165">
        <v>-4.7974592181494469E-3</v>
      </c>
      <c r="J242" s="165">
        <v>-3.4794885177452661E-3</v>
      </c>
      <c r="K242" s="165">
        <v>-1.595071067593179E-2</v>
      </c>
      <c r="L242" s="165">
        <v>-8.2772252977509897E-3</v>
      </c>
      <c r="M242" s="165">
        <v>-9.7972445923409923E-3</v>
      </c>
      <c r="N242" s="165">
        <v>-4.2680162698588098E-2</v>
      </c>
      <c r="O242" s="165">
        <v>-1.4587656357066492E-2</v>
      </c>
      <c r="P242" s="165">
        <v>-8.1481860337959677E-3</v>
      </c>
      <c r="Q242" s="165">
        <v>9.1655703815916034E-3</v>
      </c>
      <c r="R242" s="165">
        <v>-1.2080778232966938E-2</v>
      </c>
      <c r="S242" s="165">
        <v>-2.863435270517356E-3</v>
      </c>
      <c r="T242" s="165">
        <v>1.1548851533427218E-2</v>
      </c>
      <c r="U242" s="165">
        <v>-5.1596027462402771E-3</v>
      </c>
      <c r="V242" s="165">
        <v>-9.8630598174573869E-3</v>
      </c>
      <c r="W242" s="165">
        <v>1.6593335291714695E-3</v>
      </c>
      <c r="X242" s="165">
        <v>-8.8683468162320533E-3</v>
      </c>
      <c r="Y242" s="165">
        <v>7.3538034945541675E-3</v>
      </c>
      <c r="Z242" s="165">
        <v>1.0953735765162786E-2</v>
      </c>
      <c r="AA242" s="165">
        <v>3.5727045373348254E-3</v>
      </c>
      <c r="AB242" s="165">
        <v>-3.5265210591157725E-3</v>
      </c>
      <c r="AC242" s="165">
        <v>0</v>
      </c>
      <c r="AD242" s="165">
        <v>-3.3169485903816742E-4</v>
      </c>
      <c r="AE242" s="165">
        <v>-1.8203104990856089E-2</v>
      </c>
      <c r="AF242" s="166">
        <v>-7.9190689788747326E-3</v>
      </c>
      <c r="AK242" s="19"/>
    </row>
    <row r="243" spans="1:37" x14ac:dyDescent="0.2">
      <c r="A243" s="127">
        <v>44426</v>
      </c>
      <c r="B243" s="164">
        <v>-1.5234316984700791E-2</v>
      </c>
      <c r="C243" s="165">
        <v>-1.5305126582634276E-2</v>
      </c>
      <c r="D243" s="165">
        <v>-1.8858136057847696E-2</v>
      </c>
      <c r="E243" s="165">
        <v>-2.5501038344749372E-2</v>
      </c>
      <c r="F243" s="165">
        <v>-1.4490149336287672E-2</v>
      </c>
      <c r="G243" s="165">
        <v>-1.7007140020547706E-2</v>
      </c>
      <c r="H243" s="165">
        <v>-4.0008000396862919E-2</v>
      </c>
      <c r="I243" s="165">
        <v>-1.5354330132273941E-2</v>
      </c>
      <c r="J243" s="165">
        <v>-1.3617301215385735E-2</v>
      </c>
      <c r="K243" s="165">
        <v>-6.9009788653349169E-3</v>
      </c>
      <c r="L243" s="165">
        <v>-1.5235728534865101E-2</v>
      </c>
      <c r="M243" s="165">
        <v>-1.3091376276837874E-2</v>
      </c>
      <c r="N243" s="165">
        <v>2.4941169134840013E-3</v>
      </c>
      <c r="O243" s="165">
        <v>-9.4894668720718611E-3</v>
      </c>
      <c r="P243" s="165">
        <v>-2.0713362178252481E-2</v>
      </c>
      <c r="Q243" s="165">
        <v>-1.2704067461391522E-2</v>
      </c>
      <c r="R243" s="165">
        <v>-9.1076558533741414E-3</v>
      </c>
      <c r="S243" s="165">
        <v>-9.1559722372064334E-3</v>
      </c>
      <c r="T243" s="165">
        <v>-1.3192959198453313E-2</v>
      </c>
      <c r="U243" s="165">
        <v>-8.0182069886608476E-3</v>
      </c>
      <c r="V243" s="165">
        <v>-1.0840302101481125E-2</v>
      </c>
      <c r="W243" s="165">
        <v>-1.0905590457427228E-2</v>
      </c>
      <c r="X243" s="165">
        <v>1.712618289958745E-2</v>
      </c>
      <c r="Y243" s="165">
        <v>-1.1327439068373746E-3</v>
      </c>
      <c r="Z243" s="165">
        <v>-1.0574214070307342E-2</v>
      </c>
      <c r="AA243" s="165">
        <v>-1.2637931648273315E-2</v>
      </c>
      <c r="AB243" s="165">
        <v>-1.2365130313244044E-2</v>
      </c>
      <c r="AC243" s="165">
        <v>-2.4419821416764576E-3</v>
      </c>
      <c r="AD243" s="165">
        <v>-1.0617060596225469E-2</v>
      </c>
      <c r="AE243" s="165">
        <v>-6.1991525200574271E-3</v>
      </c>
      <c r="AF243" s="166">
        <v>-1.0824971536314565E-2</v>
      </c>
      <c r="AK243" s="19"/>
    </row>
    <row r="244" spans="1:37" x14ac:dyDescent="0.2">
      <c r="A244" s="127">
        <v>44427</v>
      </c>
      <c r="B244" s="164">
        <v>-5.8520891011166754E-3</v>
      </c>
      <c r="C244" s="165">
        <v>-1.9120495308687646E-2</v>
      </c>
      <c r="D244" s="165">
        <v>-1.0800551239650069E-2</v>
      </c>
      <c r="E244" s="165">
        <v>2.3230117359727132E-3</v>
      </c>
      <c r="F244" s="165">
        <v>-3.1232858447488687E-2</v>
      </c>
      <c r="G244" s="165">
        <v>-2.5546928416633419E-2</v>
      </c>
      <c r="H244" s="165">
        <v>-2.4922399945886187E-2</v>
      </c>
      <c r="I244" s="165">
        <v>3.8440578841683504E-2</v>
      </c>
      <c r="J244" s="165">
        <v>6.3716991150442048E-3</v>
      </c>
      <c r="K244" s="165">
        <v>-2.1493244642966314E-2</v>
      </c>
      <c r="L244" s="165">
        <v>-1.3114295780771168E-2</v>
      </c>
      <c r="M244" s="165">
        <v>-3.0207600299514414E-3</v>
      </c>
      <c r="N244" s="165">
        <v>4.1984327488142625E-3</v>
      </c>
      <c r="O244" s="165">
        <v>4.7901897832953733E-3</v>
      </c>
      <c r="P244" s="165">
        <v>-1.0396479455105134E-2</v>
      </c>
      <c r="Q244" s="165">
        <v>7.7882780316240741E-3</v>
      </c>
      <c r="R244" s="165">
        <v>-8.355848973443325E-3</v>
      </c>
      <c r="S244" s="165">
        <v>-3.5702536662445272E-3</v>
      </c>
      <c r="T244" s="165">
        <v>8.612906432537315E-3</v>
      </c>
      <c r="U244" s="165">
        <v>2.077521333014376E-2</v>
      </c>
      <c r="V244" s="165">
        <v>-1.90747114397809E-2</v>
      </c>
      <c r="W244" s="165">
        <v>1.179345404479859E-2</v>
      </c>
      <c r="X244" s="165">
        <v>7.3640872248861289E-3</v>
      </c>
      <c r="Y244" s="165">
        <v>4.7882749194287921E-3</v>
      </c>
      <c r="Z244" s="165">
        <v>2.5328303993822354E-2</v>
      </c>
      <c r="AA244" s="165">
        <v>-1.8028122984891093E-3</v>
      </c>
      <c r="AB244" s="165">
        <v>-2.5902516386000496E-4</v>
      </c>
      <c r="AC244" s="165">
        <v>-2.9987780497756078E-2</v>
      </c>
      <c r="AD244" s="165">
        <v>6.7739433893785339E-3</v>
      </c>
      <c r="AE244" s="165">
        <v>-8.5269827021007272E-3</v>
      </c>
      <c r="AF244" s="166">
        <v>-1.9041386196897436E-3</v>
      </c>
      <c r="AK244" s="19"/>
    </row>
    <row r="245" spans="1:37" x14ac:dyDescent="0.2">
      <c r="A245" s="127">
        <v>44428</v>
      </c>
      <c r="B245" s="164">
        <v>-6.1424907547990015E-3</v>
      </c>
      <c r="C245" s="165">
        <v>4.5274539679773795E-3</v>
      </c>
      <c r="D245" s="165">
        <v>-3.8326128786158042E-3</v>
      </c>
      <c r="E245" s="165">
        <v>1.015681684028924E-2</v>
      </c>
      <c r="F245" s="165">
        <v>2.4038178279823796E-3</v>
      </c>
      <c r="G245" s="165">
        <v>2.3966984944490122E-3</v>
      </c>
      <c r="H245" s="165">
        <v>1.0607699537512616E-4</v>
      </c>
      <c r="I245" s="165">
        <v>1.6588108957569458E-2</v>
      </c>
      <c r="J245" s="165">
        <v>-3.8691874099684442E-3</v>
      </c>
      <c r="K245" s="165">
        <v>5.6151941472368794E-3</v>
      </c>
      <c r="L245" s="165">
        <v>5.8439107632508591E-3</v>
      </c>
      <c r="M245" s="165">
        <v>-1.3173056043092046E-4</v>
      </c>
      <c r="N245" s="165">
        <v>1.9634549760939146E-2</v>
      </c>
      <c r="O245" s="165">
        <v>-8.1998666704780065E-3</v>
      </c>
      <c r="P245" s="165">
        <v>7.8973842081617729E-3</v>
      </c>
      <c r="Q245" s="165">
        <v>4.8720107851034644E-3</v>
      </c>
      <c r="R245" s="165">
        <v>2.8519704618352737E-3</v>
      </c>
      <c r="S245" s="165">
        <v>5.3113392962329531E-3</v>
      </c>
      <c r="T245" s="165">
        <v>2.8039893296456508E-3</v>
      </c>
      <c r="U245" s="165">
        <v>2.5575348860493952E-2</v>
      </c>
      <c r="V245" s="165">
        <v>1.3285808642691244E-2</v>
      </c>
      <c r="W245" s="165">
        <v>6.8964064109122702E-4</v>
      </c>
      <c r="X245" s="165">
        <v>1.2091507943886803E-2</v>
      </c>
      <c r="Y245" s="165">
        <v>8.5277152878786566E-3</v>
      </c>
      <c r="Z245" s="165">
        <v>4.253373381475134E-3</v>
      </c>
      <c r="AA245" s="165">
        <v>2.7090663303064311E-3</v>
      </c>
      <c r="AB245" s="165">
        <v>-9.0687910200737409E-4</v>
      </c>
      <c r="AC245" s="165">
        <v>1.5772870994171795E-2</v>
      </c>
      <c r="AD245" s="165">
        <v>8.926760316256166E-3</v>
      </c>
      <c r="AE245" s="165">
        <v>1.0793621933621766E-2</v>
      </c>
      <c r="AF245" s="166">
        <v>6.4755895835744148E-3</v>
      </c>
      <c r="AK245" s="19"/>
    </row>
    <row r="246" spans="1:37" x14ac:dyDescent="0.2">
      <c r="A246" s="127">
        <v>44431</v>
      </c>
      <c r="B246" s="164">
        <v>2.678146833989592E-3</v>
      </c>
      <c r="C246" s="165">
        <v>4.3818278560250334E-3</v>
      </c>
      <c r="D246" s="165">
        <v>9.4394488857845182E-3</v>
      </c>
      <c r="E246" s="165">
        <v>1.0257135970616948E-2</v>
      </c>
      <c r="F246" s="165">
        <v>3.1645253506797033E-2</v>
      </c>
      <c r="G246" s="165">
        <v>2.0493788225882881E-2</v>
      </c>
      <c r="H246" s="165">
        <v>2.5768822085827425E-2</v>
      </c>
      <c r="I246" s="165">
        <v>5.4963928976914378E-3</v>
      </c>
      <c r="J246" s="165">
        <v>-3.5310735086701017E-3</v>
      </c>
      <c r="K246" s="165">
        <v>1.9215010990556891E-2</v>
      </c>
      <c r="L246" s="165">
        <v>1.4095579534892488E-2</v>
      </c>
      <c r="M246" s="165">
        <v>6.1923760148314688E-3</v>
      </c>
      <c r="N246" s="165">
        <v>-4.5559471679001984E-3</v>
      </c>
      <c r="O246" s="165">
        <v>2.3457066850877339E-2</v>
      </c>
      <c r="P246" s="165">
        <v>3.6661203100700757E-3</v>
      </c>
      <c r="Q246" s="165">
        <v>-1.0198400465911583E-2</v>
      </c>
      <c r="R246" s="165">
        <v>1.2797285336108466E-2</v>
      </c>
      <c r="S246" s="165">
        <v>4.905861778148779E-3</v>
      </c>
      <c r="T246" s="165">
        <v>-3.8129511947128103E-3</v>
      </c>
      <c r="U246" s="165">
        <v>9.5284864730160734E-4</v>
      </c>
      <c r="V246" s="165">
        <v>1.1502521488274908E-2</v>
      </c>
      <c r="W246" s="165">
        <v>-5.1002138010949327E-3</v>
      </c>
      <c r="X246" s="165">
        <v>1.7139670926098693E-2</v>
      </c>
      <c r="Y246" s="165">
        <v>-5.8443299140595872E-3</v>
      </c>
      <c r="Z246" s="165">
        <v>-1.0123120455907686E-2</v>
      </c>
      <c r="AA246" s="165">
        <v>-1.8011887608069266E-3</v>
      </c>
      <c r="AB246" s="165">
        <v>1.2015897250968521E-2</v>
      </c>
      <c r="AC246" s="165">
        <v>4.3478054730394788E-3</v>
      </c>
      <c r="AD246" s="165">
        <v>-6.6028393516573969E-3</v>
      </c>
      <c r="AE246" s="165">
        <v>1.4504391688681784E-2</v>
      </c>
      <c r="AF246" s="166">
        <v>6.1397923922723585E-3</v>
      </c>
      <c r="AK246" s="19"/>
    </row>
    <row r="247" spans="1:37" x14ac:dyDescent="0.2">
      <c r="A247" s="127">
        <v>44432</v>
      </c>
      <c r="B247" s="164">
        <v>3.5960038276772188E-4</v>
      </c>
      <c r="C247" s="165">
        <v>4.6743534685138588E-3</v>
      </c>
      <c r="D247" s="165">
        <v>-5.58408972515545E-3</v>
      </c>
      <c r="E247" s="165">
        <v>-6.0124237386482982E-4</v>
      </c>
      <c r="F247" s="165">
        <v>9.2525025319736276E-3</v>
      </c>
      <c r="G247" s="165">
        <v>1.6496112730688184E-2</v>
      </c>
      <c r="H247" s="165">
        <v>1.1475167637490902E-2</v>
      </c>
      <c r="I247" s="165">
        <v>1.3324205443727255E-2</v>
      </c>
      <c r="J247" s="165">
        <v>-7.6187279875749025E-3</v>
      </c>
      <c r="K247" s="165">
        <v>1.9336077677472252E-2</v>
      </c>
      <c r="L247" s="165">
        <v>1.771076295297247E-2</v>
      </c>
      <c r="M247" s="165">
        <v>5.8050761389503158E-3</v>
      </c>
      <c r="N247" s="165">
        <v>-8.6653935639651181E-3</v>
      </c>
      <c r="O247" s="165">
        <v>1.0896130001878612E-2</v>
      </c>
      <c r="P247" s="165">
        <v>1.575712705046417E-3</v>
      </c>
      <c r="Q247" s="165">
        <v>-1.2499307401051207E-2</v>
      </c>
      <c r="R247" s="165">
        <v>6.1901788038962735E-3</v>
      </c>
      <c r="S247" s="165">
        <v>-5.1323165295448225E-3</v>
      </c>
      <c r="T247" s="165">
        <v>-8.4204647264787269E-3</v>
      </c>
      <c r="U247" s="165">
        <v>-6.663381060168283E-3</v>
      </c>
      <c r="V247" s="165">
        <v>1.5319054823714762E-3</v>
      </c>
      <c r="W247" s="165">
        <v>-8.1053893409607225E-3</v>
      </c>
      <c r="X247" s="165">
        <v>-3.3010326896643072E-3</v>
      </c>
      <c r="Y247" s="165">
        <v>4.6279238759696639E-3</v>
      </c>
      <c r="Z247" s="165">
        <v>-4.5843075718557946E-3</v>
      </c>
      <c r="AA247" s="165">
        <v>-7.3980515120191104E-3</v>
      </c>
      <c r="AB247" s="165">
        <v>4.2712052800508715E-4</v>
      </c>
      <c r="AC247" s="165">
        <v>-3.5043909917291671E-3</v>
      </c>
      <c r="AD247" s="165">
        <v>-1.0302446200779913E-2</v>
      </c>
      <c r="AE247" s="165">
        <v>4.5592535278791146E-3</v>
      </c>
      <c r="AF247" s="166">
        <v>8.6456448731331292E-4</v>
      </c>
      <c r="AK247" s="19"/>
    </row>
    <row r="248" spans="1:37" x14ac:dyDescent="0.2">
      <c r="A248" s="127">
        <v>44433</v>
      </c>
      <c r="B248" s="164">
        <v>-2.1052836970474331E-3</v>
      </c>
      <c r="C248" s="165">
        <v>3.0893276009180015E-2</v>
      </c>
      <c r="D248" s="165">
        <v>-1.2434303136770186E-2</v>
      </c>
      <c r="E248" s="165">
        <v>-8.4212942260823986E-3</v>
      </c>
      <c r="F248" s="165">
        <v>-1.8064129189581113E-3</v>
      </c>
      <c r="G248" s="165">
        <v>1.0207437042333734E-2</v>
      </c>
      <c r="H248" s="165">
        <v>6.8479765677831317E-3</v>
      </c>
      <c r="I248" s="165">
        <v>5.0569790964249961E-4</v>
      </c>
      <c r="J248" s="165">
        <v>1.0712730252195879E-3</v>
      </c>
      <c r="K248" s="165">
        <v>9.642760342799761E-3</v>
      </c>
      <c r="L248" s="165">
        <v>1.1161144072651119E-2</v>
      </c>
      <c r="M248" s="165">
        <v>9.5470403615083299E-4</v>
      </c>
      <c r="N248" s="165">
        <v>-3.1393937175634434E-3</v>
      </c>
      <c r="O248" s="165">
        <v>0</v>
      </c>
      <c r="P248" s="165">
        <v>1.4305635420641671E-4</v>
      </c>
      <c r="Q248" s="165">
        <v>-6.61384917392005E-3</v>
      </c>
      <c r="R248" s="165">
        <v>2.0612672297998014E-2</v>
      </c>
      <c r="S248" s="165">
        <v>1.6776790326040736E-3</v>
      </c>
      <c r="T248" s="165">
        <v>-8.3633683947070825E-3</v>
      </c>
      <c r="U248" s="165">
        <v>-2.0156797636586843E-3</v>
      </c>
      <c r="V248" s="165">
        <v>-8.2362632835919491E-4</v>
      </c>
      <c r="W248" s="165">
        <v>-3.5619152460777403E-3</v>
      </c>
      <c r="X248" s="165">
        <v>4.5829237528625111E-3</v>
      </c>
      <c r="Y248" s="165">
        <v>1.2076711977569321E-2</v>
      </c>
      <c r="Z248" s="165">
        <v>-8.6677545767199771E-3</v>
      </c>
      <c r="AA248" s="165">
        <v>-1.4542447356570287E-3</v>
      </c>
      <c r="AB248" s="165">
        <v>-7.0440956488195816E-3</v>
      </c>
      <c r="AC248" s="165">
        <v>6.412949937939505E-3</v>
      </c>
      <c r="AD248" s="165">
        <v>4.0304232651622307E-4</v>
      </c>
      <c r="AE248" s="165">
        <v>-8.9652602175971374E-4</v>
      </c>
      <c r="AF248" s="166">
        <v>1.1095320794451968E-3</v>
      </c>
      <c r="AK248" s="19"/>
    </row>
    <row r="249" spans="1:37" x14ac:dyDescent="0.2">
      <c r="A249" s="127">
        <v>44434</v>
      </c>
      <c r="B249" s="164">
        <v>5.0427653605591427E-3</v>
      </c>
      <c r="C249" s="165">
        <v>-4.0317609111946151E-3</v>
      </c>
      <c r="D249" s="165">
        <v>-5.4151812882385908E-4</v>
      </c>
      <c r="E249" s="165">
        <v>-5.5271501379944299E-3</v>
      </c>
      <c r="F249" s="165">
        <v>-2.0494951004365713E-2</v>
      </c>
      <c r="G249" s="165">
        <v>-1.6390343089736081E-2</v>
      </c>
      <c r="H249" s="165">
        <v>-1.3095127132369822E-2</v>
      </c>
      <c r="I249" s="165">
        <v>-2.5273294870203911E-3</v>
      </c>
      <c r="J249" s="165">
        <v>-9.4524522917781573E-3</v>
      </c>
      <c r="K249" s="165">
        <v>-3.4444497173078403E-3</v>
      </c>
      <c r="L249" s="165">
        <v>-1.7186072051535994E-3</v>
      </c>
      <c r="M249" s="165">
        <v>9.5378911031329672E-4</v>
      </c>
      <c r="N249" s="165">
        <v>-7.4101332683380594E-3</v>
      </c>
      <c r="O249" s="165">
        <v>-1.2637056074390363E-2</v>
      </c>
      <c r="P249" s="165">
        <v>-7.7220219668096002E-3</v>
      </c>
      <c r="Q249" s="165">
        <v>-5.3377318564593601E-3</v>
      </c>
      <c r="R249" s="165">
        <v>5.1578548988051587E-3</v>
      </c>
      <c r="S249" s="165">
        <v>-7.871728778865994E-3</v>
      </c>
      <c r="T249" s="165">
        <v>-6.4876086674451328E-3</v>
      </c>
      <c r="U249" s="165">
        <v>-9.6686000573293907E-3</v>
      </c>
      <c r="V249" s="165">
        <v>-1.7192640536802806E-2</v>
      </c>
      <c r="W249" s="165">
        <v>-1.7522955316786604E-3</v>
      </c>
      <c r="X249" s="165">
        <v>2.6605339621882163E-2</v>
      </c>
      <c r="Y249" s="165">
        <v>-1.6053641086804848E-2</v>
      </c>
      <c r="Z249" s="165">
        <v>-6.8851767018910381E-3</v>
      </c>
      <c r="AA249" s="165">
        <v>-6.0076825050063842E-3</v>
      </c>
      <c r="AB249" s="165">
        <v>-8.8997464878068921E-3</v>
      </c>
      <c r="AC249" s="165">
        <v>-1.6649577938352311E-2</v>
      </c>
      <c r="AD249" s="165">
        <v>-1.0808276881995482E-2</v>
      </c>
      <c r="AE249" s="165">
        <v>-9.8143683451782371E-3</v>
      </c>
      <c r="AF249" s="166">
        <v>-5.433619070483342E-3</v>
      </c>
      <c r="AK249" s="19"/>
    </row>
    <row r="250" spans="1:37" x14ac:dyDescent="0.2">
      <c r="A250" s="127">
        <v>44435</v>
      </c>
      <c r="B250" s="164">
        <v>-1.3823673475498177E-3</v>
      </c>
      <c r="C250" s="165">
        <v>1.8971657874800707E-2</v>
      </c>
      <c r="D250" s="165">
        <v>5.9150132933805111E-3</v>
      </c>
      <c r="E250" s="165">
        <v>7.1845807936292694E-3</v>
      </c>
      <c r="F250" s="165">
        <v>2.4249422632794504E-2</v>
      </c>
      <c r="G250" s="165">
        <v>7.5269691458301757E-3</v>
      </c>
      <c r="H250" s="165">
        <v>1.4606027416107503E-2</v>
      </c>
      <c r="I250" s="165">
        <v>-3.0405573810716735E-3</v>
      </c>
      <c r="J250" s="165">
        <v>1.9805725246566652E-3</v>
      </c>
      <c r="K250" s="165">
        <v>2.7179810614931466E-2</v>
      </c>
      <c r="L250" s="165">
        <v>1.7652331246552411E-2</v>
      </c>
      <c r="M250" s="165">
        <v>1.1261001142128801E-3</v>
      </c>
      <c r="N250" s="165">
        <v>5.9101466187270191E-3</v>
      </c>
      <c r="O250" s="165">
        <v>1.4304498130914833E-2</v>
      </c>
      <c r="P250" s="165">
        <v>4.5395950752238345E-3</v>
      </c>
      <c r="Q250" s="165">
        <v>-2.135083632976098E-3</v>
      </c>
      <c r="R250" s="165">
        <v>8.037112828438886E-3</v>
      </c>
      <c r="S250" s="165">
        <v>2.2367546178951869E-3</v>
      </c>
      <c r="T250" s="165">
        <v>-3.5261460101866371E-3</v>
      </c>
      <c r="U250" s="165">
        <v>2.1064061266697909E-3</v>
      </c>
      <c r="V250" s="165">
        <v>3.9540139462499457E-3</v>
      </c>
      <c r="W250" s="165">
        <v>-7.7236344294839832E-4</v>
      </c>
      <c r="X250" s="165">
        <v>-4.7052166162032671E-3</v>
      </c>
      <c r="Y250" s="165">
        <v>1.3252453502203831E-2</v>
      </c>
      <c r="Z250" s="165">
        <v>4.5819934568982479E-3</v>
      </c>
      <c r="AA250" s="165">
        <v>3.1135898576406529E-3</v>
      </c>
      <c r="AB250" s="165">
        <v>9.4134910738592481E-3</v>
      </c>
      <c r="AC250" s="165">
        <v>1.3377926421404451E-2</v>
      </c>
      <c r="AD250" s="165">
        <v>-5.632860306771903E-3</v>
      </c>
      <c r="AE250" s="165">
        <v>2.0276399187544092E-2</v>
      </c>
      <c r="AF250" s="166">
        <v>6.8917494388456291E-3</v>
      </c>
      <c r="AK250" s="19"/>
    </row>
    <row r="251" spans="1:37" x14ac:dyDescent="0.2">
      <c r="A251" s="127">
        <v>44438</v>
      </c>
      <c r="B251" s="164">
        <v>5.7420916830233093E-3</v>
      </c>
      <c r="C251" s="165">
        <v>-2.6030235138935098E-2</v>
      </c>
      <c r="D251" s="165">
        <v>6.0598168868830626E-3</v>
      </c>
      <c r="E251" s="165">
        <v>3.0417152203883413E-2</v>
      </c>
      <c r="F251" s="165">
        <v>-1.8444175873731705E-2</v>
      </c>
      <c r="G251" s="165">
        <v>-6.4840717334579967E-3</v>
      </c>
      <c r="H251" s="165">
        <v>-2.5344688010388028E-3</v>
      </c>
      <c r="I251" s="165">
        <v>1.8637919349373533E-3</v>
      </c>
      <c r="J251" s="165">
        <v>9.5237732426316501E-3</v>
      </c>
      <c r="K251" s="165">
        <v>-2.1413231328230364E-2</v>
      </c>
      <c r="L251" s="165">
        <v>-1.4510700686169775E-2</v>
      </c>
      <c r="M251" s="165">
        <v>3.1582417719056011E-3</v>
      </c>
      <c r="N251" s="165">
        <v>1.150349725549682E-2</v>
      </c>
      <c r="O251" s="165">
        <v>9.2781593853796807E-4</v>
      </c>
      <c r="P251" s="165">
        <v>-3.1561795235296453E-3</v>
      </c>
      <c r="Q251" s="165">
        <v>4.2214250248653329E-3</v>
      </c>
      <c r="R251" s="165">
        <v>-1.6007365544176144E-2</v>
      </c>
      <c r="S251" s="165">
        <v>-3.7476840786201393E-3</v>
      </c>
      <c r="T251" s="165">
        <v>2.6211925574890493E-3</v>
      </c>
      <c r="U251" s="165">
        <v>1.2912034522513993E-2</v>
      </c>
      <c r="V251" s="165">
        <v>2.6852667062267077E-3</v>
      </c>
      <c r="W251" s="165">
        <v>4.3566510344550391E-3</v>
      </c>
      <c r="X251" s="165">
        <v>-5.8529921804409968E-3</v>
      </c>
      <c r="Y251" s="165">
        <v>-1.6348905332812858E-2</v>
      </c>
      <c r="Z251" s="165">
        <v>-1.0985337401249184E-3</v>
      </c>
      <c r="AA251" s="165">
        <v>0</v>
      </c>
      <c r="AB251" s="165">
        <v>-6.2744681226140075E-3</v>
      </c>
      <c r="AC251" s="165">
        <v>3.0940800330032658E-3</v>
      </c>
      <c r="AD251" s="165">
        <v>8.0534600586006366E-3</v>
      </c>
      <c r="AE251" s="165">
        <v>-8.8821472681366309E-4</v>
      </c>
      <c r="AF251" s="166">
        <v>-1.5783031267100345E-3</v>
      </c>
      <c r="AK251" s="19"/>
    </row>
    <row r="252" spans="1:37" x14ac:dyDescent="0.2">
      <c r="A252" s="173">
        <v>44439</v>
      </c>
      <c r="B252" s="174">
        <v>-7.2895601497635631E-3</v>
      </c>
      <c r="C252" s="175">
        <v>1.0349519370191018E-2</v>
      </c>
      <c r="D252" s="175">
        <v>6.2463479622016926E-3</v>
      </c>
      <c r="E252" s="175">
        <v>-8.4247194496054334E-3</v>
      </c>
      <c r="F252" s="175">
        <v>8.4535328778181373E-3</v>
      </c>
      <c r="G252" s="175">
        <v>-2.7429747374270175E-3</v>
      </c>
      <c r="H252" s="175">
        <v>-1.6465108410052887E-2</v>
      </c>
      <c r="I252" s="175">
        <v>-1.8603246768083004E-3</v>
      </c>
      <c r="J252" s="175">
        <v>2.3140085439659064E-3</v>
      </c>
      <c r="K252" s="175">
        <v>-1.6880243826195573E-2</v>
      </c>
      <c r="L252" s="175">
        <v>-2.1759187305225858E-4</v>
      </c>
      <c r="M252" s="175">
        <v>1.7254927702059497E-4</v>
      </c>
      <c r="N252" s="175">
        <v>-2.8126352281386824E-3</v>
      </c>
      <c r="O252" s="175">
        <v>2.2247312240402106E-3</v>
      </c>
      <c r="P252" s="175">
        <v>9.8582067362871229E-3</v>
      </c>
      <c r="Q252" s="175">
        <v>-3.0519347448590972E-3</v>
      </c>
      <c r="R252" s="175">
        <v>-3.0541323478666671E-3</v>
      </c>
      <c r="S252" s="175">
        <v>3.6772941151745897E-3</v>
      </c>
      <c r="T252" s="175">
        <v>-2.7450849673201771E-3</v>
      </c>
      <c r="U252" s="175">
        <v>-5.6325670230582547E-3</v>
      </c>
      <c r="V252" s="175">
        <v>-1.9579801342497261E-2</v>
      </c>
      <c r="W252" s="175">
        <v>-3.778031389115144E-3</v>
      </c>
      <c r="X252" s="175">
        <v>1.1321583532770685E-3</v>
      </c>
      <c r="Y252" s="175">
        <v>1.6934583329972774E-3</v>
      </c>
      <c r="Z252" s="175">
        <v>-4.8529740813666455E-3</v>
      </c>
      <c r="AA252" s="175">
        <v>4.1993792222019266E-3</v>
      </c>
      <c r="AB252" s="175">
        <v>-9.2115644027429555E-3</v>
      </c>
      <c r="AC252" s="175">
        <v>4.3594467538670134E-2</v>
      </c>
      <c r="AD252" s="175">
        <v>2.7082532709870044E-3</v>
      </c>
      <c r="AE252" s="175">
        <v>7.334187294903538E-3</v>
      </c>
      <c r="AF252" s="176">
        <v>-1.1048072533659248E-3</v>
      </c>
      <c r="AK252" s="19"/>
    </row>
    <row r="253" spans="1:37" x14ac:dyDescent="0.2">
      <c r="A253" s="395"/>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c r="Z253" s="396"/>
      <c r="AA253" s="396"/>
      <c r="AB253" s="396"/>
      <c r="AC253" s="396"/>
      <c r="AD253" s="396"/>
      <c r="AE253" s="396"/>
      <c r="AF253" s="397"/>
      <c r="AK253" s="14"/>
    </row>
    <row r="254" spans="1:37" x14ac:dyDescent="0.2">
      <c r="A254" s="205" t="s">
        <v>42</v>
      </c>
      <c r="B254" s="207">
        <f>VAR(B$2:B$252)</f>
        <v>1.6218520030714513E-4</v>
      </c>
      <c r="C254" s="207">
        <f t="shared" ref="C254:AE254" si="0">VAR(C$2:C$252)</f>
        <v>4.8118870544799268E-4</v>
      </c>
      <c r="D254" s="207">
        <f t="shared" si="0"/>
        <v>2.1487341823452866E-4</v>
      </c>
      <c r="E254" s="207">
        <f t="shared" si="0"/>
        <v>3.8738118050625519E-4</v>
      </c>
      <c r="F254" s="207">
        <f t="shared" si="0"/>
        <v>7.1241693269932641E-4</v>
      </c>
      <c r="G254" s="207">
        <f t="shared" si="0"/>
        <v>3.1579457807186733E-4</v>
      </c>
      <c r="H254" s="207">
        <f t="shared" si="0"/>
        <v>4.188186936881397E-4</v>
      </c>
      <c r="I254" s="207">
        <f t="shared" si="0"/>
        <v>1.615941584327712E-4</v>
      </c>
      <c r="J254" s="207">
        <f t="shared" si="0"/>
        <v>1.2811669979910297E-4</v>
      </c>
      <c r="K254" s="207">
        <f t="shared" si="0"/>
        <v>4.2270079322414151E-4</v>
      </c>
      <c r="L254" s="207">
        <f t="shared" si="0"/>
        <v>2.9467137178655915E-4</v>
      </c>
      <c r="M254" s="207">
        <f t="shared" si="0"/>
        <v>2.1407122870976288E-4</v>
      </c>
      <c r="N254" s="207">
        <f t="shared" si="0"/>
        <v>1.730264523140713E-4</v>
      </c>
      <c r="O254" s="207">
        <f t="shared" si="0"/>
        <v>4.3109315486655118E-4</v>
      </c>
      <c r="P254" s="207">
        <f t="shared" si="0"/>
        <v>2.4883157352547356E-4</v>
      </c>
      <c r="Q254" s="207">
        <f t="shared" si="0"/>
        <v>1.0273214995307691E-4</v>
      </c>
      <c r="R254" s="207">
        <f t="shared" si="0"/>
        <v>2.9753881856354038E-4</v>
      </c>
      <c r="S254" s="207">
        <f t="shared" si="0"/>
        <v>1.0248750457672346E-4</v>
      </c>
      <c r="T254" s="207">
        <f t="shared" si="0"/>
        <v>1.304353668170365E-4</v>
      </c>
      <c r="U254" s="207">
        <f t="shared" si="0"/>
        <v>2.3669705381563585E-4</v>
      </c>
      <c r="V254" s="207">
        <f t="shared" si="0"/>
        <v>3.2002089318628108E-4</v>
      </c>
      <c r="W254" s="207">
        <f t="shared" si="0"/>
        <v>9.1478429092846603E-5</v>
      </c>
      <c r="X254" s="207">
        <f t="shared" si="0"/>
        <v>3.4955439604617689E-4</v>
      </c>
      <c r="Y254" s="207">
        <f t="shared" si="0"/>
        <v>2.4008453587156931E-4</v>
      </c>
      <c r="Z254" s="207">
        <f t="shared" si="0"/>
        <v>2.0000071737438438E-4</v>
      </c>
      <c r="AA254" s="207">
        <f t="shared" si="0"/>
        <v>7.7890525315136566E-5</v>
      </c>
      <c r="AB254" s="207">
        <f t="shared" si="0"/>
        <v>2.1145426414640603E-4</v>
      </c>
      <c r="AC254" s="207">
        <f t="shared" si="0"/>
        <v>4.346423141049255E-4</v>
      </c>
      <c r="AD254" s="207">
        <f t="shared" si="0"/>
        <v>1.1636611119012829E-4</v>
      </c>
      <c r="AE254" s="207">
        <f t="shared" si="0"/>
        <v>3.8008861899832617E-4</v>
      </c>
      <c r="AF254" s="392"/>
    </row>
    <row r="255" spans="1:37" x14ac:dyDescent="0.2">
      <c r="A255" s="206" t="s">
        <v>41</v>
      </c>
      <c r="B255" s="208">
        <f>COVAR(B$2:B$252,$AF$2:$AF$252)</f>
        <v>6.0104568354329325E-5</v>
      </c>
      <c r="C255" s="208">
        <f t="shared" ref="C255:AE255" si="1">COVAR(C$2:C$252,$AF$2:$AF$252)</f>
        <v>1.293155612955508E-4</v>
      </c>
      <c r="D255" s="208">
        <f t="shared" si="1"/>
        <v>6.8189900873294156E-5</v>
      </c>
      <c r="E255" s="208">
        <f t="shared" si="1"/>
        <v>8.4916179419568258E-5</v>
      </c>
      <c r="F255" s="208">
        <f t="shared" si="1"/>
        <v>1.5871892202626268E-4</v>
      </c>
      <c r="G255" s="208">
        <f t="shared" si="1"/>
        <v>9.7861386012916148E-5</v>
      </c>
      <c r="H255" s="208">
        <f t="shared" si="1"/>
        <v>1.1605397033529085E-4</v>
      </c>
      <c r="I255" s="208">
        <f t="shared" si="1"/>
        <v>7.6615292596758099E-5</v>
      </c>
      <c r="J255" s="208">
        <f t="shared" si="1"/>
        <v>6.3969078641857915E-5</v>
      </c>
      <c r="K255" s="208">
        <f t="shared" si="1"/>
        <v>1.1980071571145459E-4</v>
      </c>
      <c r="L255" s="208">
        <f t="shared" si="1"/>
        <v>9.989847775178522E-5</v>
      </c>
      <c r="M255" s="208">
        <f t="shared" si="1"/>
        <v>1.0623242879435116E-4</v>
      </c>
      <c r="N255" s="208">
        <f t="shared" si="1"/>
        <v>6.1287388392291403E-5</v>
      </c>
      <c r="O255" s="208">
        <f t="shared" si="1"/>
        <v>8.5705251214715446E-5</v>
      </c>
      <c r="P255" s="208">
        <f t="shared" si="1"/>
        <v>7.4773616047117396E-5</v>
      </c>
      <c r="Q255" s="208">
        <f t="shared" si="1"/>
        <v>5.0592138820167512E-5</v>
      </c>
      <c r="R255" s="208">
        <f t="shared" si="1"/>
        <v>1.0432585671079839E-4</v>
      </c>
      <c r="S255" s="208">
        <f t="shared" si="1"/>
        <v>5.0005551724946348E-5</v>
      </c>
      <c r="T255" s="208">
        <f t="shared" si="1"/>
        <v>4.07011182282875E-5</v>
      </c>
      <c r="U255" s="208">
        <f t="shared" si="1"/>
        <v>7.3214809376937861E-5</v>
      </c>
      <c r="V255" s="208">
        <f t="shared" si="1"/>
        <v>6.1698673636837139E-5</v>
      </c>
      <c r="W255" s="208">
        <f t="shared" si="1"/>
        <v>3.7389784003783495E-5</v>
      </c>
      <c r="X255" s="208">
        <f t="shared" si="1"/>
        <v>6.5933680715546573E-5</v>
      </c>
      <c r="Y255" s="208">
        <f t="shared" si="1"/>
        <v>8.8392927146561527E-5</v>
      </c>
      <c r="Z255" s="208">
        <f t="shared" si="1"/>
        <v>6.8457086252886329E-5</v>
      </c>
      <c r="AA255" s="208">
        <f t="shared" si="1"/>
        <v>3.7982361811992703E-5</v>
      </c>
      <c r="AB255" s="208">
        <f t="shared" si="1"/>
        <v>9.2367289856556988E-5</v>
      </c>
      <c r="AC255" s="208">
        <f t="shared" si="1"/>
        <v>8.3106629435210035E-5</v>
      </c>
      <c r="AD255" s="208">
        <f t="shared" si="1"/>
        <v>4.480383960243918E-5</v>
      </c>
      <c r="AE255" s="208">
        <f t="shared" si="1"/>
        <v>9.483910604758455E-5</v>
      </c>
      <c r="AF255" s="393"/>
    </row>
    <row r="256" spans="1:37" x14ac:dyDescent="0.2">
      <c r="A256" s="206" t="s">
        <v>40</v>
      </c>
      <c r="B256" s="209">
        <f>CORREL(B$2:B$252,$AF$2:$AF$252)</f>
        <v>0.52933466550442554</v>
      </c>
      <c r="C256" s="209">
        <f t="shared" ref="C256:AE256" si="2">CORREL(C$2:C$252,$AF$2:$AF$252)</f>
        <v>0.66118279081153086</v>
      </c>
      <c r="D256" s="209">
        <f t="shared" si="2"/>
        <v>0.52174365626959962</v>
      </c>
      <c r="E256" s="209">
        <f t="shared" si="2"/>
        <v>0.48389334734521122</v>
      </c>
      <c r="F256" s="209">
        <f t="shared" si="2"/>
        <v>0.66694504929715637</v>
      </c>
      <c r="G256" s="209">
        <f t="shared" si="2"/>
        <v>0.61764295527404234</v>
      </c>
      <c r="H256" s="209">
        <f t="shared" si="2"/>
        <v>0.63602683313005659</v>
      </c>
      <c r="I256" s="209">
        <f t="shared" si="2"/>
        <v>0.67597572535592421</v>
      </c>
      <c r="J256" s="209">
        <f t="shared" si="2"/>
        <v>0.63386341860593964</v>
      </c>
      <c r="K256" s="209">
        <f t="shared" si="2"/>
        <v>0.65353875395812522</v>
      </c>
      <c r="L256" s="209">
        <f t="shared" si="2"/>
        <v>0.6527071386853921</v>
      </c>
      <c r="M256" s="209">
        <f t="shared" si="2"/>
        <v>0.81434123166555905</v>
      </c>
      <c r="N256" s="209">
        <f t="shared" si="2"/>
        <v>0.52256862158406159</v>
      </c>
      <c r="O256" s="209">
        <f t="shared" si="2"/>
        <v>0.46296731705995392</v>
      </c>
      <c r="P256" s="209">
        <f t="shared" si="2"/>
        <v>0.53164790298438336</v>
      </c>
      <c r="Q256" s="209">
        <f t="shared" si="2"/>
        <v>0.5598327693577827</v>
      </c>
      <c r="R256" s="209">
        <f t="shared" si="2"/>
        <v>0.67834184328389202</v>
      </c>
      <c r="S256" s="209">
        <f t="shared" si="2"/>
        <v>0.55400186718965205</v>
      </c>
      <c r="T256" s="209">
        <f t="shared" si="2"/>
        <v>0.39970273858418581</v>
      </c>
      <c r="U256" s="209">
        <f t="shared" si="2"/>
        <v>0.53374150316041913</v>
      </c>
      <c r="V256" s="209">
        <f t="shared" si="2"/>
        <v>0.38682552706649009</v>
      </c>
      <c r="W256" s="209">
        <f t="shared" si="2"/>
        <v>0.43845201648612891</v>
      </c>
      <c r="X256" s="209">
        <f t="shared" si="2"/>
        <v>0.39552906361160706</v>
      </c>
      <c r="Y256" s="209">
        <f t="shared" si="2"/>
        <v>0.63982895023499164</v>
      </c>
      <c r="Z256" s="209">
        <f t="shared" si="2"/>
        <v>0.542914071562273</v>
      </c>
      <c r="AA256" s="209">
        <f t="shared" si="2"/>
        <v>0.48268979220583447</v>
      </c>
      <c r="AB256" s="209">
        <f t="shared" si="2"/>
        <v>0.7124238368442587</v>
      </c>
      <c r="AC256" s="209">
        <f t="shared" si="2"/>
        <v>0.44709326872512534</v>
      </c>
      <c r="AD256" s="209">
        <f t="shared" si="2"/>
        <v>0.4658332003288172</v>
      </c>
      <c r="AE256" s="209">
        <f t="shared" si="2"/>
        <v>0.54559889661136107</v>
      </c>
      <c r="AF256" s="394"/>
    </row>
    <row r="257" spans="1:35" ht="48" customHeight="1" x14ac:dyDescent="0.2">
      <c r="A257" s="210" t="s">
        <v>46</v>
      </c>
      <c r="B257" s="211">
        <f>AVERAGE(B303:AE332)</f>
        <v>0.30243238179254417</v>
      </c>
      <c r="C257" s="398"/>
      <c r="D257" s="398"/>
      <c r="E257" s="398"/>
      <c r="F257" s="398"/>
      <c r="G257" s="398"/>
      <c r="H257" s="398"/>
      <c r="I257" s="398"/>
      <c r="J257" s="398"/>
      <c r="K257" s="398"/>
      <c r="L257" s="398"/>
      <c r="M257" s="398"/>
      <c r="N257" s="398"/>
      <c r="O257" s="398"/>
      <c r="P257" s="398"/>
      <c r="Q257" s="398"/>
      <c r="R257" s="398"/>
      <c r="S257" s="398"/>
      <c r="T257" s="398"/>
      <c r="U257" s="398"/>
      <c r="V257" s="398"/>
      <c r="W257" s="398"/>
      <c r="X257" s="398"/>
      <c r="Y257" s="398"/>
      <c r="Z257" s="398"/>
      <c r="AA257" s="398"/>
      <c r="AB257" s="398"/>
      <c r="AC257" s="398"/>
      <c r="AD257" s="398"/>
      <c r="AE257" s="398"/>
      <c r="AF257" s="399"/>
    </row>
    <row r="258" spans="1:35" x14ac:dyDescent="0.2">
      <c r="A258" s="395"/>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c r="Z258" s="396"/>
      <c r="AA258" s="396"/>
      <c r="AB258" s="396"/>
      <c r="AC258" s="396"/>
      <c r="AD258" s="396"/>
      <c r="AE258" s="396"/>
      <c r="AF258" s="397"/>
    </row>
    <row r="259" spans="1:35" x14ac:dyDescent="0.2">
      <c r="A259" s="212" t="s">
        <v>57</v>
      </c>
      <c r="B259" s="236">
        <v>0</v>
      </c>
      <c r="C259" s="240">
        <v>2.4830762742099666E-2</v>
      </c>
      <c r="D259" s="240">
        <v>3.7428325230422346E-2</v>
      </c>
      <c r="E259" s="240">
        <v>2.7808430146826785E-2</v>
      </c>
      <c r="F259" s="240">
        <v>0</v>
      </c>
      <c r="G259" s="240">
        <v>0</v>
      </c>
      <c r="H259" s="240">
        <v>0</v>
      </c>
      <c r="I259" s="240">
        <v>4.3034114726093808E-2</v>
      </c>
      <c r="J259" s="240">
        <v>4.830781714522199E-2</v>
      </c>
      <c r="K259" s="240">
        <v>2.6537507789311372E-2</v>
      </c>
      <c r="L259" s="240">
        <v>3.1851501770959106E-2</v>
      </c>
      <c r="M259" s="240">
        <v>3.7498842367529414E-2</v>
      </c>
      <c r="N259" s="240">
        <v>4.1629568592305058E-2</v>
      </c>
      <c r="O259" s="240">
        <v>2.6349045185563136E-2</v>
      </c>
      <c r="P259" s="240">
        <v>3.4716805036238432E-2</v>
      </c>
      <c r="Q259" s="240">
        <v>5.4132972511006489E-2</v>
      </c>
      <c r="R259" s="240">
        <v>3.1700462578282552E-2</v>
      </c>
      <c r="S259" s="240">
        <v>5.4199439403261274E-2</v>
      </c>
      <c r="T259" s="240">
        <v>4.7868472336094155E-2</v>
      </c>
      <c r="U259" s="240">
        <v>3.562634124722721E-2</v>
      </c>
      <c r="V259" s="240">
        <v>3.0609396559891134E-2</v>
      </c>
      <c r="W259" s="240">
        <v>5.7423296910485672E-2</v>
      </c>
      <c r="X259" s="240">
        <v>2.9347429685092283E-2</v>
      </c>
      <c r="Y259" s="240">
        <v>3.5365929779217466E-2</v>
      </c>
      <c r="Z259" s="240">
        <v>3.8790632621676764E-2</v>
      </c>
      <c r="AA259" s="240">
        <v>6.2057167912815125E-2</v>
      </c>
      <c r="AB259" s="240">
        <v>3.7731134940631628E-2</v>
      </c>
      <c r="AC259" s="240">
        <v>2.629533104822087E-2</v>
      </c>
      <c r="AD259" s="240">
        <v>5.0756273721080013E-2</v>
      </c>
      <c r="AE259" s="240">
        <v>2.8103998012445671E-2</v>
      </c>
      <c r="AF259" s="241">
        <f>SUM($B$259:$AE$259)</f>
        <v>1.0000009999999995</v>
      </c>
    </row>
    <row r="260" spans="1:35" x14ac:dyDescent="0.2">
      <c r="A260" s="183" t="s">
        <v>88</v>
      </c>
      <c r="B260" s="237">
        <f t="shared" ref="B260:AE260" si="3">B259^2</f>
        <v>0</v>
      </c>
      <c r="C260" s="242">
        <f t="shared" si="3"/>
        <v>6.1656677835444495E-4</v>
      </c>
      <c r="D260" s="242">
        <f t="shared" si="3"/>
        <v>1.4008795295542701E-3</v>
      </c>
      <c r="E260" s="242">
        <f t="shared" si="3"/>
        <v>7.7330878723094482E-4</v>
      </c>
      <c r="F260" s="242">
        <f t="shared" si="3"/>
        <v>0</v>
      </c>
      <c r="G260" s="242">
        <f t="shared" si="3"/>
        <v>0</v>
      </c>
      <c r="H260" s="242">
        <f t="shared" si="3"/>
        <v>0</v>
      </c>
      <c r="I260" s="242">
        <f t="shared" si="3"/>
        <v>1.8519350302586041E-3</v>
      </c>
      <c r="J260" s="242">
        <f t="shared" si="3"/>
        <v>2.3336451973362039E-3</v>
      </c>
      <c r="K260" s="242">
        <f t="shared" si="3"/>
        <v>7.0423931966776172E-4</v>
      </c>
      <c r="L260" s="242">
        <f t="shared" si="3"/>
        <v>1.0145181650654111E-3</v>
      </c>
      <c r="M260" s="242">
        <f t="shared" si="3"/>
        <v>1.4061631789048189E-3</v>
      </c>
      <c r="N260" s="242">
        <f t="shared" si="3"/>
        <v>1.7330209811814317E-3</v>
      </c>
      <c r="O260" s="242">
        <f t="shared" si="3"/>
        <v>6.9427218219084781E-4</v>
      </c>
      <c r="P260" s="242">
        <f t="shared" si="3"/>
        <v>1.2052565519241902E-3</v>
      </c>
      <c r="Q260" s="242">
        <f t="shared" si="3"/>
        <v>2.9303787128773843E-3</v>
      </c>
      <c r="R260" s="242">
        <f t="shared" si="3"/>
        <v>1.0049193276770924E-3</v>
      </c>
      <c r="S260" s="242">
        <f t="shared" si="3"/>
        <v>2.9375792316277908E-3</v>
      </c>
      <c r="T260" s="242">
        <f t="shared" si="3"/>
        <v>2.2913906437914116E-3</v>
      </c>
      <c r="U260" s="242">
        <f t="shared" si="3"/>
        <v>1.2692361906638829E-3</v>
      </c>
      <c r="V260" s="242">
        <f t="shared" si="3"/>
        <v>9.3693515776067514E-4</v>
      </c>
      <c r="W260" s="242">
        <f t="shared" si="3"/>
        <v>3.2974350280697935E-3</v>
      </c>
      <c r="X260" s="242">
        <f t="shared" si="3"/>
        <v>8.6127162912143576E-4</v>
      </c>
      <c r="Y260" s="242">
        <f t="shared" si="3"/>
        <v>1.2507489891485407E-3</v>
      </c>
      <c r="Z260" s="242">
        <f t="shared" si="3"/>
        <v>1.5047131791898936E-3</v>
      </c>
      <c r="AA260" s="242">
        <f t="shared" si="3"/>
        <v>3.8510920893593311E-3</v>
      </c>
      <c r="AB260" s="242">
        <f t="shared" si="3"/>
        <v>1.423638543908153E-3</v>
      </c>
      <c r="AC260" s="242">
        <f t="shared" si="3"/>
        <v>6.914444349355285E-4</v>
      </c>
      <c r="AD260" s="242">
        <f t="shared" si="3"/>
        <v>2.5761993220491976E-3</v>
      </c>
      <c r="AE260" s="242">
        <f t="shared" si="3"/>
        <v>7.8983470428355021E-4</v>
      </c>
      <c r="AF260" s="179"/>
    </row>
    <row r="261" spans="1:35" x14ac:dyDescent="0.2">
      <c r="A261" s="213" t="s">
        <v>45</v>
      </c>
      <c r="B261" s="238">
        <f>1/SUM(B260:AE260)</f>
        <v>24.183432562883141</v>
      </c>
      <c r="C261" s="398"/>
      <c r="D261" s="398"/>
      <c r="E261" s="398"/>
      <c r="F261" s="398"/>
      <c r="G261" s="398"/>
      <c r="H261" s="398"/>
      <c r="I261" s="398"/>
      <c r="J261" s="398"/>
      <c r="K261" s="398"/>
      <c r="L261" s="398"/>
      <c r="M261" s="398"/>
      <c r="N261" s="398"/>
      <c r="O261" s="398"/>
      <c r="P261" s="398"/>
      <c r="Q261" s="398"/>
      <c r="R261" s="398"/>
      <c r="S261" s="398"/>
      <c r="T261" s="398"/>
      <c r="U261" s="398"/>
      <c r="V261" s="398"/>
      <c r="W261" s="398"/>
      <c r="X261" s="398"/>
      <c r="Y261" s="398"/>
      <c r="Z261" s="398"/>
      <c r="AA261" s="398"/>
      <c r="AB261" s="398"/>
      <c r="AC261" s="398"/>
      <c r="AD261" s="398"/>
      <c r="AE261" s="398"/>
      <c r="AF261" s="399"/>
    </row>
    <row r="262" spans="1:35" ht="16" thickBot="1" x14ac:dyDescent="0.25">
      <c r="A262" s="395"/>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c r="Z262" s="396"/>
      <c r="AA262" s="396"/>
      <c r="AB262" s="396"/>
      <c r="AC262" s="396"/>
      <c r="AD262" s="396"/>
      <c r="AE262" s="396"/>
      <c r="AF262" s="397"/>
    </row>
    <row r="263" spans="1:35" ht="17" x14ac:dyDescent="0.25">
      <c r="A263" s="228" t="s">
        <v>43</v>
      </c>
      <c r="B263" s="230">
        <f>IF(OR(B335&lt;AVERAGE($B$335:$AE$335),B341&lt;0.1,AND(OR(B337="Medium",B337="Low"),B338="Strong"),B336="Medium"),B259*STDEV(B2:B252),0)</f>
        <v>0</v>
      </c>
      <c r="C263" s="177">
        <f t="shared" ref="C263:AE263" si="4">IF(OR(C335&lt;AVERAGE($B$335:$AE$335),C341&lt;0.1,AND(OR(C337="Medium",C337="Low"),C338="Strong"),C336="Medium"),C259*STDEV(C2:C252),0)</f>
        <v>5.4468795644718889E-4</v>
      </c>
      <c r="D263" s="177">
        <f t="shared" si="4"/>
        <v>5.48645398276614E-4</v>
      </c>
      <c r="E263" s="177">
        <f t="shared" si="4"/>
        <v>5.4732556206830312E-4</v>
      </c>
      <c r="F263" s="177">
        <f t="shared" si="4"/>
        <v>0</v>
      </c>
      <c r="G263" s="177">
        <f t="shared" si="4"/>
        <v>0</v>
      </c>
      <c r="H263" s="177">
        <f t="shared" si="4"/>
        <v>0</v>
      </c>
      <c r="I263" s="177">
        <f t="shared" si="4"/>
        <v>5.4704833670052202E-4</v>
      </c>
      <c r="J263" s="177">
        <f t="shared" si="4"/>
        <v>5.4678964985151364E-4</v>
      </c>
      <c r="K263" s="177">
        <f t="shared" si="4"/>
        <v>5.4560289500990794E-4</v>
      </c>
      <c r="L263" s="177">
        <f t="shared" si="4"/>
        <v>5.4676270849629788E-4</v>
      </c>
      <c r="M263" s="177">
        <f t="shared" si="4"/>
        <v>5.4865205683983433E-4</v>
      </c>
      <c r="N263" s="177">
        <f t="shared" si="4"/>
        <v>5.4759334561303252E-4</v>
      </c>
      <c r="O263" s="177">
        <f t="shared" si="4"/>
        <v>5.4707950551701129E-4</v>
      </c>
      <c r="P263" s="177">
        <f t="shared" si="4"/>
        <v>5.4763663529495802E-4</v>
      </c>
      <c r="Q263" s="177">
        <f t="shared" si="4"/>
        <v>5.4867486305700561E-4</v>
      </c>
      <c r="R263" s="177">
        <f t="shared" si="4"/>
        <v>5.4681121926009285E-4</v>
      </c>
      <c r="S263" s="177">
        <f t="shared" si="4"/>
        <v>5.4869405404646128E-4</v>
      </c>
      <c r="T263" s="177">
        <f t="shared" si="4"/>
        <v>5.4669770362061898E-4</v>
      </c>
      <c r="U263" s="177">
        <f t="shared" si="4"/>
        <v>5.4810990405786478E-4</v>
      </c>
      <c r="V263" s="177">
        <f t="shared" si="4"/>
        <v>5.4757540671965949E-4</v>
      </c>
      <c r="W263" s="177">
        <f t="shared" si="4"/>
        <v>5.4922142748034812E-4</v>
      </c>
      <c r="X263" s="177">
        <f t="shared" si="4"/>
        <v>5.4869051764109276E-4</v>
      </c>
      <c r="Y263" s="177">
        <f t="shared" si="4"/>
        <v>5.4798311155688172E-4</v>
      </c>
      <c r="Z263" s="177">
        <f t="shared" si="4"/>
        <v>5.4858337131257384E-4</v>
      </c>
      <c r="AA263" s="177">
        <f t="shared" si="4"/>
        <v>5.4768931510224407E-4</v>
      </c>
      <c r="AB263" s="177">
        <f t="shared" si="4"/>
        <v>5.4866605573204491E-4</v>
      </c>
      <c r="AC263" s="177">
        <f t="shared" si="4"/>
        <v>5.4820708612289093E-4</v>
      </c>
      <c r="AD263" s="177">
        <f t="shared" si="4"/>
        <v>5.4752378647645076E-4</v>
      </c>
      <c r="AE263" s="177">
        <f t="shared" si="4"/>
        <v>5.4791165527672979E-4</v>
      </c>
      <c r="AF263" s="392"/>
      <c r="AH263" s="279" t="s">
        <v>48</v>
      </c>
      <c r="AI263" s="280">
        <f>SUM(B263:AE263)</f>
        <v>1.4238863527578147E-2</v>
      </c>
    </row>
    <row r="264" spans="1:35" ht="17" x14ac:dyDescent="0.25">
      <c r="A264" s="229" t="s">
        <v>44</v>
      </c>
      <c r="B264" s="234">
        <f>(B259*(SUMPRODUCT(C259:AE259,C271:AE271)))</f>
        <v>0</v>
      </c>
      <c r="C264" s="235">
        <f>(C259*(SUMPRODUCT(D259:AE259,D272:AE272)+B259*C271))</f>
        <v>2.2558590156283252E-6</v>
      </c>
      <c r="D264" s="235">
        <f>(D259*(SUMPRODUCT(E259:AE259,E273:AE273)+B259*D271+C259*D272))</f>
        <v>2.2715923559188134E-6</v>
      </c>
      <c r="E264" s="235">
        <f>(E259*(SUMPRODUCT(F259:AE259,F274:AE274)+B259*E271+C259*E272+D259*E273))</f>
        <v>2.2663462230443331E-6</v>
      </c>
      <c r="F264" s="235">
        <f>(F259*(SUMPRODUCT(G259:AE259,G275:AE275)+B259*F271+C259*F272+D259*F273+F274*E259))</f>
        <v>0</v>
      </c>
      <c r="G264" s="235">
        <f>(G259*(SUMPRODUCT(H259:AE259,H276:AE276)+B259*G271+C259*G272+D259*G273+G274*E259+G275*F259))</f>
        <v>0</v>
      </c>
      <c r="H264" s="235">
        <f>(H259*(SUMPRODUCT(I259:AE259,I277:AE277)+B259*H271+C259*H272+D259*H273+H274*E259+H275*F259+G259*H276))</f>
        <v>0</v>
      </c>
      <c r="I264" s="235">
        <f>(I259*(SUMPRODUCT(J259:AE259,J278:AE278)+B259*I271+C259*I272+D259*I273+I274*E259+I275*F259+G259*I276+H259*I277))</f>
        <v>2.2652441636877104E-6</v>
      </c>
      <c r="J264" s="235">
        <f>(J259*(SUMPRODUCT(K259:AE259,K279:AE279)+B259*J271+C259*J272+D259*J273+J274*E259+J275*F259+G259*J276+H259*J277+I259*J278))</f>
        <v>2.2642157589354264E-6</v>
      </c>
      <c r="K264" s="235">
        <f>(K259*(SUMPRODUCT(L259:AE259,L280:AE280)+B259*K271+C259*K272+D259*K273+K274*E259+K275*F259+G259*K276+H259*K277+I259*K278+J259*K279))</f>
        <v>2.2594973183683754E-6</v>
      </c>
      <c r="L264" s="235">
        <f>(L259*(SUMPRODUCT(M259:AE259,M281:AE281)+B259*L271+C259*L272+D259*L273+L274*E259+L275*F259+G259*L276+H259*L277+I259*L278+J259*L279+K259*L280))</f>
        <v>2.2641086517520498E-6</v>
      </c>
      <c r="M264" s="235">
        <f>(M259*(SUMPRODUCT(N259:AE259,N282:AE282)+B259*M271+C259*M272+D259*M273+M274*E259+M275*F259+G259*M276+H259*M277+I259*M278+J259*M279+K259*M280+L259*M281))</f>
        <v>2.2716188199463765E-6</v>
      </c>
      <c r="N264" s="235">
        <f>(N259*(SUMPRODUCT(O259:AE259,O283:AE283)+B259*N271+C259*N272+D259*N273+N274*E259+N275*F259+G259*N276+H259*N277+I259*N278+J259*N279+K259*N280+L259*N281+M259*N282))</f>
        <v>2.2674107040011769E-6</v>
      </c>
      <c r="O264" s="235">
        <f>(O259*(SUMPRODUCT(P259:AE259,P284:AE284)+B259*O271+C259*O272+D259*O273+O274*E259+O275*F259+G259*O276+H259*O277+I259*O278+J259*O279+K259*O280+L259*O281+M259*O282+N259*O283))</f>
        <v>2.2653680720050849E-6</v>
      </c>
      <c r="P264" s="235">
        <f>(P259*(SUMPRODUCT(Q259:AE259,Q285:AE285)+B259*P271+C259*P272+D259*P273+P274*E259+P275*F259+G259*P276+H259*P277+I259*P278+J259*P279+K259*P280+L259*P281+M259*P282+N259*P283+O259*P284))</f>
        <v>2.2675827831014805E-6</v>
      </c>
      <c r="Q264" s="235">
        <f>(Q259*(SUMPRODUCT(R259:AE259,R286:AE286)+B259*Q271+C259*Q272+D259*Q273+Q274*E259+Q275*F259+G259*Q276+H259*Q277+I259*Q278+J259*Q279+K259*Q280+L259*Q281+M259*Q282+N259*Q283+O259*Q284+P259*Q285))</f>
        <v>2.2717094615738056E-6</v>
      </c>
      <c r="R264" s="235">
        <f>(R259*(SUMPRODUCT(S259:AE259,S287:AE287)+B259*R271+C259*R272+D259*R273+R274*E259+R275*F259+G259*R276+H259*R277+I259*R278+J259*R279+K259*R280+L259*R281+M259*R282+N259*R283+O259*R284+P259*R285+Q259*R286))</f>
        <v>2.2643015092644623E-6</v>
      </c>
      <c r="S264" s="235">
        <f>(S259*(SUMPRODUCT(T259:AE259,T288:AE288)+B259*S271+C259*S272+D259*S273+S274*E259+S275*F259+G259*S276+H259*S277+I259*S278+J259*S279+K259*S280+L259*S281+M259*S282+N259*S283+O259*S284+P259*S285+Q259*S286+R259*S287))</f>
        <v>2.2717857345016711E-6</v>
      </c>
      <c r="T264" s="235">
        <f>(T259*(SUMPRODUCT(U259:AE259,U289:AE289)+B259*T271+C259*T272+D259*T273+T274*E259+T275*F259+G259*T276+H259*T277+I259*T278+J259*T279+K259*T280+L259*T281+M259*T282+N259*T283+O259*T284+P259*T285+Q259*T286+R259*T287+S259*T288))</f>
        <v>2.2638502186560229E-6</v>
      </c>
      <c r="U264" s="235">
        <f>(U259*(SUMPRODUCT(V259:AE259,V290:AE290)+B259*U271+C259*U272+D259*U273+U274*E259+U275*F259+G259*U276+H259*U277+I259*U278+J259*U279+K259*U280+L259*U281+M259*U282+N259*U283+O259*U284+P259*U285+Q259*U286+R259*U287+S259*U288+T259*U289))</f>
        <v>2.2694639810830208E-6</v>
      </c>
      <c r="V264" s="235">
        <f>(V259*(SUMPRODUCT(W259:AE259,W291:AE291)+B259*V271+C259*V272+D259*V273+V274*E259+V275*F259+G259*V276+H259*V277+I259*V278+J259*V279+K259*V280+L259*V281+M259*V282+N259*V283+O259*V284+P259*V285+Q259*V286+R259*V287+S259*V288+T259*V289+U259*V290))</f>
        <v>2.2673393954843455E-6</v>
      </c>
      <c r="W264" s="235">
        <f>(W259*(SUMPRODUCT(X259:AE259,X292:AE292)+B259*W271+C259*W272+D259*W273+W274*E259+W275*F259+G259*W276+H259*W277+I259*W278+J259*W279+K259*W280+L259*W281+M259*W282+N259*W283+O259*W284+P259*W285+Q259*W286+R259*W287+S259*W288+T259*W289+U259*W290+V259*W291))</f>
        <v>2.2738816474307666E-6</v>
      </c>
      <c r="X264" s="235">
        <f>(X259*(SUMPRODUCT(Y259:AE259,Y293:AE293)+B259*X271+C259*X272+D259*X273+X274*E259+X275*F259+G259*X276+H259*X277+I259*X278+J259*X279+K259*X280+L259*X281+M259*X282+N259*X283+O259*X284+P259*X285+Q259*X286+R259*X287+S259*X288+T259*X289+U259*X290+V259*X291+W259*X292))</f>
        <v>2.2717716793811215E-6</v>
      </c>
      <c r="Y264" s="235">
        <f>(Y259*(SUMPRODUCT(Z259:AE259,Z294:AE294)+B259*Y271+C259*Y272+D259*Y273+Y274*E259+Y275*F259+G259*Y276+H259*Y277+I259*Y278+J259*Y279+K259*Y280+L259*Y281+M259*Y282+N259*Y283+O259*Y284+P259*Y285+Q259*Y286+R259*Y287+S259*Y288+T259*Y289+U259*Y290+V259*Y291+W259*Y292+X259*Y293))</f>
        <v>2.2689600063275478E-6</v>
      </c>
      <c r="Z264" s="235">
        <f>(Z259*(SUMPRODUCT(AA259:AE259,AA295:AE295)+B259*Z271+C259*Z272+D259*Z273+Z274*E259+Z275*F259+G259*Z276+H259*Z277+I259*Z278+J259*Z279+K259*Z280+L259*Z281+M259*Z282+N259*Z283+O259*Z284+P259*Z285+Q259*Z286+R259*Z287+S259*Z288+T259*Z289+U259*Z290+V259*Z291+W259*Z292+X259*Z293+Y259*Z294))</f>
        <v>2.2713458324855942E-6</v>
      </c>
      <c r="AA264" s="235">
        <f>(AA259*(SUMPRODUCT(AB259:AE259,AB296:AE296)+B259*AA271+C259*AA272+D259*AA273+AA274*E259+AA275*F259+G259*AA276+H259*AA277+I259*AA278+J259*AA279+K259*AA280+L259*AA281+M259*AA282+N259*AA283+O259*AA284+P259*AA285+Q259*AA286+R259*AA287+S259*AA288+T259*AA289+U259*AA290+V259*AA291+W259*AA292+X259*AA293+Y259*AA294+Z259*AA295))</f>
        <v>2.2677921869882536E-6</v>
      </c>
      <c r="AB264" s="235">
        <f>(AB259*(SUMPRODUCT(AC259:AE259,AC297:AE297)+B259*AB271+C259*AB272+D259*AB273+AB274*E259+AB275*F259+G259*AB276+H259*AB277+I259*AB278+J259*AB279+K259*AB280+L259*AB281+M259*AB282+N259*AB283+O259*AB284+P259*AB285+Q259*AB286+R259*AB287+S259*AB288+T259*AB289+U259*AB290+V259*AB291+W259*AB292+X259*AB293+Y259*AB294+Z259*AB295+AA259*AB296))</f>
        <v>2.2716744575478708E-6</v>
      </c>
      <c r="AC264" s="235">
        <f>(AC259*(SUMPRODUCT(AD259:AE259,AD298:AE298)+B259*AC271+C259*AC272+D259*AC273+AC274*E259+AC275*F259+G259*AC276+H259*AC277+I259*AC278+J259*AC279+K259*AC280+L259*AC281+M259*AC282+N259*AC283+O259*AC284+P259*AC285+Q259*AC286+R259*AC287+S259*AC288+T259*AC289+U259*AC290+V259*AC291+W259*AC292+X259*AC293+Y259*AC294+Z259*AC295+AA259*AC296+AB259*AC297))</f>
        <v>2.2698502537128997E-6</v>
      </c>
      <c r="AD264" s="235">
        <f>(AD259*(AE259*AE299+B259*AD271+C259*AD272+D259*AD273+AD274*E259+AD275*F259+G259*AD276+H259*AD277+I259*AD278+J259*AD279+K259*AD280+L259*AD281+M259*AD282+N259*AD283+O259*AD284+P259*AD285+Q259*AD286+R259*AD287+S259*AD288+T259*AD289+U259*AD290+V259*AD291+W259*AD292+X259*AD293+Y259*AD294+Z259*AD295+AA259*AD296+AB259*AD297+AC259*AD298))</f>
        <v>2.267134199857974E-6</v>
      </c>
      <c r="AE264" s="235">
        <f>(AE259*(B259*AE271+C259*AE272+D259*AE273+AE274*E259+AE275*F259+G259*AE276+H259*AE277+I259*AE278+J259*AE279+K259*AE280+L259*AE281+M259*AE282+N259*AE283+O259*AE284+P259*AE285+Q259*AE286+R259*AE287+S259*AE288+T259*AE289+U259*AE290+V259*AE291+W259*AE292+X259*AE293+Y259*AE294+Z259*AE295+AA259*AE296+AB259*AE297+AC259*AE298+AD259*AE299))</f>
        <v>2.2686759776645456E-6</v>
      </c>
      <c r="AF264" s="404"/>
      <c r="AH264" s="281" t="s">
        <v>49</v>
      </c>
      <c r="AI264" s="282">
        <f>SUM(B264:AE264)+SUMPRODUCT(B260:AE260,B254:AE254)</f>
        <v>6.6756301258731824E-5</v>
      </c>
    </row>
    <row r="265" spans="1:35" ht="18" thickBot="1" x14ac:dyDescent="0.3">
      <c r="A265" s="395"/>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c r="Z265" s="396"/>
      <c r="AA265" s="396"/>
      <c r="AB265" s="396"/>
      <c r="AC265" s="396"/>
      <c r="AD265" s="396"/>
      <c r="AE265" s="396"/>
      <c r="AF265" s="397"/>
      <c r="AH265" s="284" t="s">
        <v>121</v>
      </c>
      <c r="AI265" s="283">
        <f>SQRT(AI264)</f>
        <v>8.1704529408553484E-3</v>
      </c>
    </row>
    <row r="266" spans="1:35" x14ac:dyDescent="0.2">
      <c r="A266" s="195" t="s">
        <v>59</v>
      </c>
      <c r="B266" s="230" cm="1">
        <f t="array" ref="B266:AE266">'Constant corr coeff'!B259:AE259</f>
        <v>1.8374917799535703E-2</v>
      </c>
      <c r="C266" s="177">
        <v>0</v>
      </c>
      <c r="D266" s="177">
        <v>0</v>
      </c>
      <c r="E266" s="177">
        <v>0</v>
      </c>
      <c r="F266" s="177">
        <v>0</v>
      </c>
      <c r="G266" s="177">
        <v>0</v>
      </c>
      <c r="H266" s="177">
        <v>0</v>
      </c>
      <c r="I266" s="177">
        <v>1.901115539369622E-2</v>
      </c>
      <c r="J266" s="177">
        <v>7.1243075311517204E-2</v>
      </c>
      <c r="K266" s="177">
        <v>0</v>
      </c>
      <c r="L266" s="177">
        <v>0</v>
      </c>
      <c r="M266" s="177">
        <v>0</v>
      </c>
      <c r="N266" s="177">
        <v>6.9001998428954818E-3</v>
      </c>
      <c r="O266" s="177">
        <v>0</v>
      </c>
      <c r="P266" s="177">
        <v>0</v>
      </c>
      <c r="Q266" s="177">
        <v>0.13932530858520956</v>
      </c>
      <c r="R266" s="177">
        <v>0</v>
      </c>
      <c r="S266" s="177">
        <v>0.14023699925647498</v>
      </c>
      <c r="T266" s="177">
        <v>6.6417744378178822E-2</v>
      </c>
      <c r="U266" s="177">
        <v>0</v>
      </c>
      <c r="V266" s="177">
        <v>0</v>
      </c>
      <c r="W266" s="177">
        <v>0.18376103695168935</v>
      </c>
      <c r="X266" s="177">
        <v>0</v>
      </c>
      <c r="Y266" s="177">
        <v>0</v>
      </c>
      <c r="Z266" s="177">
        <v>0</v>
      </c>
      <c r="AA266" s="177">
        <v>0.25656776516589214</v>
      </c>
      <c r="AB266" s="177">
        <v>0</v>
      </c>
      <c r="AC266" s="177">
        <v>0</v>
      </c>
      <c r="AD266" s="177">
        <v>9.8162797314909775E-2</v>
      </c>
      <c r="AE266" s="177">
        <v>0</v>
      </c>
      <c r="AF266" s="231">
        <f>SUM(B266:AE266)</f>
        <v>1.0000009999999993</v>
      </c>
    </row>
    <row r="267" spans="1:35" x14ac:dyDescent="0.2">
      <c r="A267" s="196" t="s">
        <v>47</v>
      </c>
      <c r="B267" s="232">
        <f>STDEV(B266:AE266)</f>
        <v>6.5708131054294586E-2</v>
      </c>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c r="AA267" s="400"/>
      <c r="AB267" s="400"/>
      <c r="AC267" s="400"/>
      <c r="AD267" s="400"/>
      <c r="AE267" s="400"/>
      <c r="AF267" s="401"/>
    </row>
    <row r="268" spans="1:35" ht="16" thickBot="1" x14ac:dyDescent="0.25">
      <c r="A268" s="197" t="s">
        <v>58</v>
      </c>
      <c r="B268" s="233">
        <f>AI263/AI265</f>
        <v>1.7427263372852262</v>
      </c>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c r="AF268" s="403"/>
    </row>
    <row r="269" spans="1:35" ht="16" thickBo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spans="1:35" ht="32" x14ac:dyDescent="0.2">
      <c r="A270" s="247" t="s">
        <v>117</v>
      </c>
      <c r="B270" s="264" t="str">
        <f>Summary!A2</f>
        <v>3M</v>
      </c>
      <c r="C270" s="265" t="str">
        <f>Summary!A3</f>
        <v>AMERICAN EXPRESS</v>
      </c>
      <c r="D270" s="265" t="str">
        <f>Summary!A4</f>
        <v>AMGEN</v>
      </c>
      <c r="E270" s="265" t="str">
        <f>Summary!A5</f>
        <v>APPLE</v>
      </c>
      <c r="F270" s="265" t="str">
        <f>Summary!A6</f>
        <v>BOEING</v>
      </c>
      <c r="G270" s="265" t="str">
        <f>Summary!A7</f>
        <v>CATERPILLAR</v>
      </c>
      <c r="H270" s="265" t="str">
        <f>Summary!A8</f>
        <v>CHEVRON</v>
      </c>
      <c r="I270" s="265" t="str">
        <f>Summary!A9</f>
        <v>CISCO SYSTEMS</v>
      </c>
      <c r="J270" s="265" t="str">
        <f>Summary!A10</f>
        <v>COCA COLA</v>
      </c>
      <c r="K270" s="265" t="str">
        <f>Summary!A11</f>
        <v>DOW</v>
      </c>
      <c r="L270" s="265" t="str">
        <f>Summary!A12</f>
        <v>GOLDMAN SACHS GP.</v>
      </c>
      <c r="M270" s="265" t="str">
        <f>Summary!A13</f>
        <v>HONEYWELL</v>
      </c>
      <c r="N270" s="265" t="str">
        <f>Summary!A14</f>
        <v>HOME DEPOT</v>
      </c>
      <c r="O270" s="265" t="str">
        <f>Summary!A15</f>
        <v>INTEL</v>
      </c>
      <c r="P270" s="265" t="str">
        <f>Summary!A16</f>
        <v>INTERNATIONAL BUS. MCHS.</v>
      </c>
      <c r="Q270" s="265" t="str">
        <f>Summary!A17</f>
        <v>JOHNSON &amp; JOHNSON</v>
      </c>
      <c r="R270" s="265" t="str">
        <f>Summary!A18</f>
        <v>JP MORGAN CHASE &amp; CO.</v>
      </c>
      <c r="S270" s="265" t="str">
        <f>Summary!A19</f>
        <v>MC DONALDS</v>
      </c>
      <c r="T270" s="265" t="str">
        <f>Summary!A20</f>
        <v>MERCK &amp; COMPANY</v>
      </c>
      <c r="U270" s="265" t="str">
        <f>Summary!A21</f>
        <v>MICROSOFT</v>
      </c>
      <c r="V270" s="265" t="str">
        <f>Summary!A22</f>
        <v>NIKE 'B'</v>
      </c>
      <c r="W270" s="265" t="str">
        <f>Summary!A23</f>
        <v>PROCTER &amp; GAMBLE</v>
      </c>
      <c r="X270" s="265" t="str">
        <f>Summary!A24</f>
        <v>SALESFORCE</v>
      </c>
      <c r="Y270" s="265" t="str">
        <f>Summary!A25</f>
        <v>TRAVELERS COS.</v>
      </c>
      <c r="Z270" s="265" t="str">
        <f>Summary!A26</f>
        <v>UNITEDHEALTH GROUP</v>
      </c>
      <c r="AA270" s="265" t="str">
        <f>Summary!A27</f>
        <v>VERIZON COMMUNICATIONS</v>
      </c>
      <c r="AB270" s="265" t="str">
        <f>Summary!A28</f>
        <v>VISA 'A'</v>
      </c>
      <c r="AC270" s="265" t="str">
        <f>Summary!A29</f>
        <v>WALGREENS BOOTS ALLIANCE</v>
      </c>
      <c r="AD270" s="265" t="str">
        <f>Summary!A30</f>
        <v>WALMART</v>
      </c>
      <c r="AE270" s="266" t="str">
        <f>Summary!A31</f>
        <v>WALT DISNEY</v>
      </c>
    </row>
    <row r="271" spans="1:35" x14ac:dyDescent="0.2">
      <c r="A271" s="248" t="str" cm="1">
        <f t="array" ref="A271:A300">Summary!A2:A31</f>
        <v>3M</v>
      </c>
      <c r="B271" s="243">
        <f>B254</f>
        <v>1.6218520030714513E-4</v>
      </c>
      <c r="C271" s="243">
        <f t="shared" ref="C271:AE271" si="5">$B$257*SQRT($B$254)*SQRT(C254)</f>
        <v>8.4487335327502764E-5</v>
      </c>
      <c r="D271" s="243">
        <f t="shared" si="5"/>
        <v>5.6457968470466371E-5</v>
      </c>
      <c r="E271" s="243">
        <f t="shared" si="5"/>
        <v>7.5805926428608439E-5</v>
      </c>
      <c r="F271" s="243">
        <f t="shared" si="5"/>
        <v>1.0280187057250077E-4</v>
      </c>
      <c r="G271" s="243">
        <f t="shared" si="5"/>
        <v>6.8444134354986606E-5</v>
      </c>
      <c r="H271" s="243">
        <f t="shared" si="5"/>
        <v>7.8821905468599306E-5</v>
      </c>
      <c r="I271" s="243">
        <f t="shared" si="5"/>
        <v>4.8960599744690372E-5</v>
      </c>
      <c r="J271" s="243">
        <f t="shared" si="5"/>
        <v>4.3595009034846959E-5</v>
      </c>
      <c r="K271" s="243">
        <f t="shared" si="5"/>
        <v>7.9186369467322483E-5</v>
      </c>
      <c r="L271" s="243">
        <f t="shared" si="5"/>
        <v>6.6115437019513391E-5</v>
      </c>
      <c r="M271" s="243">
        <f t="shared" si="5"/>
        <v>5.6352482317792596E-5</v>
      </c>
      <c r="N271" s="243">
        <f t="shared" si="5"/>
        <v>5.0662912418772959E-5</v>
      </c>
      <c r="O271" s="243">
        <f t="shared" si="5"/>
        <v>7.9968594665729193E-5</v>
      </c>
      <c r="P271" s="243">
        <f t="shared" si="5"/>
        <v>6.0755646067271998E-5</v>
      </c>
      <c r="Q271" s="243">
        <f t="shared" si="5"/>
        <v>3.9037957687956979E-5</v>
      </c>
      <c r="R271" s="243">
        <f t="shared" si="5"/>
        <v>6.643634284644424E-5</v>
      </c>
      <c r="S271" s="243">
        <f t="shared" si="5"/>
        <v>3.8991447669055139E-5</v>
      </c>
      <c r="T271" s="243">
        <f t="shared" si="5"/>
        <v>4.3987733219206898E-5</v>
      </c>
      <c r="U271" s="243">
        <f t="shared" si="5"/>
        <v>5.9255726434000919E-5</v>
      </c>
      <c r="V271" s="243">
        <f t="shared" si="5"/>
        <v>6.8900610020612428E-5</v>
      </c>
      <c r="W271" s="243">
        <f t="shared" si="5"/>
        <v>3.683776300692959E-5</v>
      </c>
      <c r="X271" s="243">
        <f t="shared" si="5"/>
        <v>7.2009746927418809E-5</v>
      </c>
      <c r="Y271" s="243">
        <f t="shared" si="5"/>
        <v>5.9678238297494998E-5</v>
      </c>
      <c r="Z271" s="243">
        <f t="shared" si="5"/>
        <v>5.446903450420739E-5</v>
      </c>
      <c r="AA271" s="243">
        <f t="shared" si="5"/>
        <v>3.3991960775224177E-5</v>
      </c>
      <c r="AB271" s="243">
        <f t="shared" si="5"/>
        <v>5.6006975989687803E-5</v>
      </c>
      <c r="AC271" s="243">
        <f t="shared" si="5"/>
        <v>8.0297107767438576E-5</v>
      </c>
      <c r="AD271" s="243">
        <f t="shared" si="5"/>
        <v>4.1547716637567092E-5</v>
      </c>
      <c r="AE271" s="244">
        <f t="shared" si="5"/>
        <v>7.5089002199805292E-5</v>
      </c>
    </row>
    <row r="272" spans="1:35" x14ac:dyDescent="0.2">
      <c r="A272" s="248" t="str">
        <v>AMERICAN EXPRESS</v>
      </c>
      <c r="B272" s="243" cm="1">
        <f t="array" ref="B272:B300">TRANSPOSE(C271:AE271)</f>
        <v>8.4487335327502764E-5</v>
      </c>
      <c r="C272" s="243">
        <f>C254</f>
        <v>4.8118870544799268E-4</v>
      </c>
      <c r="D272" s="243">
        <f t="shared" ref="D272:AE272" si="6">$B$257*SQRT($C$254)*SQRT(D254)</f>
        <v>9.7247254380138169E-5</v>
      </c>
      <c r="E272" s="243">
        <f t="shared" si="6"/>
        <v>1.3057356491282953E-4</v>
      </c>
      <c r="F272" s="243">
        <f t="shared" si="6"/>
        <v>1.7707331540892481E-4</v>
      </c>
      <c r="G272" s="243">
        <f t="shared" si="6"/>
        <v>1.1789308621562511E-4</v>
      </c>
      <c r="H272" s="243">
        <f t="shared" si="6"/>
        <v>1.3576850353448012E-4</v>
      </c>
      <c r="I272" s="243">
        <f t="shared" si="6"/>
        <v>8.4333248732934823E-5</v>
      </c>
      <c r="J272" s="243">
        <f t="shared" si="6"/>
        <v>7.5091170443617692E-5</v>
      </c>
      <c r="K272" s="243">
        <f t="shared" si="6"/>
        <v>1.3639628246731183E-4</v>
      </c>
      <c r="L272" s="243">
        <f t="shared" si="6"/>
        <v>1.1388197089758855E-4</v>
      </c>
      <c r="M272" s="243">
        <f t="shared" si="6"/>
        <v>9.7065557464706036E-5</v>
      </c>
      <c r="N272" s="243">
        <f t="shared" si="6"/>
        <v>8.7265434182321659E-5</v>
      </c>
      <c r="O272" s="243">
        <f t="shared" si="6"/>
        <v>1.377436432546877E-4</v>
      </c>
      <c r="P272" s="243">
        <f t="shared" si="6"/>
        <v>1.0464988252675673E-4</v>
      </c>
      <c r="Q272" s="243">
        <f t="shared" si="6"/>
        <v>6.7241778346093282E-5</v>
      </c>
      <c r="R272" s="243">
        <f t="shared" si="6"/>
        <v>1.1443472211108532E-4</v>
      </c>
      <c r="S272" s="243">
        <f t="shared" si="6"/>
        <v>6.7161666153573671E-5</v>
      </c>
      <c r="T272" s="243">
        <f t="shared" si="6"/>
        <v>7.5767626747171395E-5</v>
      </c>
      <c r="U272" s="243">
        <f t="shared" si="6"/>
        <v>1.0206631336764364E-4</v>
      </c>
      <c r="V272" s="243">
        <f t="shared" si="6"/>
        <v>1.1867935264313002E-4</v>
      </c>
      <c r="W272" s="243">
        <f t="shared" si="6"/>
        <v>6.3452005217015434E-5</v>
      </c>
      <c r="X272" s="243">
        <f t="shared" si="6"/>
        <v>1.2403475305639567E-4</v>
      </c>
      <c r="Y272" s="243">
        <f t="shared" si="6"/>
        <v>1.0279407810627975E-4</v>
      </c>
      <c r="Z272" s="243">
        <f t="shared" si="6"/>
        <v>9.382137185899746E-5</v>
      </c>
      <c r="AA272" s="243">
        <f t="shared" si="6"/>
        <v>5.8550191336004305E-5</v>
      </c>
      <c r="AB272" s="243">
        <f t="shared" si="6"/>
        <v>9.6470432583499393E-5</v>
      </c>
      <c r="AC272" s="243">
        <f t="shared" si="6"/>
        <v>1.3830949778390004E-4</v>
      </c>
      <c r="AD272" s="243">
        <f t="shared" si="6"/>
        <v>7.1564767175088018E-5</v>
      </c>
      <c r="AE272" s="244">
        <f t="shared" si="6"/>
        <v>1.2933868319925574E-4</v>
      </c>
    </row>
    <row r="273" spans="1:31" x14ac:dyDescent="0.2">
      <c r="A273" s="248" t="str">
        <v>AMGEN</v>
      </c>
      <c r="B273" s="243">
        <v>5.6457968470466371E-5</v>
      </c>
      <c r="C273" s="243" cm="1">
        <f t="array" ref="C273:C300">TRANSPOSE(D272:AE272)</f>
        <v>9.7247254380138169E-5</v>
      </c>
      <c r="D273" s="243">
        <f>D254</f>
        <v>2.1487341823452866E-4</v>
      </c>
      <c r="E273" s="243">
        <f t="shared" ref="E273:AE273" si="7">$B$257*SQRT($D$254)*SQRT(E254)</f>
        <v>8.7254713175042922E-5</v>
      </c>
      <c r="F273" s="243">
        <f t="shared" si="7"/>
        <v>1.1832778983459884E-4</v>
      </c>
      <c r="G273" s="243">
        <f t="shared" si="7"/>
        <v>7.8781087350508964E-5</v>
      </c>
      <c r="H273" s="243">
        <f t="shared" si="7"/>
        <v>9.0726188275662908E-5</v>
      </c>
      <c r="I273" s="243">
        <f t="shared" si="7"/>
        <v>5.6355001368188676E-5</v>
      </c>
      <c r="J273" s="243">
        <f t="shared" si="7"/>
        <v>5.0179058398307913E-5</v>
      </c>
      <c r="K273" s="243">
        <f t="shared" si="7"/>
        <v>9.1145696395534902E-5</v>
      </c>
      <c r="L273" s="243">
        <f t="shared" si="7"/>
        <v>7.6100692457247432E-5</v>
      </c>
      <c r="M273" s="243">
        <f t="shared" si="7"/>
        <v>6.486326218796839E-5</v>
      </c>
      <c r="N273" s="243">
        <f t="shared" si="7"/>
        <v>5.8314410231177788E-5</v>
      </c>
      <c r="O273" s="243">
        <f t="shared" si="7"/>
        <v>9.2046059184314302E-5</v>
      </c>
      <c r="P273" s="243">
        <f t="shared" si="7"/>
        <v>6.9931425168410236E-5</v>
      </c>
      <c r="Q273" s="243">
        <f t="shared" si="7"/>
        <v>4.4933766546736152E-5</v>
      </c>
      <c r="R273" s="243">
        <f t="shared" si="7"/>
        <v>7.6470063919403778E-5</v>
      </c>
      <c r="S273" s="243">
        <f t="shared" si="7"/>
        <v>4.4880232231541584E-5</v>
      </c>
      <c r="T273" s="243">
        <f t="shared" si="7"/>
        <v>5.0631094771684353E-5</v>
      </c>
      <c r="U273" s="243">
        <f t="shared" si="7"/>
        <v>6.8204976280407563E-5</v>
      </c>
      <c r="V273" s="243">
        <f t="shared" si="7"/>
        <v>7.9306503438037151E-5</v>
      </c>
      <c r="W273" s="243">
        <f t="shared" si="7"/>
        <v>4.2401281754757549E-5</v>
      </c>
      <c r="X273" s="243">
        <f t="shared" si="7"/>
        <v>8.2885205814042272E-5</v>
      </c>
      <c r="Y273" s="243">
        <f t="shared" si="7"/>
        <v>6.8691299094454929E-5</v>
      </c>
      <c r="Z273" s="243">
        <f t="shared" si="7"/>
        <v>6.269536178100867E-5</v>
      </c>
      <c r="AA273" s="243">
        <f t="shared" si="7"/>
        <v>3.9125684856483341E-5</v>
      </c>
      <c r="AB273" s="243">
        <f t="shared" si="7"/>
        <v>6.4465574870112871E-5</v>
      </c>
      <c r="AC273" s="243">
        <f t="shared" si="7"/>
        <v>9.2424186829662602E-5</v>
      </c>
      <c r="AD273" s="243">
        <f t="shared" si="7"/>
        <v>4.7822568354243433E-5</v>
      </c>
      <c r="AE273" s="244">
        <f t="shared" si="7"/>
        <v>8.6429513604249864E-5</v>
      </c>
    </row>
    <row r="274" spans="1:31" x14ac:dyDescent="0.2">
      <c r="A274" s="248" t="str">
        <v>APPLE</v>
      </c>
      <c r="B274" s="243">
        <v>7.5805926428608439E-5</v>
      </c>
      <c r="C274" s="243">
        <v>1.3057356491282953E-4</v>
      </c>
      <c r="D274" s="243" cm="1">
        <f t="array" ref="D274:D300">TRANSPOSE(E273:AE273)</f>
        <v>8.7254713175042922E-5</v>
      </c>
      <c r="E274" s="243">
        <f>E254</f>
        <v>3.8738118050625519E-4</v>
      </c>
      <c r="F274" s="243">
        <f t="shared" ref="F274:AE274" si="8">$B$257*SQRT($E$254)*SQRT(F254)</f>
        <v>1.5887832973220944E-4</v>
      </c>
      <c r="G274" s="243">
        <f t="shared" si="8"/>
        <v>1.0577910387941956E-4</v>
      </c>
      <c r="H274" s="243">
        <f t="shared" si="8"/>
        <v>1.2181775115005598E-4</v>
      </c>
      <c r="I274" s="243">
        <f t="shared" si="8"/>
        <v>7.5667672842953573E-5</v>
      </c>
      <c r="J274" s="243">
        <f t="shared" si="8"/>
        <v>6.7375254764769147E-5</v>
      </c>
      <c r="K274" s="243">
        <f t="shared" si="8"/>
        <v>1.2238102330689696E-4</v>
      </c>
      <c r="L274" s="243">
        <f t="shared" si="8"/>
        <v>1.021801465739598E-4</v>
      </c>
      <c r="M274" s="243">
        <f t="shared" si="8"/>
        <v>8.7091686338533489E-5</v>
      </c>
      <c r="N274" s="243">
        <f t="shared" si="8"/>
        <v>7.8298564604300177E-5</v>
      </c>
      <c r="O274" s="243">
        <f t="shared" si="8"/>
        <v>1.2358993742786771E-4</v>
      </c>
      <c r="P274" s="243">
        <f t="shared" si="8"/>
        <v>9.3896691910502441E-5</v>
      </c>
      <c r="Q274" s="243">
        <f t="shared" si="8"/>
        <v>6.0332418846845022E-5</v>
      </c>
      <c r="R274" s="243">
        <f t="shared" si="8"/>
        <v>1.0267610040729156E-4</v>
      </c>
      <c r="S274" s="243">
        <f t="shared" si="8"/>
        <v>6.0260538499942909E-5</v>
      </c>
      <c r="T274" s="243">
        <f t="shared" si="8"/>
        <v>6.7982202499368457E-5</v>
      </c>
      <c r="U274" s="243">
        <f t="shared" si="8"/>
        <v>9.157859473250807E-5</v>
      </c>
      <c r="V274" s="243">
        <f t="shared" si="8"/>
        <v>1.0648457831207479E-4</v>
      </c>
      <c r="W274" s="243">
        <f t="shared" si="8"/>
        <v>5.6932059942278256E-5</v>
      </c>
      <c r="X274" s="243">
        <f t="shared" si="8"/>
        <v>1.1128969008592903E-4</v>
      </c>
      <c r="Y274" s="243">
        <f t="shared" si="8"/>
        <v>9.2231578756924633E-5</v>
      </c>
      <c r="Z274" s="243">
        <f t="shared" si="8"/>
        <v>8.4180853674752711E-5</v>
      </c>
      <c r="AA274" s="243">
        <f t="shared" si="8"/>
        <v>5.2533926884935869E-5</v>
      </c>
      <c r="AB274" s="243">
        <f t="shared" si="8"/>
        <v>8.6557712899961806E-5</v>
      </c>
      <c r="AC274" s="243">
        <f t="shared" si="8"/>
        <v>1.2409764815923932E-4</v>
      </c>
      <c r="AD274" s="243">
        <f t="shared" si="8"/>
        <v>6.4211203422688944E-5</v>
      </c>
      <c r="AE274" s="244">
        <f t="shared" si="8"/>
        <v>1.1604862036386438E-4</v>
      </c>
    </row>
    <row r="275" spans="1:31" x14ac:dyDescent="0.2">
      <c r="A275" s="248" t="str">
        <v>BOEING</v>
      </c>
      <c r="B275" s="243">
        <v>1.0280187057250077E-4</v>
      </c>
      <c r="C275" s="243">
        <v>1.7707331540892481E-4</v>
      </c>
      <c r="D275" s="243">
        <v>1.1832778983459884E-4</v>
      </c>
      <c r="E275" s="243" cm="1">
        <f t="array" ref="E275:E300">TRANSPOSE((F274:AE274))</f>
        <v>1.5887832973220944E-4</v>
      </c>
      <c r="F275" s="243">
        <f>F254</f>
        <v>7.1241693269932641E-4</v>
      </c>
      <c r="G275" s="243">
        <f t="shared" ref="G275:AE275" si="9">$B$257*SQRT($F$254)*SQRT(G254)</f>
        <v>1.4344907131407804E-4</v>
      </c>
      <c r="H275" s="243">
        <f t="shared" si="9"/>
        <v>1.6519938845355325E-4</v>
      </c>
      <c r="I275" s="243">
        <f t="shared" si="9"/>
        <v>1.0261438223368258E-4</v>
      </c>
      <c r="J275" s="243">
        <f t="shared" si="9"/>
        <v>9.1368875052797241E-5</v>
      </c>
      <c r="K275" s="243">
        <f t="shared" si="9"/>
        <v>1.6596325262740769E-4</v>
      </c>
      <c r="L275" s="243">
        <f t="shared" si="9"/>
        <v>1.3856845629435047E-4</v>
      </c>
      <c r="M275" s="243">
        <f t="shared" si="9"/>
        <v>1.1810670601521605E-4</v>
      </c>
      <c r="N275" s="243">
        <f t="shared" si="9"/>
        <v>1.0618218500428684E-4</v>
      </c>
      <c r="O275" s="243">
        <f t="shared" si="9"/>
        <v>1.6760268425040019E-4</v>
      </c>
      <c r="P275" s="243">
        <f t="shared" si="9"/>
        <v>1.2733510457206939E-4</v>
      </c>
      <c r="Q275" s="243">
        <f t="shared" si="9"/>
        <v>8.1817950202882624E-5</v>
      </c>
      <c r="R275" s="243">
        <f t="shared" si="9"/>
        <v>1.3924102879871953E-4</v>
      </c>
      <c r="S275" s="243">
        <f t="shared" si="9"/>
        <v>8.172047188598749E-5</v>
      </c>
      <c r="T275" s="243">
        <f t="shared" si="9"/>
        <v>9.2191968515223464E-5</v>
      </c>
      <c r="U275" s="243">
        <f t="shared" si="9"/>
        <v>1.2419148853446202E-4</v>
      </c>
      <c r="V275" s="243">
        <f t="shared" si="9"/>
        <v>1.4440577872120052E-4</v>
      </c>
      <c r="W275" s="243">
        <f t="shared" si="9"/>
        <v>7.7206658283160084E-5</v>
      </c>
      <c r="X275" s="243">
        <f t="shared" si="9"/>
        <v>1.5092208294613962E-4</v>
      </c>
      <c r="Y275" s="243">
        <f t="shared" si="9"/>
        <v>1.2507701269235489E-4</v>
      </c>
      <c r="Z275" s="243">
        <f t="shared" si="9"/>
        <v>1.1415927001834829E-4</v>
      </c>
      <c r="AA275" s="243">
        <f t="shared" si="9"/>
        <v>7.1242265700380202E-5</v>
      </c>
      <c r="AB275" s="243">
        <f t="shared" si="9"/>
        <v>1.1738257439507294E-4</v>
      </c>
      <c r="AC275" s="243">
        <f t="shared" si="9"/>
        <v>1.6829120050966507E-4</v>
      </c>
      <c r="AD275" s="243">
        <f t="shared" si="9"/>
        <v>8.7078044350271565E-5</v>
      </c>
      <c r="AE275" s="244">
        <f t="shared" si="9"/>
        <v>1.5737575955883297E-4</v>
      </c>
    </row>
    <row r="276" spans="1:31" x14ac:dyDescent="0.2">
      <c r="A276" s="248" t="str">
        <v>CATERPILLAR</v>
      </c>
      <c r="B276" s="243">
        <v>6.8444134354986606E-5</v>
      </c>
      <c r="C276" s="243">
        <v>1.1789308621562511E-4</v>
      </c>
      <c r="D276" s="243">
        <v>7.8781087350508964E-5</v>
      </c>
      <c r="E276" s="243">
        <v>1.0577910387941956E-4</v>
      </c>
      <c r="F276" s="243" cm="1">
        <f t="array" ref="F276:F300">TRANSPOSE(G275:AE275)</f>
        <v>1.4344907131407804E-4</v>
      </c>
      <c r="G276" s="243">
        <f>G254</f>
        <v>3.1579457807186733E-4</v>
      </c>
      <c r="H276" s="243">
        <f t="shared" ref="H276:AE276" si="10">$B$257*SQRT($G$254)*SQRT(H254)</f>
        <v>1.0998758170166207E-4</v>
      </c>
      <c r="I276" s="243">
        <f t="shared" si="10"/>
        <v>6.8319307083064375E-5</v>
      </c>
      <c r="J276" s="243">
        <f t="shared" si="10"/>
        <v>6.0832196195955949E-5</v>
      </c>
      <c r="K276" s="243">
        <f t="shared" si="10"/>
        <v>1.1049615242953986E-4</v>
      </c>
      <c r="L276" s="243">
        <f t="shared" si="10"/>
        <v>9.2257057066728209E-5</v>
      </c>
      <c r="M276" s="243">
        <f t="shared" si="10"/>
        <v>7.8633892649154996E-5</v>
      </c>
      <c r="N276" s="243">
        <f t="shared" si="10"/>
        <v>7.0694703277933364E-5</v>
      </c>
      <c r="O276" s="243">
        <f t="shared" si="10"/>
        <v>1.1158766445792048E-4</v>
      </c>
      <c r="P276" s="243">
        <f t="shared" si="10"/>
        <v>8.4778039124205537E-5</v>
      </c>
      <c r="Q276" s="243">
        <f t="shared" si="10"/>
        <v>5.4473315953782606E-5</v>
      </c>
      <c r="R276" s="243">
        <f t="shared" si="10"/>
        <v>9.270484700086216E-5</v>
      </c>
      <c r="S276" s="243">
        <f t="shared" si="10"/>
        <v>5.4408416171501278E-5</v>
      </c>
      <c r="T276" s="243">
        <f t="shared" si="10"/>
        <v>6.1380201005744708E-5</v>
      </c>
      <c r="U276" s="243">
        <f t="shared" si="10"/>
        <v>8.2685060881297547E-5</v>
      </c>
      <c r="V276" s="243">
        <f t="shared" si="10"/>
        <v>9.6143469621594451E-5</v>
      </c>
      <c r="W276" s="243">
        <f t="shared" si="10"/>
        <v>5.1403178397472619E-5</v>
      </c>
      <c r="X276" s="243">
        <f t="shared" si="10"/>
        <v>1.0048193933411935E-4</v>
      </c>
      <c r="Y276" s="243">
        <f t="shared" si="10"/>
        <v>8.3274631227633425E-5</v>
      </c>
      <c r="Z276" s="243">
        <f t="shared" si="10"/>
        <v>7.6005741641564271E-5</v>
      </c>
      <c r="AA276" s="243">
        <f t="shared" si="10"/>
        <v>4.7432164202806092E-5</v>
      </c>
      <c r="AB276" s="243">
        <f t="shared" si="10"/>
        <v>7.8151775333353663E-5</v>
      </c>
      <c r="AC276" s="243">
        <f t="shared" si="10"/>
        <v>1.1204606953452349E-4</v>
      </c>
      <c r="AD276" s="243">
        <f t="shared" si="10"/>
        <v>5.7975417506398445E-5</v>
      </c>
      <c r="AE276" s="244">
        <f t="shared" si="10"/>
        <v>1.0477871240549357E-4</v>
      </c>
    </row>
    <row r="277" spans="1:31" x14ac:dyDescent="0.2">
      <c r="A277" s="248" t="str">
        <v>CHEVRON</v>
      </c>
      <c r="B277" s="243">
        <v>7.8821905468599306E-5</v>
      </c>
      <c r="C277" s="243">
        <v>1.3576850353448012E-4</v>
      </c>
      <c r="D277" s="243">
        <v>9.0726188275662908E-5</v>
      </c>
      <c r="E277" s="243">
        <v>1.2181775115005598E-4</v>
      </c>
      <c r="F277" s="243">
        <v>1.6519938845355325E-4</v>
      </c>
      <c r="G277" s="243" cm="1">
        <f t="array" ref="G277:G300">TRANSPOSE((H276:AE276))</f>
        <v>1.0998758170166207E-4</v>
      </c>
      <c r="H277" s="243">
        <f>H254</f>
        <v>4.188186936881397E-4</v>
      </c>
      <c r="I277" s="243">
        <f t="shared" ref="I277:AE277" si="11">$B$257*SQRT($H$254)*SQRT(I254)</f>
        <v>7.8678151390619084E-5</v>
      </c>
      <c r="J277" s="243">
        <f t="shared" si="11"/>
        <v>7.0055815055473572E-5</v>
      </c>
      <c r="K277" s="243">
        <f t="shared" si="11"/>
        <v>1.2725001731007482E-4</v>
      </c>
      <c r="L277" s="243">
        <f t="shared" si="11"/>
        <v>1.062454379685645E-4</v>
      </c>
      <c r="M277" s="243">
        <f t="shared" si="11"/>
        <v>9.055667532988692E-5</v>
      </c>
      <c r="N277" s="243">
        <f t="shared" si="11"/>
        <v>8.1413714577836032E-5</v>
      </c>
      <c r="O277" s="243">
        <f t="shared" si="11"/>
        <v>1.2850702872134687E-4</v>
      </c>
      <c r="P277" s="243">
        <f t="shared" si="11"/>
        <v>9.7632421662361037E-5</v>
      </c>
      <c r="Q277" s="243">
        <f t="shared" si="11"/>
        <v>6.2732776170429749E-5</v>
      </c>
      <c r="R277" s="243">
        <f t="shared" si="11"/>
        <v>1.0676112358853355E-4</v>
      </c>
      <c r="S277" s="243">
        <f t="shared" si="11"/>
        <v>6.26580360257538E-5</v>
      </c>
      <c r="T277" s="243">
        <f t="shared" si="11"/>
        <v>7.0686910528015853E-5</v>
      </c>
      <c r="U277" s="243">
        <f t="shared" si="11"/>
        <v>9.5222097757105746E-5</v>
      </c>
      <c r="V277" s="243">
        <f t="shared" si="11"/>
        <v>1.1072112380926541E-4</v>
      </c>
      <c r="W277" s="243">
        <f t="shared" si="11"/>
        <v>5.9197132181071125E-5</v>
      </c>
      <c r="X277" s="243">
        <f t="shared" si="11"/>
        <v>1.1571740950681553E-4</v>
      </c>
      <c r="Y277" s="243">
        <f t="shared" si="11"/>
        <v>9.5901061097703396E-5</v>
      </c>
      <c r="Z277" s="243">
        <f t="shared" si="11"/>
        <v>8.7530033642768744E-5</v>
      </c>
      <c r="AA277" s="243">
        <f t="shared" si="11"/>
        <v>5.4624017064396897E-5</v>
      </c>
      <c r="AB277" s="243">
        <f t="shared" si="11"/>
        <v>9.0001457474493028E-5</v>
      </c>
      <c r="AC277" s="243">
        <f t="shared" si="11"/>
        <v>1.2903493899378785E-4</v>
      </c>
      <c r="AD277" s="243">
        <f t="shared" si="11"/>
        <v>6.6765880250467083E-5</v>
      </c>
      <c r="AE277" s="244">
        <f t="shared" si="11"/>
        <v>1.2066567635310675E-4</v>
      </c>
    </row>
    <row r="278" spans="1:31" x14ac:dyDescent="0.2">
      <c r="A278" s="248" t="str">
        <v>CISCO SYSTEMS</v>
      </c>
      <c r="B278" s="243">
        <v>4.8960599744690372E-5</v>
      </c>
      <c r="C278" s="243">
        <v>8.4333248732934823E-5</v>
      </c>
      <c r="D278" s="243">
        <v>5.6355001368188676E-5</v>
      </c>
      <c r="E278" s="243">
        <v>7.5667672842953573E-5</v>
      </c>
      <c r="F278" s="243">
        <v>1.0261438223368258E-4</v>
      </c>
      <c r="G278" s="243">
        <v>6.8319307083064375E-5</v>
      </c>
      <c r="H278" s="243" cm="1">
        <f t="array" ref="H278:H300">TRANSPOSE(I277:AE277)</f>
        <v>7.8678151390619084E-5</v>
      </c>
      <c r="I278" s="243">
        <f>I254</f>
        <v>1.615941584327712E-4</v>
      </c>
      <c r="J278" s="243">
        <f t="shared" ref="J278:AE278" si="12">$B$257*SQRT($I$254)*SQRT(J254)</f>
        <v>4.3515501183684431E-5</v>
      </c>
      <c r="K278" s="243">
        <f t="shared" si="12"/>
        <v>7.9041950685973539E-5</v>
      </c>
      <c r="L278" s="243">
        <f t="shared" si="12"/>
        <v>6.5994856786994317E-5</v>
      </c>
      <c r="M278" s="243">
        <f t="shared" si="12"/>
        <v>5.6249707599402686E-5</v>
      </c>
      <c r="N278" s="243">
        <f t="shared" si="12"/>
        <v>5.0570514243173725E-5</v>
      </c>
      <c r="O278" s="243">
        <f t="shared" si="12"/>
        <v>7.9822749275095659E-5</v>
      </c>
      <c r="P278" s="243">
        <f t="shared" si="12"/>
        <v>6.0644840932194753E-5</v>
      </c>
      <c r="Q278" s="243">
        <f t="shared" si="12"/>
        <v>3.8966760911118089E-5</v>
      </c>
      <c r="R278" s="243">
        <f t="shared" si="12"/>
        <v>6.6315177351224463E-5</v>
      </c>
      <c r="S278" s="243">
        <f t="shared" si="12"/>
        <v>3.892033571641385E-5</v>
      </c>
      <c r="T278" s="243">
        <f t="shared" si="12"/>
        <v>4.390750912421992E-5</v>
      </c>
      <c r="U278" s="243">
        <f t="shared" si="12"/>
        <v>5.9147656827361402E-5</v>
      </c>
      <c r="V278" s="243">
        <f t="shared" si="12"/>
        <v>6.877495023597636E-5</v>
      </c>
      <c r="W278" s="243">
        <f t="shared" si="12"/>
        <v>3.6770578908493587E-5</v>
      </c>
      <c r="X278" s="243">
        <f t="shared" si="12"/>
        <v>7.1878416750691918E-5</v>
      </c>
      <c r="Y278" s="243">
        <f t="shared" si="12"/>
        <v>5.95693981207581E-5</v>
      </c>
      <c r="Z278" s="243">
        <f t="shared" si="12"/>
        <v>5.4369694786560689E-5</v>
      </c>
      <c r="AA278" s="243">
        <f t="shared" si="12"/>
        <v>3.3929966803485834E-5</v>
      </c>
      <c r="AB278" s="243">
        <f t="shared" si="12"/>
        <v>5.5904831399982773E-5</v>
      </c>
      <c r="AC278" s="243">
        <f t="shared" si="12"/>
        <v>8.0150663240083348E-5</v>
      </c>
      <c r="AD278" s="243">
        <f t="shared" si="12"/>
        <v>4.1471942604169784E-5</v>
      </c>
      <c r="AE278" s="244">
        <f t="shared" si="12"/>
        <v>7.4952056128614597E-5</v>
      </c>
    </row>
    <row r="279" spans="1:31" x14ac:dyDescent="0.2">
      <c r="A279" s="248" t="str">
        <v>COCA COLA</v>
      </c>
      <c r="B279" s="243">
        <v>4.3595009034846959E-5</v>
      </c>
      <c r="C279" s="243">
        <v>7.5091170443617692E-5</v>
      </c>
      <c r="D279" s="243">
        <v>5.0179058398307913E-5</v>
      </c>
      <c r="E279" s="243">
        <v>6.7375254764769147E-5</v>
      </c>
      <c r="F279" s="243">
        <v>9.1368875052797241E-5</v>
      </c>
      <c r="G279" s="243">
        <v>6.0832196195955949E-5</v>
      </c>
      <c r="H279" s="243">
        <v>7.0055815055473572E-5</v>
      </c>
      <c r="I279" s="243" cm="1">
        <f t="array" ref="I279:I300">TRANSPOSE(J278:AE278)</f>
        <v>4.3515501183684431E-5</v>
      </c>
      <c r="J279" s="243">
        <f>J254</f>
        <v>1.2811669979910297E-4</v>
      </c>
      <c r="K279" s="243">
        <f t="shared" ref="K279:AE279" si="13">$B$257*SQRT($J$254)*SQRT(K254)</f>
        <v>7.0379745596572965E-5</v>
      </c>
      <c r="L279" s="243">
        <f t="shared" si="13"/>
        <v>5.876248234059786E-5</v>
      </c>
      <c r="M279" s="243">
        <f t="shared" si="13"/>
        <v>5.0085303770597576E-5</v>
      </c>
      <c r="N279" s="243">
        <f t="shared" si="13"/>
        <v>4.5028493050008024E-5</v>
      </c>
      <c r="O279" s="243">
        <f t="shared" si="13"/>
        <v>7.1074976490897667E-5</v>
      </c>
      <c r="P279" s="243">
        <f t="shared" si="13"/>
        <v>5.3998774568577457E-5</v>
      </c>
      <c r="Q279" s="243">
        <f t="shared" si="13"/>
        <v>3.4696394709975731E-5</v>
      </c>
      <c r="R279" s="243">
        <f t="shared" si="13"/>
        <v>5.9047698983459247E-5</v>
      </c>
      <c r="S279" s="243">
        <f t="shared" si="13"/>
        <v>3.4655057251016285E-5</v>
      </c>
      <c r="T279" s="243">
        <f t="shared" si="13"/>
        <v>3.9095686469314048E-5</v>
      </c>
      <c r="U279" s="243">
        <f t="shared" si="13"/>
        <v>5.2665666826486998E-5</v>
      </c>
      <c r="V279" s="243">
        <f t="shared" si="13"/>
        <v>6.1237905428919703E-5</v>
      </c>
      <c r="W279" s="243">
        <f t="shared" si="13"/>
        <v>3.2740892229494648E-5</v>
      </c>
      <c r="X279" s="243">
        <f t="shared" si="13"/>
        <v>6.4001263138054829E-5</v>
      </c>
      <c r="Y279" s="243">
        <f t="shared" si="13"/>
        <v>5.3041189503739147E-5</v>
      </c>
      <c r="Z279" s="243">
        <f t="shared" si="13"/>
        <v>4.8411321507535873E-5</v>
      </c>
      <c r="AA279" s="243">
        <f t="shared" si="13"/>
        <v>3.0211582722910465E-5</v>
      </c>
      <c r="AB279" s="243">
        <f t="shared" si="13"/>
        <v>4.9778222543896604E-5</v>
      </c>
      <c r="AC279" s="243">
        <f t="shared" si="13"/>
        <v>7.1366954373947215E-5</v>
      </c>
      <c r="AD279" s="243">
        <f t="shared" si="13"/>
        <v>3.6927033613747854E-5</v>
      </c>
      <c r="AE279" s="244">
        <f t="shared" si="13"/>
        <v>6.673806246545548E-5</v>
      </c>
    </row>
    <row r="280" spans="1:31" x14ac:dyDescent="0.2">
      <c r="A280" s="248" t="str">
        <v>DOW</v>
      </c>
      <c r="B280" s="243">
        <v>7.9186369467322483E-5</v>
      </c>
      <c r="C280" s="243">
        <v>1.3639628246731183E-4</v>
      </c>
      <c r="D280" s="243">
        <v>9.1145696395534902E-5</v>
      </c>
      <c r="E280" s="243">
        <v>1.2238102330689696E-4</v>
      </c>
      <c r="F280" s="243">
        <v>1.6596325262740769E-4</v>
      </c>
      <c r="G280" s="243">
        <v>1.1049615242953986E-4</v>
      </c>
      <c r="H280" s="243">
        <v>1.2725001731007482E-4</v>
      </c>
      <c r="I280" s="243">
        <v>7.9041950685973539E-5</v>
      </c>
      <c r="J280" s="243" cm="1">
        <f t="array" ref="J280:J300">TRANSPOSE(K279:AE279)</f>
        <v>7.0379745596572965E-5</v>
      </c>
      <c r="K280" s="243">
        <f>K254</f>
        <v>4.2270079322414151E-4</v>
      </c>
      <c r="L280" s="243">
        <f t="shared" ref="L280:AE280" si="14">$B$257*SQRT($K$254)*SQRT(L254)</f>
        <v>1.0673670542699385E-4</v>
      </c>
      <c r="M280" s="243">
        <f t="shared" si="14"/>
        <v>9.0975399640160729E-5</v>
      </c>
      <c r="N280" s="243">
        <f t="shared" si="14"/>
        <v>8.1790162822642374E-5</v>
      </c>
      <c r="O280" s="243">
        <f t="shared" si="14"/>
        <v>1.2910123137698393E-4</v>
      </c>
      <c r="P280" s="243">
        <f t="shared" si="14"/>
        <v>9.8083863461345029E-5</v>
      </c>
      <c r="Q280" s="243">
        <f t="shared" si="14"/>
        <v>6.3022845768698831E-5</v>
      </c>
      <c r="R280" s="243">
        <f t="shared" si="14"/>
        <v>1.0725477552171037E-4</v>
      </c>
      <c r="S280" s="243">
        <f t="shared" si="14"/>
        <v>6.2947760033646308E-5</v>
      </c>
      <c r="T280" s="243">
        <f t="shared" si="14"/>
        <v>7.101375918658692E-5</v>
      </c>
      <c r="U280" s="243">
        <f t="shared" si="14"/>
        <v>9.5662394478036818E-5</v>
      </c>
      <c r="V280" s="243">
        <f t="shared" si="14"/>
        <v>1.1123308635681792E-4</v>
      </c>
      <c r="W280" s="243">
        <f t="shared" si="14"/>
        <v>5.9470853342458834E-5</v>
      </c>
      <c r="X280" s="243">
        <f t="shared" si="14"/>
        <v>1.1625247434114057E-4</v>
      </c>
      <c r="Y280" s="243">
        <f t="shared" si="14"/>
        <v>9.6344497271970804E-5</v>
      </c>
      <c r="Z280" s="243">
        <f t="shared" si="14"/>
        <v>8.7934763087967532E-5</v>
      </c>
      <c r="AA280" s="243">
        <f t="shared" si="14"/>
        <v>5.4876592634186233E-5</v>
      </c>
      <c r="AB280" s="243">
        <f t="shared" si="14"/>
        <v>9.0417614517221897E-5</v>
      </c>
      <c r="AC280" s="243">
        <f t="shared" si="14"/>
        <v>1.2963158264964834E-4</v>
      </c>
      <c r="AD280" s="243">
        <f t="shared" si="14"/>
        <v>6.7074598487481174E-5</v>
      </c>
      <c r="AE280" s="244">
        <f t="shared" si="14"/>
        <v>1.2122362144020958E-4</v>
      </c>
    </row>
    <row r="281" spans="1:31" x14ac:dyDescent="0.2">
      <c r="A281" s="248" t="str">
        <v>GOLDMAN SACHS GP.</v>
      </c>
      <c r="B281" s="243">
        <v>6.6115437019513391E-5</v>
      </c>
      <c r="C281" s="243">
        <v>1.1388197089758855E-4</v>
      </c>
      <c r="D281" s="243">
        <v>7.6100692457247432E-5</v>
      </c>
      <c r="E281" s="243">
        <v>1.021801465739598E-4</v>
      </c>
      <c r="F281" s="243">
        <v>1.3856845629435047E-4</v>
      </c>
      <c r="G281" s="243">
        <v>9.2257057066728209E-5</v>
      </c>
      <c r="H281" s="243">
        <v>1.062454379685645E-4</v>
      </c>
      <c r="I281" s="243">
        <v>6.5994856786994317E-5</v>
      </c>
      <c r="J281" s="243">
        <v>5.876248234059786E-5</v>
      </c>
      <c r="K281" s="243" cm="1">
        <f t="array" ref="K281:K300">TRANSPOSE(L280:AE280)</f>
        <v>1.0673670542699385E-4</v>
      </c>
      <c r="L281" s="243">
        <f>L254</f>
        <v>2.9467137178655915E-4</v>
      </c>
      <c r="M281" s="243">
        <f t="shared" ref="M281:AE281" si="15">$B$257*SQRT($L$254)*SQRT(M254)</f>
        <v>7.5958505809718227E-5</v>
      </c>
      <c r="N281" s="243">
        <f t="shared" si="15"/>
        <v>6.828943409443322E-5</v>
      </c>
      <c r="O281" s="243">
        <f t="shared" si="15"/>
        <v>1.0779108058198012E-4</v>
      </c>
      <c r="P281" s="243">
        <f t="shared" si="15"/>
        <v>8.1893607964754451E-5</v>
      </c>
      <c r="Q281" s="243">
        <f t="shared" si="15"/>
        <v>5.2619952376152353E-5</v>
      </c>
      <c r="R281" s="243">
        <f t="shared" si="15"/>
        <v>8.9550719445143713E-5</v>
      </c>
      <c r="S281" s="243">
        <f t="shared" si="15"/>
        <v>5.2557260700548035E-5</v>
      </c>
      <c r="T281" s="243">
        <f t="shared" si="15"/>
        <v>5.929184220217583E-5</v>
      </c>
      <c r="U281" s="243">
        <f t="shared" si="15"/>
        <v>7.987183981024036E-5</v>
      </c>
      <c r="V281" s="243">
        <f t="shared" si="15"/>
        <v>9.2872348675426125E-5</v>
      </c>
      <c r="W281" s="243">
        <f t="shared" si="15"/>
        <v>4.9654271121529737E-5</v>
      </c>
      <c r="X281" s="243">
        <f t="shared" si="15"/>
        <v>9.7063209203397839E-5</v>
      </c>
      <c r="Y281" s="243">
        <f t="shared" si="15"/>
        <v>8.0441351010419662E-5</v>
      </c>
      <c r="Z281" s="243">
        <f t="shared" si="15"/>
        <v>7.3419773249833409E-5</v>
      </c>
      <c r="AA281" s="243">
        <f t="shared" si="15"/>
        <v>4.5818364051255857E-5</v>
      </c>
      <c r="AB281" s="243">
        <f t="shared" si="15"/>
        <v>7.549279173020985E-5</v>
      </c>
      <c r="AC281" s="243">
        <f t="shared" si="15"/>
        <v>1.0823388919161759E-4</v>
      </c>
      <c r="AD281" s="243">
        <f t="shared" si="15"/>
        <v>5.6002900773702553E-5</v>
      </c>
      <c r="AE281" s="244">
        <f t="shared" si="15"/>
        <v>1.0121379174877977E-4</v>
      </c>
    </row>
    <row r="282" spans="1:31" x14ac:dyDescent="0.2">
      <c r="A282" s="248" t="str">
        <v>HONEYWELL</v>
      </c>
      <c r="B282" s="243">
        <v>5.6352482317792596E-5</v>
      </c>
      <c r="C282" s="243">
        <v>9.7065557464706036E-5</v>
      </c>
      <c r="D282" s="243">
        <v>6.486326218796839E-5</v>
      </c>
      <c r="E282" s="243">
        <v>8.7091686338533489E-5</v>
      </c>
      <c r="F282" s="243">
        <v>1.1810670601521605E-4</v>
      </c>
      <c r="G282" s="243">
        <v>7.8633892649154996E-5</v>
      </c>
      <c r="H282" s="243">
        <v>9.055667532988692E-5</v>
      </c>
      <c r="I282" s="243">
        <v>5.6249707599402686E-5</v>
      </c>
      <c r="J282" s="243">
        <v>5.0085303770597576E-5</v>
      </c>
      <c r="K282" s="243">
        <v>9.0975399640160729E-5</v>
      </c>
      <c r="L282" s="243" cm="1">
        <f t="array" ref="L282:L300">TRANSPOSE(M281:AE281)</f>
        <v>7.5958505809718227E-5</v>
      </c>
      <c r="M282" s="243">
        <f>M254</f>
        <v>2.1407122870976288E-4</v>
      </c>
      <c r="N282" s="243">
        <f t="shared" ref="N282:AE282" si="16">$B$257*SQRT($M$254)*SQRT(N254)</f>
        <v>5.82054554999436E-5</v>
      </c>
      <c r="O282" s="243">
        <f t="shared" si="16"/>
        <v>9.187408018975987E-5</v>
      </c>
      <c r="P282" s="243">
        <f t="shared" si="16"/>
        <v>6.9800765189104234E-5</v>
      </c>
      <c r="Q282" s="243">
        <f t="shared" si="16"/>
        <v>4.4849812230161042E-5</v>
      </c>
      <c r="R282" s="243">
        <f t="shared" si="16"/>
        <v>7.6327187137682591E-5</v>
      </c>
      <c r="S282" s="243">
        <f t="shared" si="16"/>
        <v>4.4796377938560997E-5</v>
      </c>
      <c r="T282" s="243">
        <f t="shared" si="16"/>
        <v>5.053649555853837E-5</v>
      </c>
      <c r="U282" s="243">
        <f t="shared" si="16"/>
        <v>6.8077542000784293E-5</v>
      </c>
      <c r="V282" s="243">
        <f t="shared" si="16"/>
        <v>7.9158327048479935E-5</v>
      </c>
      <c r="W282" s="243">
        <f t="shared" si="16"/>
        <v>4.2322059136552886E-5</v>
      </c>
      <c r="X282" s="243">
        <f t="shared" si="16"/>
        <v>8.2730342971616902E-5</v>
      </c>
      <c r="Y282" s="243">
        <f t="shared" si="16"/>
        <v>6.8562956168559028E-5</v>
      </c>
      <c r="Z282" s="243">
        <f t="shared" si="16"/>
        <v>6.2578221673350895E-5</v>
      </c>
      <c r="AA282" s="243">
        <f t="shared" si="16"/>
        <v>3.9052582368419207E-5</v>
      </c>
      <c r="AB282" s="243">
        <f t="shared" si="16"/>
        <v>6.4345127293673603E-5</v>
      </c>
      <c r="AC282" s="243">
        <f t="shared" si="16"/>
        <v>9.2251501340850434E-5</v>
      </c>
      <c r="AD282" s="243">
        <f t="shared" si="16"/>
        <v>4.7733216596053496E-5</v>
      </c>
      <c r="AE282" s="244">
        <f t="shared" si="16"/>
        <v>8.626802857185187E-5</v>
      </c>
    </row>
    <row r="283" spans="1:31" x14ac:dyDescent="0.2">
      <c r="A283" s="248" t="str">
        <v>HOME DEPOT</v>
      </c>
      <c r="B283" s="243">
        <v>5.0662912418772959E-5</v>
      </c>
      <c r="C283" s="243">
        <v>8.7265434182321659E-5</v>
      </c>
      <c r="D283" s="243">
        <v>5.8314410231177788E-5</v>
      </c>
      <c r="E283" s="243">
        <v>7.8298564604300177E-5</v>
      </c>
      <c r="F283" s="243">
        <v>1.0618218500428684E-4</v>
      </c>
      <c r="G283" s="243">
        <v>7.0694703277933364E-5</v>
      </c>
      <c r="H283" s="243">
        <v>8.1413714577836032E-5</v>
      </c>
      <c r="I283" s="243">
        <v>5.0570514243173725E-5</v>
      </c>
      <c r="J283" s="243">
        <v>4.5028493050008024E-5</v>
      </c>
      <c r="K283" s="243">
        <v>8.1790162822642374E-5</v>
      </c>
      <c r="L283" s="243">
        <v>6.828943409443322E-5</v>
      </c>
      <c r="M283" s="243" cm="1">
        <f t="array" ref="M283:M300">TRANSPOSE(N282:AE282)</f>
        <v>5.82054554999436E-5</v>
      </c>
      <c r="N283" s="243">
        <f>N254</f>
        <v>1.730264523140713E-4</v>
      </c>
      <c r="O283" s="243">
        <f t="shared" ref="O283:AE283" si="17">$B$257*SQRT($N$254)*SQRT(O254)</f>
        <v>8.2598109023131585E-5</v>
      </c>
      <c r="P283" s="243">
        <f t="shared" si="17"/>
        <v>6.2753403365558186E-5</v>
      </c>
      <c r="Q283" s="243">
        <f t="shared" si="17"/>
        <v>4.0321597479968247E-5</v>
      </c>
      <c r="R283" s="243">
        <f t="shared" si="17"/>
        <v>6.8620891894708306E-5</v>
      </c>
      <c r="S283" s="243">
        <f t="shared" si="17"/>
        <v>4.0273558126169669E-5</v>
      </c>
      <c r="T283" s="243">
        <f t="shared" si="17"/>
        <v>4.5434130727290903E-5</v>
      </c>
      <c r="U283" s="243">
        <f t="shared" si="17"/>
        <v>6.1204163618220798E-5</v>
      </c>
      <c r="V283" s="243">
        <f t="shared" si="17"/>
        <v>7.1166188702347438E-5</v>
      </c>
      <c r="W283" s="243">
        <f t="shared" si="17"/>
        <v>3.8049056354351891E-5</v>
      </c>
      <c r="X283" s="243">
        <f t="shared" si="17"/>
        <v>7.4377559744563481E-5</v>
      </c>
      <c r="Y283" s="243">
        <f t="shared" si="17"/>
        <v>6.1640568448270984E-5</v>
      </c>
      <c r="Z283" s="243">
        <f t="shared" si="17"/>
        <v>5.6260076460882419E-5</v>
      </c>
      <c r="AA283" s="243">
        <f t="shared" si="17"/>
        <v>3.5109678915305687E-5</v>
      </c>
      <c r="AB283" s="243">
        <f t="shared" si="17"/>
        <v>5.7848588288805635E-5</v>
      </c>
      <c r="AC283" s="243">
        <f t="shared" si="17"/>
        <v>8.2937424239360434E-5</v>
      </c>
      <c r="AD283" s="243">
        <f t="shared" si="17"/>
        <v>4.2913881916229776E-5</v>
      </c>
      <c r="AE283" s="244">
        <f t="shared" si="17"/>
        <v>7.7558066589303995E-5</v>
      </c>
    </row>
    <row r="284" spans="1:31" x14ac:dyDescent="0.2">
      <c r="A284" s="248" t="str">
        <v>INTEL</v>
      </c>
      <c r="B284" s="243">
        <v>7.9968594665729193E-5</v>
      </c>
      <c r="C284" s="243">
        <v>1.377436432546877E-4</v>
      </c>
      <c r="D284" s="243">
        <v>9.2046059184314302E-5</v>
      </c>
      <c r="E284" s="243">
        <v>1.2358993742786771E-4</v>
      </c>
      <c r="F284" s="243">
        <v>1.6760268425040019E-4</v>
      </c>
      <c r="G284" s="243">
        <v>1.1158766445792048E-4</v>
      </c>
      <c r="H284" s="243">
        <v>1.2850702872134687E-4</v>
      </c>
      <c r="I284" s="243">
        <v>7.9822749275095659E-5</v>
      </c>
      <c r="J284" s="243">
        <v>7.1074976490897667E-5</v>
      </c>
      <c r="K284" s="243">
        <v>1.2910123137698393E-4</v>
      </c>
      <c r="L284" s="243">
        <v>1.0779108058198012E-4</v>
      </c>
      <c r="M284" s="243">
        <v>9.187408018975987E-5</v>
      </c>
      <c r="N284" s="243" cm="1">
        <f t="array" ref="N284:N300">TRANSPOSE(O283:AE283)</f>
        <v>8.2598109023131585E-5</v>
      </c>
      <c r="O284" s="243">
        <f>O254</f>
        <v>4.3109315486655118E-4</v>
      </c>
      <c r="P284" s="243">
        <f t="shared" ref="P284:AE284" si="18">$B$257*SQRT($O$254)*SQRT(P254)</f>
        <v>9.9052763413100083E-5</v>
      </c>
      <c r="Q284" s="243">
        <f t="shared" si="18"/>
        <v>6.3645403140216147E-5</v>
      </c>
      <c r="R284" s="243">
        <f t="shared" si="18"/>
        <v>1.0831426831860085E-4</v>
      </c>
      <c r="S284" s="243">
        <f t="shared" si="18"/>
        <v>6.3569575687183702E-5</v>
      </c>
      <c r="T284" s="243">
        <f t="shared" si="18"/>
        <v>7.1715253045227039E-5</v>
      </c>
      <c r="U284" s="243">
        <f t="shared" si="18"/>
        <v>9.6607374479064923E-5</v>
      </c>
      <c r="V284" s="243">
        <f t="shared" si="18"/>
        <v>1.1233187802551234E-4</v>
      </c>
      <c r="W284" s="243">
        <f t="shared" si="18"/>
        <v>6.0058323135153617E-5</v>
      </c>
      <c r="X284" s="243">
        <f t="shared" si="18"/>
        <v>1.174008489341227E-4</v>
      </c>
      <c r="Y284" s="243">
        <f t="shared" si="18"/>
        <v>9.7296215275977313E-5</v>
      </c>
      <c r="Z284" s="243">
        <f t="shared" si="18"/>
        <v>8.8803407375690767E-5</v>
      </c>
      <c r="AA284" s="243">
        <f t="shared" si="18"/>
        <v>5.5418679029230193E-5</v>
      </c>
      <c r="AB284" s="243">
        <f t="shared" si="18"/>
        <v>9.1310785108713425E-5</v>
      </c>
      <c r="AC284" s="243">
        <f t="shared" si="18"/>
        <v>1.3091211983224695E-4</v>
      </c>
      <c r="AD284" s="243">
        <f t="shared" si="18"/>
        <v>6.7737180210356747E-5</v>
      </c>
      <c r="AE284" s="244">
        <f t="shared" si="18"/>
        <v>1.2242110242046564E-4</v>
      </c>
    </row>
    <row r="285" spans="1:31" x14ac:dyDescent="0.2">
      <c r="A285" s="248" t="str">
        <v>INTERNATIONAL BUS. MCHS.</v>
      </c>
      <c r="B285" s="243">
        <v>6.0755646067271998E-5</v>
      </c>
      <c r="C285" s="243">
        <v>1.0464988252675673E-4</v>
      </c>
      <c r="D285" s="243">
        <v>6.9931425168410236E-5</v>
      </c>
      <c r="E285" s="243">
        <v>9.3896691910502441E-5</v>
      </c>
      <c r="F285" s="243">
        <v>1.2733510457206939E-4</v>
      </c>
      <c r="G285" s="243">
        <v>8.4778039124205537E-5</v>
      </c>
      <c r="H285" s="243">
        <v>9.7632421662361037E-5</v>
      </c>
      <c r="I285" s="243">
        <v>6.0644840932194753E-5</v>
      </c>
      <c r="J285" s="243">
        <v>5.3998774568577457E-5</v>
      </c>
      <c r="K285" s="243">
        <v>9.8083863461345029E-5</v>
      </c>
      <c r="L285" s="243">
        <v>8.1893607964754451E-5</v>
      </c>
      <c r="M285" s="243">
        <v>6.9800765189104234E-5</v>
      </c>
      <c r="N285" s="243">
        <v>6.2753403365558186E-5</v>
      </c>
      <c r="O285" s="243" cm="1">
        <f t="array" ref="O285:O300">TRANSPOSE(P284:AE284)</f>
        <v>9.9052763413100083E-5</v>
      </c>
      <c r="P285" s="243">
        <f>P254</f>
        <v>2.4883157352547356E-4</v>
      </c>
      <c r="Q285" s="243">
        <f t="shared" ref="Q285:AE285" si="19">$B$257*SQRT($P$254)*SQRT(Q254)</f>
        <v>4.8354202085946526E-5</v>
      </c>
      <c r="R285" s="243">
        <f t="shared" si="19"/>
        <v>8.2291096617465373E-5</v>
      </c>
      <c r="S285" s="243">
        <f t="shared" si="19"/>
        <v>4.8296592646667526E-5</v>
      </c>
      <c r="T285" s="243">
        <f t="shared" si="19"/>
        <v>5.4485220727630432E-5</v>
      </c>
      <c r="U285" s="243">
        <f t="shared" si="19"/>
        <v>7.3396856301813243E-5</v>
      </c>
      <c r="V285" s="243">
        <f t="shared" si="19"/>
        <v>8.534345078737249E-5</v>
      </c>
      <c r="W285" s="243">
        <f t="shared" si="19"/>
        <v>4.5628940198907713E-5</v>
      </c>
      <c r="X285" s="243">
        <f t="shared" si="19"/>
        <v>8.9194570139114834E-5</v>
      </c>
      <c r="Y285" s="243">
        <f t="shared" si="19"/>
        <v>7.3920198844330647E-5</v>
      </c>
      <c r="Z285" s="243">
        <f t="shared" si="19"/>
        <v>6.7467840477099426E-5</v>
      </c>
      <c r="AA285" s="243">
        <f t="shared" si="19"/>
        <v>4.2103999234822083E-5</v>
      </c>
      <c r="AB285" s="243">
        <f t="shared" si="19"/>
        <v>6.9372805229090585E-5</v>
      </c>
      <c r="AC285" s="243">
        <f t="shared" si="19"/>
        <v>9.9459674784717195E-5</v>
      </c>
      <c r="AD285" s="243">
        <f t="shared" si="19"/>
        <v>5.1462904452154037E-5</v>
      </c>
      <c r="AE285" s="244">
        <f t="shared" si="19"/>
        <v>9.3008676730073253E-5</v>
      </c>
    </row>
    <row r="286" spans="1:31" x14ac:dyDescent="0.2">
      <c r="A286" s="248" t="str">
        <v>JOHNSON &amp; JOHNSON</v>
      </c>
      <c r="B286" s="243">
        <v>3.9037957687956979E-5</v>
      </c>
      <c r="C286" s="243">
        <v>6.7241778346093282E-5</v>
      </c>
      <c r="D286" s="243">
        <v>4.4933766546736152E-5</v>
      </c>
      <c r="E286" s="243">
        <v>6.0332418846845022E-5</v>
      </c>
      <c r="F286" s="243">
        <v>8.1817950202882624E-5</v>
      </c>
      <c r="G286" s="243">
        <v>5.4473315953782606E-5</v>
      </c>
      <c r="H286" s="243">
        <v>6.2732776170429749E-5</v>
      </c>
      <c r="I286" s="243">
        <v>3.8966760911118089E-5</v>
      </c>
      <c r="J286" s="243">
        <v>3.4696394709975731E-5</v>
      </c>
      <c r="K286" s="243">
        <v>6.3022845768698831E-5</v>
      </c>
      <c r="L286" s="243">
        <v>5.2619952376152353E-5</v>
      </c>
      <c r="M286" s="243">
        <v>4.4849812230161042E-5</v>
      </c>
      <c r="N286" s="243">
        <v>4.0321597479968247E-5</v>
      </c>
      <c r="O286" s="243">
        <v>6.3645403140216147E-5</v>
      </c>
      <c r="P286" s="243" cm="1">
        <f t="array" ref="P286:P300">TRANSPOSE(Q285:AE285)</f>
        <v>4.8354202085946526E-5</v>
      </c>
      <c r="Q286" s="243">
        <f>Q254</f>
        <v>1.0273214995307691E-4</v>
      </c>
      <c r="R286" s="243">
        <f t="shared" ref="R286:AE286" si="20">$B$257*SQRT($Q$254)*SQRT(R254)</f>
        <v>5.2875354897735133E-5</v>
      </c>
      <c r="S286" s="243">
        <f t="shared" si="20"/>
        <v>3.1032512404287197E-5</v>
      </c>
      <c r="T286" s="243">
        <f t="shared" si="20"/>
        <v>3.5008956024088874E-5</v>
      </c>
      <c r="U286" s="243">
        <f t="shared" si="20"/>
        <v>4.7160446085400304E-5</v>
      </c>
      <c r="V286" s="243">
        <f t="shared" si="20"/>
        <v>5.4836615795225306E-5</v>
      </c>
      <c r="W286" s="243">
        <f t="shared" si="20"/>
        <v>2.9318437908782477E-5</v>
      </c>
      <c r="X286" s="243">
        <f t="shared" si="20"/>
        <v>5.7311115599541855E-5</v>
      </c>
      <c r="Y286" s="243">
        <f t="shared" si="20"/>
        <v>4.7496714816844307E-5</v>
      </c>
      <c r="Z286" s="243">
        <f t="shared" si="20"/>
        <v>4.3350813830973711E-5</v>
      </c>
      <c r="AA286" s="243">
        <f t="shared" si="20"/>
        <v>2.7053520899157474E-5</v>
      </c>
      <c r="AB286" s="243">
        <f t="shared" si="20"/>
        <v>4.4574830662313772E-5</v>
      </c>
      <c r="AC286" s="243">
        <f t="shared" si="20"/>
        <v>6.3906860139461102E-5</v>
      </c>
      <c r="AD286" s="243">
        <f t="shared" si="20"/>
        <v>3.3066995687579049E-5</v>
      </c>
      <c r="AE286" s="244">
        <f t="shared" si="20"/>
        <v>5.9761833209397039E-5</v>
      </c>
    </row>
    <row r="287" spans="1:31" x14ac:dyDescent="0.2">
      <c r="A287" s="248" t="str">
        <v>JP MORGAN CHASE &amp; CO.</v>
      </c>
      <c r="B287" s="243">
        <v>6.643634284644424E-5</v>
      </c>
      <c r="C287" s="243">
        <v>1.1443472211108532E-4</v>
      </c>
      <c r="D287" s="243">
        <v>7.6470063919403778E-5</v>
      </c>
      <c r="E287" s="243">
        <v>1.0267610040729156E-4</v>
      </c>
      <c r="F287" s="243">
        <v>1.3924102879871953E-4</v>
      </c>
      <c r="G287" s="243">
        <v>9.270484700086216E-5</v>
      </c>
      <c r="H287" s="243">
        <v>1.0676112358853355E-4</v>
      </c>
      <c r="I287" s="243">
        <v>6.6315177351224463E-5</v>
      </c>
      <c r="J287" s="243">
        <v>5.9047698983459247E-5</v>
      </c>
      <c r="K287" s="243">
        <v>1.0725477552171037E-4</v>
      </c>
      <c r="L287" s="243">
        <v>8.9550719445143713E-5</v>
      </c>
      <c r="M287" s="243">
        <v>7.6327187137682591E-5</v>
      </c>
      <c r="N287" s="243">
        <v>6.8620891894708306E-5</v>
      </c>
      <c r="O287" s="243">
        <v>1.0831426831860085E-4</v>
      </c>
      <c r="P287" s="243">
        <v>8.2291096617465373E-5</v>
      </c>
      <c r="Q287" s="243" cm="1">
        <f t="array" ref="Q287:Q300">TRANSPOSE(R286:AE286)</f>
        <v>5.2875354897735133E-5</v>
      </c>
      <c r="R287" s="243">
        <f>R254</f>
        <v>2.9753881856354038E-4</v>
      </c>
      <c r="S287" s="243">
        <f t="shared" ref="S287:AE287" si="21">$B$257*SQRT($R$254)*SQRT(S254)</f>
        <v>5.2812358934283542E-5</v>
      </c>
      <c r="T287" s="243">
        <f t="shared" si="21"/>
        <v>5.9579628209648282E-5</v>
      </c>
      <c r="U287" s="243">
        <f t="shared" si="21"/>
        <v>8.0259515366180916E-5</v>
      </c>
      <c r="V287" s="243">
        <f t="shared" si="21"/>
        <v>9.3323125062821103E-5</v>
      </c>
      <c r="W287" s="243">
        <f t="shared" si="21"/>
        <v>4.9895279056336248E-5</v>
      </c>
      <c r="X287" s="243">
        <f t="shared" si="21"/>
        <v>9.7534326854859237E-5</v>
      </c>
      <c r="Y287" s="243">
        <f t="shared" si="21"/>
        <v>8.0831790814331336E-5</v>
      </c>
      <c r="Z287" s="243">
        <f t="shared" si="21"/>
        <v>7.3776132280491553E-5</v>
      </c>
      <c r="AA287" s="243">
        <f t="shared" si="21"/>
        <v>4.6040753566735379E-5</v>
      </c>
      <c r="AB287" s="243">
        <f t="shared" si="21"/>
        <v>7.5859212612376157E-5</v>
      </c>
      <c r="AC287" s="243">
        <f t="shared" si="21"/>
        <v>1.087592261972964E-4</v>
      </c>
      <c r="AD287" s="243">
        <f t="shared" si="21"/>
        <v>5.6274723179988804E-5</v>
      </c>
      <c r="AE287" s="244">
        <f t="shared" si="21"/>
        <v>1.0170505516625309E-4</v>
      </c>
    </row>
    <row r="288" spans="1:31" x14ac:dyDescent="0.2">
      <c r="A288" s="248" t="str">
        <v>MC DONALDS</v>
      </c>
      <c r="B288" s="243">
        <v>3.8991447669055139E-5</v>
      </c>
      <c r="C288" s="243">
        <v>6.7161666153573671E-5</v>
      </c>
      <c r="D288" s="243">
        <v>4.4880232231541584E-5</v>
      </c>
      <c r="E288" s="243">
        <v>6.0260538499942909E-5</v>
      </c>
      <c r="F288" s="243">
        <v>8.172047188598749E-5</v>
      </c>
      <c r="G288" s="243">
        <v>5.4408416171501278E-5</v>
      </c>
      <c r="H288" s="243">
        <v>6.26580360257538E-5</v>
      </c>
      <c r="I288" s="243">
        <v>3.892033571641385E-5</v>
      </c>
      <c r="J288" s="243">
        <v>3.4655057251016285E-5</v>
      </c>
      <c r="K288" s="243">
        <v>6.2947760033646308E-5</v>
      </c>
      <c r="L288" s="243">
        <v>5.2557260700548035E-5</v>
      </c>
      <c r="M288" s="243">
        <v>4.4796377938560997E-5</v>
      </c>
      <c r="N288" s="243">
        <v>4.0273558126169669E-5</v>
      </c>
      <c r="O288" s="243">
        <v>6.3569575687183702E-5</v>
      </c>
      <c r="P288" s="243">
        <v>4.8296592646667526E-5</v>
      </c>
      <c r="Q288" s="243">
        <v>3.1032512404287197E-5</v>
      </c>
      <c r="R288" s="243" cm="1">
        <f t="array" ref="R288:R300">TRANSPOSE(S287:AE287)</f>
        <v>5.2812358934283542E-5</v>
      </c>
      <c r="S288" s="243">
        <f>S254</f>
        <v>1.0248750457672346E-4</v>
      </c>
      <c r="T288" s="243">
        <f t="shared" ref="T288:AE288" si="22">$B$257*SQRT($S$254)*SQRT(T254)</f>
        <v>3.4967246178009597E-5</v>
      </c>
      <c r="U288" s="243">
        <f t="shared" si="22"/>
        <v>4.7104258893017343E-5</v>
      </c>
      <c r="V288" s="243">
        <f t="shared" si="22"/>
        <v>5.4771283175687795E-5</v>
      </c>
      <c r="W288" s="243">
        <f t="shared" si="22"/>
        <v>2.9283507774572857E-5</v>
      </c>
      <c r="X288" s="243">
        <f t="shared" si="22"/>
        <v>5.72428348485065E-5</v>
      </c>
      <c r="Y288" s="243">
        <f t="shared" si="22"/>
        <v>4.7440126992205414E-5</v>
      </c>
      <c r="Z288" s="243">
        <f t="shared" si="22"/>
        <v>4.3299165453596868E-5</v>
      </c>
      <c r="AA288" s="243">
        <f t="shared" si="22"/>
        <v>2.7021289198451232E-5</v>
      </c>
      <c r="AB288" s="243">
        <f t="shared" si="22"/>
        <v>4.4521723985135063E-5</v>
      </c>
      <c r="AC288" s="243">
        <f t="shared" si="22"/>
        <v>6.3830721185246278E-5</v>
      </c>
      <c r="AD288" s="243">
        <f t="shared" si="22"/>
        <v>3.3027599502800383E-5</v>
      </c>
      <c r="AE288" s="244">
        <f t="shared" si="22"/>
        <v>5.9690632661089789E-5</v>
      </c>
    </row>
    <row r="289" spans="1:31" x14ac:dyDescent="0.2">
      <c r="A289" s="248" t="str">
        <v>MERCK &amp; COMPANY</v>
      </c>
      <c r="B289" s="243">
        <v>4.3987733219206898E-5</v>
      </c>
      <c r="C289" s="243">
        <v>7.5767626747171395E-5</v>
      </c>
      <c r="D289" s="243">
        <v>5.0631094771684353E-5</v>
      </c>
      <c r="E289" s="243">
        <v>6.7982202499368457E-5</v>
      </c>
      <c r="F289" s="243">
        <v>9.2191968515223464E-5</v>
      </c>
      <c r="G289" s="243">
        <v>6.1380201005744708E-5</v>
      </c>
      <c r="H289" s="243">
        <v>7.0686910528015853E-5</v>
      </c>
      <c r="I289" s="243">
        <v>4.390750912421992E-5</v>
      </c>
      <c r="J289" s="243">
        <v>3.9095686469314048E-5</v>
      </c>
      <c r="K289" s="243">
        <v>7.101375918658692E-5</v>
      </c>
      <c r="L289" s="243">
        <v>5.929184220217583E-5</v>
      </c>
      <c r="M289" s="243">
        <v>5.053649555853837E-5</v>
      </c>
      <c r="N289" s="243">
        <v>4.5434130727290903E-5</v>
      </c>
      <c r="O289" s="243">
        <v>7.1715253045227039E-5</v>
      </c>
      <c r="P289" s="243">
        <v>5.4485220727630432E-5</v>
      </c>
      <c r="Q289" s="243">
        <v>3.5008956024088874E-5</v>
      </c>
      <c r="R289" s="243">
        <v>5.9579628209648282E-5</v>
      </c>
      <c r="S289" s="243" cm="1">
        <f t="array" ref="S289:S300">TRANSPOSE(T288:AE288)</f>
        <v>3.4967246178009597E-5</v>
      </c>
      <c r="T289" s="243">
        <f>T254</f>
        <v>1.304353668170365E-4</v>
      </c>
      <c r="U289" s="243">
        <f t="shared" ref="U289:AE289" si="23">$B$257*SQRT($T$254)*SQRT(U254)</f>
        <v>5.3140103728923965E-5</v>
      </c>
      <c r="V289" s="243">
        <f t="shared" si="23"/>
        <v>6.1789565056797293E-5</v>
      </c>
      <c r="W289" s="243">
        <f t="shared" si="23"/>
        <v>3.303583746475695E-5</v>
      </c>
      <c r="X289" s="243">
        <f t="shared" si="23"/>
        <v>6.4577816381656818E-5</v>
      </c>
      <c r="Y289" s="243">
        <f t="shared" si="23"/>
        <v>5.3519009289684975E-5</v>
      </c>
      <c r="Z289" s="243">
        <f t="shared" si="23"/>
        <v>4.8847433282111648E-5</v>
      </c>
      <c r="AA289" s="243">
        <f t="shared" si="23"/>
        <v>3.0483742757872127E-5</v>
      </c>
      <c r="AB289" s="243">
        <f t="shared" si="23"/>
        <v>5.0226648000852314E-5</v>
      </c>
      <c r="AC289" s="243">
        <f t="shared" si="23"/>
        <v>7.20098612012943E-5</v>
      </c>
      <c r="AD289" s="243">
        <f t="shared" si="23"/>
        <v>3.725968956400122E-5</v>
      </c>
      <c r="AE289" s="244">
        <f t="shared" si="23"/>
        <v>6.7339270074486091E-5</v>
      </c>
    </row>
    <row r="290" spans="1:31" x14ac:dyDescent="0.2">
      <c r="A290" s="248" t="str">
        <v>MICROSOFT</v>
      </c>
      <c r="B290" s="243">
        <v>5.9255726434000919E-5</v>
      </c>
      <c r="C290" s="243">
        <v>1.0206631336764364E-4</v>
      </c>
      <c r="D290" s="243">
        <v>6.8204976280407563E-5</v>
      </c>
      <c r="E290" s="243">
        <v>9.157859473250807E-5</v>
      </c>
      <c r="F290" s="243">
        <v>1.2419148853446202E-4</v>
      </c>
      <c r="G290" s="243">
        <v>8.2685060881297547E-5</v>
      </c>
      <c r="H290" s="243">
        <v>9.5222097757105746E-5</v>
      </c>
      <c r="I290" s="243">
        <v>5.9147656827361402E-5</v>
      </c>
      <c r="J290" s="243">
        <v>5.2665666826486998E-5</v>
      </c>
      <c r="K290" s="243">
        <v>9.5662394478036818E-5</v>
      </c>
      <c r="L290" s="243">
        <v>7.987183981024036E-5</v>
      </c>
      <c r="M290" s="243">
        <v>6.8077542000784293E-5</v>
      </c>
      <c r="N290" s="243">
        <v>6.1204163618220798E-5</v>
      </c>
      <c r="O290" s="243">
        <v>9.6607374479064923E-5</v>
      </c>
      <c r="P290" s="243">
        <v>7.3396856301813243E-5</v>
      </c>
      <c r="Q290" s="243">
        <v>4.7160446085400304E-5</v>
      </c>
      <c r="R290" s="243">
        <v>8.0259515366180916E-5</v>
      </c>
      <c r="S290" s="243">
        <v>4.7104258893017343E-5</v>
      </c>
      <c r="T290" s="243" cm="1">
        <f t="array" ref="T290:T300">TRANSPOSE(U289:AE289)</f>
        <v>5.3140103728923965E-5</v>
      </c>
      <c r="U290" s="243">
        <f>U254</f>
        <v>2.3669705381563585E-4</v>
      </c>
      <c r="V290" s="243">
        <f t="shared" ref="V290:AE290" si="24">$B$257*SQRT($U$254)*SQRT(V254)</f>
        <v>8.3236513807962445E-5</v>
      </c>
      <c r="W290" s="243">
        <f t="shared" si="24"/>
        <v>4.4502464757038269E-5</v>
      </c>
      <c r="X290" s="243">
        <f t="shared" si="24"/>
        <v>8.6992557723927964E-5</v>
      </c>
      <c r="Y290" s="243">
        <f t="shared" si="24"/>
        <v>7.2095276146296185E-5</v>
      </c>
      <c r="Z290" s="243">
        <f t="shared" si="24"/>
        <v>6.580221192903078E-5</v>
      </c>
      <c r="AA290" s="243">
        <f t="shared" si="24"/>
        <v>4.1064546621288616E-5</v>
      </c>
      <c r="AB290" s="243">
        <f t="shared" si="24"/>
        <v>6.7660147405273032E-5</v>
      </c>
      <c r="AC290" s="243">
        <f t="shared" si="24"/>
        <v>9.7004240128271076E-5</v>
      </c>
      <c r="AD290" s="243">
        <f t="shared" si="24"/>
        <v>5.0192401613825722E-5</v>
      </c>
      <c r="AE290" s="244">
        <f t="shared" si="24"/>
        <v>9.0712502640548603E-5</v>
      </c>
    </row>
    <row r="291" spans="1:31" x14ac:dyDescent="0.2">
      <c r="A291" s="248" t="str">
        <v>NIKE 'B'</v>
      </c>
      <c r="B291" s="243">
        <v>6.8900610020612428E-5</v>
      </c>
      <c r="C291" s="243">
        <v>1.1867935264313002E-4</v>
      </c>
      <c r="D291" s="243">
        <v>7.9306503438037151E-5</v>
      </c>
      <c r="E291" s="243">
        <v>1.0648457831207479E-4</v>
      </c>
      <c r="F291" s="243">
        <v>1.4440577872120052E-4</v>
      </c>
      <c r="G291" s="243">
        <v>9.6143469621594451E-5</v>
      </c>
      <c r="H291" s="243">
        <v>1.1072112380926541E-4</v>
      </c>
      <c r="I291" s="243">
        <v>6.877495023597636E-5</v>
      </c>
      <c r="J291" s="243">
        <v>6.1237905428919703E-5</v>
      </c>
      <c r="K291" s="243">
        <v>1.1123308635681792E-4</v>
      </c>
      <c r="L291" s="243">
        <v>9.2872348675426125E-5</v>
      </c>
      <c r="M291" s="243">
        <v>7.9158327048479935E-5</v>
      </c>
      <c r="N291" s="243">
        <v>7.1166188702347438E-5</v>
      </c>
      <c r="O291" s="243">
        <v>1.1233187802551234E-4</v>
      </c>
      <c r="P291" s="243">
        <v>8.534345078737249E-5</v>
      </c>
      <c r="Q291" s="243">
        <v>5.4836615795225306E-5</v>
      </c>
      <c r="R291" s="243">
        <v>9.3323125062821103E-5</v>
      </c>
      <c r="S291" s="243">
        <v>5.4771283175687795E-5</v>
      </c>
      <c r="T291" s="243">
        <v>6.1789565056797293E-5</v>
      </c>
      <c r="U291" s="243" cm="1">
        <f t="array" ref="U291:U300">TRANSPOSE(V290:AE290)</f>
        <v>8.3236513807962445E-5</v>
      </c>
      <c r="V291" s="243">
        <f>V254</f>
        <v>3.2002089318628108E-4</v>
      </c>
      <c r="W291" s="243">
        <f t="shared" ref="W291:AE291" si="25">$B$257*SQRT($V$254)*SQRT(W254)</f>
        <v>5.1746002516666992E-5</v>
      </c>
      <c r="X291" s="243">
        <f t="shared" si="25"/>
        <v>1.0115208529437101E-4</v>
      </c>
      <c r="Y291" s="243">
        <f t="shared" si="25"/>
        <v>8.3830016186149008E-5</v>
      </c>
      <c r="Z291" s="243">
        <f t="shared" si="25"/>
        <v>7.651264806728182E-5</v>
      </c>
      <c r="AA291" s="243">
        <f t="shared" si="25"/>
        <v>4.7748504367388394E-5</v>
      </c>
      <c r="AB291" s="243">
        <f t="shared" si="25"/>
        <v>7.8672994339208961E-5</v>
      </c>
      <c r="AC291" s="243">
        <f t="shared" si="25"/>
        <v>1.1279334035113224E-4</v>
      </c>
      <c r="AD291" s="243">
        <f t="shared" si="25"/>
        <v>5.8362073975145801E-5</v>
      </c>
      <c r="AE291" s="244">
        <f t="shared" si="25"/>
        <v>1.0547751490974689E-4</v>
      </c>
    </row>
    <row r="292" spans="1:31" x14ac:dyDescent="0.2">
      <c r="A292" s="248" t="str">
        <v>PROCTER &amp; GAMBLE</v>
      </c>
      <c r="B292" s="243">
        <v>3.683776300692959E-5</v>
      </c>
      <c r="C292" s="243">
        <v>6.3452005217015434E-5</v>
      </c>
      <c r="D292" s="243">
        <v>4.2401281754757549E-5</v>
      </c>
      <c r="E292" s="243">
        <v>5.6932059942278256E-5</v>
      </c>
      <c r="F292" s="243">
        <v>7.7206658283160084E-5</v>
      </c>
      <c r="G292" s="243">
        <v>5.1403178397472619E-5</v>
      </c>
      <c r="H292" s="243">
        <v>5.9197132181071125E-5</v>
      </c>
      <c r="I292" s="243">
        <v>3.6770578908493587E-5</v>
      </c>
      <c r="J292" s="243">
        <v>3.2740892229494648E-5</v>
      </c>
      <c r="K292" s="243">
        <v>5.9470853342458834E-5</v>
      </c>
      <c r="L292" s="243">
        <v>4.9654271121529737E-5</v>
      </c>
      <c r="M292" s="243">
        <v>4.2322059136552886E-5</v>
      </c>
      <c r="N292" s="243">
        <v>3.8049056354351891E-5</v>
      </c>
      <c r="O292" s="243">
        <v>6.0058323135153617E-5</v>
      </c>
      <c r="P292" s="243">
        <v>4.5628940198907713E-5</v>
      </c>
      <c r="Q292" s="243">
        <v>2.9318437908782477E-5</v>
      </c>
      <c r="R292" s="243">
        <v>4.9895279056336248E-5</v>
      </c>
      <c r="S292" s="243">
        <v>2.9283507774572857E-5</v>
      </c>
      <c r="T292" s="243">
        <v>3.303583746475695E-5</v>
      </c>
      <c r="U292" s="243">
        <v>4.4502464757038269E-5</v>
      </c>
      <c r="V292" s="243" cm="1">
        <f t="array" ref="V292:V300">TRANSPOSE(W291:AE291)</f>
        <v>5.1746002516666992E-5</v>
      </c>
      <c r="W292" s="243">
        <f>W254</f>
        <v>9.1478429092846603E-5</v>
      </c>
      <c r="X292" s="243">
        <f t="shared" ref="X292:AE292" si="26">$B$257*SQRT($W$254)*SQRT(X254)</f>
        <v>5.4081038536756427E-5</v>
      </c>
      <c r="Y292" s="243">
        <f t="shared" si="26"/>
        <v>4.4819781250247043E-5</v>
      </c>
      <c r="Z292" s="243">
        <f t="shared" si="26"/>
        <v>4.0907544877932622E-5</v>
      </c>
      <c r="AA292" s="243">
        <f t="shared" si="26"/>
        <v>2.5528773798881985E-5</v>
      </c>
      <c r="AB292" s="243">
        <f t="shared" si="26"/>
        <v>4.206257563824589E-5</v>
      </c>
      <c r="AC292" s="243">
        <f t="shared" si="26"/>
        <v>6.0305044314875065E-5</v>
      </c>
      <c r="AD292" s="243">
        <f t="shared" si="26"/>
        <v>3.1203326778182915E-5</v>
      </c>
      <c r="AE292" s="244">
        <f t="shared" si="26"/>
        <v>5.6393632736237435E-5</v>
      </c>
    </row>
    <row r="293" spans="1:31" x14ac:dyDescent="0.2">
      <c r="A293" s="248" t="str">
        <v>SALESFORCE</v>
      </c>
      <c r="B293" s="243">
        <v>7.2009746927418809E-5</v>
      </c>
      <c r="C293" s="243">
        <v>1.2403475305639567E-4</v>
      </c>
      <c r="D293" s="243">
        <v>8.2885205814042272E-5</v>
      </c>
      <c r="E293" s="243">
        <v>1.1128969008592903E-4</v>
      </c>
      <c r="F293" s="243">
        <v>1.5092208294613962E-4</v>
      </c>
      <c r="G293" s="243">
        <v>1.0048193933411935E-4</v>
      </c>
      <c r="H293" s="243">
        <v>1.1571740950681553E-4</v>
      </c>
      <c r="I293" s="243">
        <v>7.1878416750691918E-5</v>
      </c>
      <c r="J293" s="243">
        <v>6.4001263138054829E-5</v>
      </c>
      <c r="K293" s="243">
        <v>1.1625247434114057E-4</v>
      </c>
      <c r="L293" s="243">
        <v>9.7063209203397839E-5</v>
      </c>
      <c r="M293" s="243">
        <v>8.2730342971616902E-5</v>
      </c>
      <c r="N293" s="243">
        <v>7.4377559744563481E-5</v>
      </c>
      <c r="O293" s="243">
        <v>1.174008489341227E-4</v>
      </c>
      <c r="P293" s="243">
        <v>8.9194570139114834E-5</v>
      </c>
      <c r="Q293" s="243">
        <v>5.7311115599541855E-5</v>
      </c>
      <c r="R293" s="243">
        <v>9.7534326854859237E-5</v>
      </c>
      <c r="S293" s="243">
        <v>5.72428348485065E-5</v>
      </c>
      <c r="T293" s="243">
        <v>6.4577816381656818E-5</v>
      </c>
      <c r="U293" s="243">
        <v>8.6992557723927964E-5</v>
      </c>
      <c r="V293" s="243">
        <v>1.0115208529437101E-4</v>
      </c>
      <c r="W293" s="243" cm="1">
        <f t="array" ref="W293:W300">TRANSPOSE(X292:AE292)</f>
        <v>5.4081038536756427E-5</v>
      </c>
      <c r="X293" s="243">
        <f>X254</f>
        <v>3.4955439604617689E-4</v>
      </c>
      <c r="Y293" s="243">
        <f t="shared" ref="Y293:AE293" si="27">$B$257*SQRT($X$254)*SQRT(Y254)</f>
        <v>8.7612841870051645E-5</v>
      </c>
      <c r="Z293" s="243">
        <f t="shared" si="27"/>
        <v>7.996527784620985E-5</v>
      </c>
      <c r="AA293" s="243">
        <f t="shared" si="27"/>
        <v>4.9903153464530498E-5</v>
      </c>
      <c r="AB293" s="243">
        <f t="shared" si="27"/>
        <v>8.2223109645819851E-5</v>
      </c>
      <c r="AC293" s="243">
        <f t="shared" si="27"/>
        <v>1.1788313472628748E-4</v>
      </c>
      <c r="AD293" s="243">
        <f t="shared" si="27"/>
        <v>6.0995659920170167E-5</v>
      </c>
      <c r="AE293" s="244">
        <f t="shared" si="27"/>
        <v>1.1023718299317904E-4</v>
      </c>
    </row>
    <row r="294" spans="1:31" x14ac:dyDescent="0.2">
      <c r="A294" s="248" t="str">
        <v>TRAVELERS COS.</v>
      </c>
      <c r="B294" s="243">
        <v>5.9678238297494998E-5</v>
      </c>
      <c r="C294" s="243">
        <v>1.0279407810627975E-4</v>
      </c>
      <c r="D294" s="243">
        <v>6.8691299094454929E-5</v>
      </c>
      <c r="E294" s="243">
        <v>9.2231578756924633E-5</v>
      </c>
      <c r="F294" s="243">
        <v>1.2507701269235489E-4</v>
      </c>
      <c r="G294" s="243">
        <v>8.3274631227633425E-5</v>
      </c>
      <c r="H294" s="243">
        <v>9.5901061097703396E-5</v>
      </c>
      <c r="I294" s="243">
        <v>5.95693981207581E-5</v>
      </c>
      <c r="J294" s="243">
        <v>5.3041189503739147E-5</v>
      </c>
      <c r="K294" s="243">
        <v>9.6344497271970804E-5</v>
      </c>
      <c r="L294" s="243">
        <v>8.0441351010419662E-5</v>
      </c>
      <c r="M294" s="243">
        <v>6.8562956168559028E-5</v>
      </c>
      <c r="N294" s="243">
        <v>6.1640568448270984E-5</v>
      </c>
      <c r="O294" s="243">
        <v>9.7296215275977313E-5</v>
      </c>
      <c r="P294" s="243">
        <v>7.3920198844330647E-5</v>
      </c>
      <c r="Q294" s="243">
        <v>4.7496714816844307E-5</v>
      </c>
      <c r="R294" s="243">
        <v>8.0831790814331336E-5</v>
      </c>
      <c r="S294" s="243">
        <v>4.7440126992205414E-5</v>
      </c>
      <c r="T294" s="243">
        <v>5.3519009289684975E-5</v>
      </c>
      <c r="U294" s="243">
        <v>7.2095276146296185E-5</v>
      </c>
      <c r="V294" s="243">
        <v>8.3830016186149008E-5</v>
      </c>
      <c r="W294" s="243">
        <v>4.4819781250247043E-5</v>
      </c>
      <c r="X294" s="243" cm="1">
        <f t="array" ref="X294:X300">TRANSPOSE(Y293:AE293)</f>
        <v>8.7612841870051645E-5</v>
      </c>
      <c r="Y294" s="243">
        <f>Y254</f>
        <v>2.4008453587156931E-4</v>
      </c>
      <c r="Z294" s="243">
        <f t="shared" ref="Z294:AE294" si="28">$B$257*SQRT($Y$254)*SQRT(Z254)</f>
        <v>6.6271402281715646E-5</v>
      </c>
      <c r="AA294" s="243">
        <f t="shared" si="28"/>
        <v>4.1357349682876673E-5</v>
      </c>
      <c r="AB294" s="243">
        <f t="shared" si="28"/>
        <v>6.8142585419028994E-5</v>
      </c>
      <c r="AC294" s="243">
        <f t="shared" si="28"/>
        <v>9.7695910701394036E-5</v>
      </c>
      <c r="AD294" s="243">
        <f t="shared" si="28"/>
        <v>5.0550289136523144E-5</v>
      </c>
      <c r="AE294" s="244">
        <f t="shared" si="28"/>
        <v>9.1359311157453011E-5</v>
      </c>
    </row>
    <row r="295" spans="1:31" x14ac:dyDescent="0.2">
      <c r="A295" s="248" t="str">
        <v>UNITEDHEALTH GROUP</v>
      </c>
      <c r="B295" s="243">
        <v>5.446903450420739E-5</v>
      </c>
      <c r="C295" s="243">
        <v>9.382137185899746E-5</v>
      </c>
      <c r="D295" s="243">
        <v>6.269536178100867E-5</v>
      </c>
      <c r="E295" s="243">
        <v>8.4180853674752711E-5</v>
      </c>
      <c r="F295" s="243">
        <v>1.1415927001834829E-4</v>
      </c>
      <c r="G295" s="243">
        <v>7.6005741641564271E-5</v>
      </c>
      <c r="H295" s="243">
        <v>8.7530033642768744E-5</v>
      </c>
      <c r="I295" s="243">
        <v>5.4369694786560689E-5</v>
      </c>
      <c r="J295" s="243">
        <v>4.8411321507535873E-5</v>
      </c>
      <c r="K295" s="243">
        <v>8.7934763087967532E-5</v>
      </c>
      <c r="L295" s="243">
        <v>7.3419773249833409E-5</v>
      </c>
      <c r="M295" s="243">
        <v>6.2578221673350895E-5</v>
      </c>
      <c r="N295" s="243">
        <v>5.6260076460882419E-5</v>
      </c>
      <c r="O295" s="243">
        <v>8.8803407375690767E-5</v>
      </c>
      <c r="P295" s="243">
        <v>6.7467840477099426E-5</v>
      </c>
      <c r="Q295" s="243">
        <v>4.3350813830973711E-5</v>
      </c>
      <c r="R295" s="243">
        <v>7.3776132280491553E-5</v>
      </c>
      <c r="S295" s="243">
        <v>4.3299165453596868E-5</v>
      </c>
      <c r="T295" s="243">
        <v>4.8847433282111648E-5</v>
      </c>
      <c r="U295" s="243">
        <v>6.580221192903078E-5</v>
      </c>
      <c r="V295" s="243">
        <v>7.651264806728182E-5</v>
      </c>
      <c r="W295" s="243">
        <v>4.0907544877932622E-5</v>
      </c>
      <c r="X295" s="243">
        <v>7.996527784620985E-5</v>
      </c>
      <c r="Y295" s="243" cm="1">
        <f t="array" ref="Y295:Y300">TRANSPOSE(Z294:AE294)</f>
        <v>6.6271402281715646E-5</v>
      </c>
      <c r="Z295" s="243">
        <f>Z254</f>
        <v>2.0000071737438438E-4</v>
      </c>
      <c r="AA295" s="243">
        <f>$B$257*SQRT($Z$254)*SQRT(AA254)</f>
        <v>3.7747342601662178E-5</v>
      </c>
      <c r="AB295" s="243">
        <f>$B$257*SQRT($Z$254)*SQRT(AB254)</f>
        <v>6.2194544314334878E-5</v>
      </c>
      <c r="AC295" s="243">
        <f>$B$257*SQRT($Z$254)*SQRT(AC254)</f>
        <v>8.9168214121655178E-5</v>
      </c>
      <c r="AD295" s="243">
        <f>$B$257*SQRT($Z$254)*SQRT(AD254)</f>
        <v>4.6137847257641225E-5</v>
      </c>
      <c r="AE295" s="244">
        <f>$B$257*SQRT($Z$254)*SQRT(AE254)</f>
        <v>8.3384724711701254E-5</v>
      </c>
    </row>
    <row r="296" spans="1:31" x14ac:dyDescent="0.2">
      <c r="A296" s="248" t="str">
        <v>VERIZON COMMUNICATIONS</v>
      </c>
      <c r="B296" s="243">
        <v>3.3991960775224177E-5</v>
      </c>
      <c r="C296" s="243">
        <v>5.8550191336004305E-5</v>
      </c>
      <c r="D296" s="243">
        <v>3.9125684856483341E-5</v>
      </c>
      <c r="E296" s="243">
        <v>5.2533926884935869E-5</v>
      </c>
      <c r="F296" s="243">
        <v>7.1242265700380202E-5</v>
      </c>
      <c r="G296" s="243">
        <v>4.7432164202806092E-5</v>
      </c>
      <c r="H296" s="243">
        <v>5.4624017064396897E-5</v>
      </c>
      <c r="I296" s="243">
        <v>3.3929966803485834E-5</v>
      </c>
      <c r="J296" s="243">
        <v>3.0211582722910465E-5</v>
      </c>
      <c r="K296" s="243">
        <v>5.4876592634186233E-5</v>
      </c>
      <c r="L296" s="243">
        <v>4.5818364051255857E-5</v>
      </c>
      <c r="M296" s="243">
        <v>3.9052582368419207E-5</v>
      </c>
      <c r="N296" s="243">
        <v>3.5109678915305687E-5</v>
      </c>
      <c r="O296" s="243">
        <v>5.5418679029230193E-5</v>
      </c>
      <c r="P296" s="243">
        <v>4.2103999234822083E-5</v>
      </c>
      <c r="Q296" s="243">
        <v>2.7053520899157474E-5</v>
      </c>
      <c r="R296" s="243">
        <v>4.6040753566735379E-5</v>
      </c>
      <c r="S296" s="243">
        <v>2.7021289198451232E-5</v>
      </c>
      <c r="T296" s="243">
        <v>3.0483742757872127E-5</v>
      </c>
      <c r="U296" s="243">
        <v>4.1064546621288616E-5</v>
      </c>
      <c r="V296" s="243">
        <v>4.7748504367388394E-5</v>
      </c>
      <c r="W296" s="243">
        <v>2.5528773798881985E-5</v>
      </c>
      <c r="X296" s="243">
        <v>4.9903153464530498E-5</v>
      </c>
      <c r="Y296" s="243">
        <v>4.1357349682876673E-5</v>
      </c>
      <c r="Z296" s="243" cm="1">
        <f t="array" ref="Z296:Z300">TRANSPOSE(AA295:AE295)</f>
        <v>3.7747342601662178E-5</v>
      </c>
      <c r="AA296" s="243">
        <f>AA254</f>
        <v>7.7890525315136566E-5</v>
      </c>
      <c r="AB296" s="243">
        <f>$B$257*SQRT($AA$254)*SQRT(AB254)</f>
        <v>3.8813144569370163E-5</v>
      </c>
      <c r="AC296" s="243">
        <f>$B$257*SQRT($AA$254)*SQRT(AC254)</f>
        <v>5.5646340428266037E-5</v>
      </c>
      <c r="AD296" s="243">
        <f>$B$257*SQRT($AA$254)*SQRT(AD254)</f>
        <v>2.8792797752159211E-5</v>
      </c>
      <c r="AE296" s="244">
        <f>$B$257*SQRT($AA$254)*SQRT(AE254)</f>
        <v>5.2037094423512774E-5</v>
      </c>
    </row>
    <row r="297" spans="1:31" x14ac:dyDescent="0.2">
      <c r="A297" s="248" t="str">
        <v>VISA 'A'</v>
      </c>
      <c r="B297" s="243">
        <v>5.6006975989687803E-5</v>
      </c>
      <c r="C297" s="243">
        <v>9.6470432583499393E-5</v>
      </c>
      <c r="D297" s="243">
        <v>6.4465574870112871E-5</v>
      </c>
      <c r="E297" s="243">
        <v>8.6557712899961806E-5</v>
      </c>
      <c r="F297" s="243">
        <v>1.1738257439507294E-4</v>
      </c>
      <c r="G297" s="243">
        <v>7.8151775333353663E-5</v>
      </c>
      <c r="H297" s="243">
        <v>9.0001457474493028E-5</v>
      </c>
      <c r="I297" s="243">
        <v>5.5904831399982773E-5</v>
      </c>
      <c r="J297" s="243">
        <v>4.9778222543896604E-5</v>
      </c>
      <c r="K297" s="243">
        <v>9.0417614517221897E-5</v>
      </c>
      <c r="L297" s="243">
        <v>7.549279173020985E-5</v>
      </c>
      <c r="M297" s="243">
        <v>6.4345127293673603E-5</v>
      </c>
      <c r="N297" s="243">
        <v>5.7848588288805635E-5</v>
      </c>
      <c r="O297" s="243">
        <v>9.1310785108713425E-5</v>
      </c>
      <c r="P297" s="243">
        <v>6.9372805229090585E-5</v>
      </c>
      <c r="Q297" s="243">
        <v>4.4574830662313772E-5</v>
      </c>
      <c r="R297" s="243">
        <v>7.5859212612376157E-5</v>
      </c>
      <c r="S297" s="243">
        <v>4.4521723985135063E-5</v>
      </c>
      <c r="T297" s="243">
        <v>5.0226648000852314E-5</v>
      </c>
      <c r="U297" s="243">
        <v>6.7660147405273032E-5</v>
      </c>
      <c r="V297" s="243">
        <v>7.8672994339208961E-5</v>
      </c>
      <c r="W297" s="243">
        <v>4.206257563824589E-5</v>
      </c>
      <c r="X297" s="243">
        <v>8.2223109645819851E-5</v>
      </c>
      <c r="Y297" s="243">
        <v>6.8142585419028994E-5</v>
      </c>
      <c r="Z297" s="243">
        <v>6.2194544314334878E-5</v>
      </c>
      <c r="AA297" s="243" cm="1">
        <f t="array" ref="AA297:AA300">TRANSPOSE(AB296:AE296)</f>
        <v>3.8813144569370163E-5</v>
      </c>
      <c r="AB297" s="243">
        <f>AB254</f>
        <v>2.1145426414640603E-4</v>
      </c>
      <c r="AC297" s="243">
        <f>$B$257*SQRT($AB$254)*SQRT(AC254)</f>
        <v>9.1685892228714346E-5</v>
      </c>
      <c r="AD297" s="243">
        <f>$B$257*SQRT($AB$254)*SQRT(AD254)</f>
        <v>4.7440556402280173E-5</v>
      </c>
      <c r="AE297" s="244">
        <f>$B$257*SQRT($AB$254)*SQRT(AE254)</f>
        <v>8.5739105114379102E-5</v>
      </c>
    </row>
    <row r="298" spans="1:31" x14ac:dyDescent="0.2">
      <c r="A298" s="248" t="str">
        <v>WALGREENS BOOTS ALLIANCE</v>
      </c>
      <c r="B298" s="243">
        <v>8.0297107767438576E-5</v>
      </c>
      <c r="C298" s="243">
        <v>1.3830949778390004E-4</v>
      </c>
      <c r="D298" s="243">
        <v>9.2424186829662602E-5</v>
      </c>
      <c r="E298" s="243">
        <v>1.2409764815923932E-4</v>
      </c>
      <c r="F298" s="243">
        <v>1.6829120050966507E-4</v>
      </c>
      <c r="G298" s="243">
        <v>1.1204606953452349E-4</v>
      </c>
      <c r="H298" s="243">
        <v>1.2903493899378785E-4</v>
      </c>
      <c r="I298" s="243">
        <v>8.0150663240083348E-5</v>
      </c>
      <c r="J298" s="243">
        <v>7.1366954373947215E-5</v>
      </c>
      <c r="K298" s="243">
        <v>1.2963158264964834E-4</v>
      </c>
      <c r="L298" s="243">
        <v>1.0823388919161759E-4</v>
      </c>
      <c r="M298" s="243">
        <v>9.2251501340850434E-5</v>
      </c>
      <c r="N298" s="243">
        <v>8.2937424239360434E-5</v>
      </c>
      <c r="O298" s="243">
        <v>1.3091211983224695E-4</v>
      </c>
      <c r="P298" s="243">
        <v>9.9459674784717195E-5</v>
      </c>
      <c r="Q298" s="243">
        <v>6.3906860139461102E-5</v>
      </c>
      <c r="R298" s="243">
        <v>1.087592261972964E-4</v>
      </c>
      <c r="S298" s="243">
        <v>6.3830721185246278E-5</v>
      </c>
      <c r="T298" s="243">
        <v>7.20098612012943E-5</v>
      </c>
      <c r="U298" s="243">
        <v>9.7004240128271076E-5</v>
      </c>
      <c r="V298" s="243">
        <v>1.1279334035113224E-4</v>
      </c>
      <c r="W298" s="243">
        <v>6.0305044314875065E-5</v>
      </c>
      <c r="X298" s="243">
        <v>1.1788313472628748E-4</v>
      </c>
      <c r="Y298" s="243">
        <v>9.7695910701394036E-5</v>
      </c>
      <c r="Z298" s="243">
        <v>8.9168214121655178E-5</v>
      </c>
      <c r="AA298" s="243">
        <v>5.5646340428266037E-5</v>
      </c>
      <c r="AB298" s="243" cm="1">
        <f t="array" ref="AB298:AB300">TRANSPOSE(AC297:AE297)</f>
        <v>9.1685892228714346E-5</v>
      </c>
      <c r="AC298" s="243">
        <f>AC254</f>
        <v>4.346423141049255E-4</v>
      </c>
      <c r="AD298" s="243">
        <f>$B$257*SQRT($AC$254)*SQRT(AD254)</f>
        <v>6.8015446338015598E-5</v>
      </c>
      <c r="AE298" s="244">
        <f>$B$257*SQRT($AC$254)*SQRT(AE254)</f>
        <v>1.2292401154671625E-4</v>
      </c>
    </row>
    <row r="299" spans="1:31" x14ac:dyDescent="0.2">
      <c r="A299" s="248" t="str">
        <v>WALMART</v>
      </c>
      <c r="B299" s="243">
        <v>4.1547716637567092E-5</v>
      </c>
      <c r="C299" s="243">
        <v>7.1564767175088018E-5</v>
      </c>
      <c r="D299" s="243">
        <v>4.7822568354243433E-5</v>
      </c>
      <c r="E299" s="243">
        <v>6.4211203422688944E-5</v>
      </c>
      <c r="F299" s="243">
        <v>8.7078044350271565E-5</v>
      </c>
      <c r="G299" s="243">
        <v>5.7975417506398445E-5</v>
      </c>
      <c r="H299" s="243">
        <v>6.6765880250467083E-5</v>
      </c>
      <c r="I299" s="243">
        <v>4.1471942604169784E-5</v>
      </c>
      <c r="J299" s="243">
        <v>3.6927033613747854E-5</v>
      </c>
      <c r="K299" s="243">
        <v>6.7074598487481174E-5</v>
      </c>
      <c r="L299" s="243">
        <v>5.6002900773702553E-5</v>
      </c>
      <c r="M299" s="243">
        <v>4.7733216596053496E-5</v>
      </c>
      <c r="N299" s="243">
        <v>4.2913881916229776E-5</v>
      </c>
      <c r="O299" s="243">
        <v>6.7737180210356747E-5</v>
      </c>
      <c r="P299" s="243">
        <v>5.1462904452154037E-5</v>
      </c>
      <c r="Q299" s="243">
        <v>3.3066995687579049E-5</v>
      </c>
      <c r="R299" s="243">
        <v>5.6274723179988804E-5</v>
      </c>
      <c r="S299" s="243">
        <v>3.3027599502800383E-5</v>
      </c>
      <c r="T299" s="243">
        <v>3.725968956400122E-5</v>
      </c>
      <c r="U299" s="243">
        <v>5.0192401613825722E-5</v>
      </c>
      <c r="V299" s="243">
        <v>5.8362073975145801E-5</v>
      </c>
      <c r="W299" s="243">
        <v>3.1203326778182915E-5</v>
      </c>
      <c r="X299" s="243">
        <v>6.0995659920170167E-5</v>
      </c>
      <c r="Y299" s="243">
        <v>5.0550289136523144E-5</v>
      </c>
      <c r="Z299" s="243">
        <v>4.6137847257641225E-5</v>
      </c>
      <c r="AA299" s="243">
        <v>2.8792797752159211E-5</v>
      </c>
      <c r="AB299" s="243">
        <v>4.7440556402280173E-5</v>
      </c>
      <c r="AC299" s="243" cm="1">
        <f t="array" ref="AC299:AC300">TRANSPOSE(AD298:AE298)</f>
        <v>6.8015446338015598E-5</v>
      </c>
      <c r="AD299" s="243">
        <f>AD254</f>
        <v>1.1636611119012829E-4</v>
      </c>
      <c r="AE299" s="244">
        <f>$B$257*SQRT($AD$254)*SQRT(AE254)</f>
        <v>6.3603934708181685E-5</v>
      </c>
    </row>
    <row r="300" spans="1:31" ht="16" thickBot="1" x14ac:dyDescent="0.25">
      <c r="A300" s="249" t="str">
        <v>WALT DISNEY</v>
      </c>
      <c r="B300" s="245">
        <v>7.5089002199805292E-5</v>
      </c>
      <c r="C300" s="245">
        <v>1.2933868319925574E-4</v>
      </c>
      <c r="D300" s="245">
        <v>8.6429513604249864E-5</v>
      </c>
      <c r="E300" s="245">
        <v>1.1604862036386438E-4</v>
      </c>
      <c r="F300" s="245">
        <v>1.5737575955883297E-4</v>
      </c>
      <c r="G300" s="245">
        <v>1.0477871240549357E-4</v>
      </c>
      <c r="H300" s="245">
        <v>1.2066567635310675E-4</v>
      </c>
      <c r="I300" s="245">
        <v>7.4952056128614597E-5</v>
      </c>
      <c r="J300" s="245">
        <v>6.673806246545548E-5</v>
      </c>
      <c r="K300" s="245">
        <v>1.2122362144020958E-4</v>
      </c>
      <c r="L300" s="245">
        <v>1.0121379174877977E-4</v>
      </c>
      <c r="M300" s="245">
        <v>8.626802857185187E-5</v>
      </c>
      <c r="N300" s="245">
        <v>7.7558066589303995E-5</v>
      </c>
      <c r="O300" s="245">
        <v>1.2242110242046564E-4</v>
      </c>
      <c r="P300" s="245">
        <v>9.3008676730073253E-5</v>
      </c>
      <c r="Q300" s="245">
        <v>5.9761833209397039E-5</v>
      </c>
      <c r="R300" s="245">
        <v>1.0170505516625309E-4</v>
      </c>
      <c r="S300" s="245">
        <v>5.9690632661089789E-5</v>
      </c>
      <c r="T300" s="245">
        <v>6.7339270074486091E-5</v>
      </c>
      <c r="U300" s="245">
        <v>9.0712502640548603E-5</v>
      </c>
      <c r="V300" s="245">
        <v>1.0547751490974689E-4</v>
      </c>
      <c r="W300" s="245">
        <v>5.6393632736237435E-5</v>
      </c>
      <c r="X300" s="245">
        <v>1.1023718299317904E-4</v>
      </c>
      <c r="Y300" s="245">
        <v>9.1359311157453011E-5</v>
      </c>
      <c r="Z300" s="245">
        <v>8.3384724711701254E-5</v>
      </c>
      <c r="AA300" s="245">
        <v>5.2037094423512774E-5</v>
      </c>
      <c r="AB300" s="245">
        <v>8.5739105114379102E-5</v>
      </c>
      <c r="AC300" s="245">
        <v>1.2292401154671625E-4</v>
      </c>
      <c r="AD300" s="245">
        <f>AE299</f>
        <v>6.3603934708181685E-5</v>
      </c>
      <c r="AE300" s="246">
        <f>AE254</f>
        <v>3.8008861899832617E-4</v>
      </c>
    </row>
    <row r="301" spans="1:31" ht="16" thickBot="1" x14ac:dyDescent="0.25">
      <c r="A301" s="3"/>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spans="1:31" ht="32" x14ac:dyDescent="0.2">
      <c r="A302" s="220" t="s">
        <v>39</v>
      </c>
      <c r="B302" s="216" t="str">
        <f>Summary!A2</f>
        <v>3M</v>
      </c>
      <c r="C302" s="217" t="str">
        <f>Summary!A3</f>
        <v>AMERICAN EXPRESS</v>
      </c>
      <c r="D302" s="217" t="str">
        <f>Summary!A4</f>
        <v>AMGEN</v>
      </c>
      <c r="E302" s="217" t="str">
        <f>Summary!A5</f>
        <v>APPLE</v>
      </c>
      <c r="F302" s="217" t="str">
        <f>Summary!A6</f>
        <v>BOEING</v>
      </c>
      <c r="G302" s="217" t="str">
        <f>Summary!A7</f>
        <v>CATERPILLAR</v>
      </c>
      <c r="H302" s="217" t="str">
        <f>Summary!A8</f>
        <v>CHEVRON</v>
      </c>
      <c r="I302" s="217" t="str">
        <f>Summary!A9</f>
        <v>CISCO SYSTEMS</v>
      </c>
      <c r="J302" s="217" t="str">
        <f>Summary!A10</f>
        <v>COCA COLA</v>
      </c>
      <c r="K302" s="217" t="str">
        <f>Summary!A11</f>
        <v>DOW</v>
      </c>
      <c r="L302" s="217" t="str">
        <f>Summary!A12</f>
        <v>GOLDMAN SACHS GP.</v>
      </c>
      <c r="M302" s="217" t="str">
        <f>Summary!A13</f>
        <v>HONEYWELL</v>
      </c>
      <c r="N302" s="217" t="str">
        <f>Summary!A14</f>
        <v>HOME DEPOT</v>
      </c>
      <c r="O302" s="217" t="str">
        <f>Summary!A15</f>
        <v>INTEL</v>
      </c>
      <c r="P302" s="217" t="str">
        <f>Summary!A16</f>
        <v>INTERNATIONAL BUS. MCHS.</v>
      </c>
      <c r="Q302" s="217" t="str">
        <f>Summary!A17</f>
        <v>JOHNSON &amp; JOHNSON</v>
      </c>
      <c r="R302" s="217" t="str">
        <f>Summary!A18</f>
        <v>JP MORGAN CHASE &amp; CO.</v>
      </c>
      <c r="S302" s="217" t="str">
        <f>Summary!A19</f>
        <v>MC DONALDS</v>
      </c>
      <c r="T302" s="217" t="str">
        <f>Summary!A20</f>
        <v>MERCK &amp; COMPANY</v>
      </c>
      <c r="U302" s="217" t="str">
        <f>Summary!A21</f>
        <v>MICROSOFT</v>
      </c>
      <c r="V302" s="217" t="str">
        <f>Summary!A22</f>
        <v>NIKE 'B'</v>
      </c>
      <c r="W302" s="217" t="str">
        <f>Summary!A23</f>
        <v>PROCTER &amp; GAMBLE</v>
      </c>
      <c r="X302" s="217" t="str">
        <f>Summary!A24</f>
        <v>SALESFORCE</v>
      </c>
      <c r="Y302" s="217" t="str">
        <f>Summary!A25</f>
        <v>TRAVELERS COS.</v>
      </c>
      <c r="Z302" s="217" t="str">
        <f>Summary!A26</f>
        <v>UNITEDHEALTH GROUP</v>
      </c>
      <c r="AA302" s="217" t="str">
        <f>Summary!A27</f>
        <v>VERIZON COMMUNICATIONS</v>
      </c>
      <c r="AB302" s="217" t="str">
        <f>Summary!A28</f>
        <v>VISA 'A'</v>
      </c>
      <c r="AC302" s="217" t="str">
        <f>Summary!A29</f>
        <v>WALGREENS BOOTS ALLIANCE</v>
      </c>
      <c r="AD302" s="217" t="str">
        <f>Summary!A30</f>
        <v>WALMART</v>
      </c>
      <c r="AE302" s="218" t="str">
        <f>Summary!A31</f>
        <v>WALT DISNEY</v>
      </c>
    </row>
    <row r="303" spans="1:31" x14ac:dyDescent="0.2">
      <c r="A303" s="227" t="str" cm="1">
        <f t="array" ref="A303:A332">Summary!A2:A31</f>
        <v>3M</v>
      </c>
      <c r="B303" s="223"/>
      <c r="C303" s="221">
        <f>CORREL($B$2:$B$252,C2:C252)</f>
        <v>0.31350765336650144</v>
      </c>
      <c r="D303" s="221">
        <f t="shared" ref="D303:AE303" si="29">CORREL($B$2:$B$252,D2:D252)</f>
        <v>0.2499951432990308</v>
      </c>
      <c r="E303" s="221">
        <f t="shared" si="29"/>
        <v>0.11031001179582733</v>
      </c>
      <c r="F303" s="221">
        <f t="shared" si="29"/>
        <v>0.3044653048098625</v>
      </c>
      <c r="G303" s="221">
        <f t="shared" si="29"/>
        <v>0.44751609627872296</v>
      </c>
      <c r="H303" s="221">
        <f t="shared" si="29"/>
        <v>0.40339065466047858</v>
      </c>
      <c r="I303" s="221">
        <f t="shared" si="29"/>
        <v>0.50004150471919151</v>
      </c>
      <c r="J303" s="221">
        <f t="shared" si="29"/>
        <v>0.47254069850373126</v>
      </c>
      <c r="K303" s="221">
        <f t="shared" si="29"/>
        <v>0.45027768693139597</v>
      </c>
      <c r="L303" s="221">
        <f t="shared" si="29"/>
        <v>0.31590564867350096</v>
      </c>
      <c r="M303" s="221">
        <f t="shared" si="29"/>
        <v>0.60623651336456352</v>
      </c>
      <c r="N303" s="221">
        <f t="shared" si="29"/>
        <v>0.31223525078742342</v>
      </c>
      <c r="O303" s="221">
        <f t="shared" si="29"/>
        <v>0.14614902263195265</v>
      </c>
      <c r="P303" s="221">
        <f t="shared" si="29"/>
        <v>0.53655178442841089</v>
      </c>
      <c r="Q303" s="221">
        <f t="shared" si="29"/>
        <v>0.44162370751297086</v>
      </c>
      <c r="R303" s="221">
        <f t="shared" si="29"/>
        <v>0.36202419692057036</v>
      </c>
      <c r="S303" s="221">
        <f t="shared" si="29"/>
        <v>0.32248065891464195</v>
      </c>
      <c r="T303" s="221">
        <f t="shared" si="29"/>
        <v>0.14242308649161417</v>
      </c>
      <c r="U303" s="221">
        <f t="shared" si="29"/>
        <v>0.11003554607196778</v>
      </c>
      <c r="V303" s="221">
        <f t="shared" si="29"/>
        <v>0.10087248171057378</v>
      </c>
      <c r="W303" s="221">
        <f t="shared" si="29"/>
        <v>0.29366574973994636</v>
      </c>
      <c r="X303" s="221">
        <f t="shared" si="29"/>
        <v>-1.2965045631675862E-2</v>
      </c>
      <c r="Y303" s="221">
        <f t="shared" si="29"/>
        <v>0.44749834539613431</v>
      </c>
      <c r="Z303" s="221">
        <f t="shared" si="29"/>
        <v>0.1785287814502009</v>
      </c>
      <c r="AA303" s="221">
        <f t="shared" si="29"/>
        <v>0.33392670328650614</v>
      </c>
      <c r="AB303" s="221">
        <f t="shared" si="29"/>
        <v>0.26451476574333327</v>
      </c>
      <c r="AC303" s="221">
        <f t="shared" si="29"/>
        <v>0.41332116331332414</v>
      </c>
      <c r="AD303" s="221">
        <f t="shared" si="29"/>
        <v>0.19041067953489499</v>
      </c>
      <c r="AE303" s="222">
        <f t="shared" si="29"/>
        <v>0.16534088798607013</v>
      </c>
    </row>
    <row r="304" spans="1:31" x14ac:dyDescent="0.2">
      <c r="A304" s="219" t="str">
        <v>AMERICAN EXPRESS</v>
      </c>
      <c r="B304" s="223"/>
      <c r="C304" s="223"/>
      <c r="D304" s="221">
        <f>CORREL($C$2:$C$252,D2:D252)</f>
        <v>0.1688954101182204</v>
      </c>
      <c r="E304" s="221">
        <f t="shared" ref="E304:AE304" si="30">CORREL($C$2:$C$252,E2:E252)</f>
        <v>5.6529590113949958E-2</v>
      </c>
      <c r="F304" s="221">
        <f t="shared" si="30"/>
        <v>0.62219323333685894</v>
      </c>
      <c r="G304" s="221">
        <f t="shared" si="30"/>
        <v>0.57885266251902712</v>
      </c>
      <c r="H304" s="221">
        <f t="shared" si="30"/>
        <v>0.67692055574047494</v>
      </c>
      <c r="I304" s="221">
        <f t="shared" si="30"/>
        <v>0.35776201821828518</v>
      </c>
      <c r="J304" s="221">
        <f t="shared" si="30"/>
        <v>0.51597157772117208</v>
      </c>
      <c r="K304" s="221">
        <f t="shared" si="30"/>
        <v>0.61337978807234494</v>
      </c>
      <c r="L304" s="221">
        <f t="shared" si="30"/>
        <v>0.60045948536866389</v>
      </c>
      <c r="M304" s="221">
        <f t="shared" si="30"/>
        <v>0.67407574607872478</v>
      </c>
      <c r="N304" s="221">
        <f t="shared" si="30"/>
        <v>4.0707386193274242E-2</v>
      </c>
      <c r="O304" s="221">
        <f t="shared" si="30"/>
        <v>0.28551947402151578</v>
      </c>
      <c r="P304" s="221">
        <f t="shared" si="30"/>
        <v>0.33590659763707709</v>
      </c>
      <c r="Q304" s="221">
        <f t="shared" si="30"/>
        <v>0.28193806903728696</v>
      </c>
      <c r="R304" s="221">
        <f t="shared" si="30"/>
        <v>0.76618343819407064</v>
      </c>
      <c r="S304" s="221">
        <f t="shared" si="30"/>
        <v>0.19689274805400719</v>
      </c>
      <c r="T304" s="221">
        <f t="shared" si="30"/>
        <v>0.13452329705240937</v>
      </c>
      <c r="U304" s="221">
        <f t="shared" si="30"/>
        <v>5.457860729292096E-2</v>
      </c>
      <c r="V304" s="221">
        <f t="shared" si="30"/>
        <v>0.15912043538574136</v>
      </c>
      <c r="W304" s="221">
        <f t="shared" si="30"/>
        <v>-3.1841377972674875E-2</v>
      </c>
      <c r="X304" s="221">
        <f t="shared" si="30"/>
        <v>8.5309950611040047E-2</v>
      </c>
      <c r="Y304" s="221">
        <f t="shared" si="30"/>
        <v>0.57070291440867604</v>
      </c>
      <c r="Z304" s="221">
        <f t="shared" si="30"/>
        <v>0.2743307307405744</v>
      </c>
      <c r="AA304" s="221">
        <f t="shared" si="30"/>
        <v>0.34387007737586983</v>
      </c>
      <c r="AB304" s="221">
        <f t="shared" si="30"/>
        <v>0.55485745172259615</v>
      </c>
      <c r="AC304" s="221">
        <f t="shared" si="30"/>
        <v>0.35956871497978682</v>
      </c>
      <c r="AD304" s="221">
        <f t="shared" si="30"/>
        <v>6.7860915504878064E-2</v>
      </c>
      <c r="AE304" s="222">
        <f t="shared" si="30"/>
        <v>0.58470673049009969</v>
      </c>
    </row>
    <row r="305" spans="1:31" x14ac:dyDescent="0.2">
      <c r="A305" s="219" t="str">
        <v>AMGEN</v>
      </c>
      <c r="B305" s="223"/>
      <c r="C305" s="223"/>
      <c r="D305" s="223"/>
      <c r="E305" s="221">
        <f>CORREL($D$2:$D$252,E2:E252)</f>
        <v>0.35050425635285715</v>
      </c>
      <c r="F305" s="221">
        <f t="shared" ref="F305:AE305" si="31">CORREL($D$2:$D$252,F2:F252)</f>
        <v>0.19922907190602868</v>
      </c>
      <c r="G305" s="221">
        <f t="shared" si="31"/>
        <v>0.19090580160388734</v>
      </c>
      <c r="H305" s="221">
        <f t="shared" si="31"/>
        <v>0.22754371563156714</v>
      </c>
      <c r="I305" s="221">
        <f t="shared" si="31"/>
        <v>0.37086874603377862</v>
      </c>
      <c r="J305" s="221">
        <f t="shared" si="31"/>
        <v>0.32802902788942945</v>
      </c>
      <c r="K305" s="221">
        <f t="shared" si="31"/>
        <v>0.19288136169024062</v>
      </c>
      <c r="L305" s="221">
        <f t="shared" si="31"/>
        <v>0.12687533302764128</v>
      </c>
      <c r="M305" s="221">
        <f t="shared" si="31"/>
        <v>0.33277751014269824</v>
      </c>
      <c r="N305" s="221">
        <f t="shared" si="31"/>
        <v>0.34782378309068085</v>
      </c>
      <c r="O305" s="221">
        <f t="shared" si="31"/>
        <v>0.25210280732681284</v>
      </c>
      <c r="P305" s="221">
        <f t="shared" si="31"/>
        <v>0.20348234984044197</v>
      </c>
      <c r="Q305" s="221">
        <f t="shared" si="31"/>
        <v>0.48129063346207906</v>
      </c>
      <c r="R305" s="221">
        <f t="shared" si="31"/>
        <v>0.14250731614865142</v>
      </c>
      <c r="S305" s="221">
        <f t="shared" si="31"/>
        <v>0.29880077655370507</v>
      </c>
      <c r="T305" s="221">
        <f t="shared" si="31"/>
        <v>0.49447452695388655</v>
      </c>
      <c r="U305" s="221">
        <f t="shared" si="31"/>
        <v>0.39566075424335206</v>
      </c>
      <c r="V305" s="221">
        <f t="shared" si="31"/>
        <v>0.19151087478714771</v>
      </c>
      <c r="W305" s="221">
        <f t="shared" si="31"/>
        <v>0.36449717510547697</v>
      </c>
      <c r="X305" s="221">
        <f t="shared" si="31"/>
        <v>0.16370674152911649</v>
      </c>
      <c r="Y305" s="221">
        <f t="shared" si="31"/>
        <v>0.23344396058981448</v>
      </c>
      <c r="Z305" s="221">
        <f t="shared" si="31"/>
        <v>0.43012766754350445</v>
      </c>
      <c r="AA305" s="221">
        <f t="shared" si="31"/>
        <v>0.34945041437751767</v>
      </c>
      <c r="AB305" s="221">
        <f t="shared" si="31"/>
        <v>0.32552426470409829</v>
      </c>
      <c r="AC305" s="221">
        <f t="shared" si="31"/>
        <v>0.27086552893192806</v>
      </c>
      <c r="AD305" s="221">
        <f t="shared" si="31"/>
        <v>0.30446015556802847</v>
      </c>
      <c r="AE305" s="222">
        <f t="shared" si="31"/>
        <v>0.15229214414795889</v>
      </c>
    </row>
    <row r="306" spans="1:31" x14ac:dyDescent="0.2">
      <c r="A306" s="219" t="str">
        <v>APPLE</v>
      </c>
      <c r="B306" s="223"/>
      <c r="C306" s="223"/>
      <c r="D306" s="223"/>
      <c r="E306" s="223"/>
      <c r="F306" s="221">
        <f>CORREL($E$2:$E$252,F2:F252)</f>
        <v>0.22860784909031562</v>
      </c>
      <c r="G306" s="221">
        <f t="shared" ref="G306:AE306" si="32">CORREL($E$2:$E$252,G2:G252)</f>
        <v>-6.6599638672505436E-3</v>
      </c>
      <c r="H306" s="221">
        <f t="shared" si="32"/>
        <v>7.6224000714497711E-2</v>
      </c>
      <c r="I306" s="221">
        <f t="shared" si="32"/>
        <v>0.41173173947912994</v>
      </c>
      <c r="J306" s="221">
        <f t="shared" si="32"/>
        <v>0.24049617650963961</v>
      </c>
      <c r="K306" s="221">
        <f t="shared" si="32"/>
        <v>8.4214151706037937E-2</v>
      </c>
      <c r="L306" s="221">
        <f t="shared" si="32"/>
        <v>0.14972629764542064</v>
      </c>
      <c r="M306" s="221">
        <f t="shared" si="32"/>
        <v>0.22276678653746454</v>
      </c>
      <c r="N306" s="221">
        <f t="shared" si="32"/>
        <v>0.40529600542545025</v>
      </c>
      <c r="O306" s="221">
        <f t="shared" si="32"/>
        <v>0.35474572725474757</v>
      </c>
      <c r="P306" s="221">
        <f t="shared" si="32"/>
        <v>7.5718693059469031E-2</v>
      </c>
      <c r="Q306" s="221">
        <f t="shared" si="32"/>
        <v>0.26873774957926949</v>
      </c>
      <c r="R306" s="221">
        <f t="shared" si="32"/>
        <v>5.9611886127831054E-2</v>
      </c>
      <c r="S306" s="221">
        <f t="shared" si="32"/>
        <v>0.30007537905320486</v>
      </c>
      <c r="T306" s="221">
        <f t="shared" si="32"/>
        <v>0.12120585161128737</v>
      </c>
      <c r="U306" s="221">
        <f t="shared" si="32"/>
        <v>0.74877446641796275</v>
      </c>
      <c r="V306" s="221">
        <f t="shared" si="32"/>
        <v>0.22415657631797964</v>
      </c>
      <c r="W306" s="221">
        <f t="shared" si="32"/>
        <v>0.28986987848638374</v>
      </c>
      <c r="X306" s="221">
        <f t="shared" si="32"/>
        <v>0.50580952835078608</v>
      </c>
      <c r="Y306" s="221">
        <f t="shared" si="32"/>
        <v>0.1689983569658525</v>
      </c>
      <c r="Z306" s="221">
        <f t="shared" si="32"/>
        <v>0.22522840584897352</v>
      </c>
      <c r="AA306" s="221">
        <f t="shared" si="32"/>
        <v>3.2223783075592392E-2</v>
      </c>
      <c r="AB306" s="221">
        <f t="shared" si="32"/>
        <v>0.39656671133477489</v>
      </c>
      <c r="AC306" s="221">
        <f t="shared" si="32"/>
        <v>3.5242581846472325E-2</v>
      </c>
      <c r="AD306" s="221">
        <f t="shared" si="32"/>
        <v>0.39542853599013489</v>
      </c>
      <c r="AE306" s="222">
        <f t="shared" si="32"/>
        <v>8.2679975142445336E-2</v>
      </c>
    </row>
    <row r="307" spans="1:31" x14ac:dyDescent="0.2">
      <c r="A307" s="219" t="str">
        <v>BOEING</v>
      </c>
      <c r="B307" s="223"/>
      <c r="C307" s="223"/>
      <c r="D307" s="223"/>
      <c r="E307" s="223"/>
      <c r="F307" s="223"/>
      <c r="G307" s="221">
        <f>CORREL($F$2:$F$252,G2:G252)</f>
        <v>0.50901116387522127</v>
      </c>
      <c r="H307" s="221">
        <f t="shared" ref="H307:AE307" si="33">CORREL($F$2:$F$252,H2:H252)</f>
        <v>0.58833367199248943</v>
      </c>
      <c r="I307" s="221">
        <f t="shared" si="33"/>
        <v>0.38761280094807699</v>
      </c>
      <c r="J307" s="221">
        <f t="shared" si="33"/>
        <v>0.37789636323481307</v>
      </c>
      <c r="K307" s="221">
        <f t="shared" si="33"/>
        <v>0.5467112865817878</v>
      </c>
      <c r="L307" s="221">
        <f t="shared" si="33"/>
        <v>0.54618743893894506</v>
      </c>
      <c r="M307" s="221">
        <f t="shared" si="33"/>
        <v>0.63195671527722896</v>
      </c>
      <c r="N307" s="221">
        <f t="shared" si="33"/>
        <v>0.1331367086349444</v>
      </c>
      <c r="O307" s="221">
        <f t="shared" si="33"/>
        <v>0.32724189304608337</v>
      </c>
      <c r="P307" s="221">
        <f t="shared" si="33"/>
        <v>0.34348350199146382</v>
      </c>
      <c r="Q307" s="221">
        <f t="shared" si="33"/>
        <v>0.21903406538652145</v>
      </c>
      <c r="R307" s="221">
        <f t="shared" si="33"/>
        <v>0.6138031522545242</v>
      </c>
      <c r="S307" s="221">
        <f t="shared" si="33"/>
        <v>0.26067858039399416</v>
      </c>
      <c r="T307" s="221">
        <f t="shared" si="33"/>
        <v>9.8881349021632661E-2</v>
      </c>
      <c r="U307" s="221">
        <f t="shared" si="33"/>
        <v>0.17502052495754558</v>
      </c>
      <c r="V307" s="221">
        <f t="shared" si="33"/>
        <v>0.16267211781987512</v>
      </c>
      <c r="W307" s="221">
        <f t="shared" si="33"/>
        <v>-2.5822648323048573E-3</v>
      </c>
      <c r="X307" s="221">
        <f t="shared" si="33"/>
        <v>0.14264606486220066</v>
      </c>
      <c r="Y307" s="221">
        <f t="shared" si="33"/>
        <v>0.43336420879354426</v>
      </c>
      <c r="Z307" s="221">
        <f t="shared" si="33"/>
        <v>0.1559777257551474</v>
      </c>
      <c r="AA307" s="221">
        <f t="shared" si="33"/>
        <v>0.22434724915136839</v>
      </c>
      <c r="AB307" s="221">
        <f t="shared" si="33"/>
        <v>0.39746536473529431</v>
      </c>
      <c r="AC307" s="221">
        <f t="shared" si="33"/>
        <v>0.42418105485200791</v>
      </c>
      <c r="AD307" s="221">
        <f t="shared" si="33"/>
        <v>0.20875865931014001</v>
      </c>
      <c r="AE307" s="222">
        <f t="shared" si="33"/>
        <v>0.44471413594610387</v>
      </c>
    </row>
    <row r="308" spans="1:31" x14ac:dyDescent="0.2">
      <c r="A308" s="219" t="str">
        <v>CATERPILLAR</v>
      </c>
      <c r="B308" s="223"/>
      <c r="C308" s="223"/>
      <c r="D308" s="223"/>
      <c r="E308" s="223"/>
      <c r="F308" s="223"/>
      <c r="G308" s="223"/>
      <c r="H308" s="221">
        <f>CORREL($G$2:$G$252,H2:H252)</f>
        <v>0.56416162781256363</v>
      </c>
      <c r="I308" s="221">
        <f t="shared" ref="I308:AE308" si="34">CORREL($G$2:$G$252,I2:I252)</f>
        <v>0.32329073382113105</v>
      </c>
      <c r="J308" s="221">
        <f t="shared" si="34"/>
        <v>0.35659737259453461</v>
      </c>
      <c r="K308" s="221">
        <f t="shared" si="34"/>
        <v>0.71880548516052478</v>
      </c>
      <c r="L308" s="221">
        <f t="shared" si="34"/>
        <v>0.60421123838144852</v>
      </c>
      <c r="M308" s="221">
        <f t="shared" si="34"/>
        <v>0.63777844554549112</v>
      </c>
      <c r="N308" s="221">
        <f t="shared" si="34"/>
        <v>0.15998280892590877</v>
      </c>
      <c r="O308" s="221">
        <f t="shared" si="34"/>
        <v>0.24410940675557499</v>
      </c>
      <c r="P308" s="221">
        <f t="shared" si="34"/>
        <v>0.40477130475859141</v>
      </c>
      <c r="Q308" s="221">
        <f t="shared" si="34"/>
        <v>0.25201519803217898</v>
      </c>
      <c r="R308" s="221">
        <f t="shared" si="34"/>
        <v>0.67168436497158335</v>
      </c>
      <c r="S308" s="221">
        <f t="shared" si="34"/>
        <v>0.27459085702456643</v>
      </c>
      <c r="T308" s="221">
        <f t="shared" si="34"/>
        <v>0.15775198753416139</v>
      </c>
      <c r="U308" s="221">
        <f t="shared" si="34"/>
        <v>-2.1552468325837095E-2</v>
      </c>
      <c r="V308" s="221">
        <f t="shared" si="34"/>
        <v>0.12660458675845501</v>
      </c>
      <c r="W308" s="221">
        <f t="shared" si="34"/>
        <v>0.13956424419258134</v>
      </c>
      <c r="X308" s="221">
        <f t="shared" si="34"/>
        <v>-9.6697947472647143E-3</v>
      </c>
      <c r="Y308" s="221">
        <f t="shared" si="34"/>
        <v>0.53165742371919511</v>
      </c>
      <c r="Z308" s="221">
        <f t="shared" si="34"/>
        <v>0.12543229832601513</v>
      </c>
      <c r="AA308" s="221">
        <f t="shared" si="34"/>
        <v>0.34180147652013176</v>
      </c>
      <c r="AB308" s="221">
        <f t="shared" si="34"/>
        <v>0.31172275602791721</v>
      </c>
      <c r="AC308" s="221">
        <f t="shared" si="34"/>
        <v>0.39366575253293418</v>
      </c>
      <c r="AD308" s="221">
        <f t="shared" si="34"/>
        <v>0.18612083967445803</v>
      </c>
      <c r="AE308" s="222">
        <f t="shared" si="34"/>
        <v>0.41900732683167269</v>
      </c>
    </row>
    <row r="309" spans="1:31" x14ac:dyDescent="0.2">
      <c r="A309" s="219" t="str">
        <v>CHEVRON</v>
      </c>
      <c r="B309" s="223"/>
      <c r="C309" s="223"/>
      <c r="D309" s="223"/>
      <c r="E309" s="223"/>
      <c r="F309" s="223"/>
      <c r="G309" s="223"/>
      <c r="H309" s="223"/>
      <c r="I309" s="221">
        <f>CORREL($H$2:$H$252,I2:I252)</f>
        <v>0.39007049311908465</v>
      </c>
      <c r="J309" s="221">
        <f t="shared" ref="J309:AE309" si="35">CORREL($H$2:$H$252,J2:J252)</f>
        <v>0.45533009650100104</v>
      </c>
      <c r="K309" s="221">
        <f t="shared" si="35"/>
        <v>0.66947067695293516</v>
      </c>
      <c r="L309" s="221">
        <f t="shared" si="35"/>
        <v>0.58977728694994791</v>
      </c>
      <c r="M309" s="221">
        <f t="shared" si="35"/>
        <v>0.62094377261240852</v>
      </c>
      <c r="N309" s="221">
        <f t="shared" si="35"/>
        <v>4.8810812221518542E-2</v>
      </c>
      <c r="O309" s="221">
        <f t="shared" si="35"/>
        <v>0.27230102381331317</v>
      </c>
      <c r="P309" s="221">
        <f t="shared" si="35"/>
        <v>0.43101120734785109</v>
      </c>
      <c r="Q309" s="221">
        <f t="shared" si="35"/>
        <v>0.31917348068540591</v>
      </c>
      <c r="R309" s="221">
        <f t="shared" si="35"/>
        <v>0.65938028850870467</v>
      </c>
      <c r="S309" s="221">
        <f t="shared" si="35"/>
        <v>0.16682094148906709</v>
      </c>
      <c r="T309" s="221">
        <f t="shared" si="35"/>
        <v>0.21243357022425222</v>
      </c>
      <c r="U309" s="221">
        <f t="shared" si="35"/>
        <v>7.88583240286891E-2</v>
      </c>
      <c r="V309" s="221">
        <f t="shared" si="35"/>
        <v>9.1339057227993181E-2</v>
      </c>
      <c r="W309" s="221">
        <f t="shared" si="35"/>
        <v>4.1026981359599486E-2</v>
      </c>
      <c r="X309" s="221">
        <f t="shared" si="35"/>
        <v>7.6152955549393914E-2</v>
      </c>
      <c r="Y309" s="221">
        <f t="shared" si="35"/>
        <v>0.49678447297903844</v>
      </c>
      <c r="Z309" s="221">
        <f t="shared" si="35"/>
        <v>0.22245116552487762</v>
      </c>
      <c r="AA309" s="221">
        <f t="shared" si="35"/>
        <v>0.3735218242907416</v>
      </c>
      <c r="AB309" s="221">
        <f t="shared" si="35"/>
        <v>0.41481055493395697</v>
      </c>
      <c r="AC309" s="221">
        <f t="shared" si="35"/>
        <v>0.43736751542882002</v>
      </c>
      <c r="AD309" s="221">
        <f t="shared" si="35"/>
        <v>0.15268982799574063</v>
      </c>
      <c r="AE309" s="222">
        <f t="shared" si="35"/>
        <v>0.43655071292899594</v>
      </c>
    </row>
    <row r="310" spans="1:31" x14ac:dyDescent="0.2">
      <c r="A310" s="219" t="str">
        <v>CISCO SYSTEMS</v>
      </c>
      <c r="B310" s="223"/>
      <c r="C310" s="223"/>
      <c r="D310" s="223"/>
      <c r="E310" s="223"/>
      <c r="F310" s="223"/>
      <c r="G310" s="223"/>
      <c r="H310" s="223"/>
      <c r="I310" s="223"/>
      <c r="J310" s="221">
        <f>CORREL($I$2:$I$252,J2:J252)</f>
        <v>0.50450623774402503</v>
      </c>
      <c r="K310" s="221">
        <f t="shared" ref="K310:AE310" si="36">CORREL($I$2:$I$252,K2:K252)</f>
        <v>0.37652916362223771</v>
      </c>
      <c r="L310" s="221">
        <f t="shared" si="36"/>
        <v>0.32670963897349997</v>
      </c>
      <c r="M310" s="221">
        <f t="shared" si="36"/>
        <v>0.52302949889817818</v>
      </c>
      <c r="N310" s="221">
        <f t="shared" si="36"/>
        <v>0.42483250895284391</v>
      </c>
      <c r="O310" s="221">
        <f t="shared" si="36"/>
        <v>0.34768802615226474</v>
      </c>
      <c r="P310" s="221">
        <f t="shared" si="36"/>
        <v>0.48420342709850667</v>
      </c>
      <c r="Q310" s="221">
        <f t="shared" si="36"/>
        <v>0.4717185447606852</v>
      </c>
      <c r="R310" s="221">
        <f t="shared" si="36"/>
        <v>0.35622072288391221</v>
      </c>
      <c r="S310" s="221">
        <f t="shared" si="36"/>
        <v>0.41549081380907799</v>
      </c>
      <c r="T310" s="221">
        <f t="shared" si="36"/>
        <v>0.29581153290657081</v>
      </c>
      <c r="U310" s="221">
        <f t="shared" si="36"/>
        <v>0.4562261782203143</v>
      </c>
      <c r="V310" s="221">
        <f t="shared" si="36"/>
        <v>0.25592084049889952</v>
      </c>
      <c r="W310" s="221">
        <f t="shared" si="36"/>
        <v>0.42943249656510529</v>
      </c>
      <c r="X310" s="221">
        <f t="shared" si="36"/>
        <v>0.27682295020755099</v>
      </c>
      <c r="Y310" s="221">
        <f t="shared" si="36"/>
        <v>0.40513876478054478</v>
      </c>
      <c r="Z310" s="221">
        <f t="shared" si="36"/>
        <v>0.3031375184139467</v>
      </c>
      <c r="AA310" s="221">
        <f t="shared" si="36"/>
        <v>0.32839124170078782</v>
      </c>
      <c r="AB310" s="221">
        <f t="shared" si="36"/>
        <v>0.49748803269678821</v>
      </c>
      <c r="AC310" s="221">
        <f t="shared" si="36"/>
        <v>0.38320471093928599</v>
      </c>
      <c r="AD310" s="221">
        <f t="shared" si="36"/>
        <v>0.36649904592799087</v>
      </c>
      <c r="AE310" s="222">
        <f t="shared" si="36"/>
        <v>0.3447526536258177</v>
      </c>
    </row>
    <row r="311" spans="1:31" x14ac:dyDescent="0.2">
      <c r="A311" s="219" t="str">
        <v>COCA COLA</v>
      </c>
      <c r="B311" s="223"/>
      <c r="C311" s="223"/>
      <c r="D311" s="223"/>
      <c r="E311" s="223"/>
      <c r="F311" s="223"/>
      <c r="G311" s="223"/>
      <c r="H311" s="223"/>
      <c r="I311" s="223"/>
      <c r="J311" s="223"/>
      <c r="K311" s="221">
        <f>+CORREL($J$2:$J$252,K2:K252)</f>
        <v>0.45602743926197209</v>
      </c>
      <c r="L311" s="221">
        <f t="shared" ref="L311:AE311" si="37">+CORREL($J$2:$J$252,L2:L252)</f>
        <v>0.32729599995233211</v>
      </c>
      <c r="M311" s="221">
        <f t="shared" si="37"/>
        <v>0.61262878955819822</v>
      </c>
      <c r="N311" s="221">
        <f t="shared" si="37"/>
        <v>0.21899151760310157</v>
      </c>
      <c r="O311" s="221">
        <f t="shared" si="37"/>
        <v>0.23590319088054146</v>
      </c>
      <c r="P311" s="221">
        <f t="shared" si="37"/>
        <v>0.41738564518770827</v>
      </c>
      <c r="Q311" s="221">
        <f t="shared" si="37"/>
        <v>0.52480906189464216</v>
      </c>
      <c r="R311" s="221">
        <f t="shared" si="37"/>
        <v>0.43873956712267348</v>
      </c>
      <c r="S311" s="221">
        <f t="shared" si="37"/>
        <v>0.45535955716591975</v>
      </c>
      <c r="T311" s="221">
        <f t="shared" si="37"/>
        <v>0.301422365550639</v>
      </c>
      <c r="U311" s="221">
        <f t="shared" si="37"/>
        <v>0.27659636049338976</v>
      </c>
      <c r="V311" s="221">
        <f t="shared" si="37"/>
        <v>0.13231500918329417</v>
      </c>
      <c r="W311" s="221">
        <f t="shared" si="37"/>
        <v>0.41794055886811143</v>
      </c>
      <c r="X311" s="221">
        <f t="shared" si="37"/>
        <v>0.18121149823820332</v>
      </c>
      <c r="Y311" s="221">
        <f t="shared" si="37"/>
        <v>0.50113580093165122</v>
      </c>
      <c r="Z311" s="221">
        <f t="shared" si="37"/>
        <v>0.27529927020806588</v>
      </c>
      <c r="AA311" s="221">
        <f t="shared" si="37"/>
        <v>0.46464919826788659</v>
      </c>
      <c r="AB311" s="221">
        <f t="shared" si="37"/>
        <v>0.57159416277183939</v>
      </c>
      <c r="AC311" s="221">
        <f t="shared" si="37"/>
        <v>0.29593720952466607</v>
      </c>
      <c r="AD311" s="221">
        <f t="shared" si="37"/>
        <v>0.24616938708112207</v>
      </c>
      <c r="AE311" s="222">
        <f t="shared" si="37"/>
        <v>0.43184352316984126</v>
      </c>
    </row>
    <row r="312" spans="1:31" x14ac:dyDescent="0.2">
      <c r="A312" s="219" t="str">
        <v>DOW</v>
      </c>
      <c r="B312" s="223"/>
      <c r="C312" s="223"/>
      <c r="D312" s="223"/>
      <c r="E312" s="223"/>
      <c r="F312" s="223"/>
      <c r="G312" s="223"/>
      <c r="H312" s="223"/>
      <c r="I312" s="223"/>
      <c r="J312" s="223"/>
      <c r="K312" s="223"/>
      <c r="L312" s="221">
        <f>CORREL($K$2:$K$252,L2:L252)</f>
        <v>0.60148207437065271</v>
      </c>
      <c r="M312" s="221">
        <f t="shared" ref="M312:AE312" si="38">CORREL($K$2:$K$252,M2:M252)</f>
        <v>0.64260454300034342</v>
      </c>
      <c r="N312" s="221">
        <f t="shared" si="38"/>
        <v>0.19150987548325921</v>
      </c>
      <c r="O312" s="221">
        <f t="shared" si="38"/>
        <v>0.22001231153459191</v>
      </c>
      <c r="P312" s="221">
        <f t="shared" si="38"/>
        <v>0.43782370962940681</v>
      </c>
      <c r="Q312" s="221">
        <f t="shared" si="38"/>
        <v>0.29515732566709513</v>
      </c>
      <c r="R312" s="221">
        <f t="shared" si="38"/>
        <v>0.65669589258531091</v>
      </c>
      <c r="S312" s="221">
        <f t="shared" si="38"/>
        <v>0.26189577931488089</v>
      </c>
      <c r="T312" s="221">
        <f t="shared" si="38"/>
        <v>0.17655207607470566</v>
      </c>
      <c r="U312" s="221">
        <f t="shared" si="38"/>
        <v>6.0479928916605405E-2</v>
      </c>
      <c r="V312" s="221">
        <f t="shared" si="38"/>
        <v>0.18240678215627124</v>
      </c>
      <c r="W312" s="221">
        <f t="shared" si="38"/>
        <v>0.12438039096084302</v>
      </c>
      <c r="X312" s="221">
        <f t="shared" si="38"/>
        <v>8.9832996092105377E-2</v>
      </c>
      <c r="Y312" s="221">
        <f t="shared" si="38"/>
        <v>0.56597029733986515</v>
      </c>
      <c r="Z312" s="221">
        <f t="shared" si="38"/>
        <v>0.1241987907475043</v>
      </c>
      <c r="AA312" s="221">
        <f t="shared" si="38"/>
        <v>0.36247322378404329</v>
      </c>
      <c r="AB312" s="221">
        <f t="shared" si="38"/>
        <v>0.39199320014754535</v>
      </c>
      <c r="AC312" s="221">
        <f t="shared" si="38"/>
        <v>0.35446262642545384</v>
      </c>
      <c r="AD312" s="221">
        <f t="shared" si="38"/>
        <v>0.19630792713824977</v>
      </c>
      <c r="AE312" s="222">
        <f t="shared" si="38"/>
        <v>0.39757257823018011</v>
      </c>
    </row>
    <row r="313" spans="1:31" x14ac:dyDescent="0.2">
      <c r="A313" s="219" t="str">
        <v>GOLDMAN SACHS GP.</v>
      </c>
      <c r="B313" s="223"/>
      <c r="C313" s="223"/>
      <c r="D313" s="223"/>
      <c r="E313" s="223"/>
      <c r="F313" s="223"/>
      <c r="G313" s="223"/>
      <c r="H313" s="223"/>
      <c r="I313" s="223"/>
      <c r="J313" s="223"/>
      <c r="K313" s="223"/>
      <c r="L313" s="223"/>
      <c r="M313" s="221">
        <f>CORREL($L$2:$L$252,M2:M252)</f>
        <v>0.55847688659156447</v>
      </c>
      <c r="N313" s="221">
        <f t="shared" ref="N313:AE313" si="39">CORREL($L$2:$L$252,N2:N252)</f>
        <v>0.15187574892473624</v>
      </c>
      <c r="O313" s="221">
        <f t="shared" si="39"/>
        <v>0.25201474475005803</v>
      </c>
      <c r="P313" s="221">
        <f t="shared" si="39"/>
        <v>0.34655712216829265</v>
      </c>
      <c r="Q313" s="221">
        <f t="shared" si="39"/>
        <v>0.19815320048324572</v>
      </c>
      <c r="R313" s="221">
        <f t="shared" si="39"/>
        <v>0.79273043371018082</v>
      </c>
      <c r="S313" s="221">
        <f t="shared" si="39"/>
        <v>0.2182515703736661</v>
      </c>
      <c r="T313" s="221">
        <f t="shared" si="39"/>
        <v>0.16288995831053982</v>
      </c>
      <c r="U313" s="221">
        <f t="shared" si="39"/>
        <v>7.9546347778940887E-2</v>
      </c>
      <c r="V313" s="221">
        <f t="shared" si="39"/>
        <v>0.18674308096182513</v>
      </c>
      <c r="W313" s="221">
        <f t="shared" si="39"/>
        <v>5.6147483594281802E-2</v>
      </c>
      <c r="X313" s="221">
        <f t="shared" si="39"/>
        <v>7.4089295335141844E-2</v>
      </c>
      <c r="Y313" s="221">
        <f t="shared" si="39"/>
        <v>0.51771199405245427</v>
      </c>
      <c r="Z313" s="221">
        <f t="shared" si="39"/>
        <v>0.20389947470942058</v>
      </c>
      <c r="AA313" s="221">
        <f t="shared" si="39"/>
        <v>0.27736014319149205</v>
      </c>
      <c r="AB313" s="221">
        <f t="shared" si="39"/>
        <v>0.33912602130281638</v>
      </c>
      <c r="AC313" s="221">
        <f t="shared" si="39"/>
        <v>0.3717089831032605</v>
      </c>
      <c r="AD313" s="221">
        <f t="shared" si="39"/>
        <v>0.198451112196246</v>
      </c>
      <c r="AE313" s="222">
        <f t="shared" si="39"/>
        <v>0.39443419883226594</v>
      </c>
    </row>
    <row r="314" spans="1:31" x14ac:dyDescent="0.2">
      <c r="A314" s="219" t="str">
        <v>HONEYWELL</v>
      </c>
      <c r="B314" s="223"/>
      <c r="C314" s="223"/>
      <c r="D314" s="223"/>
      <c r="E314" s="223"/>
      <c r="F314" s="223"/>
      <c r="G314" s="223"/>
      <c r="H314" s="223"/>
      <c r="I314" s="223"/>
      <c r="J314" s="223"/>
      <c r="K314" s="223"/>
      <c r="L314" s="223"/>
      <c r="M314" s="223"/>
      <c r="N314" s="221">
        <f>CORREL($M$2:$M$252,N2:N252)</f>
        <v>0.33030232092472428</v>
      </c>
      <c r="O314" s="221">
        <f t="shared" ref="O314:AE314" si="40">CORREL($M$2:$M$252,O2:O252)</f>
        <v>0.35745713163941267</v>
      </c>
      <c r="P314" s="221">
        <f t="shared" si="40"/>
        <v>0.49076340509214583</v>
      </c>
      <c r="Q314" s="221">
        <f t="shared" si="40"/>
        <v>0.45945053800342561</v>
      </c>
      <c r="R314" s="221">
        <f t="shared" si="40"/>
        <v>0.67470146811812703</v>
      </c>
      <c r="S314" s="221">
        <f t="shared" si="40"/>
        <v>0.39558795222712106</v>
      </c>
      <c r="T314" s="221">
        <f t="shared" si="40"/>
        <v>0.26087018865490025</v>
      </c>
      <c r="U314" s="221">
        <f t="shared" si="40"/>
        <v>0.22491525281863983</v>
      </c>
      <c r="V314" s="221">
        <f t="shared" si="40"/>
        <v>0.26297865515878283</v>
      </c>
      <c r="W314" s="221">
        <f t="shared" si="40"/>
        <v>0.23950323810871466</v>
      </c>
      <c r="X314" s="221">
        <f t="shared" si="40"/>
        <v>0.13007838244750633</v>
      </c>
      <c r="Y314" s="221">
        <f t="shared" si="40"/>
        <v>0.60753201562563552</v>
      </c>
      <c r="Z314" s="221">
        <f t="shared" si="40"/>
        <v>0.38159561753544013</v>
      </c>
      <c r="AA314" s="221">
        <f t="shared" si="40"/>
        <v>0.42395180245611946</v>
      </c>
      <c r="AB314" s="221">
        <f t="shared" si="40"/>
        <v>0.56529324694294081</v>
      </c>
      <c r="AC314" s="221">
        <f t="shared" si="40"/>
        <v>0.44383570254855537</v>
      </c>
      <c r="AD314" s="221">
        <f t="shared" si="40"/>
        <v>0.24195822536020367</v>
      </c>
      <c r="AE314" s="222">
        <f t="shared" si="40"/>
        <v>0.49753956950275841</v>
      </c>
    </row>
    <row r="315" spans="1:31" x14ac:dyDescent="0.2">
      <c r="A315" s="219" t="str">
        <v>HOME DEPOT</v>
      </c>
      <c r="B315" s="223"/>
      <c r="C315" s="223"/>
      <c r="D315" s="223"/>
      <c r="E315" s="223"/>
      <c r="F315" s="223"/>
      <c r="G315" s="223"/>
      <c r="H315" s="223"/>
      <c r="I315" s="223"/>
      <c r="J315" s="223"/>
      <c r="K315" s="223"/>
      <c r="L315" s="223"/>
      <c r="M315" s="223"/>
      <c r="N315" s="223"/>
      <c r="O315" s="221">
        <f>CORREL($N$2:$N$252,O2:O252)</f>
        <v>0.20014289183461728</v>
      </c>
      <c r="P315" s="221">
        <f t="shared" ref="P315:AE315" si="41">CORREL($N$2:$N$252,P2:P252)</f>
        <v>0.21564142772562978</v>
      </c>
      <c r="Q315" s="221">
        <f t="shared" si="41"/>
        <v>0.29341270494192789</v>
      </c>
      <c r="R315" s="221">
        <f t="shared" si="41"/>
        <v>0.10181176574360097</v>
      </c>
      <c r="S315" s="221">
        <f t="shared" si="41"/>
        <v>0.43021380232469075</v>
      </c>
      <c r="T315" s="221">
        <f t="shared" si="41"/>
        <v>0.19526845673866727</v>
      </c>
      <c r="U315" s="221">
        <f t="shared" si="41"/>
        <v>0.45987680563809735</v>
      </c>
      <c r="V315" s="221">
        <f t="shared" si="41"/>
        <v>0.28400070763126944</v>
      </c>
      <c r="W315" s="221">
        <f t="shared" si="41"/>
        <v>0.44756952620273566</v>
      </c>
      <c r="X315" s="221">
        <f t="shared" si="41"/>
        <v>0.2537599331043453</v>
      </c>
      <c r="Y315" s="221">
        <f t="shared" si="41"/>
        <v>0.23033222400062714</v>
      </c>
      <c r="Z315" s="221">
        <f t="shared" si="41"/>
        <v>0.373137940950859</v>
      </c>
      <c r="AA315" s="221">
        <f t="shared" si="41"/>
        <v>0.2708693924048266</v>
      </c>
      <c r="AB315" s="221">
        <f t="shared" si="41"/>
        <v>0.26286284578247571</v>
      </c>
      <c r="AC315" s="221">
        <f t="shared" si="41"/>
        <v>0.17489111380383376</v>
      </c>
      <c r="AD315" s="221">
        <f t="shared" si="41"/>
        <v>0.46428584500063502</v>
      </c>
      <c r="AE315" s="222">
        <f t="shared" si="41"/>
        <v>0.13103441506161298</v>
      </c>
    </row>
    <row r="316" spans="1:31" x14ac:dyDescent="0.2">
      <c r="A316" s="219" t="str">
        <v>INTEL</v>
      </c>
      <c r="B316" s="223"/>
      <c r="C316" s="223"/>
      <c r="D316" s="223"/>
      <c r="E316" s="223"/>
      <c r="F316" s="223"/>
      <c r="G316" s="223"/>
      <c r="H316" s="223"/>
      <c r="I316" s="223"/>
      <c r="J316" s="223"/>
      <c r="K316" s="223"/>
      <c r="L316" s="223"/>
      <c r="M316" s="223"/>
      <c r="N316" s="223"/>
      <c r="O316" s="223"/>
      <c r="P316" s="221">
        <f>CORREL($O$2:$O$252,P2:P252)</f>
        <v>0.34517603402908964</v>
      </c>
      <c r="Q316" s="221">
        <f t="shared" ref="Q316:AE316" si="42">CORREL($O$2:$O$252,Q2:Q252)</f>
        <v>0.1595823322580795</v>
      </c>
      <c r="R316" s="221">
        <f t="shared" si="42"/>
        <v>0.23352391376281689</v>
      </c>
      <c r="S316" s="221">
        <f t="shared" si="42"/>
        <v>0.22104466235276296</v>
      </c>
      <c r="T316" s="221">
        <f t="shared" si="42"/>
        <v>9.4134035704181732E-2</v>
      </c>
      <c r="U316" s="221">
        <f t="shared" si="42"/>
        <v>0.378085115857069</v>
      </c>
      <c r="V316" s="221">
        <f t="shared" si="42"/>
        <v>0.17195933658747081</v>
      </c>
      <c r="W316" s="221">
        <f t="shared" si="42"/>
        <v>0.14032579364240583</v>
      </c>
      <c r="X316" s="221">
        <f t="shared" si="42"/>
        <v>0.2698163417125482</v>
      </c>
      <c r="Y316" s="221">
        <f t="shared" si="42"/>
        <v>0.24214842246304868</v>
      </c>
      <c r="Z316" s="221">
        <f t="shared" si="42"/>
        <v>0.23424521447265359</v>
      </c>
      <c r="AA316" s="221">
        <f t="shared" si="42"/>
        <v>5.4034375150436138E-2</v>
      </c>
      <c r="AB316" s="221">
        <f t="shared" si="42"/>
        <v>0.31889532109754065</v>
      </c>
      <c r="AC316" s="221">
        <f t="shared" si="42"/>
        <v>0.17125439817967408</v>
      </c>
      <c r="AD316" s="221">
        <f t="shared" si="42"/>
        <v>0.17919962277153981</v>
      </c>
      <c r="AE316" s="222">
        <f t="shared" si="42"/>
        <v>0.15462794625871459</v>
      </c>
    </row>
    <row r="317" spans="1:31" x14ac:dyDescent="0.2">
      <c r="A317" s="219" t="str">
        <v>INTERNATIONAL BUS. MCHS.</v>
      </c>
      <c r="B317" s="223"/>
      <c r="C317" s="223"/>
      <c r="D317" s="223"/>
      <c r="E317" s="223"/>
      <c r="F317" s="223"/>
      <c r="G317" s="223"/>
      <c r="H317" s="223"/>
      <c r="I317" s="223"/>
      <c r="J317" s="223"/>
      <c r="K317" s="223"/>
      <c r="L317" s="223"/>
      <c r="M317" s="223"/>
      <c r="N317" s="223"/>
      <c r="O317" s="223"/>
      <c r="P317" s="223"/>
      <c r="Q317" s="221">
        <f>CORREL($P$2:$P$252,Q2:Q252)</f>
        <v>0.34910354395802745</v>
      </c>
      <c r="R317" s="221">
        <f t="shared" ref="R317:AE317" si="43">CORREL($P$2:$P$252,R2:R252)</f>
        <v>0.40028800792355262</v>
      </c>
      <c r="S317" s="221">
        <f t="shared" si="43"/>
        <v>0.31599294987884619</v>
      </c>
      <c r="T317" s="221">
        <f t="shared" si="43"/>
        <v>0.23082330061920042</v>
      </c>
      <c r="U317" s="221">
        <f t="shared" si="43"/>
        <v>0.11493563661222024</v>
      </c>
      <c r="V317" s="221">
        <f t="shared" si="43"/>
        <v>0.11659292113431881</v>
      </c>
      <c r="W317" s="221">
        <f t="shared" si="43"/>
        <v>0.29991354104823897</v>
      </c>
      <c r="X317" s="221">
        <f t="shared" si="43"/>
        <v>3.434891555970309E-2</v>
      </c>
      <c r="Y317" s="221">
        <f t="shared" si="43"/>
        <v>0.36449753032099569</v>
      </c>
      <c r="Z317" s="221">
        <f t="shared" si="43"/>
        <v>0.24084016182152851</v>
      </c>
      <c r="AA317" s="221">
        <f t="shared" si="43"/>
        <v>0.30704200840357432</v>
      </c>
      <c r="AB317" s="221">
        <f t="shared" si="43"/>
        <v>0.34421891036698593</v>
      </c>
      <c r="AC317" s="221">
        <f t="shared" si="43"/>
        <v>0.31877345518704647</v>
      </c>
      <c r="AD317" s="221">
        <f t="shared" si="43"/>
        <v>0.16757623440868974</v>
      </c>
      <c r="AE317" s="222">
        <f t="shared" si="43"/>
        <v>0.20426961663520704</v>
      </c>
    </row>
    <row r="318" spans="1:31" x14ac:dyDescent="0.2">
      <c r="A318" s="219" t="str">
        <v>JOHNSON &amp; JOHNSON</v>
      </c>
      <c r="B318" s="223"/>
      <c r="C318" s="223"/>
      <c r="D318" s="223"/>
      <c r="E318" s="223"/>
      <c r="F318" s="223"/>
      <c r="G318" s="223"/>
      <c r="H318" s="223"/>
      <c r="I318" s="223"/>
      <c r="J318" s="223"/>
      <c r="K318" s="223"/>
      <c r="L318" s="223"/>
      <c r="M318" s="223"/>
      <c r="N318" s="223"/>
      <c r="O318" s="223"/>
      <c r="P318" s="223"/>
      <c r="Q318" s="223"/>
      <c r="R318" s="221">
        <f>CORREL($Q$2:$Q$252,R2:R252)</f>
        <v>0.25804603763039746</v>
      </c>
      <c r="S318" s="221">
        <f t="shared" ref="S318:AE318" si="44">CORREL($Q$2:$Q$252,S2:S252)</f>
        <v>0.29898785754782747</v>
      </c>
      <c r="T318" s="221">
        <f t="shared" si="44"/>
        <v>0.46606128275076514</v>
      </c>
      <c r="U318" s="221">
        <f t="shared" si="44"/>
        <v>0.30914787743306166</v>
      </c>
      <c r="V318" s="221">
        <f t="shared" si="44"/>
        <v>0.19548342807907151</v>
      </c>
      <c r="W318" s="221">
        <f t="shared" si="44"/>
        <v>0.50023437937577797</v>
      </c>
      <c r="X318" s="221">
        <f t="shared" si="44"/>
        <v>0.15121204440223565</v>
      </c>
      <c r="Y318" s="221">
        <f t="shared" si="44"/>
        <v>0.34386399965106024</v>
      </c>
      <c r="Z318" s="221">
        <f t="shared" si="44"/>
        <v>0.41373259140082647</v>
      </c>
      <c r="AA318" s="221">
        <f t="shared" si="44"/>
        <v>0.40615033945210149</v>
      </c>
      <c r="AB318" s="221">
        <f t="shared" si="44"/>
        <v>0.38240883464032938</v>
      </c>
      <c r="AC318" s="221">
        <f t="shared" si="44"/>
        <v>0.3116979971842968</v>
      </c>
      <c r="AD318" s="221">
        <f t="shared" si="44"/>
        <v>0.33427364037633039</v>
      </c>
      <c r="AE318" s="222">
        <f t="shared" si="44"/>
        <v>0.22999501583835549</v>
      </c>
    </row>
    <row r="319" spans="1:31" x14ac:dyDescent="0.2">
      <c r="A319" s="219" t="str">
        <v>JP MORGAN CHASE &amp; CO.</v>
      </c>
      <c r="B319" s="223"/>
      <c r="C319" s="223"/>
      <c r="D319" s="223"/>
      <c r="E319" s="223"/>
      <c r="F319" s="223"/>
      <c r="G319" s="223"/>
      <c r="H319" s="223"/>
      <c r="I319" s="223"/>
      <c r="J319" s="223"/>
      <c r="K319" s="223"/>
      <c r="L319" s="223"/>
      <c r="M319" s="223"/>
      <c r="N319" s="223"/>
      <c r="O319" s="223"/>
      <c r="P319" s="223"/>
      <c r="Q319" s="223"/>
      <c r="R319" s="223"/>
      <c r="S319" s="221">
        <f>CORREL($R$2:$R$252,S2:S252)</f>
        <v>0.20611278529295526</v>
      </c>
      <c r="T319" s="221">
        <f t="shared" ref="T319:AE319" si="45">CORREL($R$2:$R$252,T2:T252)</f>
        <v>0.14445910933970046</v>
      </c>
      <c r="U319" s="221">
        <f t="shared" si="45"/>
        <v>4.1598916605900503E-2</v>
      </c>
      <c r="V319" s="221">
        <f t="shared" si="45"/>
        <v>0.20202583824964157</v>
      </c>
      <c r="W319" s="221">
        <f t="shared" si="45"/>
        <v>1.9300793711224867E-2</v>
      </c>
      <c r="X319" s="221">
        <f t="shared" si="45"/>
        <v>4.4098038618055592E-2</v>
      </c>
      <c r="Y319" s="221">
        <f t="shared" si="45"/>
        <v>0.61220037984378717</v>
      </c>
      <c r="Z319" s="221">
        <f t="shared" si="45"/>
        <v>0.22917686940028961</v>
      </c>
      <c r="AA319" s="221">
        <f t="shared" si="45"/>
        <v>0.36672241327833144</v>
      </c>
      <c r="AB319" s="221">
        <f t="shared" si="45"/>
        <v>0.43017691077210063</v>
      </c>
      <c r="AC319" s="221">
        <f t="shared" si="45"/>
        <v>0.42548954881263668</v>
      </c>
      <c r="AD319" s="221">
        <f t="shared" si="45"/>
        <v>0.11380584676525564</v>
      </c>
      <c r="AE319" s="222">
        <f t="shared" si="45"/>
        <v>0.49307648207384291</v>
      </c>
    </row>
    <row r="320" spans="1:31" x14ac:dyDescent="0.2">
      <c r="A320" s="219" t="str">
        <v>MC DONALDS</v>
      </c>
      <c r="B320" s="223"/>
      <c r="C320" s="223"/>
      <c r="D320" s="223"/>
      <c r="E320" s="223"/>
      <c r="F320" s="223"/>
      <c r="G320" s="223"/>
      <c r="H320" s="223"/>
      <c r="I320" s="223"/>
      <c r="J320" s="223"/>
      <c r="K320" s="223"/>
      <c r="L320" s="223"/>
      <c r="M320" s="223"/>
      <c r="N320" s="223"/>
      <c r="O320" s="223"/>
      <c r="P320" s="223"/>
      <c r="Q320" s="223"/>
      <c r="R320" s="223"/>
      <c r="S320" s="223"/>
      <c r="T320" s="221">
        <f>CORREL($S$2:$S$252,T2:T252)</f>
        <v>0.22119016621219367</v>
      </c>
      <c r="U320" s="221">
        <f t="shared" ref="U320:AE320" si="46">CORREL($S$2:$S$252,U2:U252)</f>
        <v>0.32715287420129074</v>
      </c>
      <c r="V320" s="221">
        <f t="shared" si="46"/>
        <v>0.27090751208609926</v>
      </c>
      <c r="W320" s="221">
        <f t="shared" si="46"/>
        <v>0.39670398197028689</v>
      </c>
      <c r="X320" s="221">
        <f t="shared" si="46"/>
        <v>0.30843915489741747</v>
      </c>
      <c r="Y320" s="221">
        <f t="shared" si="46"/>
        <v>0.34625158818335089</v>
      </c>
      <c r="Z320" s="221">
        <f t="shared" si="46"/>
        <v>0.23983043926017864</v>
      </c>
      <c r="AA320" s="221">
        <f t="shared" si="46"/>
        <v>0.31373226162004492</v>
      </c>
      <c r="AB320" s="221">
        <f t="shared" si="46"/>
        <v>0.42254203013838054</v>
      </c>
      <c r="AC320" s="221">
        <f t="shared" si="46"/>
        <v>0.18635431043110695</v>
      </c>
      <c r="AD320" s="221">
        <f t="shared" si="46"/>
        <v>0.31200356877756702</v>
      </c>
      <c r="AE320" s="222">
        <f t="shared" si="46"/>
        <v>0.26100257259297882</v>
      </c>
    </row>
    <row r="321" spans="1:31" x14ac:dyDescent="0.2">
      <c r="A321" s="219" t="str">
        <v>MERCK &amp; COMPANY</v>
      </c>
      <c r="B321" s="223"/>
      <c r="C321" s="223"/>
      <c r="D321" s="223"/>
      <c r="E321" s="223"/>
      <c r="F321" s="223"/>
      <c r="G321" s="223"/>
      <c r="H321" s="223"/>
      <c r="I321" s="223"/>
      <c r="J321" s="223"/>
      <c r="K321" s="223"/>
      <c r="L321" s="223"/>
      <c r="M321" s="223"/>
      <c r="N321" s="223"/>
      <c r="O321" s="223"/>
      <c r="P321" s="223"/>
      <c r="Q321" s="223"/>
      <c r="R321" s="223"/>
      <c r="S321" s="223"/>
      <c r="T321" s="223"/>
      <c r="U321" s="221">
        <f>CORREL($T$2:$T$252,U2:U252)</f>
        <v>0.24758206715278816</v>
      </c>
      <c r="V321" s="221">
        <f t="shared" ref="V321:AE321" si="47">CORREL($T$2:$T$252,V2:V252)</f>
        <v>0.20494784708993444</v>
      </c>
      <c r="W321" s="221">
        <f t="shared" si="47"/>
        <v>0.38379388627220001</v>
      </c>
      <c r="X321" s="221">
        <f t="shared" si="47"/>
        <v>0.11959642355305926</v>
      </c>
      <c r="Y321" s="221">
        <f t="shared" si="47"/>
        <v>0.16629824157243886</v>
      </c>
      <c r="Z321" s="221">
        <f t="shared" si="47"/>
        <v>0.46226676924297427</v>
      </c>
      <c r="AA321" s="221">
        <f t="shared" si="47"/>
        <v>0.35223470595601897</v>
      </c>
      <c r="AB321" s="221">
        <f t="shared" si="47"/>
        <v>0.27084245383005212</v>
      </c>
      <c r="AC321" s="221">
        <f t="shared" si="47"/>
        <v>0.1650950373198575</v>
      </c>
      <c r="AD321" s="221">
        <f t="shared" si="47"/>
        <v>0.14808554204137975</v>
      </c>
      <c r="AE321" s="222">
        <f t="shared" si="47"/>
        <v>0.13414114378584716</v>
      </c>
    </row>
    <row r="322" spans="1:31" x14ac:dyDescent="0.2">
      <c r="A322" s="219" t="str">
        <v>MICROSOFT</v>
      </c>
      <c r="B322" s="223"/>
      <c r="C322" s="223"/>
      <c r="D322" s="223"/>
      <c r="E322" s="223"/>
      <c r="F322" s="223"/>
      <c r="G322" s="223"/>
      <c r="H322" s="223"/>
      <c r="I322" s="223"/>
      <c r="J322" s="223"/>
      <c r="K322" s="223"/>
      <c r="L322" s="223"/>
      <c r="M322" s="223"/>
      <c r="N322" s="223"/>
      <c r="O322" s="223"/>
      <c r="P322" s="223"/>
      <c r="Q322" s="223"/>
      <c r="R322" s="223"/>
      <c r="S322" s="223"/>
      <c r="T322" s="223"/>
      <c r="U322" s="223"/>
      <c r="V322" s="221">
        <f>CORREL($U$2:$U$252,V2:V252)</f>
        <v>0.26952231728236736</v>
      </c>
      <c r="W322" s="221">
        <f t="shared" ref="W322:AE322" si="48">CORREL($U$2:$U$252,W2:W252)</f>
        <v>0.38484895157450671</v>
      </c>
      <c r="X322" s="221">
        <f t="shared" si="48"/>
        <v>0.64238699759240314</v>
      </c>
      <c r="Y322" s="221">
        <f t="shared" si="48"/>
        <v>9.0862156600092073E-2</v>
      </c>
      <c r="Z322" s="221">
        <f t="shared" si="48"/>
        <v>0.35291179931396566</v>
      </c>
      <c r="AA322" s="221">
        <f t="shared" si="48"/>
        <v>5.8922033339414683E-2</v>
      </c>
      <c r="AB322" s="221">
        <f t="shared" si="48"/>
        <v>0.47615330660619437</v>
      </c>
      <c r="AC322" s="221">
        <f t="shared" si="48"/>
        <v>4.1994551515238981E-2</v>
      </c>
      <c r="AD322" s="221">
        <f t="shared" si="48"/>
        <v>0.42678429383732641</v>
      </c>
      <c r="AE322" s="222">
        <f t="shared" si="48"/>
        <v>0.15138994484352647</v>
      </c>
    </row>
    <row r="323" spans="1:31" x14ac:dyDescent="0.2">
      <c r="A323" s="219" t="str">
        <v>NIKE 'B'</v>
      </c>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1">
        <f>CORREL($V$2:$V$252,W2:W252)</f>
        <v>0.21752241907614289</v>
      </c>
      <c r="X323" s="221">
        <f t="shared" ref="X323:AE323" si="49">CORREL($V$2:$V$252,X2:X252)</f>
        <v>0.15801005108266722</v>
      </c>
      <c r="Y323" s="221">
        <f t="shared" si="49"/>
        <v>0.1767997721606504</v>
      </c>
      <c r="Z323" s="221">
        <f t="shared" si="49"/>
        <v>0.21263393190093743</v>
      </c>
      <c r="AA323" s="221">
        <f t="shared" si="49"/>
        <v>9.7071753182498471E-2</v>
      </c>
      <c r="AB323" s="221">
        <f t="shared" si="49"/>
        <v>0.34069537627050273</v>
      </c>
      <c r="AC323" s="221">
        <f t="shared" si="49"/>
        <v>5.3485793563154881E-2</v>
      </c>
      <c r="AD323" s="221">
        <f t="shared" si="49"/>
        <v>0.17136855631798464</v>
      </c>
      <c r="AE323" s="222">
        <f t="shared" si="49"/>
        <v>0.17491129948765854</v>
      </c>
    </row>
    <row r="324" spans="1:31" x14ac:dyDescent="0.2">
      <c r="A324" s="219" t="str">
        <v>PROCTER &amp; GAMBLE</v>
      </c>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1">
        <f>CORREL($W$2:$W$252,X2:X252)</f>
        <v>0.20837976548599516</v>
      </c>
      <c r="Y324" s="221">
        <f t="shared" ref="Y324:AE324" si="50">CORREL($W$2:$W$252,Y2:Y252)</f>
        <v>0.2675251245654296</v>
      </c>
      <c r="Z324" s="221">
        <f t="shared" si="50"/>
        <v>0.39572329433023162</v>
      </c>
      <c r="AA324" s="221">
        <f t="shared" si="50"/>
        <v>0.44685939288615306</v>
      </c>
      <c r="AB324" s="221">
        <f t="shared" si="50"/>
        <v>0.31444569301285463</v>
      </c>
      <c r="AC324" s="221">
        <f t="shared" si="50"/>
        <v>0.12326958260813893</v>
      </c>
      <c r="AD324" s="221">
        <f t="shared" si="50"/>
        <v>0.48106172139132919</v>
      </c>
      <c r="AE324" s="222">
        <f t="shared" si="50"/>
        <v>7.563775895549199E-2</v>
      </c>
    </row>
    <row r="325" spans="1:31" x14ac:dyDescent="0.2">
      <c r="A325" s="219" t="str">
        <v>SALESFORCE</v>
      </c>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1">
        <f>CORREL($X$2:$X$252,Y2:Y252)</f>
        <v>-2.3469168829188388E-3</v>
      </c>
      <c r="Z325" s="221">
        <f t="shared" ref="Z325:AE325" si="51">CORREL($X$2:$X$252,Z2:Z252)</f>
        <v>0.1601003737459902</v>
      </c>
      <c r="AA325" s="221">
        <f t="shared" si="51"/>
        <v>-1.3410382243422361E-2</v>
      </c>
      <c r="AB325" s="221">
        <f t="shared" si="51"/>
        <v>0.38207039377169494</v>
      </c>
      <c r="AC325" s="221">
        <f t="shared" si="51"/>
        <v>-0.11324654841847169</v>
      </c>
      <c r="AD325" s="221">
        <f t="shared" si="51"/>
        <v>0.29868246224438211</v>
      </c>
      <c r="AE325" s="222">
        <f t="shared" si="51"/>
        <v>0.11060512159206011</v>
      </c>
    </row>
    <row r="326" spans="1:31" x14ac:dyDescent="0.2">
      <c r="A326" s="219" t="str">
        <v>TRAVELERS COS.</v>
      </c>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1">
        <f>CORREL($Y$2:$Y$252,Z2:Z252)</f>
        <v>0.26848684201331674</v>
      </c>
      <c r="AA326" s="221">
        <f t="shared" ref="AA326:AE326" si="52">CORREL($Y$2:$Y$252,AA2:AA252)</f>
        <v>0.43754154765765524</v>
      </c>
      <c r="AB326" s="221">
        <f t="shared" si="52"/>
        <v>0.46418753564314752</v>
      </c>
      <c r="AC326" s="221">
        <f t="shared" si="52"/>
        <v>0.32478104945496428</v>
      </c>
      <c r="AD326" s="221">
        <f t="shared" si="52"/>
        <v>0.20745288076282839</v>
      </c>
      <c r="AE326" s="222">
        <f t="shared" si="52"/>
        <v>0.35583348574845153</v>
      </c>
    </row>
    <row r="327" spans="1:31" x14ac:dyDescent="0.2">
      <c r="A327" s="219" t="str">
        <v>UNITEDHEALTH GROUP</v>
      </c>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1">
        <f>CORREL($Z$2:$Z$252,AA2:AA252)</f>
        <v>0.34942623308332788</v>
      </c>
      <c r="AB327" s="221">
        <f t="shared" ref="AB327:AE327" si="53">CORREL($Z$2:$Z$252,AB2:AB252)</f>
        <v>0.3954056871155428</v>
      </c>
      <c r="AC327" s="221">
        <f t="shared" si="53"/>
        <v>0.17324720693916321</v>
      </c>
      <c r="AD327" s="221">
        <f t="shared" si="53"/>
        <v>0.2159755091341248</v>
      </c>
      <c r="AE327" s="222">
        <f t="shared" si="53"/>
        <v>0.185873161266221</v>
      </c>
    </row>
    <row r="328" spans="1:31" x14ac:dyDescent="0.2">
      <c r="A328" s="219" t="str">
        <v>VERIZON COMMUNICATIONS</v>
      </c>
      <c r="B328" s="223"/>
      <c r="C328" s="92"/>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1">
        <f>CORREL($AA$2:$AA$252,AB2:AB252)</f>
        <v>0.3247759367838865</v>
      </c>
      <c r="AC328" s="221">
        <f t="shared" ref="AC328:AE328" si="54">CORREL($AA$2:$AA$252,AC2:AC252)</f>
        <v>0.29075991126144457</v>
      </c>
      <c r="AD328" s="221">
        <f t="shared" si="54"/>
        <v>0.28413762223247835</v>
      </c>
      <c r="AE328" s="222">
        <f t="shared" si="54"/>
        <v>0.28500740471506009</v>
      </c>
    </row>
    <row r="329" spans="1:31" x14ac:dyDescent="0.2">
      <c r="A329" s="219" t="str">
        <v>VISA 'A'</v>
      </c>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1">
        <f>CORREL($AB$2:$AB$252,AC2:AC252)</f>
        <v>0.20058571436210712</v>
      </c>
      <c r="AD329" s="221">
        <f t="shared" ref="AD329:AE329" si="55">CORREL($AB$2:$AB$252,AD2:AD252)</f>
        <v>0.23912550005814187</v>
      </c>
      <c r="AE329" s="222">
        <f t="shared" si="55"/>
        <v>0.47410021830290472</v>
      </c>
    </row>
    <row r="330" spans="1:31" x14ac:dyDescent="0.2">
      <c r="A330" s="219" t="str">
        <v>WALGREENS BOOTS ALLIANCE</v>
      </c>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c r="AD330" s="221">
        <f>CORREL($AC$2:$AC$252,AD2:AD252)</f>
        <v>0.29878318700681455</v>
      </c>
      <c r="AE330" s="222">
        <f>CORREL($AC$2:$AC$252,AE2:AE252)</f>
        <v>0.21803168910580875</v>
      </c>
    </row>
    <row r="331" spans="1:31" x14ac:dyDescent="0.2">
      <c r="A331" s="219" t="str">
        <v>WALMART</v>
      </c>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c r="AD331" s="223"/>
      <c r="AE331" s="222">
        <f>CORREL($AD$2:$AD$252,AE2:AE252)</f>
        <v>0.1212852852804755</v>
      </c>
    </row>
    <row r="332" spans="1:31" ht="16" thickBot="1" x14ac:dyDescent="0.25">
      <c r="A332" s="226" t="str">
        <v>WALT DISNEY</v>
      </c>
      <c r="B332" s="224"/>
      <c r="C332" s="224"/>
      <c r="D332" s="224"/>
      <c r="E332" s="224"/>
      <c r="F332" s="224"/>
      <c r="G332" s="224"/>
      <c r="H332" s="224"/>
      <c r="I332" s="224"/>
      <c r="J332" s="224"/>
      <c r="K332" s="224"/>
      <c r="L332" s="224"/>
      <c r="M332" s="224"/>
      <c r="N332" s="224"/>
      <c r="O332" s="224"/>
      <c r="P332" s="224"/>
      <c r="Q332" s="224"/>
      <c r="R332" s="224"/>
      <c r="S332" s="224"/>
      <c r="T332" s="224"/>
      <c r="U332" s="224"/>
      <c r="V332" s="224"/>
      <c r="W332" s="224"/>
      <c r="X332" s="224"/>
      <c r="Y332" s="224"/>
      <c r="Z332" s="224"/>
      <c r="AA332" s="224"/>
      <c r="AB332" s="224"/>
      <c r="AC332" s="224"/>
      <c r="AD332" s="224"/>
      <c r="AE332" s="225"/>
    </row>
    <row r="333" spans="1:31" ht="16" thickBot="1" x14ac:dyDescent="0.25"/>
    <row r="334" spans="1:31" ht="32" x14ac:dyDescent="0.2">
      <c r="A334" s="251" t="s">
        <v>50</v>
      </c>
      <c r="B334" s="214" t="str">
        <f>Summary!A2</f>
        <v>3M</v>
      </c>
      <c r="C334" s="159" t="str">
        <f>Summary!A3</f>
        <v>AMERICAN EXPRESS</v>
      </c>
      <c r="D334" s="159" t="str">
        <f>Summary!A4</f>
        <v>AMGEN</v>
      </c>
      <c r="E334" s="159" t="str">
        <f>Summary!A5</f>
        <v>APPLE</v>
      </c>
      <c r="F334" s="159" t="str">
        <f>Summary!A6</f>
        <v>BOEING</v>
      </c>
      <c r="G334" s="159" t="str">
        <f>Summary!A7</f>
        <v>CATERPILLAR</v>
      </c>
      <c r="H334" s="159" t="str">
        <f>Summary!A8</f>
        <v>CHEVRON</v>
      </c>
      <c r="I334" s="159" t="str">
        <f>Summary!A9</f>
        <v>CISCO SYSTEMS</v>
      </c>
      <c r="J334" s="159" t="str">
        <f>Summary!A10</f>
        <v>COCA COLA</v>
      </c>
      <c r="K334" s="159" t="str">
        <f>Summary!A11</f>
        <v>DOW</v>
      </c>
      <c r="L334" s="159" t="str">
        <f>Summary!A12</f>
        <v>GOLDMAN SACHS GP.</v>
      </c>
      <c r="M334" s="159" t="str">
        <f>Summary!A13</f>
        <v>HONEYWELL</v>
      </c>
      <c r="N334" s="159" t="str">
        <f>Summary!A14</f>
        <v>HOME DEPOT</v>
      </c>
      <c r="O334" s="159" t="str">
        <f>Summary!A15</f>
        <v>INTEL</v>
      </c>
      <c r="P334" s="159" t="str">
        <f>Summary!A16</f>
        <v>INTERNATIONAL BUS. MCHS.</v>
      </c>
      <c r="Q334" s="159" t="str">
        <f>Summary!A17</f>
        <v>JOHNSON &amp; JOHNSON</v>
      </c>
      <c r="R334" s="159" t="str">
        <f>Summary!A18</f>
        <v>JP MORGAN CHASE &amp; CO.</v>
      </c>
      <c r="S334" s="159" t="str">
        <f>Summary!A19</f>
        <v>MC DONALDS</v>
      </c>
      <c r="T334" s="159" t="str">
        <f>Summary!A20</f>
        <v>MERCK &amp; COMPANY</v>
      </c>
      <c r="U334" s="159" t="str">
        <f>Summary!A21</f>
        <v>MICROSOFT</v>
      </c>
      <c r="V334" s="159" t="str">
        <f>Summary!A22</f>
        <v>NIKE 'B'</v>
      </c>
      <c r="W334" s="159" t="str">
        <f>Summary!A23</f>
        <v>PROCTER &amp; GAMBLE</v>
      </c>
      <c r="X334" s="159" t="str">
        <f>Summary!A24</f>
        <v>SALESFORCE</v>
      </c>
      <c r="Y334" s="159" t="str">
        <f>Summary!A25</f>
        <v>TRAVELERS COS.</v>
      </c>
      <c r="Z334" s="159" t="str">
        <f>Summary!A26</f>
        <v>UNITEDHEALTH GROUP</v>
      </c>
      <c r="AA334" s="159" t="str">
        <f>Summary!A27</f>
        <v>VERIZON COMMUNICATIONS</v>
      </c>
      <c r="AB334" s="159" t="str">
        <f>Summary!A28</f>
        <v>VISA 'A'</v>
      </c>
      <c r="AC334" s="159" t="str">
        <f>Summary!A29</f>
        <v>WALGREENS BOOTS ALLIANCE</v>
      </c>
      <c r="AD334" s="159" t="str">
        <f>Summary!A30</f>
        <v>WALMART</v>
      </c>
      <c r="AE334" s="215" t="str">
        <f>Summary!A31</f>
        <v>WALT DISNEY</v>
      </c>
    </row>
    <row r="335" spans="1:31" x14ac:dyDescent="0.2">
      <c r="A335" s="183" t="s">
        <v>119</v>
      </c>
      <c r="B335" s="252">
        <v>34.9</v>
      </c>
      <c r="C335" s="253">
        <v>19.8</v>
      </c>
      <c r="D335" s="253">
        <v>19.399999999999999</v>
      </c>
      <c r="E335" s="253">
        <v>16.899999999999999</v>
      </c>
      <c r="F335" s="253">
        <v>36.1</v>
      </c>
      <c r="G335" s="253">
        <v>34.299999999999997</v>
      </c>
      <c r="H335" s="253">
        <v>41.2</v>
      </c>
      <c r="I335" s="253">
        <v>11.4</v>
      </c>
      <c r="J335" s="253">
        <v>22.5</v>
      </c>
      <c r="K335" s="253">
        <v>26.2</v>
      </c>
      <c r="L335" s="253">
        <v>25</v>
      </c>
      <c r="M335" s="253">
        <v>30.8</v>
      </c>
      <c r="N335" s="253">
        <v>11.4</v>
      </c>
      <c r="O335" s="253">
        <v>17</v>
      </c>
      <c r="P335" s="253">
        <v>14.8</v>
      </c>
      <c r="Q335" s="253">
        <v>29</v>
      </c>
      <c r="R335" s="253">
        <v>28</v>
      </c>
      <c r="S335" s="253">
        <v>23.8</v>
      </c>
      <c r="T335" s="253">
        <v>21.7</v>
      </c>
      <c r="U335" s="253">
        <v>13.3</v>
      </c>
      <c r="V335" s="253">
        <v>15</v>
      </c>
      <c r="W335" s="253">
        <v>27</v>
      </c>
      <c r="X335" s="253">
        <v>11.2</v>
      </c>
      <c r="Y335" s="253">
        <v>18.899999999999999</v>
      </c>
      <c r="Z335" s="253">
        <v>20.2</v>
      </c>
      <c r="AA335" s="253">
        <v>17.899999999999999</v>
      </c>
      <c r="AB335" s="253">
        <v>16.100000000000001</v>
      </c>
      <c r="AC335" s="253">
        <v>18.399999999999999</v>
      </c>
      <c r="AD335" s="253">
        <v>26.7</v>
      </c>
      <c r="AE335" s="254">
        <v>14.9</v>
      </c>
    </row>
    <row r="336" spans="1:31" x14ac:dyDescent="0.2">
      <c r="A336" s="183" t="s">
        <v>120</v>
      </c>
      <c r="B336" s="255" t="s">
        <v>53</v>
      </c>
      <c r="C336" s="256" t="s">
        <v>51</v>
      </c>
      <c r="D336" s="256" t="s">
        <v>51</v>
      </c>
      <c r="E336" s="256" t="s">
        <v>51</v>
      </c>
      <c r="F336" s="256" t="s">
        <v>53</v>
      </c>
      <c r="G336" s="256" t="s">
        <v>53</v>
      </c>
      <c r="H336" s="256" t="s">
        <v>54</v>
      </c>
      <c r="I336" s="256" t="s">
        <v>51</v>
      </c>
      <c r="J336" s="256" t="s">
        <v>52</v>
      </c>
      <c r="K336" s="256" t="s">
        <v>52</v>
      </c>
      <c r="L336" s="256" t="s">
        <v>52</v>
      </c>
      <c r="M336" s="256" t="s">
        <v>53</v>
      </c>
      <c r="N336" s="256" t="s">
        <v>51</v>
      </c>
      <c r="O336" s="256" t="s">
        <v>51</v>
      </c>
      <c r="P336" s="256" t="s">
        <v>51</v>
      </c>
      <c r="Q336" s="256" t="s">
        <v>52</v>
      </c>
      <c r="R336" s="256" t="s">
        <v>52</v>
      </c>
      <c r="S336" s="256" t="s">
        <v>52</v>
      </c>
      <c r="T336" s="256" t="s">
        <v>52</v>
      </c>
      <c r="U336" s="256" t="s">
        <v>51</v>
      </c>
      <c r="V336" s="256" t="s">
        <v>51</v>
      </c>
      <c r="W336" s="256" t="s">
        <v>52</v>
      </c>
      <c r="X336" s="256" t="s">
        <v>51</v>
      </c>
      <c r="Y336" s="256" t="s">
        <v>51</v>
      </c>
      <c r="Z336" s="256" t="s">
        <v>52</v>
      </c>
      <c r="AA336" s="256" t="s">
        <v>51</v>
      </c>
      <c r="AB336" s="256" t="s">
        <v>51</v>
      </c>
      <c r="AC336" s="256" t="s">
        <v>51</v>
      </c>
      <c r="AD336" s="256" t="s">
        <v>52</v>
      </c>
      <c r="AE336" s="239" t="s">
        <v>51</v>
      </c>
    </row>
    <row r="337" spans="1:33" x14ac:dyDescent="0.2">
      <c r="A337" s="183" t="s">
        <v>60</v>
      </c>
      <c r="B337" s="255" t="s">
        <v>53</v>
      </c>
      <c r="C337" s="256" t="s">
        <v>52</v>
      </c>
      <c r="D337" s="256" t="s">
        <v>52</v>
      </c>
      <c r="E337" s="256" t="s">
        <v>51</v>
      </c>
      <c r="F337" s="256" t="s">
        <v>53</v>
      </c>
      <c r="G337" s="256" t="s">
        <v>52</v>
      </c>
      <c r="H337" s="256" t="s">
        <v>53</v>
      </c>
      <c r="I337" s="256" t="s">
        <v>51</v>
      </c>
      <c r="J337" s="256" t="s">
        <v>52</v>
      </c>
      <c r="K337" s="256" t="s">
        <v>52</v>
      </c>
      <c r="L337" s="256" t="s">
        <v>52</v>
      </c>
      <c r="M337" s="256" t="s">
        <v>53</v>
      </c>
      <c r="N337" s="256" t="s">
        <v>51</v>
      </c>
      <c r="O337" s="256" t="s">
        <v>52</v>
      </c>
      <c r="P337" s="256" t="s">
        <v>51</v>
      </c>
      <c r="Q337" s="256" t="s">
        <v>52</v>
      </c>
      <c r="R337" s="256" t="s">
        <v>52</v>
      </c>
      <c r="S337" s="256" t="s">
        <v>52</v>
      </c>
      <c r="T337" s="256" t="s">
        <v>52</v>
      </c>
      <c r="U337" s="256" t="s">
        <v>51</v>
      </c>
      <c r="V337" s="256" t="s">
        <v>51</v>
      </c>
      <c r="W337" s="256" t="s">
        <v>52</v>
      </c>
      <c r="X337" s="256" t="s">
        <v>51</v>
      </c>
      <c r="Y337" s="256" t="s">
        <v>52</v>
      </c>
      <c r="Z337" s="256" t="s">
        <v>51</v>
      </c>
      <c r="AA337" s="256" t="s">
        <v>52</v>
      </c>
      <c r="AB337" s="256" t="s">
        <v>51</v>
      </c>
      <c r="AC337" s="256" t="s">
        <v>52</v>
      </c>
      <c r="AD337" s="256" t="s">
        <v>52</v>
      </c>
      <c r="AE337" s="239" t="s">
        <v>51</v>
      </c>
    </row>
    <row r="338" spans="1:33" x14ac:dyDescent="0.2">
      <c r="A338" s="183" t="s">
        <v>61</v>
      </c>
      <c r="B338" s="255" t="s">
        <v>62</v>
      </c>
      <c r="C338" s="256" t="s">
        <v>85</v>
      </c>
      <c r="D338" s="256" t="s">
        <v>85</v>
      </c>
      <c r="E338" s="256" t="s">
        <v>85</v>
      </c>
      <c r="F338" s="256" t="s">
        <v>62</v>
      </c>
      <c r="G338" s="256" t="s">
        <v>62</v>
      </c>
      <c r="H338" s="256" t="s">
        <v>85</v>
      </c>
      <c r="I338" s="256" t="s">
        <v>85</v>
      </c>
      <c r="J338" s="256" t="s">
        <v>85</v>
      </c>
      <c r="K338" s="256" t="s">
        <v>85</v>
      </c>
      <c r="L338" s="256" t="s">
        <v>85</v>
      </c>
      <c r="M338" s="256" t="s">
        <v>85</v>
      </c>
      <c r="N338" s="256" t="s">
        <v>85</v>
      </c>
      <c r="O338" s="256" t="s">
        <v>85</v>
      </c>
      <c r="P338" s="256" t="s">
        <v>85</v>
      </c>
      <c r="Q338" s="256" t="s">
        <v>62</v>
      </c>
      <c r="R338" s="256" t="s">
        <v>62</v>
      </c>
      <c r="S338" s="256" t="s">
        <v>62</v>
      </c>
      <c r="T338" s="256" t="s">
        <v>85</v>
      </c>
      <c r="U338" s="256" t="s">
        <v>85</v>
      </c>
      <c r="V338" s="256" t="s">
        <v>62</v>
      </c>
      <c r="W338" s="256" t="s">
        <v>62</v>
      </c>
      <c r="X338" s="256" t="s">
        <v>85</v>
      </c>
      <c r="Y338" s="256" t="s">
        <v>85</v>
      </c>
      <c r="Z338" s="256" t="s">
        <v>62</v>
      </c>
      <c r="AA338" s="256" t="s">
        <v>85</v>
      </c>
      <c r="AB338" s="256" t="s">
        <v>85</v>
      </c>
      <c r="AC338" s="256" t="s">
        <v>62</v>
      </c>
      <c r="AD338" s="256" t="s">
        <v>62</v>
      </c>
      <c r="AE338" s="239" t="s">
        <v>62</v>
      </c>
    </row>
    <row r="339" spans="1:33" x14ac:dyDescent="0.2">
      <c r="A339" s="183" t="s">
        <v>63</v>
      </c>
      <c r="B339" s="255">
        <v>15</v>
      </c>
      <c r="C339" s="256">
        <v>123</v>
      </c>
      <c r="D339" s="256">
        <v>32</v>
      </c>
      <c r="E339" s="256">
        <v>173</v>
      </c>
      <c r="F339" s="256">
        <v>37</v>
      </c>
      <c r="G339" s="256">
        <v>235</v>
      </c>
      <c r="H339" s="256">
        <v>104</v>
      </c>
      <c r="I339" s="256">
        <v>45</v>
      </c>
      <c r="J339" s="256">
        <v>41</v>
      </c>
      <c r="K339" s="256">
        <v>70</v>
      </c>
      <c r="L339" s="256">
        <v>245</v>
      </c>
      <c r="M339" s="256">
        <v>10</v>
      </c>
      <c r="N339" s="256">
        <v>17</v>
      </c>
      <c r="O339" s="256">
        <v>12</v>
      </c>
      <c r="P339" s="256">
        <v>43</v>
      </c>
      <c r="Q339" s="256">
        <v>166</v>
      </c>
      <c r="R339" s="256">
        <v>393</v>
      </c>
      <c r="S339" s="256">
        <v>172</v>
      </c>
      <c r="T339" s="256">
        <v>66</v>
      </c>
      <c r="U339" s="256">
        <v>19</v>
      </c>
      <c r="V339" s="256">
        <v>45</v>
      </c>
      <c r="W339" s="256">
        <v>34</v>
      </c>
      <c r="X339" s="256">
        <v>11</v>
      </c>
      <c r="Y339" s="256">
        <v>36</v>
      </c>
      <c r="Z339" s="256">
        <v>86</v>
      </c>
      <c r="AA339" s="256">
        <v>17</v>
      </c>
      <c r="AB339" s="256">
        <v>65</v>
      </c>
      <c r="AC339" s="256">
        <v>34</v>
      </c>
      <c r="AD339" s="256">
        <v>107</v>
      </c>
      <c r="AE339" s="239">
        <v>75</v>
      </c>
    </row>
    <row r="340" spans="1:33" x14ac:dyDescent="0.2">
      <c r="A340" s="183" t="s">
        <v>84</v>
      </c>
      <c r="B340" s="255">
        <v>109</v>
      </c>
      <c r="C340" s="256">
        <v>819</v>
      </c>
      <c r="D340" s="256">
        <v>947</v>
      </c>
      <c r="E340" s="256">
        <v>557</v>
      </c>
      <c r="F340" s="256">
        <v>90</v>
      </c>
      <c r="G340" s="256">
        <v>488</v>
      </c>
      <c r="H340" s="256">
        <v>251</v>
      </c>
      <c r="I340" s="256">
        <v>557</v>
      </c>
      <c r="J340" s="256">
        <v>567</v>
      </c>
      <c r="K340" s="256">
        <v>450</v>
      </c>
      <c r="L340" s="256">
        <v>819</v>
      </c>
      <c r="M340" s="256">
        <v>109</v>
      </c>
      <c r="N340" s="256">
        <v>439</v>
      </c>
      <c r="O340" s="256">
        <v>271</v>
      </c>
      <c r="P340" s="256">
        <v>891</v>
      </c>
      <c r="Q340" s="256">
        <v>947</v>
      </c>
      <c r="R340" s="256">
        <v>1025</v>
      </c>
      <c r="S340" s="256">
        <v>434</v>
      </c>
      <c r="T340" s="256">
        <v>947</v>
      </c>
      <c r="U340" s="256">
        <v>891</v>
      </c>
      <c r="V340" s="256">
        <v>177</v>
      </c>
      <c r="W340" s="256">
        <v>104</v>
      </c>
      <c r="X340" s="256">
        <v>891</v>
      </c>
      <c r="Y340" s="256">
        <v>289</v>
      </c>
      <c r="Z340" s="256">
        <v>577</v>
      </c>
      <c r="AA340" s="256">
        <v>221</v>
      </c>
      <c r="AB340" s="256">
        <v>891</v>
      </c>
      <c r="AC340" s="256">
        <v>191</v>
      </c>
      <c r="AD340" s="256">
        <v>191</v>
      </c>
      <c r="AE340" s="239">
        <v>274</v>
      </c>
      <c r="AG340" s="250"/>
    </row>
    <row r="341" spans="1:33" x14ac:dyDescent="0.2">
      <c r="A341" s="313" t="s">
        <v>129</v>
      </c>
      <c r="B341" s="257">
        <f t="shared" ref="B341:AD341" si="56">B339/B340</f>
        <v>0.13761467889908258</v>
      </c>
      <c r="C341" s="258">
        <f t="shared" si="56"/>
        <v>0.15018315018315018</v>
      </c>
      <c r="D341" s="258">
        <f t="shared" si="56"/>
        <v>3.3790918690601898E-2</v>
      </c>
      <c r="E341" s="258">
        <f t="shared" si="56"/>
        <v>0.3105924596050269</v>
      </c>
      <c r="F341" s="258">
        <f t="shared" si="56"/>
        <v>0.41111111111111109</v>
      </c>
      <c r="G341" s="258">
        <f t="shared" si="56"/>
        <v>0.48155737704918034</v>
      </c>
      <c r="H341" s="258">
        <f t="shared" si="56"/>
        <v>0.41434262948207173</v>
      </c>
      <c r="I341" s="258">
        <f t="shared" si="56"/>
        <v>8.0789946140035901E-2</v>
      </c>
      <c r="J341" s="258">
        <f t="shared" si="56"/>
        <v>7.2310405643738973E-2</v>
      </c>
      <c r="K341" s="258">
        <f t="shared" si="56"/>
        <v>0.15555555555555556</v>
      </c>
      <c r="L341" s="258">
        <f t="shared" si="56"/>
        <v>0.29914529914529914</v>
      </c>
      <c r="M341" s="258">
        <f t="shared" si="56"/>
        <v>9.1743119266055051E-2</v>
      </c>
      <c r="N341" s="258">
        <f t="shared" si="56"/>
        <v>3.8724373576309798E-2</v>
      </c>
      <c r="O341" s="258">
        <f t="shared" si="56"/>
        <v>4.4280442804428041E-2</v>
      </c>
      <c r="P341" s="258">
        <f t="shared" si="56"/>
        <v>4.8260381593714929E-2</v>
      </c>
      <c r="Q341" s="258">
        <f t="shared" si="56"/>
        <v>0.17529039070749736</v>
      </c>
      <c r="R341" s="258">
        <f t="shared" si="56"/>
        <v>0.38341463414634147</v>
      </c>
      <c r="S341" s="258">
        <f t="shared" si="56"/>
        <v>0.39631336405529954</v>
      </c>
      <c r="T341" s="258">
        <f t="shared" si="56"/>
        <v>6.9693769799366423E-2</v>
      </c>
      <c r="U341" s="258">
        <f t="shared" si="56"/>
        <v>2.1324354657687991E-2</v>
      </c>
      <c r="V341" s="258">
        <f t="shared" si="56"/>
        <v>0.25423728813559321</v>
      </c>
      <c r="W341" s="258">
        <f t="shared" si="56"/>
        <v>0.32692307692307693</v>
      </c>
      <c r="X341" s="258">
        <f t="shared" si="56"/>
        <v>1.2345679012345678E-2</v>
      </c>
      <c r="Y341" s="258">
        <f t="shared" si="56"/>
        <v>0.1245674740484429</v>
      </c>
      <c r="Z341" s="258">
        <f t="shared" si="56"/>
        <v>0.14904679376083188</v>
      </c>
      <c r="AA341" s="258">
        <f t="shared" si="56"/>
        <v>7.6923076923076927E-2</v>
      </c>
      <c r="AB341" s="258">
        <f t="shared" si="56"/>
        <v>7.2951739618406286E-2</v>
      </c>
      <c r="AC341" s="258">
        <f t="shared" si="56"/>
        <v>0.17801047120418848</v>
      </c>
      <c r="AD341" s="258">
        <f t="shared" si="56"/>
        <v>0.56020942408376961</v>
      </c>
      <c r="AE341" s="259">
        <f>AE339/AE340</f>
        <v>0.27372262773722628</v>
      </c>
      <c r="AG341" s="13"/>
    </row>
    <row r="342" spans="1:33" x14ac:dyDescent="0.2">
      <c r="A342" s="408" t="s">
        <v>55</v>
      </c>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c r="Z342" s="409"/>
      <c r="AA342" s="409"/>
      <c r="AB342" s="409"/>
      <c r="AC342" s="409"/>
      <c r="AD342" s="409"/>
      <c r="AE342" s="410"/>
    </row>
    <row r="343" spans="1:33" ht="16" thickBot="1" x14ac:dyDescent="0.25">
      <c r="A343" s="405" t="s">
        <v>86</v>
      </c>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7"/>
    </row>
    <row r="344" spans="1:33" x14ac:dyDescent="0.2"/>
  </sheetData>
  <mergeCells count="11">
    <mergeCell ref="C267:AF268"/>
    <mergeCell ref="AF254:AF256"/>
    <mergeCell ref="AF263:AF264"/>
    <mergeCell ref="A343:AE343"/>
    <mergeCell ref="A342:AE342"/>
    <mergeCell ref="A253:AF253"/>
    <mergeCell ref="A258:AF258"/>
    <mergeCell ref="A262:AF262"/>
    <mergeCell ref="A265:AF265"/>
    <mergeCell ref="C257:AF257"/>
    <mergeCell ref="C261:AF261"/>
  </mergeCells>
  <conditionalFormatting sqref="B328 B303:AE327 D328:AE328 B329:AE332">
    <cfRule type="cellIs" dxfId="11" priority="15" stopIfTrue="1" operator="greaterThanOrEqual">
      <formula>0.5</formula>
    </cfRule>
  </conditionalFormatting>
  <conditionalFormatting sqref="B2:AF252 AK2:AK252">
    <cfRule type="cellIs" dxfId="10" priority="11" operator="lessThan">
      <formula>0</formula>
    </cfRule>
  </conditionalFormatting>
  <conditionalFormatting sqref="B335:AE335">
    <cfRule type="expression" dxfId="9" priority="4">
      <formula>(B335&lt;AVERAGE($B$335:$AE$335))</formula>
    </cfRule>
  </conditionalFormatting>
  <conditionalFormatting sqref="B337:AE338">
    <cfRule type="expression" dxfId="8" priority="1">
      <formula>AND(OR(B$337="Low",B$337="Medium"),B$338="Strong")</formula>
    </cfRule>
  </conditionalFormatting>
  <conditionalFormatting sqref="B336:AE336">
    <cfRule type="expression" dxfId="7" priority="2">
      <formula>(B$336="Medium")</formula>
    </cfRule>
  </conditionalFormatting>
  <conditionalFormatting sqref="B341:AE341">
    <cfRule type="expression" dxfId="6" priority="3">
      <formula>(B$341&lt;0.1)</formula>
    </cfRule>
  </conditionalFormatting>
  <hyperlinks>
    <hyperlink ref="A342" r:id="rId1" xr:uid="{DD6B1DC8-05AD-DD48-9D62-101AEB10167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92"/>
  <sheetViews>
    <sheetView showGridLines="0" workbookViewId="0">
      <pane xSplit="1" ySplit="1" topLeftCell="B237" activePane="bottomRight" state="frozen"/>
      <selection pane="topRight" activeCell="B1" sqref="B1"/>
      <selection pane="bottomLeft" activeCell="A2" sqref="A2"/>
      <selection pane="bottomRight"/>
    </sheetView>
  </sheetViews>
  <sheetFormatPr baseColWidth="10" defaultColWidth="0" defaultRowHeight="15" zeroHeight="1" x14ac:dyDescent="0.2"/>
  <cols>
    <col min="1" max="1" width="11.5" bestFit="1" customWidth="1"/>
    <col min="2" max="2" width="11.83203125" bestFit="1" customWidth="1"/>
    <col min="3" max="3" width="11" bestFit="1" customWidth="1"/>
    <col min="4" max="4" width="10" bestFit="1" customWidth="1"/>
    <col min="5" max="5" width="11.6640625" bestFit="1" customWidth="1"/>
    <col min="6" max="15" width="11" bestFit="1" customWidth="1"/>
    <col min="16" max="16" width="13.6640625" customWidth="1"/>
    <col min="17" max="20" width="11" bestFit="1" customWidth="1"/>
    <col min="21" max="21" width="11.6640625" bestFit="1" customWidth="1"/>
    <col min="22" max="26" width="11" bestFit="1" customWidth="1"/>
    <col min="27" max="27" width="16.5" customWidth="1"/>
    <col min="28" max="31" width="11" bestFit="1" customWidth="1"/>
    <col min="32" max="32" width="14.1640625" customWidth="1"/>
    <col min="33" max="33" width="10.83203125" customWidth="1"/>
    <col min="34" max="34" width="0" hidden="1" customWidth="1"/>
    <col min="35" max="16384" width="10.83203125" hidden="1"/>
  </cols>
  <sheetData>
    <row r="1" spans="1:32" ht="48" x14ac:dyDescent="0.2">
      <c r="A1" s="200" t="s">
        <v>118</v>
      </c>
      <c r="B1" s="158" t="str">
        <f>Summary!A2</f>
        <v>3M</v>
      </c>
      <c r="C1" s="159" t="str">
        <f>Summary!A3</f>
        <v>AMERICAN EXPRESS</v>
      </c>
      <c r="D1" s="159" t="str">
        <f>Summary!A4</f>
        <v>AMGEN</v>
      </c>
      <c r="E1" s="159" t="str">
        <f>Summary!A5</f>
        <v>APPLE</v>
      </c>
      <c r="F1" s="159" t="str">
        <f>Summary!A6</f>
        <v>BOEING</v>
      </c>
      <c r="G1" s="159" t="str">
        <f>Summary!A7</f>
        <v>CATERPILLAR</v>
      </c>
      <c r="H1" s="159" t="str">
        <f>Summary!A8</f>
        <v>CHEVRON</v>
      </c>
      <c r="I1" s="159" t="str">
        <f>Summary!A9</f>
        <v>CISCO SYSTEMS</v>
      </c>
      <c r="J1" s="159" t="str">
        <f>Summary!A10</f>
        <v>COCA COLA</v>
      </c>
      <c r="K1" s="159" t="str">
        <f>Summary!A11</f>
        <v>DOW</v>
      </c>
      <c r="L1" s="159" t="str">
        <f>Summary!A12</f>
        <v>GOLDMAN SACHS GP.</v>
      </c>
      <c r="M1" s="159" t="str">
        <f>Summary!A13</f>
        <v>HONEYWELL</v>
      </c>
      <c r="N1" s="159" t="str">
        <f>Summary!A14</f>
        <v>HOME DEPOT</v>
      </c>
      <c r="O1" s="159" t="str">
        <f>Summary!A15</f>
        <v>INTEL</v>
      </c>
      <c r="P1" s="159" t="str">
        <f>Summary!A16</f>
        <v>INTERNATIONAL BUS. MCHS.</v>
      </c>
      <c r="Q1" s="159" t="str">
        <f>Summary!A17</f>
        <v>JOHNSON &amp; JOHNSON</v>
      </c>
      <c r="R1" s="159" t="str">
        <f>Summary!A18</f>
        <v>JP MORGAN CHASE &amp; CO.</v>
      </c>
      <c r="S1" s="159" t="str">
        <f>Summary!A19</f>
        <v>MC DONALDS</v>
      </c>
      <c r="T1" s="159" t="str">
        <f>Summary!A20</f>
        <v>MERCK &amp; COMPANY</v>
      </c>
      <c r="U1" s="159" t="str">
        <f>Summary!A21</f>
        <v>MICROSOFT</v>
      </c>
      <c r="V1" s="159" t="str">
        <f>Summary!A22</f>
        <v>NIKE 'B'</v>
      </c>
      <c r="W1" s="159" t="str">
        <f>Summary!A23</f>
        <v>PROCTER &amp; GAMBLE</v>
      </c>
      <c r="X1" s="159" t="str">
        <f>Summary!A24</f>
        <v>SALESFORCE</v>
      </c>
      <c r="Y1" s="159" t="str">
        <f>Summary!A25</f>
        <v>TRAVELERS COS.</v>
      </c>
      <c r="Z1" s="159" t="str">
        <f>Summary!A26</f>
        <v>UNITEDHEALTH GROUP</v>
      </c>
      <c r="AA1" s="159" t="str">
        <f>Summary!A27</f>
        <v>VERIZON COMMUNICATIONS</v>
      </c>
      <c r="AB1" s="159" t="str">
        <f>Summary!A28</f>
        <v>VISA 'A'</v>
      </c>
      <c r="AC1" s="159" t="str">
        <f>Summary!A29</f>
        <v>WALGREENS BOOTS ALLIANCE</v>
      </c>
      <c r="AD1" s="159" t="str">
        <f>Summary!A30</f>
        <v>WALMART</v>
      </c>
      <c r="AE1" s="159" t="str">
        <f>Summary!A31</f>
        <v>WALT DISNEY</v>
      </c>
      <c r="AF1" s="160" t="s">
        <v>38</v>
      </c>
    </row>
    <row r="2" spans="1:32" x14ac:dyDescent="0.2">
      <c r="A2" s="170">
        <f>'DJI Components'!A5</f>
        <v>44076</v>
      </c>
      <c r="B2" s="161">
        <f>Return!B2*('DJI Components'!H5/'DJI Components'!$HJ5)</f>
        <v>2.945671601567618E-4</v>
      </c>
      <c r="C2" s="162">
        <f>Return!B2*('DJI Components'!O5/'DJI Components'!$HJ5)</f>
        <v>2.5359170096401308E-4</v>
      </c>
      <c r="D2" s="162">
        <f>Return!D2*('DJI Components'!V5/'DJI Components'!$HJ5)</f>
        <v>3.9123833918022836E-4</v>
      </c>
      <c r="E2" s="162">
        <f>Return!B2*('DJI Components'!AC5/'DJI Components'!$HJ5)</f>
        <v>6.7796634638535727E-3</v>
      </c>
      <c r="F2" s="162">
        <f>Return!B2*('DJI Components'!AJ5/'DJI Components'!$HJ5)</f>
        <v>2.9762415311114005E-4</v>
      </c>
      <c r="G2" s="162">
        <f>Return!B2*('DJI Components'!AQ5/'DJI Components'!$HJ5)</f>
        <v>2.4385298320154399E-4</v>
      </c>
      <c r="H2" s="162">
        <f>Return!B2*('DJI Components'!AX5/'DJI Components'!$HJ5)</f>
        <v>4.6864328588043719E-4</v>
      </c>
      <c r="I2" s="162">
        <f>Return!B2*('DJI Components'!BE5/'DJI Components'!$HJ5)</f>
        <v>5.417693473217149E-4</v>
      </c>
      <c r="J2" s="162">
        <f>Return!B2*('DJI Components'!BL5/'DJI Components'!$HJ5)</f>
        <v>6.6335277909498381E-4</v>
      </c>
      <c r="K2" s="162">
        <f>Return!B2*('DJI Components'!BS5/'DJI Components'!$HJ5)</f>
        <v>1.3318453465038839E-4</v>
      </c>
      <c r="L2" s="162">
        <f>Return!B2*('DJI Components'!BZ5/'DJI Components'!$HJ5)</f>
        <v>2.1802600699203744E-4</v>
      </c>
      <c r="M2" s="162">
        <f>Return!B2*('DJI Components'!CG5/'DJI Components'!$HJ5)</f>
        <v>4.8302606500034956E-4</v>
      </c>
      <c r="N2" s="162">
        <f>Return!B2*('DJI Components'!CN5/'DJI Components'!$HJ5)</f>
        <v>9.3268106560367298E-4</v>
      </c>
      <c r="O2" s="162">
        <f>Return!B2*('DJI Components'!CU5/'DJI Components'!$HJ5)</f>
        <v>6.7039951123306284E-4</v>
      </c>
      <c r="P2" s="162">
        <f>Return!B2*('DJI Components'!DB5/'DJI Components'!$HJ5)</f>
        <v>3.4438512480088317E-4</v>
      </c>
      <c r="Q2" s="162">
        <f>Return!B2*('DJI Components'!DI5/'DJI Components'!$HJ5)</f>
        <v>1.2218411455262198E-3</v>
      </c>
      <c r="R2" s="162">
        <f>Return!B2*('DJI Components'!DP5/'DJI Components'!$HJ5)</f>
        <v>9.3458288080182546E-4</v>
      </c>
      <c r="S2" s="162">
        <f>Return!B2*('DJI Components'!DW5/'DJI Components'!$HJ5)</f>
        <v>4.8540122221085968E-4</v>
      </c>
      <c r="T2" s="162">
        <f>Return!B2*('DJI Components'!ED5/'DJI Components'!$HJ5)</f>
        <v>6.6330300125429611E-4</v>
      </c>
      <c r="U2" s="162">
        <f>Return!B2*('DJI Components'!EK5/'DJI Components'!$HJ5)</f>
        <v>5.2886572427993427E-3</v>
      </c>
      <c r="V2" s="162">
        <f>Return!B2*('DJI Components'!ER5/'DJI Components'!$HJ5)</f>
        <v>4.3865108097251469E-4</v>
      </c>
      <c r="W2" s="162">
        <f>Return!B2*('DJI Components'!EY5/'DJI Components'!$HJ5)</f>
        <v>1.0553403021035617E-3</v>
      </c>
      <c r="X2" s="162">
        <f>Return!B2*('DJI Components'!FF5/'DJI Components'!$HJ5)</f>
        <v>7.8347304403591762E-4</v>
      </c>
      <c r="Y2" s="162">
        <f>Return!B2*('DJI Components'!FM5/'DJI Components'!$HJ5)</f>
        <v>8.973550896450938E-5</v>
      </c>
      <c r="Z2" s="162">
        <f>Return!B2*('DJI Components'!FT5/'DJI Components'!$HJ5)</f>
        <v>9.1813085192872024E-4</v>
      </c>
      <c r="AA2" s="162">
        <f>Return!B2*('DJI Components'!GA5/'DJI Components'!$HJ5)</f>
        <v>7.55646627723734E-4</v>
      </c>
      <c r="AB2" s="162">
        <f>Return!B2*('DJI Components'!GH5/'DJI Components'!$HJ5)</f>
        <v>1.1011060488318226E-3</v>
      </c>
      <c r="AC2" s="162">
        <f>Return!B2*('DJI Components'!GO5/'DJI Components'!$HJ5)</f>
        <v>1.3243922461754633E-4</v>
      </c>
      <c r="AD2" s="162">
        <f>Return!B2*('DJI Components'!GV5/'DJI Components'!$HJ5)</f>
        <v>1.2625117531552417E-3</v>
      </c>
      <c r="AE2" s="162">
        <f>Return!B2*('DJI Components'!HC5/'DJI Components'!$HJ5)</f>
        <v>7.3809435772948927E-4</v>
      </c>
      <c r="AF2" s="163">
        <f>SUM(B2:AE2)</f>
        <v>2.8584919813700389E-2</v>
      </c>
    </row>
    <row r="3" spans="1:32" x14ac:dyDescent="0.2">
      <c r="A3" s="127">
        <f>'DJI Components'!A6</f>
        <v>44077</v>
      </c>
      <c r="B3" s="164">
        <f>Return!B3*('DJI Components'!H6/'DJI Components'!$HJ6)</f>
        <v>-1.9917637478869109E-4</v>
      </c>
      <c r="C3" s="165">
        <f>Return!B3*('DJI Components'!O6/'DJI Components'!$HJ6)</f>
        <v>-1.7486997134205355E-4</v>
      </c>
      <c r="D3" s="165">
        <f>Return!D3*('DJI Components'!V6/'DJI Components'!$HJ6)</f>
        <v>-5.5444475804991306E-4</v>
      </c>
      <c r="E3" s="165">
        <f>Return!B3*('DJI Components'!AC6/'DJI Components'!$HJ6)</f>
        <v>-4.2983111002078914E-3</v>
      </c>
      <c r="F3" s="165">
        <f>Return!B3*('DJI Components'!AJ6/'DJI Components'!$HJ6)</f>
        <v>-1.9806260271119577E-4</v>
      </c>
      <c r="G3" s="165">
        <f>Return!B3*('DJI Components'!AQ6/'DJI Components'!$HJ6)</f>
        <v>-1.6523188939563134E-4</v>
      </c>
      <c r="H3" s="165">
        <f>Return!B3*('DJI Components'!AX6/'DJI Components'!$HJ6)</f>
        <v>-3.1944523406118982E-4</v>
      </c>
      <c r="I3" s="165">
        <f>Return!B3*('DJI Components'!BE6/'DJI Components'!$HJ6)</f>
        <v>-3.6043601350348626E-4</v>
      </c>
      <c r="J3" s="165">
        <f>Return!B3*('DJI Components'!BL6/'DJI Components'!$HJ6)</f>
        <v>-4.5082642786460858E-4</v>
      </c>
      <c r="K3" s="165">
        <f>Return!B3*('DJI Components'!BS6/'DJI Components'!$HJ6)</f>
        <v>-8.8659970704569886E-5</v>
      </c>
      <c r="L3" s="165">
        <f>Return!B3*('DJI Components'!BZ6/'DJI Components'!$HJ6)</f>
        <v>-1.4848432847317701E-4</v>
      </c>
      <c r="M3" s="165">
        <f>Return!B3*('DJI Components'!CG6/'DJI Components'!$HJ6)</f>
        <v>-3.3282800531175301E-4</v>
      </c>
      <c r="N3" s="165">
        <f>Return!B3*('DJI Components'!CN6/'DJI Components'!$HJ6)</f>
        <v>-6.1464899607632871E-4</v>
      </c>
      <c r="O3" s="165">
        <f>Return!B3*('DJI Components'!CU6/'DJI Components'!$HJ6)</f>
        <v>-4.455766108143076E-4</v>
      </c>
      <c r="P3" s="165">
        <f>Return!B3*('DJI Components'!DB6/'DJI Components'!$HJ6)</f>
        <v>-2.3043578147622984E-4</v>
      </c>
      <c r="Q3" s="165">
        <f>Return!B3*('DJI Components'!DI6/'DJI Components'!$HJ6)</f>
        <v>-8.1863588738282235E-4</v>
      </c>
      <c r="R3" s="165">
        <f>Return!B3*('DJI Components'!DP6/'DJI Components'!$HJ6)</f>
        <v>-6.4206530797814585E-4</v>
      </c>
      <c r="S3" s="165">
        <f>Return!B3*('DJI Components'!DW6/'DJI Components'!$HJ6)</f>
        <v>-3.307677899790231E-4</v>
      </c>
      <c r="T3" s="165">
        <f>Return!B3*('DJI Components'!ED6/'DJI Components'!$HJ6)</f>
        <v>-4.4956065019323302E-4</v>
      </c>
      <c r="U3" s="165">
        <f>Return!B3*('DJI Components'!EK6/'DJI Components'!$HJ6)</f>
        <v>-3.4190343161851094E-3</v>
      </c>
      <c r="V3" s="165">
        <f>Return!B3*('DJI Components'!ER6/'DJI Components'!$HJ6)</f>
        <v>-2.9208443507630058E-4</v>
      </c>
      <c r="W3" s="165">
        <f>Return!B3*('DJI Components'!EY6/'DJI Components'!$HJ6)</f>
        <v>-7.1566940633173762E-4</v>
      </c>
      <c r="X3" s="165">
        <f>Return!B3*('DJI Components'!FF6/'DJI Components'!$HJ6)</f>
        <v>-5.393485310964634E-4</v>
      </c>
      <c r="Y3" s="165">
        <f>Return!B3*('DJI Components'!FM6/'DJI Components'!$HJ6)</f>
        <v>-6.0722357167496438E-5</v>
      </c>
      <c r="Z3" s="165">
        <f>Return!B3*('DJI Components'!FT6/'DJI Components'!$HJ6)</f>
        <v>-6.248313541049003E-4</v>
      </c>
      <c r="AA3" s="165">
        <f>Return!B3*('DJI Components'!GA6/'DJI Components'!$HJ6)</f>
        <v>-5.21462560341248E-4</v>
      </c>
      <c r="AB3" s="165">
        <f>Return!B3*('DJI Components'!GH6/'DJI Components'!$HJ6)</f>
        <v>-7.3249584965375176E-4</v>
      </c>
      <c r="AC3" s="165">
        <f>Return!B3*('DJI Components'!GO6/'DJI Components'!$HJ6)</f>
        <v>-8.7448437677488334E-5</v>
      </c>
      <c r="AD3" s="165">
        <f>Return!B3*('DJI Components'!GV6/'DJI Components'!$HJ6)</f>
        <v>-8.5159371904074534E-4</v>
      </c>
      <c r="AE3" s="165">
        <f>Return!B3*('DJI Components'!HC6/'DJI Components'!$HJ6)</f>
        <v>-5.0059968342657868E-4</v>
      </c>
      <c r="AF3" s="166">
        <f t="shared" ref="AF3:AF66" si="0">SUM(B3:AE3)</f>
        <v>-1.9167758350416071E-2</v>
      </c>
    </row>
    <row r="4" spans="1:32" x14ac:dyDescent="0.2">
      <c r="A4" s="127">
        <f>'DJI Components'!A7</f>
        <v>44078</v>
      </c>
      <c r="B4" s="164">
        <f>Return!B4*('DJI Components'!H7/'DJI Components'!$HJ7)</f>
        <v>-3.4306793753199751E-5</v>
      </c>
      <c r="C4" s="165">
        <f>Return!B4*('DJI Components'!O7/'DJI Components'!$HJ7)</f>
        <v>-3.0568312237255802E-5</v>
      </c>
      <c r="D4" s="165">
        <f>Return!D4*('DJI Components'!V7/'DJI Components'!$HJ7)</f>
        <v>2.766844403631206E-5</v>
      </c>
      <c r="E4" s="165">
        <f>Return!B4*('DJI Components'!AC7/'DJI Components'!$HJ7)</f>
        <v>-7.4325807391062198E-4</v>
      </c>
      <c r="F4" s="165">
        <f>Return!B4*('DJI Components'!AJ7/'DJI Components'!$HJ7)</f>
        <v>-3.4688442668502363E-5</v>
      </c>
      <c r="G4" s="165">
        <f>Return!B4*('DJI Components'!AQ7/'DJI Components'!$HJ7)</f>
        <v>-2.8829045884178985E-5</v>
      </c>
      <c r="H4" s="165">
        <f>Return!B4*('DJI Components'!AX7/'DJI Components'!$HJ7)</f>
        <v>-5.4966677389947271E-5</v>
      </c>
      <c r="I4" s="165">
        <f>Return!B4*('DJI Components'!BE7/'DJI Components'!$HJ7)</f>
        <v>-6.2087173688197468E-5</v>
      </c>
      <c r="J4" s="165">
        <f>Return!B4*('DJI Components'!BL7/'DJI Components'!$HJ7)</f>
        <v>-7.8768958853404176E-5</v>
      </c>
      <c r="K4" s="165">
        <f>Return!B4*('DJI Components'!BS7/'DJI Components'!$HJ7)</f>
        <v>-1.550273163508643E-5</v>
      </c>
      <c r="L4" s="165">
        <f>Return!B4*('DJI Components'!BZ7/'DJI Components'!$HJ7)</f>
        <v>-2.6076574864990204E-5</v>
      </c>
      <c r="M4" s="165">
        <f>Return!B4*('DJI Components'!CG7/'DJI Components'!$HJ7)</f>
        <v>-5.7334463548119815E-5</v>
      </c>
      <c r="N4" s="165">
        <f>Return!B4*('DJI Components'!CN7/'DJI Components'!$HJ7)</f>
        <v>-1.0429184907693094E-4</v>
      </c>
      <c r="O4" s="165">
        <f>Return!B4*('DJI Components'!CU7/'DJI Components'!$HJ7)</f>
        <v>-7.6523868016084397E-5</v>
      </c>
      <c r="P4" s="165">
        <f>Return!B4*('DJI Components'!DB7/'DJI Components'!$HJ7)</f>
        <v>-3.9132370183239786E-5</v>
      </c>
      <c r="Q4" s="165">
        <f>Return!B4*('DJI Components'!DI7/'DJI Components'!$HJ7)</f>
        <v>-1.405556996651827E-4</v>
      </c>
      <c r="R4" s="165">
        <f>Return!B4*('DJI Components'!DP7/'DJI Components'!$HJ7)</f>
        <v>-1.1334960209564399E-4</v>
      </c>
      <c r="S4" s="165">
        <f>Return!B4*('DJI Components'!DW7/'DJI Components'!$HJ7)</f>
        <v>-5.6604686869595295E-5</v>
      </c>
      <c r="T4" s="165">
        <f>Return!B4*('DJI Components'!ED7/'DJI Components'!$HJ7)</f>
        <v>-7.7458831510828551E-5</v>
      </c>
      <c r="U4" s="165">
        <f>Return!B4*('DJI Components'!EK7/'DJI Components'!$HJ7)</f>
        <v>-5.8253115571219125E-4</v>
      </c>
      <c r="V4" s="165">
        <f>Return!B4*('DJI Components'!ER7/'DJI Components'!$HJ7)</f>
        <v>-5.0272171179527431E-5</v>
      </c>
      <c r="W4" s="165">
        <f>Return!B4*('DJI Components'!EY7/'DJI Components'!$HJ7)</f>
        <v>-1.2340242674139596E-4</v>
      </c>
      <c r="X4" s="165">
        <f>Return!B4*('DJI Components'!FF7/'DJI Components'!$HJ7)</f>
        <v>-9.3747847935899876E-5</v>
      </c>
      <c r="Y4" s="165">
        <f>Return!B4*('DJI Components'!FM7/'DJI Components'!$HJ7)</f>
        <v>-1.0604066159303868E-5</v>
      </c>
      <c r="Z4" s="165">
        <f>Return!B4*('DJI Components'!FT7/'DJI Components'!$HJ7)</f>
        <v>-1.0652925124699961E-4</v>
      </c>
      <c r="AA4" s="165">
        <f>Return!B4*('DJI Components'!GA7/'DJI Components'!$HJ7)</f>
        <v>-8.9917670080898713E-5</v>
      </c>
      <c r="AB4" s="165">
        <f>Return!B4*('DJI Components'!GH7/'DJI Components'!$HJ7)</f>
        <v>-1.23973687532482E-4</v>
      </c>
      <c r="AC4" s="165">
        <f>Return!B4*('DJI Components'!GO7/'DJI Components'!$HJ7)</f>
        <v>-1.5064757842916805E-5</v>
      </c>
      <c r="AD4" s="165">
        <f>Return!B4*('DJI Components'!GV7/'DJI Components'!$HJ7)</f>
        <v>-1.4541806313446757E-4</v>
      </c>
      <c r="AE4" s="165">
        <f>Return!B4*('DJI Components'!HC7/'DJI Components'!$HJ7)</f>
        <v>-8.5694220488839192E-5</v>
      </c>
      <c r="AF4" s="166">
        <f t="shared" si="0"/>
        <v>-3.1737910298696203E-3</v>
      </c>
    </row>
    <row r="5" spans="1:32" x14ac:dyDescent="0.2">
      <c r="A5" s="127">
        <f>'DJI Components'!A8</f>
        <v>44082</v>
      </c>
      <c r="B5" s="164">
        <f>Return!B5*('DJI Components'!H8/'DJI Components'!$HJ8)</f>
        <v>-1.6885341616346055E-4</v>
      </c>
      <c r="C5" s="165">
        <f>Return!B5*('DJI Components'!O8/'DJI Components'!$HJ8)</f>
        <v>-1.4995748973955285E-4</v>
      </c>
      <c r="D5" s="165">
        <f>Return!D5*('DJI Components'!V8/'DJI Components'!$HJ8)</f>
        <v>-4.1868976879710755E-4</v>
      </c>
      <c r="E5" s="165">
        <f>Return!B5*('DJI Components'!AC8/'DJI Components'!$HJ8)</f>
        <v>-3.4664036145773398E-3</v>
      </c>
      <c r="F5" s="165">
        <f>Return!B5*('DJI Components'!AJ8/'DJI Components'!$HJ8)</f>
        <v>-1.633422614854978E-4</v>
      </c>
      <c r="G5" s="165">
        <f>Return!B5*('DJI Components'!AQ8/'DJI Components'!$HJ8)</f>
        <v>-1.4448438539802646E-4</v>
      </c>
      <c r="H5" s="165">
        <f>Return!B5*('DJI Components'!AX8/'DJI Components'!$HJ8)</f>
        <v>-2.6491944908974176E-4</v>
      </c>
      <c r="I5" s="165">
        <f>Return!B5*('DJI Components'!BE8/'DJI Components'!$HJ8)</f>
        <v>-3.0421747007077529E-4</v>
      </c>
      <c r="J5" s="165">
        <f>Return!B5*('DJI Components'!BL8/'DJI Components'!$HJ8)</f>
        <v>-3.8437594723580494E-4</v>
      </c>
      <c r="K5" s="165">
        <f>Return!B5*('DJI Components'!BS8/'DJI Components'!$HJ8)</f>
        <v>-7.4907925971649732E-5</v>
      </c>
      <c r="L5" s="165">
        <f>Return!B5*('DJI Components'!BZ8/'DJI Components'!$HJ8)</f>
        <v>-1.2516099452408667E-4</v>
      </c>
      <c r="M5" s="165">
        <f>Return!B5*('DJI Components'!CG8/'DJI Components'!$HJ8)</f>
        <v>-2.8636561038545991E-4</v>
      </c>
      <c r="N5" s="165">
        <f>Return!B5*('DJI Components'!CN8/'DJI Components'!$HJ8)</f>
        <v>-5.2071615934926171E-4</v>
      </c>
      <c r="O5" s="165">
        <f>Return!B5*('DJI Components'!CU8/'DJI Components'!$HJ8)</f>
        <v>-3.7370209129136223E-4</v>
      </c>
      <c r="P5" s="165">
        <f>Return!B5*('DJI Components'!DB8/'DJI Components'!$HJ8)</f>
        <v>-1.9392916276210313E-4</v>
      </c>
      <c r="Q5" s="165">
        <f>Return!B5*('DJI Components'!DI8/'DJI Components'!$HJ8)</f>
        <v>-6.9652847542773166E-4</v>
      </c>
      <c r="R5" s="165">
        <f>Return!B5*('DJI Components'!DP8/'DJI Components'!$HJ8)</f>
        <v>-5.4707059846263425E-4</v>
      </c>
      <c r="S5" s="165">
        <f>Return!B5*('DJI Components'!DW8/'DJI Components'!$HJ8)</f>
        <v>-2.8551298103358447E-4</v>
      </c>
      <c r="T5" s="165">
        <f>Return!B5*('DJI Components'!ED8/'DJI Components'!$HJ8)</f>
        <v>-3.7863785589596074E-4</v>
      </c>
      <c r="U5" s="165">
        <f>Return!B5*('DJI Components'!EK8/'DJI Components'!$HJ8)</f>
        <v>-2.7552521684953198E-3</v>
      </c>
      <c r="V5" s="165">
        <f>Return!B5*('DJI Components'!ER8/'DJI Components'!$HJ8)</f>
        <v>-2.5209120393592487E-4</v>
      </c>
      <c r="W5" s="165">
        <f>Return!B5*('DJI Components'!EY8/'DJI Components'!$HJ8)</f>
        <v>-6.0801311677066922E-4</v>
      </c>
      <c r="X5" s="165">
        <f>Return!B5*('DJI Components'!FF8/'DJI Components'!$HJ8)</f>
        <v>-4.7099417863711429E-4</v>
      </c>
      <c r="Y5" s="165">
        <f>Return!B5*('DJI Components'!FM8/'DJI Components'!$HJ8)</f>
        <v>-5.1736151377665964E-5</v>
      </c>
      <c r="Z5" s="165">
        <f>Return!B5*('DJI Components'!FT8/'DJI Components'!$HJ8)</f>
        <v>-5.2456754326108323E-4</v>
      </c>
      <c r="AA5" s="165">
        <f>Return!B5*('DJI Components'!GA8/'DJI Components'!$HJ8)</f>
        <v>-4.4574873256822704E-4</v>
      </c>
      <c r="AB5" s="165">
        <f>Return!B5*('DJI Components'!GH8/'DJI Components'!$HJ8)</f>
        <v>-6.0615299786857932E-4</v>
      </c>
      <c r="AC5" s="165">
        <f>Return!B5*('DJI Components'!GO8/'DJI Components'!$HJ8)</f>
        <v>-7.4340081290779985E-5</v>
      </c>
      <c r="AD5" s="165">
        <f>Return!B5*('DJI Components'!GV8/'DJI Components'!$HJ8)</f>
        <v>-7.0483451534652792E-4</v>
      </c>
      <c r="AE5" s="165">
        <f>Return!B5*('DJI Components'!HC8/'DJI Components'!$HJ8)</f>
        <v>-4.3567060332644309E-4</v>
      </c>
      <c r="AF5" s="166">
        <f t="shared" si="0"/>
        <v>-1.5877176950539477E-2</v>
      </c>
    </row>
    <row r="6" spans="1:32" x14ac:dyDescent="0.2">
      <c r="A6" s="127">
        <f>'DJI Components'!A9</f>
        <v>44083</v>
      </c>
      <c r="B6" s="164">
        <f>Return!B6*('DJI Components'!H9/'DJI Components'!$HJ9)</f>
        <v>1.6582790232527798E-4</v>
      </c>
      <c r="C6" s="165">
        <f>Return!B6*('DJI Components'!O9/'DJI Components'!$HJ9)</f>
        <v>1.4517582074902375E-4</v>
      </c>
      <c r="D6" s="165">
        <f>Return!D6*('DJI Components'!V9/'DJI Components'!$HJ9)</f>
        <v>2.5664152535606925E-4</v>
      </c>
      <c r="E6" s="165">
        <f>Return!B6*('DJI Components'!AC9/'DJI Components'!$HJ9)</f>
        <v>3.4860275599619445E-3</v>
      </c>
      <c r="F6" s="165">
        <f>Return!B6*('DJI Components'!AJ9/'DJI Components'!$HJ9)</f>
        <v>1.5767191790640598E-4</v>
      </c>
      <c r="G6" s="165">
        <f>Return!B6*('DJI Components'!AQ9/'DJI Components'!$HJ9)</f>
        <v>1.4365224843139259E-4</v>
      </c>
      <c r="H6" s="165">
        <f>Return!B6*('DJI Components'!AX9/'DJI Components'!$HJ9)</f>
        <v>2.5963918394509807E-4</v>
      </c>
      <c r="I6" s="165">
        <f>Return!B6*('DJI Components'!BE9/'DJI Components'!$HJ9)</f>
        <v>2.9516105891816115E-4</v>
      </c>
      <c r="J6" s="165">
        <f>Return!B6*('DJI Components'!BL9/'DJI Components'!$HJ9)</f>
        <v>3.7456097574063886E-4</v>
      </c>
      <c r="K6" s="165">
        <f>Return!B6*('DJI Components'!BS9/'DJI Components'!$HJ9)</f>
        <v>7.385766690310317E-5</v>
      </c>
      <c r="L6" s="165">
        <f>Return!B6*('DJI Components'!BZ9/'DJI Components'!$HJ9)</f>
        <v>1.2088619354201444E-4</v>
      </c>
      <c r="M6" s="165">
        <f>Return!B6*('DJI Components'!CG9/'DJI Components'!$HJ9)</f>
        <v>2.7667988503388521E-4</v>
      </c>
      <c r="N6" s="165">
        <f>Return!B6*('DJI Components'!CN9/'DJI Components'!$HJ9)</f>
        <v>5.181282135172452E-4</v>
      </c>
      <c r="O6" s="165">
        <f>Return!B6*('DJI Components'!CU9/'DJI Components'!$HJ9)</f>
        <v>3.6664871285566042E-4</v>
      </c>
      <c r="P6" s="165">
        <f>Return!B6*('DJI Components'!DB9/'DJI Components'!$HJ9)</f>
        <v>1.8917103240344109E-4</v>
      </c>
      <c r="Q6" s="165">
        <f>Return!B6*('DJI Components'!DI9/'DJI Components'!$HJ9)</f>
        <v>6.8476490717741157E-4</v>
      </c>
      <c r="R6" s="165">
        <f>Return!B6*('DJI Components'!DP9/'DJI Components'!$HJ9)</f>
        <v>5.3409485806017395E-4</v>
      </c>
      <c r="S6" s="165">
        <f>Return!B6*('DJI Components'!DW9/'DJI Components'!$HJ9)</f>
        <v>2.7886952182577346E-4</v>
      </c>
      <c r="T6" s="165">
        <f>Return!B6*('DJI Components'!ED9/'DJI Components'!$HJ9)</f>
        <v>3.7298689739940995E-4</v>
      </c>
      <c r="U6" s="165">
        <f>Return!B6*('DJI Components'!EK9/'DJI Components'!$HJ9)</f>
        <v>2.778036310284844E-3</v>
      </c>
      <c r="V6" s="165">
        <f>Return!B6*('DJI Components'!ER9/'DJI Components'!$HJ9)</f>
        <v>2.4850909490582604E-4</v>
      </c>
      <c r="W6" s="165">
        <f>Return!B6*('DJI Components'!EY9/'DJI Components'!$HJ9)</f>
        <v>5.9756096707333137E-4</v>
      </c>
      <c r="X6" s="165">
        <f>Return!B6*('DJI Components'!FF9/'DJI Components'!$HJ9)</f>
        <v>4.4367813024240668E-4</v>
      </c>
      <c r="Y6" s="165">
        <f>Return!B6*('DJI Components'!FM9/'DJI Components'!$HJ9)</f>
        <v>4.9984961969322011E-5</v>
      </c>
      <c r="Z6" s="165">
        <f>Return!B6*('DJI Components'!FT9/'DJI Components'!$HJ9)</f>
        <v>5.1517829341175673E-4</v>
      </c>
      <c r="AA6" s="165">
        <f>Return!B6*('DJI Components'!GA9/'DJI Components'!$HJ9)</f>
        <v>4.3165293616847557E-4</v>
      </c>
      <c r="AB6" s="165">
        <f>Return!B6*('DJI Components'!GH9/'DJI Components'!$HJ9)</f>
        <v>5.9774408832848091E-4</v>
      </c>
      <c r="AC6" s="165">
        <f>Return!B6*('DJI Components'!GO9/'DJI Components'!$HJ9)</f>
        <v>7.3109510594825055E-5</v>
      </c>
      <c r="AD6" s="165">
        <f>Return!B6*('DJI Components'!GV9/'DJI Components'!$HJ9)</f>
        <v>6.8872599019084181E-4</v>
      </c>
      <c r="AE6" s="165">
        <f>Return!B6*('DJI Components'!HC9/'DJI Components'!$HJ9)</f>
        <v>4.1869424066767654E-4</v>
      </c>
      <c r="AF6" s="166">
        <f t="shared" si="0"/>
        <v>1.5543320605889916E-2</v>
      </c>
    </row>
    <row r="7" spans="1:32" x14ac:dyDescent="0.2">
      <c r="A7" s="127">
        <f>'DJI Components'!A10</f>
        <v>44084</v>
      </c>
      <c r="B7" s="164">
        <f>Return!B7*('DJI Components'!H10/'DJI Components'!$HJ10)</f>
        <v>-1.6523898097357519E-4</v>
      </c>
      <c r="C7" s="165">
        <f>Return!B7*('DJI Components'!O10/'DJI Components'!$HJ10)</f>
        <v>-1.4549150073637013E-4</v>
      </c>
      <c r="D7" s="165">
        <f>Return!D7*('DJI Components'!V10/'DJI Components'!$HJ10)</f>
        <v>-2.9224443276806015E-4</v>
      </c>
      <c r="E7" s="165">
        <f>Return!B7*('DJI Components'!AC10/'DJI Components'!$HJ10)</f>
        <v>-3.4127680474936796E-3</v>
      </c>
      <c r="F7" s="165">
        <f>Return!B7*('DJI Components'!AJ10/'DJI Components'!$HJ10)</f>
        <v>-1.5650098576593615E-4</v>
      </c>
      <c r="G7" s="165">
        <f>Return!B7*('DJI Components'!AQ10/'DJI Components'!$HJ10)</f>
        <v>-1.4268484251095371E-4</v>
      </c>
      <c r="H7" s="165">
        <f>Return!B7*('DJI Components'!AX10/'DJI Components'!$HJ10)</f>
        <v>-2.5658843131759289E-4</v>
      </c>
      <c r="I7" s="165">
        <f>Return!B7*('DJI Components'!BE10/'DJI Components'!$HJ10)</f>
        <v>-2.9454148365468336E-4</v>
      </c>
      <c r="J7" s="165">
        <f>Return!B7*('DJI Components'!BL10/'DJI Components'!$HJ10)</f>
        <v>-3.7762946847767271E-4</v>
      </c>
      <c r="K7" s="165">
        <f>Return!B7*('DJI Components'!BS10/'DJI Components'!$HJ10)</f>
        <v>-7.4487627958896572E-5</v>
      </c>
      <c r="L7" s="165">
        <f>Return!B7*('DJI Components'!BZ10/'DJI Components'!$HJ10)</f>
        <v>-1.2100258352475338E-4</v>
      </c>
      <c r="M7" s="165">
        <f>Return!B7*('DJI Components'!CG10/'DJI Components'!$HJ10)</f>
        <v>-2.7974272429992085E-4</v>
      </c>
      <c r="N7" s="165">
        <f>Return!B7*('DJI Components'!CN10/'DJI Components'!$HJ10)</f>
        <v>-5.1614343664171524E-4</v>
      </c>
      <c r="O7" s="165">
        <f>Return!B7*('DJI Components'!CU10/'DJI Components'!$HJ10)</f>
        <v>-3.6612168622581506E-4</v>
      </c>
      <c r="P7" s="165">
        <f>Return!B7*('DJI Components'!DB10/'DJI Components'!$HJ10)</f>
        <v>-1.8878343681273622E-4</v>
      </c>
      <c r="Q7" s="165">
        <f>Return!B7*('DJI Components'!DI10/'DJI Components'!$HJ10)</f>
        <v>-6.8008234363447736E-4</v>
      </c>
      <c r="R7" s="165">
        <f>Return!B7*('DJI Components'!DP10/'DJI Components'!$HJ10)</f>
        <v>-5.3494369500315135E-4</v>
      </c>
      <c r="S7" s="165">
        <f>Return!B7*('DJI Components'!DW10/'DJI Components'!$HJ10)</f>
        <v>-2.842242343922881E-4</v>
      </c>
      <c r="T7" s="165">
        <f>Return!B7*('DJI Components'!ED10/'DJI Components'!$HJ10)</f>
        <v>-3.7164568193249684E-4</v>
      </c>
      <c r="U7" s="165">
        <f>Return!B7*('DJI Components'!EK10/'DJI Components'!$HJ10)</f>
        <v>-2.732666186924949E-3</v>
      </c>
      <c r="V7" s="165">
        <f>Return!B7*('DJI Components'!ER10/'DJI Components'!$HJ10)</f>
        <v>-2.5125626421695224E-4</v>
      </c>
      <c r="W7" s="165">
        <f>Return!B7*('DJI Components'!EY10/'DJI Components'!$HJ10)</f>
        <v>-5.9839817145184652E-4</v>
      </c>
      <c r="X7" s="165">
        <f>Return!B7*('DJI Components'!FF10/'DJI Components'!$HJ10)</f>
        <v>-4.4651580663711434E-4</v>
      </c>
      <c r="Y7" s="165">
        <f>Return!B7*('DJI Components'!FM10/'DJI Components'!$HJ10)</f>
        <v>-4.9771259340520327E-5</v>
      </c>
      <c r="Z7" s="165">
        <f>Return!B7*('DJI Components'!FT10/'DJI Components'!$HJ10)</f>
        <v>-5.0897404029769935E-4</v>
      </c>
      <c r="AA7" s="165">
        <f>Return!B7*('DJI Components'!GA10/'DJI Components'!$HJ10)</f>
        <v>-4.3313228875808415E-4</v>
      </c>
      <c r="AB7" s="165">
        <f>Return!B7*('DJI Components'!GH10/'DJI Components'!$HJ10)</f>
        <v>-5.9746047946649685E-4</v>
      </c>
      <c r="AC7" s="165">
        <f>Return!B7*('DJI Components'!GO10/'DJI Components'!$HJ10)</f>
        <v>-7.3513785688118731E-5</v>
      </c>
      <c r="AD7" s="165">
        <f>Return!B7*('DJI Components'!GV10/'DJI Components'!$HJ10)</f>
        <v>-6.8166040205722524E-4</v>
      </c>
      <c r="AE7" s="165">
        <f>Return!B7*('DJI Components'!HC10/'DJI Components'!$HJ10)</f>
        <v>-4.2328344591777253E-4</v>
      </c>
      <c r="AF7" s="166">
        <f t="shared" si="0"/>
        <v>-1.5457497754881555E-2</v>
      </c>
    </row>
    <row r="8" spans="1:32" x14ac:dyDescent="0.2">
      <c r="A8" s="127">
        <f>'DJI Components'!A11</f>
        <v>44085</v>
      </c>
      <c r="B8" s="164">
        <f>Return!B8*('DJI Components'!H11/'DJI Components'!$HJ11)</f>
        <v>2.0258111095641519E-4</v>
      </c>
      <c r="C8" s="165">
        <f>Return!B8*('DJI Components'!O11/'DJI Components'!$HJ11)</f>
        <v>1.7613440369269317E-4</v>
      </c>
      <c r="D8" s="165">
        <f>Return!D8*('DJI Components'!V11/'DJI Components'!$HJ11)</f>
        <v>1.5646107453202085E-4</v>
      </c>
      <c r="E8" s="165">
        <f>Return!B8*('DJI Components'!AC11/'DJI Components'!$HJ11)</f>
        <v>4.054037942207816E-3</v>
      </c>
      <c r="F8" s="165">
        <f>Return!B8*('DJI Components'!AJ11/'DJI Components'!$HJ11)</f>
        <v>1.9141559824695207E-4</v>
      </c>
      <c r="G8" s="165">
        <f>Return!B8*('DJI Components'!AQ11/'DJI Components'!$HJ11)</f>
        <v>1.7630067248989529E-4</v>
      </c>
      <c r="H8" s="165">
        <f>Return!B8*('DJI Components'!AX11/'DJI Components'!$HJ11)</f>
        <v>3.0703916533020108E-4</v>
      </c>
      <c r="I8" s="165">
        <f>Return!B8*('DJI Components'!BE11/'DJI Components'!$HJ11)</f>
        <v>3.573189681256586E-4</v>
      </c>
      <c r="J8" s="165">
        <f>Return!B8*('DJI Components'!BL11/'DJI Components'!$HJ11)</f>
        <v>4.6419153919893613E-4</v>
      </c>
      <c r="K8" s="165">
        <f>Return!B8*('DJI Components'!BS11/'DJI Components'!$HJ11)</f>
        <v>9.0965857896143387E-5</v>
      </c>
      <c r="L8" s="165">
        <f>Return!B8*('DJI Components'!BZ11/'DJI Components'!$HJ11)</f>
        <v>1.463143192588532E-4</v>
      </c>
      <c r="M8" s="165">
        <f>Return!B8*('DJI Components'!CG11/'DJI Components'!$HJ11)</f>
        <v>3.3478103795094727E-4</v>
      </c>
      <c r="N8" s="165">
        <f>Return!B8*('DJI Components'!CN11/'DJI Components'!$HJ11)</f>
        <v>6.2955555138570051E-4</v>
      </c>
      <c r="O8" s="165">
        <f>Return!B8*('DJI Components'!CU11/'DJI Components'!$HJ11)</f>
        <v>4.4358339376568179E-4</v>
      </c>
      <c r="P8" s="165">
        <f>Return!B8*('DJI Components'!DB11/'DJI Components'!$HJ11)</f>
        <v>2.2893621799683139E-4</v>
      </c>
      <c r="Q8" s="165">
        <f>Return!B8*('DJI Components'!DI11/'DJI Components'!$HJ11)</f>
        <v>8.2346759435072471E-4</v>
      </c>
      <c r="R8" s="165">
        <f>Return!B8*('DJI Components'!DP11/'DJI Components'!$HJ11)</f>
        <v>6.519133711398175E-4</v>
      </c>
      <c r="S8" s="165">
        <f>Return!B8*('DJI Components'!DW11/'DJI Components'!$HJ11)</f>
        <v>3.433194571025815E-4</v>
      </c>
      <c r="T8" s="165">
        <f>Return!B8*('DJI Components'!ED11/'DJI Components'!$HJ11)</f>
        <v>4.5222382610500875E-4</v>
      </c>
      <c r="U8" s="165">
        <f>Return!B8*('DJI Components'!EK11/'DJI Components'!$HJ11)</f>
        <v>3.2678654803659584E-3</v>
      </c>
      <c r="V8" s="165">
        <f>Return!B8*('DJI Components'!ER11/'DJI Components'!$HJ11)</f>
        <v>3.1089619506570373E-4</v>
      </c>
      <c r="W8" s="165">
        <f>Return!B8*('DJI Components'!EY11/'DJI Components'!$HJ11)</f>
        <v>7.2788356558443272E-4</v>
      </c>
      <c r="X8" s="165">
        <f>Return!B8*('DJI Components'!FF11/'DJI Components'!$HJ11)</f>
        <v>5.3925186913340406E-4</v>
      </c>
      <c r="Y8" s="165">
        <f>Return!B8*('DJI Components'!FM11/'DJI Components'!$HJ11)</f>
        <v>6.0767393427122812E-5</v>
      </c>
      <c r="Z8" s="165">
        <f>Return!B8*('DJI Components'!FT11/'DJI Components'!$HJ11)</f>
        <v>6.0637972131948308E-4</v>
      </c>
      <c r="AA8" s="165">
        <f>Return!B8*('DJI Components'!GA11/'DJI Components'!$HJ11)</f>
        <v>5.2364110002338772E-4</v>
      </c>
      <c r="AB8" s="165">
        <f>Return!B8*('DJI Components'!GH11/'DJI Components'!$HJ11)</f>
        <v>7.1609829101289355E-4</v>
      </c>
      <c r="AC8" s="165">
        <f>Return!B8*('DJI Components'!GO11/'DJI Components'!$HJ11)</f>
        <v>8.880650115325418E-5</v>
      </c>
      <c r="AD8" s="165">
        <f>Return!B8*('DJI Components'!GV11/'DJI Components'!$HJ11)</f>
        <v>8.1985967150716046E-4</v>
      </c>
      <c r="AE8" s="165">
        <f>Return!B8*('DJI Components'!HC11/'DJI Components'!$HJ11)</f>
        <v>5.0388694465722912E-4</v>
      </c>
      <c r="AF8" s="166">
        <f t="shared" si="0"/>
        <v>1.8395877834982907E-2</v>
      </c>
    </row>
    <row r="9" spans="1:32" x14ac:dyDescent="0.2">
      <c r="A9" s="127">
        <f>'DJI Components'!A12</f>
        <v>44088</v>
      </c>
      <c r="B9" s="164">
        <f>Return!B9*('DJI Components'!H12/'DJI Components'!$HJ12)</f>
        <v>1.5114237745513393E-4</v>
      </c>
      <c r="C9" s="165">
        <f>Return!B9*('DJI Components'!O12/'DJI Components'!$HJ12)</f>
        <v>1.3452816560660343E-4</v>
      </c>
      <c r="D9" s="165">
        <f>Return!D9*('DJI Components'!V12/'DJI Components'!$HJ12)</f>
        <v>2.0881090791090802E-4</v>
      </c>
      <c r="E9" s="165">
        <f>Return!B9*('DJI Components'!AC12/'DJI Components'!$HJ12)</f>
        <v>3.0729071721928474E-3</v>
      </c>
      <c r="F9" s="165">
        <f>Return!B9*('DJI Components'!AJ12/'DJI Components'!$HJ12)</f>
        <v>1.4537209127848567E-4</v>
      </c>
      <c r="G9" s="165">
        <f>Return!B9*('DJI Components'!AQ12/'DJI Components'!$HJ12)</f>
        <v>1.2947701767797415E-4</v>
      </c>
      <c r="H9" s="165">
        <f>Return!B9*('DJI Components'!AX12/'DJI Components'!$HJ12)</f>
        <v>2.2479931424477235E-4</v>
      </c>
      <c r="I9" s="165">
        <f>Return!B9*('DJI Components'!BE12/'DJI Components'!$HJ12)</f>
        <v>2.6619688053424178E-4</v>
      </c>
      <c r="J9" s="165">
        <f>Return!B9*('DJI Components'!BL12/'DJI Components'!$HJ12)</f>
        <v>3.3927624822327837E-4</v>
      </c>
      <c r="K9" s="165">
        <f>Return!B9*('DJI Components'!BS12/'DJI Components'!$HJ12)</f>
        <v>6.792848741901531E-5</v>
      </c>
      <c r="L9" s="165">
        <f>Return!B9*('DJI Components'!BZ12/'DJI Components'!$HJ12)</f>
        <v>1.0790383594178854E-4</v>
      </c>
      <c r="M9" s="165">
        <f>Return!B9*('DJI Components'!CG12/'DJI Components'!$HJ12)</f>
        <v>2.448527887991795E-4</v>
      </c>
      <c r="N9" s="165">
        <f>Return!B9*('DJI Components'!CN12/'DJI Components'!$HJ12)</f>
        <v>4.705589306116292E-4</v>
      </c>
      <c r="O9" s="165">
        <f>Return!B9*('DJI Components'!CU12/'DJI Components'!$HJ12)</f>
        <v>3.2731257274307721E-4</v>
      </c>
      <c r="P9" s="165">
        <f>Return!B9*('DJI Components'!DB12/'DJI Components'!$HJ12)</f>
        <v>1.6935760256416631E-4</v>
      </c>
      <c r="Q9" s="165">
        <f>Return!B9*('DJI Components'!DI12/'DJI Components'!$HJ12)</f>
        <v>6.0836151941623005E-4</v>
      </c>
      <c r="R9" s="165">
        <f>Return!B9*('DJI Components'!DP12/'DJI Components'!$HJ12)</f>
        <v>4.8641579658549166E-4</v>
      </c>
      <c r="S9" s="165">
        <f>Return!B9*('DJI Components'!DW12/'DJI Components'!$HJ12)</f>
        <v>2.5563004971685939E-4</v>
      </c>
      <c r="T9" s="165">
        <f>Return!B9*('DJI Components'!ED12/'DJI Components'!$HJ12)</f>
        <v>3.315495228454406E-4</v>
      </c>
      <c r="U9" s="165">
        <f>Return!B9*('DJI Components'!EK12/'DJI Components'!$HJ12)</f>
        <v>2.4212249329354282E-3</v>
      </c>
      <c r="V9" s="165">
        <f>Return!B9*('DJI Components'!ER12/'DJI Components'!$HJ12)</f>
        <v>2.3128339614357713E-4</v>
      </c>
      <c r="W9" s="165">
        <f>Return!B9*('DJI Components'!EY12/'DJI Components'!$HJ12)</f>
        <v>5.3757974936560109E-4</v>
      </c>
      <c r="X9" s="165">
        <f>Return!B9*('DJI Components'!FF12/'DJI Components'!$HJ12)</f>
        <v>3.9017572260937949E-4</v>
      </c>
      <c r="Y9" s="165">
        <f>Return!B9*('DJI Components'!FM12/'DJI Components'!$HJ12)</f>
        <v>4.513928137784619E-5</v>
      </c>
      <c r="Z9" s="165">
        <f>Return!B9*('DJI Components'!FT12/'DJI Components'!$HJ12)</f>
        <v>4.5675496524614665E-4</v>
      </c>
      <c r="AA9" s="165">
        <f>Return!B9*('DJI Components'!GA12/'DJI Components'!$HJ12)</f>
        <v>3.8878526405619233E-4</v>
      </c>
      <c r="AB9" s="165">
        <f>Return!B9*('DJI Components'!GH12/'DJI Components'!$HJ12)</f>
        <v>5.3829857609607697E-4</v>
      </c>
      <c r="AC9" s="165">
        <f>Return!B9*('DJI Components'!GO12/'DJI Components'!$HJ12)</f>
        <v>6.5076014733013473E-5</v>
      </c>
      <c r="AD9" s="165">
        <f>Return!B9*('DJI Components'!GV12/'DJI Components'!$HJ12)</f>
        <v>6.0610519785227017E-4</v>
      </c>
      <c r="AE9" s="165">
        <f>Return!B9*('DJI Components'!HC12/'DJI Components'!$HJ12)</f>
        <v>3.6942382572356306E-4</v>
      </c>
      <c r="AF9" s="166">
        <f t="shared" si="0"/>
        <v>1.3792228207906218E-2</v>
      </c>
    </row>
    <row r="10" spans="1:32" x14ac:dyDescent="0.2">
      <c r="A10" s="127">
        <f>'DJI Components'!A13</f>
        <v>44089</v>
      </c>
      <c r="B10" s="164">
        <f>Return!B10*('DJI Components'!H13/'DJI Components'!$HJ13)</f>
        <v>-1.2137378370250645E-4</v>
      </c>
      <c r="C10" s="165">
        <f>Return!B10*('DJI Components'!O13/'DJI Components'!$HJ13)</f>
        <v>-1.0865671814518295E-4</v>
      </c>
      <c r="D10" s="165">
        <f>Return!D10*('DJI Components'!V13/'DJI Components'!$HJ13)</f>
        <v>9.315974443092449E-5</v>
      </c>
      <c r="E10" s="165">
        <f>Return!B10*('DJI Components'!AC13/'DJI Components'!$HJ13)</f>
        <v>-2.4996781957665674E-3</v>
      </c>
      <c r="F10" s="165">
        <f>Return!B10*('DJI Components'!AJ13/'DJI Components'!$HJ13)</f>
        <v>-1.1673652655631209E-4</v>
      </c>
      <c r="G10" s="165">
        <f>Return!B10*('DJI Components'!AQ13/'DJI Components'!$HJ13)</f>
        <v>-1.017919441981749E-4</v>
      </c>
      <c r="H10" s="165">
        <f>Return!B10*('DJI Components'!AX13/'DJI Components'!$HJ13)</f>
        <v>-1.803514680408006E-4</v>
      </c>
      <c r="I10" s="165">
        <f>Return!B10*('DJI Components'!BE13/'DJI Components'!$HJ13)</f>
        <v>-2.1742475647031659E-4</v>
      </c>
      <c r="J10" s="165">
        <f>Return!B10*('DJI Components'!BL13/'DJI Components'!$HJ13)</f>
        <v>-2.773921784085361E-4</v>
      </c>
      <c r="K10" s="165">
        <f>Return!B10*('DJI Components'!BS13/'DJI Components'!$HJ13)</f>
        <v>-5.527983036065881E-5</v>
      </c>
      <c r="L10" s="165">
        <f>Return!B10*('DJI Components'!BZ13/'DJI Components'!$HJ13)</f>
        <v>-8.618079431252151E-5</v>
      </c>
      <c r="M10" s="165">
        <f>Return!B10*('DJI Components'!CG13/'DJI Components'!$HJ13)</f>
        <v>-1.9888362149829921E-4</v>
      </c>
      <c r="N10" s="165">
        <f>Return!B10*('DJI Components'!CN13/'DJI Components'!$HJ13)</f>
        <v>-3.8888009763039718E-4</v>
      </c>
      <c r="O10" s="165">
        <f>Return!B10*('DJI Components'!CU13/'DJI Components'!$HJ13)</f>
        <v>-2.690025583465919E-4</v>
      </c>
      <c r="P10" s="165">
        <f>Return!B10*('DJI Components'!DB13/'DJI Components'!$HJ13)</f>
        <v>-1.3793885898019429E-4</v>
      </c>
      <c r="Q10" s="165">
        <f>Return!B10*('DJI Components'!DI13/'DJI Components'!$HJ13)</f>
        <v>-4.9588194010044941E-4</v>
      </c>
      <c r="R10" s="165">
        <f>Return!B10*('DJI Components'!DP13/'DJI Components'!$HJ13)</f>
        <v>-3.8274660871552221E-4</v>
      </c>
      <c r="S10" s="165">
        <f>Return!B10*('DJI Components'!DW13/'DJI Components'!$HJ13)</f>
        <v>-2.0931495486070303E-4</v>
      </c>
      <c r="T10" s="165">
        <f>Return!B10*('DJI Components'!ED13/'DJI Components'!$HJ13)</f>
        <v>-2.6942937003653929E-4</v>
      </c>
      <c r="U10" s="165">
        <f>Return!B10*('DJI Components'!EK13/'DJI Components'!$HJ13)</f>
        <v>-1.9986703408800014E-3</v>
      </c>
      <c r="V10" s="165">
        <f>Return!B10*('DJI Components'!ER13/'DJI Components'!$HJ13)</f>
        <v>-1.8782206411712904E-4</v>
      </c>
      <c r="W10" s="165">
        <f>Return!B10*('DJI Components'!EY13/'DJI Components'!$HJ13)</f>
        <v>-4.3659787226688177E-4</v>
      </c>
      <c r="X10" s="165">
        <f>Return!B10*('DJI Components'!FF13/'DJI Components'!$HJ13)</f>
        <v>-3.1308800611136662E-4</v>
      </c>
      <c r="Y10" s="165">
        <f>Return!B10*('DJI Components'!FM13/'DJI Components'!$HJ13)</f>
        <v>-3.5920201115533402E-5</v>
      </c>
      <c r="Z10" s="165">
        <f>Return!B10*('DJI Components'!FT13/'DJI Components'!$HJ13)</f>
        <v>-3.6934467105109286E-4</v>
      </c>
      <c r="AA10" s="165">
        <f>Return!B10*('DJI Components'!GA13/'DJI Components'!$HJ13)</f>
        <v>-3.1721950278999176E-4</v>
      </c>
      <c r="AB10" s="165">
        <f>Return!B10*('DJI Components'!GH13/'DJI Components'!$HJ13)</f>
        <v>-4.3805616662423609E-4</v>
      </c>
      <c r="AC10" s="165">
        <f>Return!B10*('DJI Components'!GO13/'DJI Components'!$HJ13)</f>
        <v>-5.2029534106507102E-5</v>
      </c>
      <c r="AD10" s="165">
        <f>Return!B10*('DJI Components'!GV13/'DJI Components'!$HJ13)</f>
        <v>-4.9239445596287992E-4</v>
      </c>
      <c r="AE10" s="165">
        <f>Return!B10*('DJI Components'!HC13/'DJI Components'!$HJ13)</f>
        <v>-3.0000649346490903E-4</v>
      </c>
      <c r="AF10" s="166">
        <f t="shared" si="0"/>
        <v>-1.0964933770189882E-2</v>
      </c>
    </row>
    <row r="11" spans="1:32" x14ac:dyDescent="0.2">
      <c r="A11" s="127">
        <f>'DJI Components'!A14</f>
        <v>44090</v>
      </c>
      <c r="B11" s="164">
        <f>Return!B11*('DJI Components'!H14/'DJI Components'!$HJ14)</f>
        <v>1.9606762570744264E-4</v>
      </c>
      <c r="C11" s="165">
        <f>Return!B11*('DJI Components'!O14/'DJI Components'!$HJ14)</f>
        <v>1.7134845818031613E-4</v>
      </c>
      <c r="D11" s="165">
        <f>Return!D11*('DJI Components'!V14/'DJI Components'!$HJ14)</f>
        <v>-3.4815323209366529E-5</v>
      </c>
      <c r="E11" s="165">
        <f>Return!B11*('DJI Components'!AC14/'DJI Components'!$HJ14)</f>
        <v>3.8508439927135395E-3</v>
      </c>
      <c r="F11" s="165">
        <f>Return!B11*('DJI Components'!AJ14/'DJI Components'!$HJ14)</f>
        <v>1.898056545405034E-4</v>
      </c>
      <c r="G11" s="165">
        <f>Return!B11*('DJI Components'!AQ14/'DJI Components'!$HJ14)</f>
        <v>1.6431238525581375E-4</v>
      </c>
      <c r="H11" s="165">
        <f>Return!B11*('DJI Components'!AX14/'DJI Components'!$HJ14)</f>
        <v>2.9457393179995665E-4</v>
      </c>
      <c r="I11" s="165">
        <f>Return!B11*('DJI Components'!BE14/'DJI Components'!$HJ14)</f>
        <v>3.4360660138841752E-4</v>
      </c>
      <c r="J11" s="165">
        <f>Return!B11*('DJI Components'!BL14/'DJI Components'!$HJ14)</f>
        <v>4.3808557029553975E-4</v>
      </c>
      <c r="K11" s="165">
        <f>Return!B11*('DJI Components'!BS14/'DJI Components'!$HJ14)</f>
        <v>8.8664049035348363E-5</v>
      </c>
      <c r="L11" s="165">
        <f>Return!B11*('DJI Components'!BZ14/'DJI Components'!$HJ14)</f>
        <v>1.3865383369961951E-4</v>
      </c>
      <c r="M11" s="165">
        <f>Return!B11*('DJI Components'!CG14/'DJI Components'!$HJ14)</f>
        <v>3.1666886424825335E-4</v>
      </c>
      <c r="N11" s="165">
        <f>Return!B11*('DJI Components'!CN14/'DJI Components'!$HJ14)</f>
        <v>6.0876406398715729E-4</v>
      </c>
      <c r="O11" s="165">
        <f>Return!B11*('DJI Components'!CU14/'DJI Components'!$HJ14)</f>
        <v>4.3017065593079076E-4</v>
      </c>
      <c r="P11" s="165">
        <f>Return!B11*('DJI Components'!DB14/'DJI Components'!$HJ14)</f>
        <v>2.2214531671851663E-4</v>
      </c>
      <c r="Q11" s="165">
        <f>Return!B11*('DJI Components'!DI14/'DJI Components'!$HJ14)</f>
        <v>7.845654847965307E-4</v>
      </c>
      <c r="R11" s="165">
        <f>Return!B11*('DJI Components'!DP14/'DJI Components'!$HJ14)</f>
        <v>6.1013656347170815E-4</v>
      </c>
      <c r="S11" s="165">
        <f>Return!B11*('DJI Components'!DW14/'DJI Components'!$HJ14)</f>
        <v>3.3590915841236917E-4</v>
      </c>
      <c r="T11" s="165">
        <f>Return!B11*('DJI Components'!ED14/'DJI Components'!$HJ14)</f>
        <v>4.3459558623679866E-4</v>
      </c>
      <c r="U11" s="165">
        <f>Return!B11*('DJI Components'!EK14/'DJI Components'!$HJ14)</f>
        <v>3.1159774471894112E-3</v>
      </c>
      <c r="V11" s="165">
        <f>Return!B11*('DJI Components'!ER14/'DJI Components'!$HJ14)</f>
        <v>2.9644623394976696E-4</v>
      </c>
      <c r="W11" s="165">
        <f>Return!B11*('DJI Components'!EY14/'DJI Components'!$HJ14)</f>
        <v>6.8839995800049221E-4</v>
      </c>
      <c r="X11" s="165">
        <f>Return!B11*('DJI Components'!FF14/'DJI Components'!$HJ14)</f>
        <v>4.9335683739475816E-4</v>
      </c>
      <c r="Y11" s="165">
        <f>Return!B11*('DJI Components'!FM14/'DJI Components'!$HJ14)</f>
        <v>5.7537808932718331E-5</v>
      </c>
      <c r="Z11" s="165">
        <f>Return!B11*('DJI Components'!FT14/'DJI Components'!$HJ14)</f>
        <v>5.849373926135105E-4</v>
      </c>
      <c r="AA11" s="165">
        <f>Return!B11*('DJI Components'!GA14/'DJI Components'!$HJ14)</f>
        <v>5.0163842097074199E-4</v>
      </c>
      <c r="AB11" s="165">
        <f>Return!B11*('DJI Components'!GH14/'DJI Components'!$HJ14)</f>
        <v>6.9448393596434354E-4</v>
      </c>
      <c r="AC11" s="165">
        <f>Return!B11*('DJI Components'!GO14/'DJI Components'!$HJ14)</f>
        <v>8.5141153101622963E-5</v>
      </c>
      <c r="AD11" s="165">
        <f>Return!B11*('DJI Components'!GV14/'DJI Components'!$HJ14)</f>
        <v>7.753606016404497E-4</v>
      </c>
      <c r="AE11" s="165">
        <f>Return!B11*('DJI Components'!HC14/'DJI Components'!$HJ14)</f>
        <v>4.7931035437444775E-4</v>
      </c>
      <c r="AF11" s="166">
        <f t="shared" si="0"/>
        <v>1.7356692617341515E-2</v>
      </c>
    </row>
    <row r="12" spans="1:32" x14ac:dyDescent="0.2">
      <c r="A12" s="127">
        <f>'DJI Components'!A15</f>
        <v>44091</v>
      </c>
      <c r="B12" s="164">
        <f>Return!B12*('DJI Components'!H15/'DJI Components'!$HJ15)</f>
        <v>1.9262313563264135E-4</v>
      </c>
      <c r="C12" s="165">
        <f>Return!B12*('DJI Components'!O15/'DJI Components'!$HJ15)</f>
        <v>1.6347372826646813E-4</v>
      </c>
      <c r="D12" s="165">
        <f>Return!D12*('DJI Components'!V15/'DJI Components'!$HJ15)</f>
        <v>1.9429268732160788E-5</v>
      </c>
      <c r="E12" s="165">
        <f>Return!B12*('DJI Components'!AC15/'DJI Components'!$HJ15)</f>
        <v>3.6608180550497835E-3</v>
      </c>
      <c r="F12" s="165">
        <f>Return!B12*('DJI Components'!AJ15/'DJI Components'!$HJ15)</f>
        <v>1.8344316529579391E-4</v>
      </c>
      <c r="G12" s="165">
        <f>Return!B12*('DJI Components'!AQ15/'DJI Components'!$HJ15)</f>
        <v>1.616374548501102E-4</v>
      </c>
      <c r="H12" s="165">
        <f>Return!B12*('DJI Components'!AX15/'DJI Components'!$HJ15)</f>
        <v>2.8541377133978007E-4</v>
      </c>
      <c r="I12" s="165">
        <f>Return!B12*('DJI Components'!BE15/'DJI Components'!$HJ15)</f>
        <v>3.3153933312680218E-4</v>
      </c>
      <c r="J12" s="165">
        <f>Return!B12*('DJI Components'!BL15/'DJI Components'!$HJ15)</f>
        <v>4.2122393786986562E-4</v>
      </c>
      <c r="K12" s="165">
        <f>Return!B12*('DJI Components'!BS15/'DJI Components'!$HJ15)</f>
        <v>8.6510230273005169E-5</v>
      </c>
      <c r="L12" s="165">
        <f>Return!B12*('DJI Components'!BZ15/'DJI Components'!$HJ15)</f>
        <v>1.300453151734436E-4</v>
      </c>
      <c r="M12" s="165">
        <f>Return!B12*('DJI Components'!CG15/'DJI Components'!$HJ15)</f>
        <v>3.0998038095421057E-4</v>
      </c>
      <c r="N12" s="165">
        <f>Return!B12*('DJI Components'!CN15/'DJI Components'!$HJ15)</f>
        <v>5.8462466681387739E-4</v>
      </c>
      <c r="O12" s="165">
        <f>Return!B12*('DJI Components'!CU15/'DJI Components'!$HJ15)</f>
        <v>4.1516478071439671E-4</v>
      </c>
      <c r="P12" s="165">
        <f>Return!B12*('DJI Components'!DB15/'DJI Components'!$HJ15)</f>
        <v>2.1581862669488061E-4</v>
      </c>
      <c r="Q12" s="165">
        <f>Return!B12*('DJI Components'!DI15/'DJI Components'!$HJ15)</f>
        <v>7.5166702020952711E-4</v>
      </c>
      <c r="R12" s="165">
        <f>Return!B12*('DJI Components'!DP15/'DJI Components'!$HJ15)</f>
        <v>5.8269832274799379E-4</v>
      </c>
      <c r="S12" s="165">
        <f>Return!B12*('DJI Components'!DW15/'DJI Components'!$HJ15)</f>
        <v>3.2129459696171559E-4</v>
      </c>
      <c r="T12" s="165">
        <f>Return!B12*('DJI Components'!ED15/'DJI Components'!$HJ15)</f>
        <v>4.2019539041394271E-4</v>
      </c>
      <c r="U12" s="165">
        <f>Return!B12*('DJI Components'!EK15/'DJI Components'!$HJ15)</f>
        <v>2.9788515173328678E-3</v>
      </c>
      <c r="V12" s="165">
        <f>Return!B12*('DJI Components'!ER15/'DJI Components'!$HJ15)</f>
        <v>2.8100393717002539E-4</v>
      </c>
      <c r="W12" s="165">
        <f>Return!B12*('DJI Components'!EY15/'DJI Components'!$HJ15)</f>
        <v>6.6417666297192274E-4</v>
      </c>
      <c r="X12" s="165">
        <f>Return!B12*('DJI Components'!FF15/'DJI Components'!$HJ15)</f>
        <v>4.6860792805118653E-4</v>
      </c>
      <c r="Y12" s="165">
        <f>Return!B12*('DJI Components'!FM15/'DJI Components'!$HJ15)</f>
        <v>5.530588131010504E-5</v>
      </c>
      <c r="Z12" s="165">
        <f>Return!B12*('DJI Components'!FT15/'DJI Components'!$HJ15)</f>
        <v>5.6225443862078963E-4</v>
      </c>
      <c r="AA12" s="165">
        <f>Return!B12*('DJI Components'!GA15/'DJI Components'!$HJ15)</f>
        <v>4.8638655123970243E-4</v>
      </c>
      <c r="AB12" s="165">
        <f>Return!B12*('DJI Components'!GH15/'DJI Components'!$HJ15)</f>
        <v>6.7138153896456262E-4</v>
      </c>
      <c r="AC12" s="165">
        <f>Return!B12*('DJI Components'!GO15/'DJI Components'!$HJ15)</f>
        <v>8.2466149285709303E-5</v>
      </c>
      <c r="AD12" s="165">
        <f>Return!B12*('DJI Components'!GV15/'DJI Components'!$HJ15)</f>
        <v>7.5142045592878825E-4</v>
      </c>
      <c r="AE12" s="165">
        <f>Return!B12*('DJI Components'!HC15/'DJI Components'!$HJ15)</f>
        <v>4.5649446354907515E-4</v>
      </c>
      <c r="AF12" s="166">
        <f t="shared" si="0"/>
        <v>1.6695950705545134E-2</v>
      </c>
    </row>
    <row r="13" spans="1:32" x14ac:dyDescent="0.2">
      <c r="A13" s="127">
        <f>'DJI Components'!A16</f>
        <v>44092</v>
      </c>
      <c r="B13" s="164">
        <f>Return!B13*('DJI Components'!H16/'DJI Components'!$HJ16)</f>
        <v>-1.8594510259193524E-4</v>
      </c>
      <c r="C13" s="165">
        <f>Return!B13*('DJI Components'!O16/'DJI Components'!$HJ16)</f>
        <v>-1.5856998454602878E-4</v>
      </c>
      <c r="D13" s="165">
        <f>Return!D13*('DJI Components'!V16/'DJI Components'!$HJ16)</f>
        <v>-2.208152189819334E-5</v>
      </c>
      <c r="E13" s="165">
        <f>Return!B13*('DJI Components'!AC16/'DJI Components'!$HJ16)</f>
        <v>-3.4789194667370457E-3</v>
      </c>
      <c r="F13" s="165">
        <f>Return!B13*('DJI Components'!AJ16/'DJI Components'!$HJ16)</f>
        <v>-1.7317191335091911E-4</v>
      </c>
      <c r="G13" s="165">
        <f>Return!B13*('DJI Components'!AQ16/'DJI Components'!$HJ16)</f>
        <v>-1.5711218680392598E-4</v>
      </c>
      <c r="H13" s="165">
        <f>Return!B13*('DJI Components'!AX16/'DJI Components'!$HJ16)</f>
        <v>-2.7805557542216427E-4</v>
      </c>
      <c r="I13" s="165">
        <f>Return!B13*('DJI Components'!BE16/'DJI Components'!$HJ16)</f>
        <v>-3.2087333869363336E-4</v>
      </c>
      <c r="J13" s="165">
        <f>Return!B13*('DJI Components'!BL16/'DJI Components'!$HJ16)</f>
        <v>-4.125896227706953E-4</v>
      </c>
      <c r="K13" s="165">
        <f>Return!B13*('DJI Components'!BS16/'DJI Components'!$HJ16)</f>
        <v>-8.2837155757015433E-5</v>
      </c>
      <c r="L13" s="165">
        <f>Return!B13*('DJI Components'!BZ16/'DJI Components'!$HJ16)</f>
        <v>-1.2765179426079077E-4</v>
      </c>
      <c r="M13" s="165">
        <f>Return!B13*('DJI Components'!CG16/'DJI Components'!$HJ16)</f>
        <v>-3.07236471689387E-4</v>
      </c>
      <c r="N13" s="165">
        <f>Return!B13*('DJI Components'!CN16/'DJI Components'!$HJ16)</f>
        <v>-5.6400006650675024E-4</v>
      </c>
      <c r="O13" s="165">
        <f>Return!B13*('DJI Components'!CU16/'DJI Components'!$HJ16)</f>
        <v>-4.0397892891891113E-4</v>
      </c>
      <c r="P13" s="165">
        <f>Return!B13*('DJI Components'!DB16/'DJI Components'!$HJ16)</f>
        <v>-2.0815123402723114E-4</v>
      </c>
      <c r="Q13" s="165">
        <f>Return!B13*('DJI Components'!DI16/'DJI Components'!$HJ16)</f>
        <v>-7.4779419012951031E-4</v>
      </c>
      <c r="R13" s="165">
        <f>Return!B13*('DJI Components'!DP16/'DJI Components'!$HJ16)</f>
        <v>-5.7066704272856793E-4</v>
      </c>
      <c r="S13" s="165">
        <f>Return!B13*('DJI Components'!DW16/'DJI Components'!$HJ16)</f>
        <v>-3.1205987676702162E-4</v>
      </c>
      <c r="T13" s="165">
        <f>Return!B13*('DJI Components'!ED16/'DJI Components'!$HJ16)</f>
        <v>-4.1321677585847176E-4</v>
      </c>
      <c r="U13" s="165">
        <f>Return!B13*('DJI Components'!EK16/'DJI Components'!$HJ16)</f>
        <v>-2.8872669754228994E-3</v>
      </c>
      <c r="V13" s="165">
        <f>Return!B13*('DJI Components'!ER16/'DJI Components'!$HJ16)</f>
        <v>-2.7176043586714301E-4</v>
      </c>
      <c r="W13" s="165">
        <f>Return!B13*('DJI Components'!EY16/'DJI Components'!$HJ16)</f>
        <v>-6.5114102700993372E-4</v>
      </c>
      <c r="X13" s="165">
        <f>Return!B13*('DJI Components'!FF16/'DJI Components'!$HJ16)</f>
        <v>-4.640247436334969E-4</v>
      </c>
      <c r="Y13" s="165">
        <f>Return!B13*('DJI Components'!FM16/'DJI Components'!$HJ16)</f>
        <v>-5.3802366739203673E-5</v>
      </c>
      <c r="Z13" s="165">
        <f>Return!B13*('DJI Components'!FT16/'DJI Components'!$HJ16)</f>
        <v>-5.5732166673142121E-4</v>
      </c>
      <c r="AA13" s="165">
        <f>Return!B13*('DJI Components'!GA16/'DJI Components'!$HJ16)</f>
        <v>-4.7547019228913771E-4</v>
      </c>
      <c r="AB13" s="165">
        <f>Return!B13*('DJI Components'!GH16/'DJI Components'!$HJ16)</f>
        <v>-6.5038440698236128E-4</v>
      </c>
      <c r="AC13" s="165">
        <f>Return!B13*('DJI Components'!GO16/'DJI Components'!$HJ16)</f>
        <v>-8.0935876628343819E-5</v>
      </c>
      <c r="AD13" s="165">
        <f>Return!B13*('DJI Components'!GV16/'DJI Components'!$HJ16)</f>
        <v>-7.2992337340881813E-4</v>
      </c>
      <c r="AE13" s="165">
        <f>Return!B13*('DJI Components'!HC16/'DJI Components'!$HJ16)</f>
        <v>-4.4255303245344964E-4</v>
      </c>
      <c r="AF13" s="166">
        <f t="shared" si="0"/>
        <v>-1.6189496346624407E-2</v>
      </c>
    </row>
    <row r="14" spans="1:32" x14ac:dyDescent="0.2">
      <c r="A14" s="127">
        <f>'DJI Components'!A17</f>
        <v>44095</v>
      </c>
      <c r="B14" s="164">
        <f>Return!B14*('DJI Components'!H17/'DJI Components'!$HJ17)</f>
        <v>-5.2183718652341698E-4</v>
      </c>
      <c r="C14" s="165">
        <f>Return!B14*('DJI Components'!O17/'DJI Components'!$HJ17)</f>
        <v>-4.4377583105508335E-4</v>
      </c>
      <c r="D14" s="165">
        <f>Return!D14*('DJI Components'!V17/'DJI Components'!$HJ17)</f>
        <v>-2.7720259189687504E-4</v>
      </c>
      <c r="E14" s="165">
        <f>Return!B14*('DJI Components'!AC17/'DJI Components'!$HJ17)</f>
        <v>-1.0569906859227223E-2</v>
      </c>
      <c r="F14" s="165">
        <f>Return!B14*('DJI Components'!AJ17/'DJI Components'!$HJ17)</f>
        <v>-4.9547798136724043E-4</v>
      </c>
      <c r="G14" s="165">
        <f>Return!B14*('DJI Components'!AQ17/'DJI Components'!$HJ17)</f>
        <v>-4.4183606071052962E-4</v>
      </c>
      <c r="H14" s="165">
        <f>Return!B14*('DJI Components'!AX17/'DJI Components'!$HJ17)</f>
        <v>-7.9991918219934975E-4</v>
      </c>
      <c r="I14" s="165">
        <f>Return!B14*('DJI Components'!BE17/'DJI Components'!$HJ17)</f>
        <v>-9.2790528567686284E-4</v>
      </c>
      <c r="J14" s="165">
        <f>Return!B14*('DJI Components'!BL17/'DJI Components'!$HJ17)</f>
        <v>-1.1838657024214013E-3</v>
      </c>
      <c r="K14" s="165">
        <f>Return!B14*('DJI Components'!BS17/'DJI Components'!$HJ17)</f>
        <v>-2.3146103307703585E-4</v>
      </c>
      <c r="L14" s="165">
        <f>Return!B14*('DJI Components'!BZ17/'DJI Components'!$HJ17)</f>
        <v>-3.7476447272566848E-4</v>
      </c>
      <c r="M14" s="165">
        <f>Return!B14*('DJI Components'!CG17/'DJI Components'!$HJ17)</f>
        <v>-8.9835789531704459E-4</v>
      </c>
      <c r="N14" s="165">
        <f>Return!B14*('DJI Components'!CN17/'DJI Components'!$HJ17)</f>
        <v>-1.6459869325640487E-3</v>
      </c>
      <c r="O14" s="165">
        <f>Return!B14*('DJI Components'!CU17/'DJI Components'!$HJ17)</f>
        <v>-1.1872129993227701E-3</v>
      </c>
      <c r="P14" s="165">
        <f>Return!B14*('DJI Components'!DB17/'DJI Components'!$HJ17)</f>
        <v>-6.0125638123293844E-4</v>
      </c>
      <c r="Q14" s="165">
        <f>Return!B14*('DJI Components'!DI17/'DJI Components'!$HJ17)</f>
        <v>-2.1448223167273616E-3</v>
      </c>
      <c r="R14" s="165">
        <f>Return!B14*('DJI Components'!DP17/'DJI Components'!$HJ17)</f>
        <v>-1.6307938427539278E-3</v>
      </c>
      <c r="S14" s="165">
        <f>Return!B14*('DJI Components'!DW17/'DJI Components'!$HJ17)</f>
        <v>-9.0409130624572267E-4</v>
      </c>
      <c r="T14" s="165">
        <f>Return!B14*('DJI Components'!ED17/'DJI Components'!$HJ17)</f>
        <v>-1.1804572087132142E-3</v>
      </c>
      <c r="U14" s="165">
        <f>Return!B14*('DJI Components'!EK17/'DJI Components'!$HJ17)</f>
        <v>-8.605461288438164E-3</v>
      </c>
      <c r="V14" s="165">
        <f>Return!B14*('DJI Components'!ER17/'DJI Components'!$HJ17)</f>
        <v>-7.9236334159240207E-4</v>
      </c>
      <c r="W14" s="165">
        <f>Return!B14*('DJI Components'!EY17/'DJI Components'!$HJ17)</f>
        <v>-1.9108905046829419E-3</v>
      </c>
      <c r="X14" s="165">
        <f>Return!B14*('DJI Components'!FF17/'DJI Components'!$HJ17)</f>
        <v>-1.3813073744444251E-3</v>
      </c>
      <c r="Y14" s="165">
        <f>Return!B14*('DJI Components'!FM17/'DJI Components'!$HJ17)</f>
        <v>-1.5558445975596592E-4</v>
      </c>
      <c r="Z14" s="165">
        <f>Return!B14*('DJI Components'!FT17/'DJI Components'!$HJ17)</f>
        <v>-1.5963428477083401E-3</v>
      </c>
      <c r="AA14" s="165">
        <f>Return!B14*('DJI Components'!GA17/'DJI Components'!$HJ17)</f>
        <v>-1.3848966513800927E-3</v>
      </c>
      <c r="AB14" s="165">
        <f>Return!B14*('DJI Components'!GH17/'DJI Components'!$HJ17)</f>
        <v>-1.8690403103983171E-3</v>
      </c>
      <c r="AC14" s="165">
        <f>Return!B14*('DJI Components'!GO17/'DJI Components'!$HJ17)</f>
        <v>-2.3939741676344466E-4</v>
      </c>
      <c r="AD14" s="165">
        <f>Return!B14*('DJI Components'!GV17/'DJI Components'!$HJ17)</f>
        <v>-2.1807521410312867E-3</v>
      </c>
      <c r="AE14" s="165">
        <f>Return!B14*('DJI Components'!HC17/'DJI Components'!$HJ17)</f>
        <v>-1.2723529164487301E-3</v>
      </c>
      <c r="AF14" s="166">
        <f t="shared" si="0"/>
        <v>-4.7849320322401821E-2</v>
      </c>
    </row>
    <row r="15" spans="1:32" x14ac:dyDescent="0.2">
      <c r="A15" s="127">
        <f>'DJI Components'!A18</f>
        <v>44096</v>
      </c>
      <c r="B15" s="164">
        <f>Return!B15*('DJI Components'!H18/'DJI Components'!$HJ18)</f>
        <v>6.5418839519173556E-5</v>
      </c>
      <c r="C15" s="165">
        <f>Return!B15*('DJI Components'!O18/'DJI Components'!$HJ18)</f>
        <v>5.5471659015129032E-5</v>
      </c>
      <c r="D15" s="165">
        <f>Return!D15*('DJI Components'!V18/'DJI Components'!$HJ18)</f>
        <v>2.6449333507361006E-4</v>
      </c>
      <c r="E15" s="165">
        <f>Return!B15*('DJI Components'!AC18/'DJI Components'!$HJ18)</f>
        <v>1.3377699889350631E-3</v>
      </c>
      <c r="F15" s="165">
        <f>Return!B15*('DJI Components'!AJ18/'DJI Components'!$HJ18)</f>
        <v>6.1917109389171112E-5</v>
      </c>
      <c r="G15" s="165">
        <f>Return!B15*('DJI Components'!AQ18/'DJI Components'!$HJ18)</f>
        <v>5.574476295966745E-5</v>
      </c>
      <c r="H15" s="165">
        <f>Return!B15*('DJI Components'!AX18/'DJI Components'!$HJ18)</f>
        <v>9.866868160089897E-5</v>
      </c>
      <c r="I15" s="165">
        <f>Return!B15*('DJI Components'!BE18/'DJI Components'!$HJ18)</f>
        <v>1.1645163948143926E-4</v>
      </c>
      <c r="J15" s="165">
        <f>Return!B15*('DJI Components'!BL18/'DJI Components'!$HJ18)</f>
        <v>1.4922942967111912E-4</v>
      </c>
      <c r="K15" s="165">
        <f>Return!B15*('DJI Components'!BS18/'DJI Components'!$HJ18)</f>
        <v>2.8625760936654498E-5</v>
      </c>
      <c r="L15" s="165">
        <f>Return!B15*('DJI Components'!BZ18/'DJI Components'!$HJ18)</f>
        <v>4.612489723233071E-5</v>
      </c>
      <c r="M15" s="165">
        <f>Return!B15*('DJI Components'!CG18/'DJI Components'!$HJ18)</f>
        <v>1.1202452645867172E-4</v>
      </c>
      <c r="N15" s="165">
        <f>Return!B15*('DJI Components'!CN18/'DJI Components'!$HJ18)</f>
        <v>2.0582241830739524E-4</v>
      </c>
      <c r="O15" s="165">
        <f>Return!B15*('DJI Components'!CU18/'DJI Components'!$HJ18)</f>
        <v>1.486179225295621E-4</v>
      </c>
      <c r="P15" s="165">
        <f>Return!B15*('DJI Components'!DB18/'DJI Components'!$HJ18)</f>
        <v>7.5081967575344399E-5</v>
      </c>
      <c r="Q15" s="165">
        <f>Return!B15*('DJI Components'!DI18/'DJI Components'!$HJ18)</f>
        <v>2.65617966596594E-4</v>
      </c>
      <c r="R15" s="165">
        <f>Return!B15*('DJI Components'!DP18/'DJI Components'!$HJ18)</f>
        <v>2.0098898638768649E-4</v>
      </c>
      <c r="S15" s="165">
        <f>Return!B15*('DJI Components'!DW18/'DJI Components'!$HJ18)</f>
        <v>1.1265499235041314E-4</v>
      </c>
      <c r="T15" s="165">
        <f>Return!B15*('DJI Components'!ED18/'DJI Components'!$HJ18)</f>
        <v>1.4675555762676045E-4</v>
      </c>
      <c r="U15" s="165">
        <f>Return!B15*('DJI Components'!EK18/'DJI Components'!$HJ18)</f>
        <v>1.0981257899250654E-3</v>
      </c>
      <c r="V15" s="165">
        <f>Return!B15*('DJI Components'!ER18/'DJI Components'!$HJ18)</f>
        <v>1.0178120468006762E-4</v>
      </c>
      <c r="W15" s="165">
        <f>Return!B15*('DJI Components'!EY18/'DJI Components'!$HJ18)</f>
        <v>2.4028508871641604E-4</v>
      </c>
      <c r="X15" s="165">
        <f>Return!B15*('DJI Components'!FF18/'DJI Components'!$HJ18)</f>
        <v>1.6995015432839017E-4</v>
      </c>
      <c r="Y15" s="165">
        <f>Return!B15*('DJI Components'!FM18/'DJI Components'!$HJ18)</f>
        <v>1.9351301250961678E-5</v>
      </c>
      <c r="Z15" s="165">
        <f>Return!B15*('DJI Components'!FT18/'DJI Components'!$HJ18)</f>
        <v>1.9563597277934437E-4</v>
      </c>
      <c r="AA15" s="165">
        <f>Return!B15*('DJI Components'!GA18/'DJI Components'!$HJ18)</f>
        <v>1.7317405132008127E-4</v>
      </c>
      <c r="AB15" s="165">
        <f>Return!B15*('DJI Components'!GH18/'DJI Components'!$HJ18)</f>
        <v>2.3656147824661696E-4</v>
      </c>
      <c r="AC15" s="165">
        <f>Return!B15*('DJI Components'!GO18/'DJI Components'!$HJ18)</f>
        <v>2.9844290880702772E-5</v>
      </c>
      <c r="AD15" s="165">
        <f>Return!B15*('DJI Components'!GV18/'DJI Components'!$HJ18)</f>
        <v>2.7419256856653091E-4</v>
      </c>
      <c r="AE15" s="165">
        <f>Return!B15*('DJI Components'!HC18/'DJI Components'!$HJ18)</f>
        <v>1.6081805316945109E-4</v>
      </c>
      <c r="AF15" s="166">
        <f t="shared" si="0"/>
        <v>6.2472003955103116E-3</v>
      </c>
    </row>
    <row r="16" spans="1:32" x14ac:dyDescent="0.2">
      <c r="A16" s="127">
        <f>'DJI Components'!A19</f>
        <v>44097</v>
      </c>
      <c r="B16" s="164">
        <f>Return!B16*('DJI Components'!H19/'DJI Components'!$HJ19)</f>
        <v>-1.8894925192850301E-4</v>
      </c>
      <c r="C16" s="165">
        <f>Return!B16*('DJI Components'!O19/'DJI Components'!$HJ19)</f>
        <v>-1.5822651425241918E-4</v>
      </c>
      <c r="D16" s="165">
        <f>Return!D16*('DJI Components'!V19/'DJI Components'!$HJ19)</f>
        <v>-3.031585624232005E-4</v>
      </c>
      <c r="E16" s="165">
        <f>Return!B16*('DJI Components'!AC19/'DJI Components'!$HJ19)</f>
        <v>-3.7674849004385555E-3</v>
      </c>
      <c r="F16" s="165">
        <f>Return!B16*('DJI Components'!AJ19/'DJI Components'!$HJ19)</f>
        <v>-1.7548457712859787E-4</v>
      </c>
      <c r="G16" s="165">
        <f>Return!B16*('DJI Components'!AQ19/'DJI Components'!$HJ19)</f>
        <v>-1.6077948651413651E-4</v>
      </c>
      <c r="H16" s="165">
        <f>Return!B16*('DJI Components'!AX19/'DJI Components'!$HJ19)</f>
        <v>-2.7629327607964823E-4</v>
      </c>
      <c r="I16" s="165">
        <f>Return!B16*('DJI Components'!BE19/'DJI Components'!$HJ19)</f>
        <v>-3.3326052089630389E-4</v>
      </c>
      <c r="J16" s="165">
        <f>Return!B16*('DJI Components'!BL19/'DJI Components'!$HJ19)</f>
        <v>-4.25857999479001E-4</v>
      </c>
      <c r="K16" s="165">
        <f>Return!B16*('DJI Components'!BS19/'DJI Components'!$HJ19)</f>
        <v>-8.2049070347701541E-5</v>
      </c>
      <c r="L16" s="165">
        <f>Return!B16*('DJI Components'!BZ19/'DJI Components'!$HJ19)</f>
        <v>-1.3169457563467555E-4</v>
      </c>
      <c r="M16" s="165">
        <f>Return!B16*('DJI Components'!CG19/'DJI Components'!$HJ19)</f>
        <v>-3.3248852564317149E-4</v>
      </c>
      <c r="N16" s="165">
        <f>Return!B16*('DJI Components'!CN19/'DJI Components'!$HJ19)</f>
        <v>-5.9005937448902105E-4</v>
      </c>
      <c r="O16" s="165">
        <f>Return!B16*('DJI Components'!CU19/'DJI Components'!$HJ19)</f>
        <v>-4.2698576239007669E-4</v>
      </c>
      <c r="P16" s="165">
        <f>Return!B16*('DJI Components'!DB19/'DJI Components'!$HJ19)</f>
        <v>-2.1762986268338794E-4</v>
      </c>
      <c r="Q16" s="165">
        <f>Return!B16*('DJI Components'!DI19/'DJI Components'!$HJ19)</f>
        <v>-7.8204085678723969E-4</v>
      </c>
      <c r="R16" s="165">
        <f>Return!B16*('DJI Components'!DP19/'DJI Components'!$HJ19)</f>
        <v>-5.8122708250000056E-4</v>
      </c>
      <c r="S16" s="165">
        <f>Return!B16*('DJI Components'!DW19/'DJI Components'!$HJ19)</f>
        <v>-3.2895079673010897E-4</v>
      </c>
      <c r="T16" s="165">
        <f>Return!B16*('DJI Components'!ED19/'DJI Components'!$HJ19)</f>
        <v>-4.2978213731071984E-4</v>
      </c>
      <c r="U16" s="165">
        <f>Return!B16*('DJI Components'!EK19/'DJI Components'!$HJ19)</f>
        <v>-3.1216946251557427E-3</v>
      </c>
      <c r="V16" s="165">
        <f>Return!B16*('DJI Components'!ER19/'DJI Components'!$HJ19)</f>
        <v>-3.2540504762128936E-4</v>
      </c>
      <c r="W16" s="165">
        <f>Return!B16*('DJI Components'!EY19/'DJI Components'!$HJ19)</f>
        <v>-6.9788082978705971E-4</v>
      </c>
      <c r="X16" s="165">
        <f>Return!B16*('DJI Components'!FF19/'DJI Components'!$HJ19)</f>
        <v>-4.8727830375525408E-4</v>
      </c>
      <c r="Y16" s="165">
        <f>Return!B16*('DJI Components'!FM19/'DJI Components'!$HJ19)</f>
        <v>-5.5967599391648526E-5</v>
      </c>
      <c r="Z16" s="165">
        <f>Return!B16*('DJI Components'!FT19/'DJI Components'!$HJ19)</f>
        <v>-5.7093696569759272E-4</v>
      </c>
      <c r="AA16" s="165">
        <f>Return!B16*('DJI Components'!GA19/'DJI Components'!$HJ19)</f>
        <v>-5.0130891647114767E-4</v>
      </c>
      <c r="AB16" s="165">
        <f>Return!B16*('DJI Components'!GH19/'DJI Components'!$HJ19)</f>
        <v>-6.7738799575139182E-4</v>
      </c>
      <c r="AC16" s="165">
        <f>Return!B16*('DJI Components'!GO19/'DJI Components'!$HJ19)</f>
        <v>-8.8448363977689288E-5</v>
      </c>
      <c r="AD16" s="165">
        <f>Return!B16*('DJI Components'!GV19/'DJI Components'!$HJ19)</f>
        <v>-7.9248130084858188E-4</v>
      </c>
      <c r="AE16" s="165">
        <f>Return!B16*('DJI Components'!HC19/'DJI Components'!$HJ19)</f>
        <v>-4.5812715428468129E-4</v>
      </c>
      <c r="AF16" s="166">
        <f t="shared" si="0"/>
        <v>-1.746932023639855E-2</v>
      </c>
    </row>
    <row r="17" spans="1:32" x14ac:dyDescent="0.2">
      <c r="A17" s="127">
        <f>'DJI Components'!A20</f>
        <v>44098</v>
      </c>
      <c r="B17" s="164">
        <f>Return!B17*('DJI Components'!H20/'DJI Components'!$HJ20)</f>
        <v>6.1886670782067895E-5</v>
      </c>
      <c r="C17" s="165">
        <f>Return!B17*('DJI Components'!O20/'DJI Components'!$HJ20)</f>
        <v>5.1470689675657377E-5</v>
      </c>
      <c r="D17" s="165">
        <f>Return!D17*('DJI Components'!V20/'DJI Components'!$HJ20)</f>
        <v>-1.4220001636942254E-4</v>
      </c>
      <c r="E17" s="165">
        <f>Return!B17*('DJI Components'!AC20/'DJI Components'!$HJ20)</f>
        <v>1.2395658049196407E-3</v>
      </c>
      <c r="F17" s="165">
        <f>Return!B17*('DJI Components'!AJ20/'DJI Components'!$HJ20)</f>
        <v>5.5211235117841792E-5</v>
      </c>
      <c r="G17" s="165">
        <f>Return!B17*('DJI Components'!AQ20/'DJI Components'!$HJ20)</f>
        <v>5.2637156810925164E-5</v>
      </c>
      <c r="H17" s="165">
        <f>Return!B17*('DJI Components'!AX20/'DJI Components'!$HJ20)</f>
        <v>8.9793638018514295E-5</v>
      </c>
      <c r="I17" s="165">
        <f>Return!B17*('DJI Components'!BE20/'DJI Components'!$HJ20)</f>
        <v>1.0731472194612552E-4</v>
      </c>
      <c r="J17" s="165">
        <f>Return!B17*('DJI Components'!BL20/'DJI Components'!$HJ20)</f>
        <v>1.4009995682295396E-4</v>
      </c>
      <c r="K17" s="165">
        <f>Return!B17*('DJI Components'!BS20/'DJI Components'!$HJ20)</f>
        <v>2.6686733942092165E-5</v>
      </c>
      <c r="L17" s="165">
        <f>Return!B17*('DJI Components'!BZ20/'DJI Components'!$HJ20)</f>
        <v>4.4960932542009355E-5</v>
      </c>
      <c r="M17" s="165">
        <f>Return!B17*('DJI Components'!CG20/'DJI Components'!$HJ20)</f>
        <v>1.0721754369894756E-4</v>
      </c>
      <c r="N17" s="165">
        <f>Return!B17*('DJI Components'!CN20/'DJI Components'!$HJ20)</f>
        <v>1.9155332720521354E-4</v>
      </c>
      <c r="O17" s="165">
        <f>Return!B17*('DJI Components'!CU20/'DJI Components'!$HJ20)</f>
        <v>1.4002601830821623E-4</v>
      </c>
      <c r="P17" s="165">
        <f>Return!B17*('DJI Components'!DB20/'DJI Components'!$HJ20)</f>
        <v>7.0434739975941006E-5</v>
      </c>
      <c r="Q17" s="165">
        <f>Return!B17*('DJI Components'!DI20/'DJI Components'!$HJ20)</f>
        <v>2.5509484106758459E-4</v>
      </c>
      <c r="R17" s="165">
        <f>Return!B17*('DJI Components'!DP20/'DJI Components'!$HJ20)</f>
        <v>1.89126482984166E-4</v>
      </c>
      <c r="S17" s="165">
        <f>Return!B17*('DJI Components'!DW20/'DJI Components'!$HJ20)</f>
        <v>1.0770336796154495E-4</v>
      </c>
      <c r="T17" s="165">
        <f>Return!B17*('DJI Components'!ED20/'DJI Components'!$HJ20)</f>
        <v>1.4084905309771987E-4</v>
      </c>
      <c r="U17" s="165">
        <f>Return!B17*('DJI Components'!EK20/'DJI Components'!$HJ20)</f>
        <v>1.0298288939790392E-3</v>
      </c>
      <c r="V17" s="165">
        <f>Return!B17*('DJI Components'!ER20/'DJI Components'!$HJ20)</f>
        <v>1.0400791563708964E-4</v>
      </c>
      <c r="W17" s="165">
        <f>Return!B17*('DJI Components'!EY20/'DJI Components'!$HJ20)</f>
        <v>2.2829775523171218E-4</v>
      </c>
      <c r="X17" s="165">
        <f>Return!B17*('DJI Components'!FF20/'DJI Components'!$HJ20)</f>
        <v>1.594232250740051E-4</v>
      </c>
      <c r="Y17" s="165">
        <f>Return!B17*('DJI Components'!FM20/'DJI Components'!$HJ20)</f>
        <v>1.8283079258480802E-5</v>
      </c>
      <c r="Z17" s="165">
        <f>Return!B17*('DJI Components'!FT20/'DJI Components'!$HJ20)</f>
        <v>1.8626953627974362E-4</v>
      </c>
      <c r="AA17" s="165">
        <f>Return!B17*('DJI Components'!GA20/'DJI Components'!$HJ20)</f>
        <v>1.6403855556868031E-4</v>
      </c>
      <c r="AB17" s="165">
        <f>Return!B17*('DJI Components'!GH20/'DJI Components'!$HJ20)</f>
        <v>2.207761187161638E-4</v>
      </c>
      <c r="AC17" s="165">
        <f>Return!B17*('DJI Components'!GO20/'DJI Components'!$HJ20)</f>
        <v>2.805511215909122E-5</v>
      </c>
      <c r="AD17" s="165">
        <f>Return!B17*('DJI Components'!GV20/'DJI Components'!$HJ20)</f>
        <v>2.594369875028257E-4</v>
      </c>
      <c r="AE17" s="165">
        <f>Return!B17*('DJI Components'!HC20/'DJI Components'!$HJ20)</f>
        <v>1.4824344035783196E-4</v>
      </c>
      <c r="AF17" s="166">
        <f t="shared" si="0"/>
        <v>5.4760935182724037E-3</v>
      </c>
    </row>
    <row r="18" spans="1:32" x14ac:dyDescent="0.2">
      <c r="A18" s="127">
        <f>'DJI Components'!A21</f>
        <v>44099</v>
      </c>
      <c r="B18" s="164">
        <f>Return!B18*('DJI Components'!H21/'DJI Components'!$HJ21)</f>
        <v>-9.9597456380824352E-6</v>
      </c>
      <c r="C18" s="165">
        <f>Return!B18*('DJI Components'!O21/'DJI Components'!$HJ21)</f>
        <v>-8.3615645190216301E-6</v>
      </c>
      <c r="D18" s="165">
        <f>Return!D18*('DJI Components'!V21/'DJI Components'!$HJ21)</f>
        <v>2.174652150622431E-4</v>
      </c>
      <c r="E18" s="165">
        <f>Return!B18*('DJI Components'!AC21/'DJI Components'!$HJ21)</f>
        <v>-2.0716766678262566E-4</v>
      </c>
      <c r="F18" s="165">
        <f>Return!B18*('DJI Components'!AJ21/'DJI Components'!$HJ21)</f>
        <v>-9.5014866232974346E-6</v>
      </c>
      <c r="G18" s="165">
        <f>Return!B18*('DJI Components'!AQ21/'DJI Components'!$HJ21)</f>
        <v>-8.5240796366133117E-6</v>
      </c>
      <c r="H18" s="165">
        <f>Return!B18*('DJI Components'!AX21/'DJI Components'!$HJ21)</f>
        <v>-1.4470532149622669E-5</v>
      </c>
      <c r="I18" s="165">
        <f>Return!B18*('DJI Components'!BE21/'DJI Components'!$HJ21)</f>
        <v>-1.7560917243655363E-5</v>
      </c>
      <c r="J18" s="165">
        <f>Return!B18*('DJI Components'!BL21/'DJI Components'!$HJ21)</f>
        <v>-2.2577386657307139E-5</v>
      </c>
      <c r="K18" s="165">
        <f>Return!B18*('DJI Components'!BS21/'DJI Components'!$HJ21)</f>
        <v>-4.3574415800870407E-6</v>
      </c>
      <c r="L18" s="165">
        <f>Return!B18*('DJI Components'!BZ21/'DJI Components'!$HJ21)</f>
        <v>-7.236631893123255E-6</v>
      </c>
      <c r="M18" s="165">
        <f>Return!B18*('DJI Components'!CG21/'DJI Components'!$HJ21)</f>
        <v>-1.699936740989731E-5</v>
      </c>
      <c r="N18" s="165">
        <f>Return!B18*('DJI Components'!CN21/'DJI Components'!$HJ21)</f>
        <v>-3.1187533345634568E-5</v>
      </c>
      <c r="O18" s="165">
        <f>Return!B18*('DJI Components'!CU21/'DJI Components'!$HJ21)</f>
        <v>-2.2914115892312346E-5</v>
      </c>
      <c r="P18" s="165">
        <f>Return!B18*('DJI Components'!DB21/'DJI Components'!$HJ21)</f>
        <v>-1.142867352294399E-5</v>
      </c>
      <c r="Q18" s="165">
        <f>Return!B18*('DJI Components'!DI21/'DJI Components'!$HJ21)</f>
        <v>-4.1373387723910946E-5</v>
      </c>
      <c r="R18" s="165">
        <f>Return!B18*('DJI Components'!DP21/'DJI Components'!$HJ21)</f>
        <v>-3.0731926132911735E-5</v>
      </c>
      <c r="S18" s="165">
        <f>Return!B18*('DJI Components'!DW21/'DJI Components'!$HJ21)</f>
        <v>-1.7514872120785879E-5</v>
      </c>
      <c r="T18" s="165">
        <f>Return!B18*('DJI Components'!ED21/'DJI Components'!$HJ21)</f>
        <v>-2.2628772065045499E-5</v>
      </c>
      <c r="U18" s="165">
        <f>Return!B18*('DJI Components'!EK21/'DJI Components'!$HJ21)</f>
        <v>-1.6967099143144117E-4</v>
      </c>
      <c r="V18" s="165">
        <f>Return!B18*('DJI Components'!ER21/'DJI Components'!$HJ21)</f>
        <v>-1.6684376910267447E-5</v>
      </c>
      <c r="W18" s="165">
        <f>Return!B18*('DJI Components'!EY21/'DJI Components'!$HJ21)</f>
        <v>-3.6963574671364293E-5</v>
      </c>
      <c r="X18" s="165">
        <f>Return!B18*('DJI Components'!FF21/'DJI Components'!$HJ21)</f>
        <v>-2.6305488072318719E-5</v>
      </c>
      <c r="Y18" s="165">
        <f>Return!B18*('DJI Components'!FM21/'DJI Components'!$HJ21)</f>
        <v>-2.9530674902587162E-6</v>
      </c>
      <c r="Z18" s="165">
        <f>Return!B18*('DJI Components'!FT21/'DJI Components'!$HJ21)</f>
        <v>-3.1014270769888578E-5</v>
      </c>
      <c r="AA18" s="165">
        <f>Return!B18*('DJI Components'!GA21/'DJI Components'!$HJ21)</f>
        <v>-2.6513586566936673E-5</v>
      </c>
      <c r="AB18" s="165">
        <f>Return!B18*('DJI Components'!GH21/'DJI Components'!$HJ21)</f>
        <v>-3.5878601401275721E-5</v>
      </c>
      <c r="AC18" s="165">
        <f>Return!B18*('DJI Components'!GO21/'DJI Components'!$HJ21)</f>
        <v>-4.426502791318694E-6</v>
      </c>
      <c r="AD18" s="165">
        <f>Return!B18*('DJI Components'!GV21/'DJI Components'!$HJ21)</f>
        <v>-4.1965900421454237E-5</v>
      </c>
      <c r="AE18" s="165">
        <f>Return!B18*('DJI Components'!HC21/'DJI Components'!$HJ21)</f>
        <v>-2.4174315236825964E-5</v>
      </c>
      <c r="AF18" s="166">
        <f t="shared" si="0"/>
        <v>-7.0358156163798525E-4</v>
      </c>
    </row>
    <row r="19" spans="1:32" x14ac:dyDescent="0.2">
      <c r="A19" s="127">
        <f>'DJI Components'!A22</f>
        <v>44102</v>
      </c>
      <c r="B19" s="164">
        <f>Return!B19*('DJI Components'!H22/'DJI Components'!$HJ22)</f>
        <v>9.1988349669424709E-5</v>
      </c>
      <c r="C19" s="165">
        <f>Return!B19*('DJI Components'!O22/'DJI Components'!$HJ22)</f>
        <v>7.8599639822018186E-5</v>
      </c>
      <c r="D19" s="165">
        <f>Return!D19*('DJI Components'!V22/'DJI Components'!$HJ22)</f>
        <v>1.9597820433708902E-4</v>
      </c>
      <c r="E19" s="165">
        <f>Return!B19*('DJI Components'!AC22/'DJI Components'!$HJ22)</f>
        <v>1.9422303142674936E-3</v>
      </c>
      <c r="F19" s="165">
        <f>Return!B19*('DJI Components'!AJ22/'DJI Components'!$HJ22)</f>
        <v>9.2605146795331504E-5</v>
      </c>
      <c r="G19" s="165">
        <f>Return!B19*('DJI Components'!AQ22/'DJI Components'!$HJ22)</f>
        <v>7.8998427149859108E-5</v>
      </c>
      <c r="H19" s="165">
        <f>Return!B19*('DJI Components'!AX22/'DJI Components'!$HJ22)</f>
        <v>1.3637451825534162E-4</v>
      </c>
      <c r="I19" s="165">
        <f>Return!B19*('DJI Components'!BE22/'DJI Components'!$HJ22)</f>
        <v>1.636419932341481E-4</v>
      </c>
      <c r="J19" s="165">
        <f>Return!B19*('DJI Components'!BL22/'DJI Components'!$HJ22)</f>
        <v>2.0910833225685476E-4</v>
      </c>
      <c r="K19" s="165">
        <f>Return!B19*('DJI Components'!BS22/'DJI Components'!$HJ22)</f>
        <v>4.0993972085946825E-5</v>
      </c>
      <c r="L19" s="165">
        <f>Return!B19*('DJI Components'!BZ22/'DJI Components'!$HJ22)</f>
        <v>6.7663340162143535E-5</v>
      </c>
      <c r="M19" s="165">
        <f>Return!B19*('DJI Components'!CG22/'DJI Components'!$HJ22)</f>
        <v>1.5664422347775223E-4</v>
      </c>
      <c r="N19" s="165">
        <f>Return!B19*('DJI Components'!CN22/'DJI Components'!$HJ22)</f>
        <v>2.8959137758252272E-4</v>
      </c>
      <c r="O19" s="165">
        <f>Return!B19*('DJI Components'!CU22/'DJI Components'!$HJ22)</f>
        <v>2.0820039440102829E-4</v>
      </c>
      <c r="P19" s="165">
        <f>Return!B19*('DJI Components'!DB22/'DJI Components'!$HJ22)</f>
        <v>1.0709349770855437E-4</v>
      </c>
      <c r="Q19" s="165">
        <f>Return!B19*('DJI Components'!DI22/'DJI Components'!$HJ22)</f>
        <v>3.8261080127764523E-4</v>
      </c>
      <c r="R19" s="165">
        <f>Return!B19*('DJI Components'!DP22/'DJI Components'!$HJ22)</f>
        <v>2.894983216081795E-4</v>
      </c>
      <c r="S19" s="165">
        <f>Return!B19*('DJI Components'!DW22/'DJI Components'!$HJ22)</f>
        <v>1.6190544230741837E-4</v>
      </c>
      <c r="T19" s="165">
        <f>Return!B19*('DJI Components'!ED22/'DJI Components'!$HJ22)</f>
        <v>2.0677778390578764E-4</v>
      </c>
      <c r="U19" s="165">
        <f>Return!B19*('DJI Components'!EK22/'DJI Components'!$HJ22)</f>
        <v>1.565719124658422E-3</v>
      </c>
      <c r="V19" s="165">
        <f>Return!B19*('DJI Components'!ER22/'DJI Components'!$HJ22)</f>
        <v>1.5410326193629118E-4</v>
      </c>
      <c r="W19" s="165">
        <f>Return!B19*('DJI Components'!EY22/'DJI Components'!$HJ22)</f>
        <v>3.3941969070618385E-4</v>
      </c>
      <c r="X19" s="165">
        <f>Return!B19*('DJI Components'!FF22/'DJI Components'!$HJ22)</f>
        <v>2.4210359014900369E-4</v>
      </c>
      <c r="Y19" s="165">
        <f>Return!B19*('DJI Components'!FM22/'DJI Components'!$HJ22)</f>
        <v>2.7567792884964511E-5</v>
      </c>
      <c r="Z19" s="165">
        <f>Return!B19*('DJI Components'!FT22/'DJI Components'!$HJ22)</f>
        <v>2.8467047492229653E-4</v>
      </c>
      <c r="AA19" s="165">
        <f>Return!B19*('DJI Components'!GA22/'DJI Components'!$HJ22)</f>
        <v>2.4265165229938175E-4</v>
      </c>
      <c r="AB19" s="165">
        <f>Return!B19*('DJI Components'!GH22/'DJI Components'!$HJ22)</f>
        <v>3.3363915631693996E-4</v>
      </c>
      <c r="AC19" s="165">
        <f>Return!B19*('DJI Components'!GO22/'DJI Components'!$HJ22)</f>
        <v>4.024522712041133E-5</v>
      </c>
      <c r="AD19" s="165">
        <f>Return!B19*('DJI Components'!GV22/'DJI Components'!$HJ22)</f>
        <v>3.8420885488374954E-4</v>
      </c>
      <c r="AE19" s="165">
        <f>Return!B19*('DJI Components'!HC22/'DJI Components'!$HJ22)</f>
        <v>2.2490680657616261E-4</v>
      </c>
      <c r="AF19" s="166">
        <f t="shared" si="0"/>
        <v>8.7397397127583452E-3</v>
      </c>
    </row>
    <row r="20" spans="1:32" x14ac:dyDescent="0.2">
      <c r="A20" s="127">
        <f>'DJI Components'!A23</f>
        <v>44103</v>
      </c>
      <c r="B20" s="164">
        <f>Return!B20*('DJI Components'!H23/'DJI Components'!$HJ23)</f>
        <v>-1.2068352743960368E-4</v>
      </c>
      <c r="C20" s="165">
        <f>Return!B20*('DJI Components'!O23/'DJI Components'!$HJ23)</f>
        <v>-1.0318256264699872E-4</v>
      </c>
      <c r="D20" s="165">
        <f>Return!D20*('DJI Components'!V23/'DJI Components'!$HJ23)</f>
        <v>7.8256217432408644E-5</v>
      </c>
      <c r="E20" s="165">
        <f>Return!B20*('DJI Components'!AC23/'DJI Components'!$HJ23)</f>
        <v>-2.5580857363139615E-3</v>
      </c>
      <c r="F20" s="165">
        <f>Return!B20*('DJI Components'!AJ23/'DJI Components'!$HJ23)</f>
        <v>-1.2106387859990856E-4</v>
      </c>
      <c r="G20" s="165">
        <f>Return!B20*('DJI Components'!AQ23/'DJI Components'!$HJ23)</f>
        <v>-1.0464958645914949E-4</v>
      </c>
      <c r="H20" s="165">
        <f>Return!B20*('DJI Components'!AX23/'DJI Components'!$HJ23)</f>
        <v>-1.7601716159864814E-4</v>
      </c>
      <c r="I20" s="165">
        <f>Return!B20*('DJI Components'!BE23/'DJI Components'!$HJ23)</f>
        <v>-2.1678574022818565E-4</v>
      </c>
      <c r="J20" s="165">
        <f>Return!B20*('DJI Components'!BL23/'DJI Components'!$HJ23)</f>
        <v>-2.7548675121674189E-4</v>
      </c>
      <c r="K20" s="165">
        <f>Return!B20*('DJI Components'!BS23/'DJI Components'!$HJ23)</f>
        <v>-5.309595743581543E-5</v>
      </c>
      <c r="L20" s="165">
        <f>Return!B20*('DJI Components'!BZ23/'DJI Components'!$HJ23)</f>
        <v>-8.8769610873243107E-5</v>
      </c>
      <c r="M20" s="165">
        <f>Return!B20*('DJI Components'!CG23/'DJI Components'!$HJ23)</f>
        <v>-2.0807091083686216E-4</v>
      </c>
      <c r="N20" s="165">
        <f>Return!B20*('DJI Components'!CN23/'DJI Components'!$HJ23)</f>
        <v>-3.8401518009953563E-4</v>
      </c>
      <c r="O20" s="165">
        <f>Return!B20*('DJI Components'!CU23/'DJI Components'!$HJ23)</f>
        <v>-2.7501976830173906E-4</v>
      </c>
      <c r="P20" s="165">
        <f>Return!B20*('DJI Components'!DB23/'DJI Components'!$HJ23)</f>
        <v>-1.4120477830723696E-4</v>
      </c>
      <c r="Q20" s="165">
        <f>Return!B20*('DJI Components'!DI23/'DJI Components'!$HJ23)</f>
        <v>-5.0760190702197542E-4</v>
      </c>
      <c r="R20" s="165">
        <f>Return!B20*('DJI Components'!DP23/'DJI Components'!$HJ23)</f>
        <v>-3.8096589441170598E-4</v>
      </c>
      <c r="S20" s="165">
        <f>Return!B20*('DJI Components'!DW23/'DJI Components'!$HJ23)</f>
        <v>-2.1332846722101604E-4</v>
      </c>
      <c r="T20" s="165">
        <f>Return!B20*('DJI Components'!ED23/'DJI Components'!$HJ23)</f>
        <v>-2.7156957476604903E-4</v>
      </c>
      <c r="U20" s="165">
        <f>Return!B20*('DJI Components'!EK23/'DJI Components'!$HJ23)</f>
        <v>-2.056286242777418E-3</v>
      </c>
      <c r="V20" s="165">
        <f>Return!B20*('DJI Components'!ER23/'DJI Components'!$HJ23)</f>
        <v>-2.0785472475408855E-4</v>
      </c>
      <c r="W20" s="165">
        <f>Return!B20*('DJI Components'!EY23/'DJI Components'!$HJ23)</f>
        <v>-4.4800639170184591E-4</v>
      </c>
      <c r="X20" s="165">
        <f>Return!B20*('DJI Components'!FF23/'DJI Components'!$HJ23)</f>
        <v>-3.2126379371541215E-4</v>
      </c>
      <c r="Y20" s="165">
        <f>Return!B20*('DJI Components'!FM23/'DJI Components'!$HJ23)</f>
        <v>-3.5663283322723376E-5</v>
      </c>
      <c r="Z20" s="165">
        <f>Return!B20*('DJI Components'!FT23/'DJI Components'!$HJ23)</f>
        <v>-3.7894103446723152E-4</v>
      </c>
      <c r="AA20" s="165">
        <f>Return!B20*('DJI Components'!GA23/'DJI Components'!$HJ23)</f>
        <v>-3.2137955618423517E-4</v>
      </c>
      <c r="AB20" s="165">
        <f>Return!B20*('DJI Components'!GH23/'DJI Components'!$HJ23)</f>
        <v>-4.4083764022086148E-4</v>
      </c>
      <c r="AC20" s="165">
        <f>Return!B20*('DJI Components'!GO23/'DJI Components'!$HJ23)</f>
        <v>-5.3214027287935443E-5</v>
      </c>
      <c r="AD20" s="165">
        <f>Return!B20*('DJI Components'!GV23/'DJI Components'!$HJ23)</f>
        <v>-5.0948675075274314E-4</v>
      </c>
      <c r="AE20" s="165">
        <f>Return!B20*('DJI Components'!HC23/'DJI Components'!$HJ23)</f>
        <v>-2.9708294116775029E-4</v>
      </c>
      <c r="AF20" s="166">
        <f t="shared" si="0"/>
        <v>-1.1191357162698213E-2</v>
      </c>
    </row>
    <row r="21" spans="1:32" x14ac:dyDescent="0.2">
      <c r="A21" s="127">
        <f>'DJI Components'!A24</f>
        <v>44104</v>
      </c>
      <c r="B21" s="164">
        <f>Return!B21*('DJI Components'!H24/'DJI Components'!$HJ24)</f>
        <v>2.4261949384909267E-5</v>
      </c>
      <c r="C21" s="165">
        <f>Return!B21*('DJI Components'!O24/'DJI Components'!$HJ24)</f>
        <v>2.1195440436381793E-5</v>
      </c>
      <c r="D21" s="165">
        <f>Return!D21*('DJI Components'!V24/'DJI Components'!$HJ24)</f>
        <v>3.4703824847724408E-4</v>
      </c>
      <c r="E21" s="165">
        <f>Return!B21*('DJI Components'!AC24/'DJI Components'!$HJ24)</f>
        <v>5.2009467514610452E-4</v>
      </c>
      <c r="F21" s="165">
        <f>Return!B21*('DJI Components'!AJ24/'DJI Components'!$HJ24)</f>
        <v>2.4497378390559323E-5</v>
      </c>
      <c r="G21" s="165">
        <f>Return!B21*('DJI Components'!AQ24/'DJI Components'!$HJ24)</f>
        <v>2.1276745725449491E-5</v>
      </c>
      <c r="H21" s="165">
        <f>Return!B21*('DJI Components'!AX24/'DJI Components'!$HJ24)</f>
        <v>3.5304293706496298E-5</v>
      </c>
      <c r="I21" s="165">
        <f>Return!B21*('DJI Components'!BE24/'DJI Components'!$HJ24)</f>
        <v>4.3787820385102366E-5</v>
      </c>
      <c r="J21" s="165">
        <f>Return!B21*('DJI Components'!BL24/'DJI Components'!$HJ24)</f>
        <v>5.5686022154970358E-5</v>
      </c>
      <c r="K21" s="165">
        <f>Return!B21*('DJI Components'!BS24/'DJI Components'!$HJ24)</f>
        <v>1.0690958843374866E-5</v>
      </c>
      <c r="L21" s="165">
        <f>Return!B21*('DJI Components'!BZ24/'DJI Components'!$HJ24)</f>
        <v>1.8157719069291807E-5</v>
      </c>
      <c r="M21" s="165">
        <f>Return!B21*('DJI Components'!CG24/'DJI Components'!$HJ24)</f>
        <v>4.1622909182316383E-5</v>
      </c>
      <c r="N21" s="165">
        <f>Return!B21*('DJI Components'!CN24/'DJI Components'!$HJ24)</f>
        <v>7.8498952842769346E-5</v>
      </c>
      <c r="O21" s="165">
        <f>Return!B21*('DJI Components'!CU24/'DJI Components'!$HJ24)</f>
        <v>5.5719817299830393E-5</v>
      </c>
      <c r="P21" s="165">
        <f>Return!B21*('DJI Components'!DB24/'DJI Components'!$HJ24)</f>
        <v>2.8468510104787785E-5</v>
      </c>
      <c r="Q21" s="165">
        <f>Return!B21*('DJI Components'!DI24/'DJI Components'!$HJ24)</f>
        <v>1.0292803720632635E-4</v>
      </c>
      <c r="R21" s="165">
        <f>Return!B21*('DJI Components'!DP24/'DJI Components'!$HJ24)</f>
        <v>7.705671155582876E-5</v>
      </c>
      <c r="S21" s="165">
        <f>Return!B21*('DJI Components'!DW24/'DJI Components'!$HJ24)</f>
        <v>4.294488491878382E-5</v>
      </c>
      <c r="T21" s="165">
        <f>Return!B21*('DJI Components'!ED24/'DJI Components'!$HJ24)</f>
        <v>5.5091206598350689E-5</v>
      </c>
      <c r="U21" s="165">
        <f>Return!B21*('DJI Components'!EK24/'DJI Components'!$HJ24)</f>
        <v>4.1796296394057495E-4</v>
      </c>
      <c r="V21" s="165">
        <f>Return!B21*('DJI Components'!ER24/'DJI Components'!$HJ24)</f>
        <v>4.1365204790974978E-5</v>
      </c>
      <c r="W21" s="165">
        <f>Return!B21*('DJI Components'!EY24/'DJI Components'!$HJ24)</f>
        <v>9.0128080137593991E-5</v>
      </c>
      <c r="X21" s="165">
        <f>Return!B21*('DJI Components'!FF24/'DJI Components'!$HJ24)</f>
        <v>6.2706142910460869E-5</v>
      </c>
      <c r="Y21" s="165">
        <f>Return!B21*('DJI Components'!FM24/'DJI Components'!$HJ24)</f>
        <v>7.1930169266652785E-6</v>
      </c>
      <c r="Z21" s="165">
        <f>Return!B21*('DJI Components'!FT24/'DJI Components'!$HJ24)</f>
        <v>7.7801333873463567E-5</v>
      </c>
      <c r="AA21" s="165">
        <f>Return!B21*('DJI Components'!GA24/'DJI Components'!$HJ24)</f>
        <v>6.4642785897032194E-5</v>
      </c>
      <c r="AB21" s="165">
        <f>Return!B21*('DJI Components'!GH24/'DJI Components'!$HJ24)</f>
        <v>8.8531935708443084E-5</v>
      </c>
      <c r="AC21" s="165">
        <f>Return!B21*('DJI Components'!GO24/'DJI Components'!$HJ24)</f>
        <v>1.0571814545959607E-5</v>
      </c>
      <c r="AD21" s="165">
        <f>Return!B21*('DJI Components'!GV24/'DJI Components'!$HJ24)</f>
        <v>1.0410850397958421E-4</v>
      </c>
      <c r="AE21" s="165">
        <f>Return!B21*('DJI Components'!HC24/'DJI Components'!$HJ24)</f>
        <v>5.8877680800780604E-5</v>
      </c>
      <c r="AF21" s="166">
        <f t="shared" si="0"/>
        <v>2.6282117449404111E-3</v>
      </c>
    </row>
    <row r="22" spans="1:32" x14ac:dyDescent="0.2">
      <c r="A22" s="127">
        <f>'DJI Components'!A25</f>
        <v>44105</v>
      </c>
      <c r="B22" s="164">
        <f>Return!B22*('DJI Components'!H25/'DJI Components'!$HJ25)</f>
        <v>-8.9674580907333029E-5</v>
      </c>
      <c r="C22" s="165">
        <f>Return!B22*('DJI Components'!O25/'DJI Components'!$HJ25)</f>
        <v>-7.9877662192314133E-5</v>
      </c>
      <c r="D22" s="165">
        <f>Return!D22*('DJI Components'!V25/'DJI Components'!$HJ25)</f>
        <v>7.5675890247331755E-5</v>
      </c>
      <c r="E22" s="165">
        <f>Return!B22*('DJI Components'!AC25/'DJI Components'!$HJ25)</f>
        <v>-1.9555585961581498E-3</v>
      </c>
      <c r="F22" s="165">
        <f>Return!B22*('DJI Components'!AJ25/'DJI Components'!$HJ25)</f>
        <v>-9.2774379264728851E-5</v>
      </c>
      <c r="G22" s="165">
        <f>Return!B22*('DJI Components'!AQ25/'DJI Components'!$HJ25)</f>
        <v>-7.8031605400340589E-5</v>
      </c>
      <c r="H22" s="165">
        <f>Return!B22*('DJI Components'!AX25/'DJI Components'!$HJ25)</f>
        <v>-1.2874189140774607E-4</v>
      </c>
      <c r="I22" s="165">
        <f>Return!B22*('DJI Components'!BE25/'DJI Components'!$HJ25)</f>
        <v>-1.6081555679365477E-4</v>
      </c>
      <c r="J22" s="165">
        <f>Return!B22*('DJI Components'!BL25/'DJI Components'!$HJ25)</f>
        <v>-2.068237416343261E-4</v>
      </c>
      <c r="K22" s="165">
        <f>Return!B22*('DJI Components'!BS25/'DJI Components'!$HJ25)</f>
        <v>-3.9178217240795092E-5</v>
      </c>
      <c r="L22" s="165">
        <f>Return!B22*('DJI Components'!BZ25/'DJI Components'!$HJ25)</f>
        <v>-6.6884998257633896E-5</v>
      </c>
      <c r="M22" s="165">
        <f>Return!B22*('DJI Components'!CG25/'DJI Components'!$HJ25)</f>
        <v>-1.5725494915398835E-4</v>
      </c>
      <c r="N22" s="165">
        <f>Return!B22*('DJI Components'!CN25/'DJI Components'!$HJ25)</f>
        <v>-2.9258515913564758E-4</v>
      </c>
      <c r="O22" s="165">
        <f>Return!B22*('DJI Components'!CU25/'DJI Components'!$HJ25)</f>
        <v>-2.0959435413968577E-4</v>
      </c>
      <c r="P22" s="165">
        <f>Return!B22*('DJI Components'!DB25/'DJI Components'!$HJ25)</f>
        <v>-1.0563759325931981E-4</v>
      </c>
      <c r="Q22" s="165">
        <f>Return!B22*('DJI Components'!DI25/'DJI Components'!$HJ25)</f>
        <v>-3.7974142862339471E-4</v>
      </c>
      <c r="R22" s="165">
        <f>Return!B22*('DJI Components'!DP25/'DJI Components'!$HJ25)</f>
        <v>-2.8939149929166602E-4</v>
      </c>
      <c r="S22" s="165">
        <f>Return!B22*('DJI Components'!DW25/'DJI Components'!$HJ25)</f>
        <v>-1.601910210442753E-4</v>
      </c>
      <c r="T22" s="165">
        <f>Return!B22*('DJI Components'!ED25/'DJI Components'!$HJ25)</f>
        <v>-2.0216121365302839E-4</v>
      </c>
      <c r="U22" s="165">
        <f>Return!B22*('DJI Components'!EK25/'DJI Components'!$HJ25)</f>
        <v>-1.5741375100153394E-3</v>
      </c>
      <c r="V22" s="165">
        <f>Return!B22*('DJI Components'!ER25/'DJI Components'!$HJ25)</f>
        <v>-1.555796973578397E-4</v>
      </c>
      <c r="W22" s="165">
        <f>Return!B22*('DJI Components'!EY25/'DJI Components'!$HJ25)</f>
        <v>-3.366428813334066E-4</v>
      </c>
      <c r="X22" s="165">
        <f>Return!B22*('DJI Components'!FF25/'DJI Components'!$HJ25)</f>
        <v>-2.3088927069471465E-4</v>
      </c>
      <c r="Y22" s="165">
        <f>Return!B22*('DJI Components'!FM25/'DJI Components'!$HJ25)</f>
        <v>-2.6724647395597221E-5</v>
      </c>
      <c r="Z22" s="165">
        <f>Return!B22*('DJI Components'!FT25/'DJI Components'!$HJ25)</f>
        <v>-2.9128840792064031E-4</v>
      </c>
      <c r="AA22" s="165">
        <f>Return!B22*('DJI Components'!GA25/'DJI Components'!$HJ25)</f>
        <v>-2.4085560415510528E-4</v>
      </c>
      <c r="AB22" s="165">
        <f>Return!B22*('DJI Components'!GH25/'DJI Components'!$HJ25)</f>
        <v>-3.35666573057374E-4</v>
      </c>
      <c r="AC22" s="165">
        <f>Return!B22*('DJI Components'!GO25/'DJI Components'!$HJ25)</f>
        <v>-4.0219358182329976E-5</v>
      </c>
      <c r="AD22" s="165">
        <f>Return!B22*('DJI Components'!GV25/'DJI Components'!$HJ25)</f>
        <v>-3.9695870143709964E-4</v>
      </c>
      <c r="AE22" s="165">
        <f>Return!B22*('DJI Components'!HC25/'DJI Components'!$HJ25)</f>
        <v>-2.1816054874572997E-4</v>
      </c>
      <c r="AF22" s="166">
        <f t="shared" si="0"/>
        <v>-8.4663657576058739E-3</v>
      </c>
    </row>
    <row r="23" spans="1:32" x14ac:dyDescent="0.2">
      <c r="A23" s="127">
        <f>'DJI Components'!A26</f>
        <v>44106</v>
      </c>
      <c r="B23" s="164">
        <f>Return!B23*('DJI Components'!H26/'DJI Components'!$HJ26)</f>
        <v>1.0474008161446261E-4</v>
      </c>
      <c r="C23" s="165">
        <f>Return!B23*('DJI Components'!O26/'DJI Components'!$HJ26)</f>
        <v>9.2639091397653462E-5</v>
      </c>
      <c r="D23" s="165">
        <f>Return!D23*('DJI Components'!V26/'DJI Components'!$HJ26)</f>
        <v>-6.0940273488119582E-4</v>
      </c>
      <c r="E23" s="165">
        <f>Return!B23*('DJI Components'!AC26/'DJI Components'!$HJ26)</f>
        <v>2.188724815195144E-3</v>
      </c>
      <c r="F23" s="165">
        <f>Return!B23*('DJI Components'!AJ26/'DJI Components'!$HJ26)</f>
        <v>1.0744034028526716E-4</v>
      </c>
      <c r="G23" s="165">
        <f>Return!B23*('DJI Components'!AQ26/'DJI Components'!$HJ26)</f>
        <v>9.2235696748696743E-5</v>
      </c>
      <c r="H23" s="165">
        <f>Return!B23*('DJI Components'!AX26/'DJI Components'!$HJ26)</f>
        <v>1.505267274123995E-4</v>
      </c>
      <c r="I23" s="165">
        <f>Return!B23*('DJI Components'!BE26/'DJI Components'!$HJ26)</f>
        <v>1.8345324238846453E-4</v>
      </c>
      <c r="J23" s="165">
        <f>Return!B23*('DJI Components'!BL26/'DJI Components'!$HJ26)</f>
        <v>2.4008090564872042E-4</v>
      </c>
      <c r="K23" s="165">
        <f>Return!B23*('DJI Components'!BS26/'DJI Components'!$HJ26)</f>
        <v>4.551164671177369E-5</v>
      </c>
      <c r="L23" s="165">
        <f>Return!B23*('DJI Components'!BZ26/'DJI Components'!$HJ26)</f>
        <v>7.7882909477137234E-5</v>
      </c>
      <c r="M23" s="165">
        <f>Return!B23*('DJI Components'!CG26/'DJI Components'!$HJ26)</f>
        <v>1.8169461156939177E-4</v>
      </c>
      <c r="N23" s="165">
        <f>Return!B23*('DJI Components'!CN26/'DJI Components'!$HJ26)</f>
        <v>3.4045398682807851E-4</v>
      </c>
      <c r="O23" s="165">
        <f>Return!B23*('DJI Components'!CU26/'DJI Components'!$HJ26)</f>
        <v>2.3670224191943738E-4</v>
      </c>
      <c r="P23" s="165">
        <f>Return!B23*('DJI Components'!DB26/'DJI Components'!$HJ26)</f>
        <v>1.2165227629960919E-4</v>
      </c>
      <c r="Q23" s="165">
        <f>Return!B23*('DJI Components'!DI26/'DJI Components'!$HJ26)</f>
        <v>4.3597648089800255E-4</v>
      </c>
      <c r="R23" s="165">
        <f>Return!B23*('DJI Components'!DP26/'DJI Components'!$HJ26)</f>
        <v>3.3787588454949703E-4</v>
      </c>
      <c r="S23" s="165">
        <f>Return!B23*('DJI Components'!DW26/'DJI Components'!$HJ26)</f>
        <v>1.8787014486477469E-4</v>
      </c>
      <c r="T23" s="165">
        <f>Return!B23*('DJI Components'!ED26/'DJI Components'!$HJ26)</f>
        <v>2.3140709975265472E-4</v>
      </c>
      <c r="U23" s="165">
        <f>Return!B23*('DJI Components'!EK26/'DJI Components'!$HJ26)</f>
        <v>1.7668674300945909E-3</v>
      </c>
      <c r="V23" s="165">
        <f>Return!B23*('DJI Components'!ER26/'DJI Components'!$HJ26)</f>
        <v>1.7993824542203237E-4</v>
      </c>
      <c r="W23" s="165">
        <f>Return!B23*('DJI Components'!EY26/'DJI Components'!$HJ26)</f>
        <v>3.8621801987895668E-4</v>
      </c>
      <c r="X23" s="165">
        <f>Return!B23*('DJI Components'!FF26/'DJI Components'!$HJ26)</f>
        <v>2.6673303440911077E-4</v>
      </c>
      <c r="Y23" s="165">
        <f>Return!B23*('DJI Components'!FM26/'DJI Components'!$HJ26)</f>
        <v>3.1129588558317974E-5</v>
      </c>
      <c r="Z23" s="165">
        <f>Return!B23*('DJI Components'!FT26/'DJI Components'!$HJ26)</f>
        <v>3.3572127588132899E-4</v>
      </c>
      <c r="AA23" s="165">
        <f>Return!B23*('DJI Components'!GA26/'DJI Components'!$HJ26)</f>
        <v>2.7758149131800846E-4</v>
      </c>
      <c r="AB23" s="165">
        <f>Return!B23*('DJI Components'!GH26/'DJI Components'!$HJ26)</f>
        <v>3.8461248086771256E-4</v>
      </c>
      <c r="AC23" s="165">
        <f>Return!B23*('DJI Components'!GO26/'DJI Components'!$HJ26)</f>
        <v>4.5870925555752577E-5</v>
      </c>
      <c r="AD23" s="165">
        <f>Return!B23*('DJI Components'!GV26/'DJI Components'!$HJ26)</f>
        <v>4.5083046266646373E-4</v>
      </c>
      <c r="AE23" s="165">
        <f>Return!B23*('DJI Components'!HC26/'DJI Components'!$HJ26)</f>
        <v>2.5076200331799472E-4</v>
      </c>
      <c r="AF23" s="166">
        <f t="shared" si="0"/>
        <v>9.1237304066502378E-3</v>
      </c>
    </row>
    <row r="24" spans="1:32" x14ac:dyDescent="0.2">
      <c r="A24" s="127">
        <f>'DJI Components'!A27</f>
        <v>44109</v>
      </c>
      <c r="B24" s="164">
        <f>Return!B24*('DJI Components'!H27/'DJI Components'!$HJ27)</f>
        <v>1.5751023434444584E-4</v>
      </c>
      <c r="C24" s="165">
        <f>Return!B24*('DJI Components'!O27/'DJI Components'!$HJ27)</f>
        <v>1.4034683383000443E-4</v>
      </c>
      <c r="D24" s="165">
        <f>Return!D24*('DJI Components'!V27/'DJI Components'!$HJ27)</f>
        <v>6.6693888498220856E-4</v>
      </c>
      <c r="E24" s="165">
        <f>Return!B24*('DJI Components'!AC27/'DJI Components'!$HJ27)</f>
        <v>3.3429718910682545E-3</v>
      </c>
      <c r="F24" s="165">
        <f>Return!B24*('DJI Components'!AJ27/'DJI Components'!$HJ27)</f>
        <v>1.6215351138858903E-4</v>
      </c>
      <c r="G24" s="165">
        <f>Return!B24*('DJI Components'!AQ27/'DJI Components'!$HJ27)</f>
        <v>1.3990482789509381E-4</v>
      </c>
      <c r="H24" s="165">
        <f>Return!B24*('DJI Components'!AX27/'DJI Components'!$HJ27)</f>
        <v>2.3481263283820937E-4</v>
      </c>
      <c r="I24" s="165">
        <f>Return!B24*('DJI Components'!BE27/'DJI Components'!$HJ27)</f>
        <v>2.7396029179550097E-4</v>
      </c>
      <c r="J24" s="165">
        <f>Return!B24*('DJI Components'!BL27/'DJI Components'!$HJ27)</f>
        <v>3.5588088386572273E-4</v>
      </c>
      <c r="K24" s="165">
        <f>Return!B24*('DJI Components'!BS27/'DJI Components'!$HJ27)</f>
        <v>6.9049232939377798E-5</v>
      </c>
      <c r="L24" s="165">
        <f>Return!B24*('DJI Components'!BZ27/'DJI Components'!$HJ27)</f>
        <v>1.1649886534904537E-4</v>
      </c>
      <c r="M24" s="165">
        <f>Return!B24*('DJI Components'!CG27/'DJI Components'!$HJ27)</f>
        <v>2.7081755980081103E-4</v>
      </c>
      <c r="N24" s="165">
        <f>Return!B24*('DJI Components'!CN27/'DJI Components'!$HJ27)</f>
        <v>5.095024424764795E-4</v>
      </c>
      <c r="O24" s="165">
        <f>Return!B24*('DJI Components'!CU27/'DJI Components'!$HJ27)</f>
        <v>3.5540605969483106E-4</v>
      </c>
      <c r="P24" s="165">
        <f>Return!B24*('DJI Components'!DB27/'DJI Components'!$HJ27)</f>
        <v>1.8240932595819722E-4</v>
      </c>
      <c r="Q24" s="165">
        <f>Return!B24*('DJI Components'!DI27/'DJI Components'!$HJ27)</f>
        <v>6.5479310195038637E-4</v>
      </c>
      <c r="R24" s="165">
        <f>Return!B24*('DJI Components'!DP27/'DJI Components'!$HJ27)</f>
        <v>5.0652480835605023E-4</v>
      </c>
      <c r="S24" s="165">
        <f>Return!B24*('DJI Components'!DW27/'DJI Components'!$HJ27)</f>
        <v>2.82624742328723E-4</v>
      </c>
      <c r="T24" s="165">
        <f>Return!B24*('DJI Components'!ED27/'DJI Components'!$HJ27)</f>
        <v>3.4475170998606996E-4</v>
      </c>
      <c r="U24" s="165">
        <f>Return!B24*('DJI Components'!EK27/'DJI Components'!$HJ27)</f>
        <v>2.6712332708183806E-3</v>
      </c>
      <c r="V24" s="165">
        <f>Return!B24*('DJI Components'!ER27/'DJI Components'!$HJ27)</f>
        <v>2.6929510237089189E-4</v>
      </c>
      <c r="W24" s="165">
        <f>Return!B24*('DJI Components'!EY27/'DJI Components'!$HJ27)</f>
        <v>5.7753551813367063E-4</v>
      </c>
      <c r="X24" s="165">
        <f>Return!B24*('DJI Components'!FF27/'DJI Components'!$HJ27)</f>
        <v>3.9435573542892402E-4</v>
      </c>
      <c r="Y24" s="165">
        <f>Return!B24*('DJI Components'!FM27/'DJI Components'!$HJ27)</f>
        <v>4.7540486575228665E-5</v>
      </c>
      <c r="Z24" s="165">
        <f>Return!B24*('DJI Components'!FT27/'DJI Components'!$HJ27)</f>
        <v>5.0728872158929054E-4</v>
      </c>
      <c r="AA24" s="165">
        <f>Return!B24*('DJI Components'!GA27/'DJI Components'!$HJ27)</f>
        <v>4.1421898953470347E-4</v>
      </c>
      <c r="AB24" s="165">
        <f>Return!B24*('DJI Components'!GH27/'DJI Components'!$HJ27)</f>
        <v>5.7577850091897881E-4</v>
      </c>
      <c r="AC24" s="165">
        <f>Return!B24*('DJI Components'!GO27/'DJI Components'!$HJ27)</f>
        <v>6.8421659678316544E-5</v>
      </c>
      <c r="AD24" s="165">
        <f>Return!B24*('DJI Components'!GV27/'DJI Components'!$HJ27)</f>
        <v>6.7419294108796689E-4</v>
      </c>
      <c r="AE24" s="165">
        <f>Return!B24*('DJI Components'!HC27/'DJI Components'!$HJ27)</f>
        <v>3.7404953580683564E-4</v>
      </c>
      <c r="AF24" s="166">
        <f t="shared" si="0"/>
        <v>1.5340768302791189E-2</v>
      </c>
    </row>
    <row r="25" spans="1:32" x14ac:dyDescent="0.2">
      <c r="A25" s="127">
        <f>'DJI Components'!A28</f>
        <v>44110</v>
      </c>
      <c r="B25" s="164">
        <f>Return!B25*('DJI Components'!H28/'DJI Components'!$HJ28)</f>
        <v>-3.4198241960068186E-5</v>
      </c>
      <c r="C25" s="165">
        <f>Return!B25*('DJI Components'!O28/'DJI Components'!$HJ28)</f>
        <v>-2.9942705997742403E-5</v>
      </c>
      <c r="D25" s="165">
        <f>Return!D25*('DJI Components'!V28/'DJI Components'!$HJ28)</f>
        <v>-2.0422012412506317E-4</v>
      </c>
      <c r="E25" s="165">
        <f>Return!B25*('DJI Components'!AC28/'DJI Components'!$HJ28)</f>
        <v>-7.0726902735837355E-4</v>
      </c>
      <c r="F25" s="165">
        <f>Return!B25*('DJI Components'!AJ28/'DJI Components'!$HJ28)</f>
        <v>-3.2913723207285767E-5</v>
      </c>
      <c r="G25" s="165">
        <f>Return!B25*('DJI Components'!AQ28/'DJI Components'!$HJ28)</f>
        <v>-3.0084022904630407E-5</v>
      </c>
      <c r="H25" s="165">
        <f>Return!B25*('DJI Components'!AX28/'DJI Components'!$HJ28)</f>
        <v>-5.0863963439724325E-5</v>
      </c>
      <c r="I25" s="165">
        <f>Return!B25*('DJI Components'!BE28/'DJI Components'!$HJ28)</f>
        <v>-5.9672250741121788E-5</v>
      </c>
      <c r="J25" s="165">
        <f>Return!B25*('DJI Components'!BL28/'DJI Components'!$HJ28)</f>
        <v>-7.6824956224174978E-5</v>
      </c>
      <c r="K25" s="165">
        <f>Return!B25*('DJI Components'!BS28/'DJI Components'!$HJ28)</f>
        <v>-1.505594616399546E-5</v>
      </c>
      <c r="L25" s="165">
        <f>Return!B25*('DJI Components'!BZ28/'DJI Components'!$HJ28)</f>
        <v>-2.5285742165024165E-5</v>
      </c>
      <c r="M25" s="165">
        <f>Return!B25*('DJI Components'!CG28/'DJI Components'!$HJ28)</f>
        <v>-5.8757486072701708E-5</v>
      </c>
      <c r="N25" s="165">
        <f>Return!B25*('DJI Components'!CN28/'DJI Components'!$HJ28)</f>
        <v>-1.0876161238571966E-4</v>
      </c>
      <c r="O25" s="165">
        <f>Return!B25*('DJI Components'!CU28/'DJI Components'!$HJ28)</f>
        <v>-7.6932984044072303E-5</v>
      </c>
      <c r="P25" s="165">
        <f>Return!B25*('DJI Components'!DB28/'DJI Components'!$HJ28)</f>
        <v>-3.9718204085399813E-5</v>
      </c>
      <c r="Q25" s="165">
        <f>Return!B25*('DJI Components'!DI28/'DJI Components'!$HJ28)</f>
        <v>-1.4072728549212172E-4</v>
      </c>
      <c r="R25" s="165">
        <f>Return!B25*('DJI Components'!DP28/'DJI Components'!$HJ28)</f>
        <v>-1.0919171367542584E-4</v>
      </c>
      <c r="S25" s="165">
        <f>Return!B25*('DJI Components'!DW28/'DJI Components'!$HJ28)</f>
        <v>-6.1020332683060965E-5</v>
      </c>
      <c r="T25" s="165">
        <f>Return!B25*('DJI Components'!ED28/'DJI Components'!$HJ28)</f>
        <v>-7.3603417530132925E-5</v>
      </c>
      <c r="U25" s="165">
        <f>Return!B25*('DJI Components'!EK28/'DJI Components'!$HJ28)</f>
        <v>-5.6946814095491815E-4</v>
      </c>
      <c r="V25" s="165">
        <f>Return!B25*('DJI Components'!ER28/'DJI Components'!$HJ28)</f>
        <v>-5.8536862274081919E-5</v>
      </c>
      <c r="W25" s="165">
        <f>Return!B25*('DJI Components'!EY28/'DJI Components'!$HJ28)</f>
        <v>-1.2599358456070697E-4</v>
      </c>
      <c r="X25" s="165">
        <f>Return!B25*('DJI Components'!FF28/'DJI Components'!$HJ28)</f>
        <v>-8.6645182068521265E-5</v>
      </c>
      <c r="Y25" s="165">
        <f>Return!B25*('DJI Components'!FM28/'DJI Components'!$HJ28)</f>
        <v>-1.0319796038938421E-5</v>
      </c>
      <c r="Z25" s="165">
        <f>Return!B25*('DJI Components'!FT28/'DJI Components'!$HJ28)</f>
        <v>-1.0920929195058505E-4</v>
      </c>
      <c r="AA25" s="165">
        <f>Return!B25*('DJI Components'!GA28/'DJI Components'!$HJ28)</f>
        <v>-8.9920003767099947E-5</v>
      </c>
      <c r="AB25" s="165">
        <f>Return!B25*('DJI Components'!GH28/'DJI Components'!$HJ28)</f>
        <v>-1.2350839652400966E-4</v>
      </c>
      <c r="AC25" s="165">
        <f>Return!B25*('DJI Components'!GO28/'DJI Components'!$HJ28)</f>
        <v>-1.4870270607651653E-5</v>
      </c>
      <c r="AD25" s="165">
        <f>Return!B25*('DJI Components'!GV28/'DJI Components'!$HJ28)</f>
        <v>-1.4563670405415345E-4</v>
      </c>
      <c r="AE25" s="165">
        <f>Return!B25*('DJI Components'!HC28/'DJI Components'!$HJ28)</f>
        <v>-7.9861685484786474E-5</v>
      </c>
      <c r="AF25" s="166">
        <f t="shared" si="0"/>
        <v>-3.3490136585412919E-3</v>
      </c>
    </row>
    <row r="26" spans="1:32" x14ac:dyDescent="0.2">
      <c r="A26" s="127">
        <f>'DJI Components'!A29</f>
        <v>44111</v>
      </c>
      <c r="B26" s="164">
        <f>Return!B26*('DJI Components'!H29/'DJI Components'!$HJ29)</f>
        <v>2.8418511512757236E-4</v>
      </c>
      <c r="C26" s="165">
        <f>Return!B26*('DJI Components'!O29/'DJI Components'!$HJ29)</f>
        <v>2.4631497392025101E-4</v>
      </c>
      <c r="D26" s="165">
        <f>Return!D26*('DJI Components'!V29/'DJI Components'!$HJ29)</f>
        <v>3.0897563915741337E-4</v>
      </c>
      <c r="E26" s="165">
        <f>Return!B26*('DJI Components'!AC29/'DJI Components'!$HJ29)</f>
        <v>5.8241451157336685E-3</v>
      </c>
      <c r="F26" s="165">
        <f>Return!B26*('DJI Components'!AJ29/'DJI Components'!$HJ29)</f>
        <v>2.7498187923280835E-4</v>
      </c>
      <c r="G26" s="165">
        <f>Return!B26*('DJI Components'!AQ29/'DJI Components'!$HJ29)</f>
        <v>2.4880826293573373E-4</v>
      </c>
      <c r="H26" s="165">
        <f>Return!B26*('DJI Components'!AX29/'DJI Components'!$HJ29)</f>
        <v>4.2029213374859234E-4</v>
      </c>
      <c r="I26" s="165">
        <f>Return!B26*('DJI Components'!BE29/'DJI Components'!$HJ29)</f>
        <v>4.9358221284855172E-4</v>
      </c>
      <c r="J26" s="165">
        <f>Return!B26*('DJI Components'!BL29/'DJI Components'!$HJ29)</f>
        <v>6.299561497533693E-4</v>
      </c>
      <c r="K26" s="165">
        <f>Return!B26*('DJI Components'!BS29/'DJI Components'!$HJ29)</f>
        <v>1.2521343835739923E-4</v>
      </c>
      <c r="L26" s="165">
        <f>Return!B26*('DJI Components'!BZ29/'DJI Components'!$HJ29)</f>
        <v>2.0730223307057987E-4</v>
      </c>
      <c r="M26" s="165">
        <f>Return!B26*('DJI Components'!CG29/'DJI Components'!$HJ29)</f>
        <v>4.7089475056230108E-4</v>
      </c>
      <c r="N26" s="165">
        <f>Return!B26*('DJI Components'!CN29/'DJI Components'!$HJ29)</f>
        <v>9.0080866701342183E-4</v>
      </c>
      <c r="O26" s="165">
        <f>Return!B26*('DJI Components'!CU29/'DJI Components'!$HJ29)</f>
        <v>6.3871473884853874E-4</v>
      </c>
      <c r="P26" s="165">
        <f>Return!B26*('DJI Components'!DB29/'DJI Components'!$HJ29)</f>
        <v>3.2714771392455409E-4</v>
      </c>
      <c r="Q26" s="165">
        <f>Return!B26*('DJI Components'!DI29/'DJI Components'!$HJ29)</f>
        <v>1.1521335373246863E-3</v>
      </c>
      <c r="R26" s="165">
        <f>Return!B26*('DJI Components'!DP29/'DJI Components'!$HJ29)</f>
        <v>8.9958297351953062E-4</v>
      </c>
      <c r="S26" s="165">
        <f>Return!B26*('DJI Components'!DW29/'DJI Components'!$HJ29)</f>
        <v>4.9937007838380461E-4</v>
      </c>
      <c r="T26" s="165">
        <f>Return!B26*('DJI Components'!ED29/'DJI Components'!$HJ29)</f>
        <v>5.9905813901673136E-4</v>
      </c>
      <c r="U26" s="165">
        <f>Return!B26*('DJI Components'!EK29/'DJI Components'!$HJ29)</f>
        <v>4.6989454679374669E-3</v>
      </c>
      <c r="V26" s="165">
        <f>Return!B26*('DJI Components'!ER29/'DJI Components'!$HJ29)</f>
        <v>4.8293980801651334E-4</v>
      </c>
      <c r="W26" s="165">
        <f>Return!B26*('DJI Components'!EY29/'DJI Components'!$HJ29)</f>
        <v>1.0281739638809315E-3</v>
      </c>
      <c r="X26" s="165">
        <f>Return!B26*('DJI Components'!FF29/'DJI Components'!$HJ29)</f>
        <v>7.0135590291441584E-4</v>
      </c>
      <c r="Y26" s="165">
        <f>Return!B26*('DJI Components'!FM29/'DJI Components'!$HJ29)</f>
        <v>8.5263346780724321E-5</v>
      </c>
      <c r="Z26" s="165">
        <f>Return!B26*('DJI Components'!FT29/'DJI Components'!$HJ29)</f>
        <v>9.0882390940249397E-4</v>
      </c>
      <c r="AA26" s="165">
        <f>Return!B26*('DJI Components'!GA29/'DJI Components'!$HJ29)</f>
        <v>7.2994693478133489E-4</v>
      </c>
      <c r="AB26" s="165">
        <f>Return!B26*('DJI Components'!GH29/'DJI Components'!$HJ29)</f>
        <v>1.010163785844909E-3</v>
      </c>
      <c r="AC26" s="165">
        <f>Return!B26*('DJI Components'!GO29/'DJI Components'!$HJ29)</f>
        <v>1.2058669694849351E-4</v>
      </c>
      <c r="AD26" s="165">
        <f>Return!B26*('DJI Components'!GV29/'DJI Components'!$HJ29)</f>
        <v>1.181445130190549E-3</v>
      </c>
      <c r="AE26" s="165">
        <f>Return!B26*('DJI Components'!HC29/'DJI Components'!$HJ29)</f>
        <v>6.5725253916838755E-4</v>
      </c>
      <c r="AF26" s="166">
        <f t="shared" si="0"/>
        <v>2.6156365238345722E-2</v>
      </c>
    </row>
    <row r="27" spans="1:32" x14ac:dyDescent="0.2">
      <c r="A27" s="127">
        <f>'DJI Components'!A30</f>
        <v>44112</v>
      </c>
      <c r="B27" s="164">
        <f>Return!B27*('DJI Components'!H30/'DJI Components'!$HJ30)</f>
        <v>7.9505849284234578E-5</v>
      </c>
      <c r="C27" s="165">
        <f>Return!B27*('DJI Components'!O30/'DJI Components'!$HJ30)</f>
        <v>7.0183113245111085E-5</v>
      </c>
      <c r="D27" s="165">
        <f>Return!D27*('DJI Components'!V30/'DJI Components'!$HJ30)</f>
        <v>-1.0664756519373818E-3</v>
      </c>
      <c r="E27" s="165">
        <f>Return!B27*('DJI Components'!AC30/'DJI Components'!$HJ30)</f>
        <v>1.6160089087853158E-3</v>
      </c>
      <c r="F27" s="165">
        <f>Return!B27*('DJI Components'!AJ30/'DJI Components'!$HJ30)</f>
        <v>7.7944263218764409E-5</v>
      </c>
      <c r="G27" s="165">
        <f>Return!B27*('DJI Components'!AQ30/'DJI Components'!$HJ30)</f>
        <v>6.9945956905283874E-5</v>
      </c>
      <c r="H27" s="165">
        <f>Return!B27*('DJI Components'!AX30/'DJI Components'!$HJ30)</f>
        <v>1.1900701721787678E-4</v>
      </c>
      <c r="I27" s="165">
        <f>Return!B27*('DJI Components'!BE30/'DJI Components'!$HJ30)</f>
        <v>1.3844083523557846E-4</v>
      </c>
      <c r="J27" s="165">
        <f>Return!B27*('DJI Components'!BL30/'DJI Components'!$HJ30)</f>
        <v>1.781365788673566E-4</v>
      </c>
      <c r="K27" s="165">
        <f>Return!B27*('DJI Components'!BS30/'DJI Components'!$HJ30)</f>
        <v>3.5746839084051684E-5</v>
      </c>
      <c r="L27" s="165">
        <f>Return!B27*('DJI Components'!BZ30/'DJI Components'!$HJ30)</f>
        <v>5.8813128554247367E-5</v>
      </c>
      <c r="M27" s="165">
        <f>Return!B27*('DJI Components'!CG30/'DJI Components'!$HJ30)</f>
        <v>1.3070884490614843E-4</v>
      </c>
      <c r="N27" s="165">
        <f>Return!B27*('DJI Components'!CN30/'DJI Components'!$HJ30)</f>
        <v>2.5171438261043292E-4</v>
      </c>
      <c r="O27" s="165">
        <f>Return!B27*('DJI Components'!CU30/'DJI Components'!$HJ30)</f>
        <v>1.7974939977557984E-4</v>
      </c>
      <c r="P27" s="165">
        <f>Return!B27*('DJI Components'!DB30/'DJI Components'!$HJ30)</f>
        <v>9.6293478900360755E-5</v>
      </c>
      <c r="Q27" s="165">
        <f>Return!B27*('DJI Components'!DI30/'DJI Components'!$HJ30)</f>
        <v>3.221704278242619E-4</v>
      </c>
      <c r="R27" s="165">
        <f>Return!B27*('DJI Components'!DP30/'DJI Components'!$HJ30)</f>
        <v>2.5497914503186901E-4</v>
      </c>
      <c r="S27" s="165">
        <f>Return!B27*('DJI Components'!DW30/'DJI Components'!$HJ30)</f>
        <v>1.382749835950977E-4</v>
      </c>
      <c r="T27" s="165">
        <f>Return!B27*('DJI Components'!ED30/'DJI Components'!$HJ30)</f>
        <v>1.6729261015992645E-4</v>
      </c>
      <c r="U27" s="165">
        <f>Return!B27*('DJI Components'!EK30/'DJI Components'!$HJ30)</f>
        <v>1.3088792851596389E-3</v>
      </c>
      <c r="V27" s="165">
        <f>Return!B27*('DJI Components'!ER30/'DJI Components'!$HJ30)</f>
        <v>1.3376723791765026E-4</v>
      </c>
      <c r="W27" s="165">
        <f>Return!B27*('DJI Components'!EY30/'DJI Components'!$HJ30)</f>
        <v>2.8748540907693929E-4</v>
      </c>
      <c r="X27" s="165">
        <f>Return!B27*('DJI Components'!FF30/'DJI Components'!$HJ30)</f>
        <v>1.9443598168949067E-4</v>
      </c>
      <c r="Y27" s="165">
        <f>Return!B27*('DJI Components'!FM30/'DJI Components'!$HJ30)</f>
        <v>2.4059130975480032E-5</v>
      </c>
      <c r="Z27" s="165">
        <f>Return!B27*('DJI Components'!FT30/'DJI Components'!$HJ30)</f>
        <v>2.5181637561629846E-4</v>
      </c>
      <c r="AA27" s="165">
        <f>Return!B27*('DJI Components'!GA30/'DJI Components'!$HJ30)</f>
        <v>2.0130164786515077E-4</v>
      </c>
      <c r="AB27" s="165">
        <f>Return!B27*('DJI Components'!GH30/'DJI Components'!$HJ30)</f>
        <v>2.8126202762395369E-4</v>
      </c>
      <c r="AC27" s="165">
        <f>Return!B27*('DJI Components'!GO30/'DJI Components'!$HJ30)</f>
        <v>3.3285388699063202E-5</v>
      </c>
      <c r="AD27" s="165">
        <f>Return!B27*('DJI Components'!GV30/'DJI Components'!$HJ30)</f>
        <v>3.2922043752301334E-4</v>
      </c>
      <c r="AE27" s="165">
        <f>Return!B27*('DJI Components'!HC30/'DJI Components'!$HJ30)</f>
        <v>1.8280771060093671E-4</v>
      </c>
      <c r="AF27" s="166">
        <f t="shared" si="0"/>
        <v>6.1467607440117318E-3</v>
      </c>
    </row>
    <row r="28" spans="1:32" x14ac:dyDescent="0.2">
      <c r="A28" s="127">
        <f>'DJI Components'!A31</f>
        <v>44113</v>
      </c>
      <c r="B28" s="164">
        <f>Return!B28*('DJI Components'!H31/'DJI Components'!$HJ31)</f>
        <v>1.0266912622618099E-4</v>
      </c>
      <c r="C28" s="165">
        <f>Return!B28*('DJI Components'!O31/'DJI Components'!$HJ31)</f>
        <v>9.0016225848129762E-5</v>
      </c>
      <c r="D28" s="165">
        <f>Return!D28*('DJI Components'!V31/'DJI Components'!$HJ31)</f>
        <v>-2.1858247409482144E-4</v>
      </c>
      <c r="E28" s="165">
        <f>Return!B28*('DJI Components'!AC31/'DJI Components'!$HJ31)</f>
        <v>2.1031805182591713E-3</v>
      </c>
      <c r="F28" s="165">
        <f>Return!B28*('DJI Components'!AJ31/'DJI Components'!$HJ31)</f>
        <v>9.9309645642849101E-5</v>
      </c>
      <c r="G28" s="165">
        <f>Return!B28*('DJI Components'!AQ31/'DJI Components'!$HJ31)</f>
        <v>9.0778055334867036E-5</v>
      </c>
      <c r="H28" s="165">
        <f>Return!B28*('DJI Components'!AX31/'DJI Components'!$HJ31)</f>
        <v>1.4976625922613187E-4</v>
      </c>
      <c r="I28" s="165">
        <f>Return!B28*('DJI Components'!BE31/'DJI Components'!$HJ31)</f>
        <v>1.77362353047216E-4</v>
      </c>
      <c r="J28" s="165">
        <f>Return!B28*('DJI Components'!BL31/'DJI Components'!$HJ31)</f>
        <v>2.2945520264527693E-4</v>
      </c>
      <c r="K28" s="165">
        <f>Return!B28*('DJI Components'!BS31/'DJI Components'!$HJ31)</f>
        <v>4.5758698374037668E-5</v>
      </c>
      <c r="L28" s="165">
        <f>Return!B28*('DJI Components'!BZ31/'DJI Components'!$HJ31)</f>
        <v>7.5075366370652439E-5</v>
      </c>
      <c r="M28" s="165">
        <f>Return!B28*('DJI Components'!CG31/'DJI Components'!$HJ31)</f>
        <v>1.6639492274113615E-4</v>
      </c>
      <c r="N28" s="165">
        <f>Return!B28*('DJI Components'!CN31/'DJI Components'!$HJ31)</f>
        <v>3.2358056409449666E-4</v>
      </c>
      <c r="O28" s="165">
        <f>Return!B28*('DJI Components'!CU31/'DJI Components'!$HJ31)</f>
        <v>2.2756826508708023E-4</v>
      </c>
      <c r="P28" s="165">
        <f>Return!B28*('DJI Components'!DB31/'DJI Components'!$HJ31)</f>
        <v>1.1971361409098355E-4</v>
      </c>
      <c r="Q28" s="165">
        <f>Return!B28*('DJI Components'!DI31/'DJI Components'!$HJ31)</f>
        <v>4.1788202429622249E-4</v>
      </c>
      <c r="R28" s="165">
        <f>Return!B28*('DJI Components'!DP31/'DJI Components'!$HJ31)</f>
        <v>3.2431397597359069E-4</v>
      </c>
      <c r="S28" s="165">
        <f>Return!B28*('DJI Components'!DW31/'DJI Components'!$HJ31)</f>
        <v>1.7612324863107456E-4</v>
      </c>
      <c r="T28" s="165">
        <f>Return!B28*('DJI Components'!ED31/'DJI Components'!$HJ31)</f>
        <v>2.1368379837083068E-4</v>
      </c>
      <c r="U28" s="165">
        <f>Return!B28*('DJI Components'!EK31/'DJI Components'!$HJ31)</f>
        <v>1.7159199117852959E-3</v>
      </c>
      <c r="V28" s="165">
        <f>Return!B28*('DJI Components'!ER31/'DJI Components'!$HJ31)</f>
        <v>1.7279209103516067E-4</v>
      </c>
      <c r="W28" s="165">
        <f>Return!B28*('DJI Components'!EY31/'DJI Components'!$HJ31)</f>
        <v>3.7105226702604675E-4</v>
      </c>
      <c r="X28" s="165">
        <f>Return!B28*('DJI Components'!FF31/'DJI Components'!$HJ31)</f>
        <v>2.5289883531547547E-4</v>
      </c>
      <c r="Y28" s="165">
        <f>Return!B28*('DJI Components'!FM31/'DJI Components'!$HJ31)</f>
        <v>3.0832641705129218E-5</v>
      </c>
      <c r="Z28" s="165">
        <f>Return!B28*('DJI Components'!FT31/'DJI Components'!$HJ31)</f>
        <v>3.2755219548161473E-4</v>
      </c>
      <c r="AA28" s="165">
        <f>Return!B28*('DJI Components'!GA31/'DJI Components'!$HJ31)</f>
        <v>2.5811672020241888E-4</v>
      </c>
      <c r="AB28" s="165">
        <f>Return!B28*('DJI Components'!GH31/'DJI Components'!$HJ31)</f>
        <v>3.6628162040367709E-4</v>
      </c>
      <c r="AC28" s="165">
        <f>Return!B28*('DJI Components'!GO31/'DJI Components'!$HJ31)</f>
        <v>4.2968095611488188E-5</v>
      </c>
      <c r="AD28" s="165">
        <f>Return!B28*('DJI Components'!GV31/'DJI Components'!$HJ31)</f>
        <v>4.2537352806179085E-4</v>
      </c>
      <c r="AE28" s="165">
        <f>Return!B28*('DJI Components'!HC31/'DJI Components'!$HJ31)</f>
        <v>2.3744062398653112E-4</v>
      </c>
      <c r="AF28" s="166">
        <f t="shared" si="0"/>
        <v>9.1152779207797335E-3</v>
      </c>
    </row>
    <row r="29" spans="1:32" x14ac:dyDescent="0.2">
      <c r="A29" s="127">
        <f>'DJI Components'!A32</f>
        <v>44116</v>
      </c>
      <c r="B29" s="164">
        <f>Return!B29*('DJI Components'!H32/'DJI Components'!$HJ32)</f>
        <v>-4.0521542541835338E-5</v>
      </c>
      <c r="C29" s="165">
        <f>Return!B29*('DJI Components'!O32/'DJI Components'!$HJ32)</f>
        <v>-3.5755163013424257E-5</v>
      </c>
      <c r="D29" s="165">
        <f>Return!D29*('DJI Components'!V32/'DJI Components'!$HJ32)</f>
        <v>1.8173165388215223E-4</v>
      </c>
      <c r="E29" s="165">
        <f>Return!B29*('DJI Components'!AC32/'DJI Components'!$HJ32)</f>
        <v>-8.8621523357131451E-4</v>
      </c>
      <c r="F29" s="165">
        <f>Return!B29*('DJI Components'!AJ32/'DJI Components'!$HJ32)</f>
        <v>-3.9351398502385282E-5</v>
      </c>
      <c r="G29" s="165">
        <f>Return!B29*('DJI Components'!AQ32/'DJI Components'!$HJ32)</f>
        <v>-3.6796933147400454E-5</v>
      </c>
      <c r="H29" s="165">
        <f>Return!B29*('DJI Components'!AX32/'DJI Components'!$HJ32)</f>
        <v>-5.9746662672486573E-5</v>
      </c>
      <c r="I29" s="165">
        <f>Return!B29*('DJI Components'!BE32/'DJI Components'!$HJ32)</f>
        <v>-7.123425069322329E-5</v>
      </c>
      <c r="J29" s="165">
        <f>Return!B29*('DJI Components'!BL32/'DJI Components'!$HJ32)</f>
        <v>-9.1411601210549819E-5</v>
      </c>
      <c r="K29" s="165">
        <f>Return!B29*('DJI Components'!BS32/'DJI Components'!$HJ32)</f>
        <v>-1.7860701164977071E-5</v>
      </c>
      <c r="L29" s="165">
        <f>Return!B29*('DJI Components'!BZ32/'DJI Components'!$HJ32)</f>
        <v>-3.0688090552460314E-5</v>
      </c>
      <c r="M29" s="165">
        <f>Return!B29*('DJI Components'!CG32/'DJI Components'!$HJ32)</f>
        <v>-6.5946840308321144E-5</v>
      </c>
      <c r="N29" s="165">
        <f>Return!B29*('DJI Components'!CN32/'DJI Components'!$HJ32)</f>
        <v>-1.2864719831068584E-4</v>
      </c>
      <c r="O29" s="165">
        <f>Return!B29*('DJI Components'!CU32/'DJI Components'!$HJ32)</f>
        <v>-9.1972432601347736E-5</v>
      </c>
      <c r="P29" s="165">
        <f>Return!B29*('DJI Components'!DB32/'DJI Components'!$HJ32)</f>
        <v>-4.7215513389594509E-5</v>
      </c>
      <c r="Q29" s="165">
        <f>Return!B29*('DJI Components'!DI32/'DJI Components'!$HJ32)</f>
        <v>-1.6651985388459366E-4</v>
      </c>
      <c r="R29" s="165">
        <f>Return!B29*('DJI Components'!DP32/'DJI Components'!$HJ32)</f>
        <v>-1.3006831273135221E-4</v>
      </c>
      <c r="S29" s="165">
        <f>Return!B29*('DJI Components'!DW32/'DJI Components'!$HJ32)</f>
        <v>-7.0177651684089317E-5</v>
      </c>
      <c r="T29" s="165">
        <f>Return!B29*('DJI Components'!ED32/'DJI Components'!$HJ32)</f>
        <v>-8.4661963765147869E-5</v>
      </c>
      <c r="U29" s="165">
        <f>Return!B29*('DJI Components'!EK32/'DJI Components'!$HJ32)</f>
        <v>-6.9746073101197383E-4</v>
      </c>
      <c r="V29" s="165">
        <f>Return!B29*('DJI Components'!ER32/'DJI Components'!$HJ32)</f>
        <v>-6.7666156743747036E-5</v>
      </c>
      <c r="W29" s="165">
        <f>Return!B29*('DJI Components'!EY32/'DJI Components'!$HJ32)</f>
        <v>-1.4862664999128625E-4</v>
      </c>
      <c r="X29" s="165">
        <f>Return!B29*('DJI Components'!FF32/'DJI Components'!$HJ32)</f>
        <v>-1.0046146377943971E-4</v>
      </c>
      <c r="Y29" s="165">
        <f>Return!B29*('DJI Components'!FM32/'DJI Components'!$HJ32)</f>
        <v>-1.2290838197048984E-5</v>
      </c>
      <c r="Z29" s="165">
        <f>Return!B29*('DJI Components'!FT32/'DJI Components'!$HJ32)</f>
        <v>-1.3061998021053576E-4</v>
      </c>
      <c r="AA29" s="165">
        <f>Return!B29*('DJI Components'!GA32/'DJI Components'!$HJ32)</f>
        <v>-1.0264559880443139E-4</v>
      </c>
      <c r="AB29" s="165">
        <f>Return!B29*('DJI Components'!GH32/'DJI Components'!$HJ32)</f>
        <v>-1.4495300444167022E-4</v>
      </c>
      <c r="AC29" s="165">
        <f>Return!B29*('DJI Components'!GO32/'DJI Components'!$HJ32)</f>
        <v>-1.6765792839880787E-5</v>
      </c>
      <c r="AD29" s="165">
        <f>Return!B29*('DJI Components'!GV32/'DJI Components'!$HJ32)</f>
        <v>-1.7026901839674061E-4</v>
      </c>
      <c r="AE29" s="165">
        <f>Return!B29*('DJI Components'!HC32/'DJI Components'!$HJ32)</f>
        <v>-9.4066969563237331E-5</v>
      </c>
      <c r="AF29" s="166">
        <f t="shared" si="0"/>
        <v>-3.5988858938430291E-3</v>
      </c>
    </row>
    <row r="30" spans="1:32" x14ac:dyDescent="0.2">
      <c r="A30" s="127">
        <f>'DJI Components'!A33</f>
        <v>44117</v>
      </c>
      <c r="B30" s="164">
        <f>Return!B30*('DJI Components'!H33/'DJI Components'!$HJ33)</f>
        <v>-1.2575214835270441E-4</v>
      </c>
      <c r="C30" s="165">
        <f>Return!B30*('DJI Components'!O33/'DJI Components'!$HJ33)</f>
        <v>-1.1062005926072162E-4</v>
      </c>
      <c r="D30" s="165">
        <f>Return!D30*('DJI Components'!V33/'DJI Components'!$HJ33)</f>
        <v>-1.0807952004615451E-5</v>
      </c>
      <c r="E30" s="165">
        <f>Return!B30*('DJI Components'!AC33/'DJI Components'!$HJ33)</f>
        <v>-2.7097249894664378E-3</v>
      </c>
      <c r="F30" s="165">
        <f>Return!B30*('DJI Components'!AJ33/'DJI Components'!$HJ33)</f>
        <v>-1.1975317445253284E-4</v>
      </c>
      <c r="G30" s="165">
        <f>Return!B30*('DJI Components'!AQ33/'DJI Components'!$HJ33)</f>
        <v>-1.152294191961524E-4</v>
      </c>
      <c r="H30" s="165">
        <f>Return!B30*('DJI Components'!AX33/'DJI Components'!$HJ33)</f>
        <v>-1.8486620238215685E-4</v>
      </c>
      <c r="I30" s="165">
        <f>Return!B30*('DJI Components'!BE33/'DJI Components'!$HJ33)</f>
        <v>-2.2069495945577439E-4</v>
      </c>
      <c r="J30" s="165">
        <f>Return!B30*('DJI Components'!BL33/'DJI Components'!$HJ33)</f>
        <v>-2.8223089454035364E-4</v>
      </c>
      <c r="K30" s="165">
        <f>Return!B30*('DJI Components'!BS33/'DJI Components'!$HJ33)</f>
        <v>-5.5994147475823958E-5</v>
      </c>
      <c r="L30" s="165">
        <f>Return!B30*('DJI Components'!BZ33/'DJI Components'!$HJ33)</f>
        <v>-9.4899949888249655E-5</v>
      </c>
      <c r="M30" s="165">
        <f>Return!B30*('DJI Components'!CG33/'DJI Components'!$HJ33)</f>
        <v>-2.1022405364229412E-4</v>
      </c>
      <c r="N30" s="165">
        <f>Return!B30*('DJI Components'!CN33/'DJI Components'!$HJ33)</f>
        <v>-4.0893484708016438E-4</v>
      </c>
      <c r="O30" s="165">
        <f>Return!B30*('DJI Components'!CU33/'DJI Components'!$HJ33)</f>
        <v>-2.8861363069727382E-4</v>
      </c>
      <c r="P30" s="165">
        <f>Return!B30*('DJI Components'!DB33/'DJI Components'!$HJ33)</f>
        <v>-1.4584221762740165E-4</v>
      </c>
      <c r="Q30" s="165">
        <f>Return!B30*('DJI Components'!DI33/'DJI Components'!$HJ33)</f>
        <v>-5.1104488802203427E-4</v>
      </c>
      <c r="R30" s="165">
        <f>Return!B30*('DJI Components'!DP33/'DJI Components'!$HJ33)</f>
        <v>-4.0191913608410962E-4</v>
      </c>
      <c r="S30" s="165">
        <f>Return!B30*('DJI Components'!DW33/'DJI Components'!$HJ33)</f>
        <v>-2.2163395499535037E-4</v>
      </c>
      <c r="T30" s="165">
        <f>Return!B30*('DJI Components'!ED33/'DJI Components'!$HJ33)</f>
        <v>-2.6707796359391154E-4</v>
      </c>
      <c r="U30" s="165">
        <f>Return!B30*('DJI Components'!EK33/'DJI Components'!$HJ33)</f>
        <v>-2.2051414688287565E-3</v>
      </c>
      <c r="V30" s="165">
        <f>Return!B30*('DJI Components'!ER33/'DJI Components'!$HJ33)</f>
        <v>-2.1210976392680141E-4</v>
      </c>
      <c r="W30" s="165">
        <f>Return!B30*('DJI Components'!EY33/'DJI Components'!$HJ33)</f>
        <v>-4.6592574021834106E-4</v>
      </c>
      <c r="X30" s="165">
        <f>Return!B30*('DJI Components'!FF33/'DJI Components'!$HJ33)</f>
        <v>-3.1558466504267961E-4</v>
      </c>
      <c r="Y30" s="165">
        <f>Return!B30*('DJI Components'!FM33/'DJI Components'!$HJ33)</f>
        <v>-3.7395925844929108E-5</v>
      </c>
      <c r="Z30" s="165">
        <f>Return!B30*('DJI Components'!FT33/'DJI Components'!$HJ33)</f>
        <v>-4.1207486281791332E-4</v>
      </c>
      <c r="AA30" s="165">
        <f>Return!B30*('DJI Components'!GA33/'DJI Components'!$HJ33)</f>
        <v>-3.2137694740691389E-4</v>
      </c>
      <c r="AB30" s="165">
        <f>Return!B30*('DJI Components'!GH33/'DJI Components'!$HJ33)</f>
        <v>-4.5070333642370129E-4</v>
      </c>
      <c r="AC30" s="165">
        <f>Return!B30*('DJI Components'!GO33/'DJI Components'!$HJ33)</f>
        <v>-5.2608347006202678E-5</v>
      </c>
      <c r="AD30" s="165">
        <f>Return!B30*('DJI Components'!GV33/'DJI Components'!$HJ33)</f>
        <v>-5.4214909891624132E-4</v>
      </c>
      <c r="AE30" s="165">
        <f>Return!B30*('DJI Components'!HC33/'DJI Components'!$HJ33)</f>
        <v>-3.0489395812755693E-4</v>
      </c>
      <c r="AF30" s="166">
        <f t="shared" si="0"/>
        <v>-1.18058287027781E-2</v>
      </c>
    </row>
    <row r="31" spans="1:32" x14ac:dyDescent="0.2">
      <c r="A31" s="127">
        <f>'DJI Components'!A34</f>
        <v>44118</v>
      </c>
      <c r="B31" s="164">
        <f>Return!B31*('DJI Components'!H34/'DJI Components'!$HJ34)</f>
        <v>1.133855817560492E-4</v>
      </c>
      <c r="C31" s="165">
        <f>Return!B31*('DJI Components'!O34/'DJI Components'!$HJ34)</f>
        <v>9.8505274806305824E-5</v>
      </c>
      <c r="D31" s="165">
        <f>Return!D31*('DJI Components'!V34/'DJI Components'!$HJ34)</f>
        <v>-1.08220526868147E-4</v>
      </c>
      <c r="E31" s="165">
        <f>Return!B31*('DJI Components'!AC34/'DJI Components'!$HJ34)</f>
        <v>2.4193667147165998E-3</v>
      </c>
      <c r="F31" s="165">
        <f>Return!B31*('DJI Components'!AJ34/'DJI Components'!$HJ34)</f>
        <v>1.0756647963131846E-4</v>
      </c>
      <c r="G31" s="165">
        <f>Return!B31*('DJI Components'!AQ34/'DJI Components'!$HJ34)</f>
        <v>1.03750508096031E-4</v>
      </c>
      <c r="H31" s="165">
        <f>Return!B31*('DJI Components'!AX34/'DJI Components'!$HJ34)</f>
        <v>1.6392317034660418E-4</v>
      </c>
      <c r="I31" s="165">
        <f>Return!B31*('DJI Components'!BE34/'DJI Components'!$HJ34)</f>
        <v>1.9729576229520881E-4</v>
      </c>
      <c r="J31" s="165">
        <f>Return!B31*('DJI Components'!BL34/'DJI Components'!$HJ34)</f>
        <v>2.5129999116329214E-4</v>
      </c>
      <c r="K31" s="165">
        <f>Return!B31*('DJI Components'!BS34/'DJI Components'!$HJ34)</f>
        <v>5.0342419725325154E-5</v>
      </c>
      <c r="L31" s="165">
        <f>Return!B31*('DJI Components'!BZ34/'DJI Components'!$HJ34)</f>
        <v>8.4836742392282305E-5</v>
      </c>
      <c r="M31" s="165">
        <f>Return!B31*('DJI Components'!CG34/'DJI Components'!$HJ34)</f>
        <v>1.8684617378788971E-4</v>
      </c>
      <c r="N31" s="165">
        <f>Return!B31*('DJI Components'!CN34/'DJI Components'!$HJ34)</f>
        <v>3.6073567959034683E-4</v>
      </c>
      <c r="O31" s="165">
        <f>Return!B31*('DJI Components'!CU34/'DJI Components'!$HJ34)</f>
        <v>2.5615656760273668E-4</v>
      </c>
      <c r="P31" s="165">
        <f>Return!B31*('DJI Components'!DB34/'DJI Components'!$HJ34)</f>
        <v>1.3099157598940993E-4</v>
      </c>
      <c r="Q31" s="165">
        <f>Return!B31*('DJI Components'!DI34/'DJI Components'!$HJ34)</f>
        <v>4.5514616686167148E-4</v>
      </c>
      <c r="R31" s="165">
        <f>Return!B31*('DJI Components'!DP34/'DJI Components'!$HJ34)</f>
        <v>3.5659266013245112E-4</v>
      </c>
      <c r="S31" s="165">
        <f>Return!B31*('DJI Components'!DW34/'DJI Components'!$HJ34)</f>
        <v>1.9797278347842226E-4</v>
      </c>
      <c r="T31" s="165">
        <f>Return!B31*('DJI Components'!ED34/'DJI Components'!$HJ34)</f>
        <v>2.3769174865291172E-4</v>
      </c>
      <c r="U31" s="165">
        <f>Return!B31*('DJI Components'!EK34/'DJI Components'!$HJ34)</f>
        <v>1.9497334618120629E-3</v>
      </c>
      <c r="V31" s="165">
        <f>Return!B31*('DJI Components'!ER34/'DJI Components'!$HJ34)</f>
        <v>1.8698496313044845E-4</v>
      </c>
      <c r="W31" s="165">
        <f>Return!B31*('DJI Components'!EY34/'DJI Components'!$HJ34)</f>
        <v>4.1520063304638594E-4</v>
      </c>
      <c r="X31" s="165">
        <f>Return!B31*('DJI Components'!FF34/'DJI Components'!$HJ34)</f>
        <v>2.7456710813011443E-4</v>
      </c>
      <c r="Y31" s="165">
        <f>Return!B31*('DJI Components'!FM34/'DJI Components'!$HJ34)</f>
        <v>3.310982602006469E-5</v>
      </c>
      <c r="Z31" s="165">
        <f>Return!B31*('DJI Components'!FT34/'DJI Components'!$HJ34)</f>
        <v>3.5703015589015527E-4</v>
      </c>
      <c r="AA31" s="165">
        <f>Return!B31*('DJI Components'!GA34/'DJI Components'!$HJ34)</f>
        <v>2.8223472321337728E-4</v>
      </c>
      <c r="AB31" s="165">
        <f>Return!B31*('DJI Components'!GH34/'DJI Components'!$HJ34)</f>
        <v>3.9793740996897458E-4</v>
      </c>
      <c r="AC31" s="165">
        <f>Return!B31*('DJI Components'!GO34/'DJI Components'!$HJ34)</f>
        <v>4.712300890745991E-5</v>
      </c>
      <c r="AD31" s="165">
        <f>Return!B31*('DJI Components'!GV34/'DJI Components'!$HJ34)</f>
        <v>4.7612110021215539E-4</v>
      </c>
      <c r="AE31" s="165">
        <f>Return!B31*('DJI Components'!HC34/'DJI Components'!$HJ34)</f>
        <v>2.6702194049878106E-4</v>
      </c>
      <c r="AF31" s="166">
        <f t="shared" si="0"/>
        <v>1.0351249804986688E-2</v>
      </c>
    </row>
    <row r="32" spans="1:32" x14ac:dyDescent="0.2">
      <c r="A32" s="127">
        <f>'DJI Components'!A35</f>
        <v>44119</v>
      </c>
      <c r="B32" s="164">
        <f>Return!B32*('DJI Components'!H35/'DJI Components'!$HJ35)</f>
        <v>4.3406891474378933E-5</v>
      </c>
      <c r="C32" s="165">
        <f>Return!B32*('DJI Components'!O35/'DJI Components'!$HJ35)</f>
        <v>3.7422473797672762E-5</v>
      </c>
      <c r="D32" s="165">
        <f>Return!D32*('DJI Components'!V35/'DJI Components'!$HJ35)</f>
        <v>-1.7218562661076351E-4</v>
      </c>
      <c r="E32" s="165">
        <f>Return!B32*('DJI Components'!AC35/'DJI Components'!$HJ35)</f>
        <v>9.1881621757228282E-4</v>
      </c>
      <c r="F32" s="165">
        <f>Return!B32*('DJI Components'!AJ35/'DJI Components'!$HJ35)</f>
        <v>4.1264813074593259E-5</v>
      </c>
      <c r="G32" s="165">
        <f>Return!B32*('DJI Components'!AQ35/'DJI Components'!$HJ35)</f>
        <v>3.9904329321783354E-5</v>
      </c>
      <c r="H32" s="165">
        <f>Return!B32*('DJI Components'!AX35/'DJI Components'!$HJ35)</f>
        <v>6.2981361569782956E-5</v>
      </c>
      <c r="I32" s="165">
        <f>Return!B32*('DJI Components'!BE35/'DJI Components'!$HJ35)</f>
        <v>7.537695339521002E-5</v>
      </c>
      <c r="J32" s="165">
        <f>Return!B32*('DJI Components'!BL35/'DJI Components'!$HJ35)</f>
        <v>9.5568641724130924E-5</v>
      </c>
      <c r="K32" s="165">
        <f>Return!B32*('DJI Components'!BS35/'DJI Components'!$HJ35)</f>
        <v>1.9361434560607957E-5</v>
      </c>
      <c r="L32" s="165">
        <f>Return!B32*('DJI Components'!BZ35/'DJI Components'!$HJ35)</f>
        <v>3.1944288119343519E-5</v>
      </c>
      <c r="M32" s="165">
        <f>Return!B32*('DJI Components'!CG35/'DJI Components'!$HJ35)</f>
        <v>7.0569745533918354E-5</v>
      </c>
      <c r="N32" s="165">
        <f>Return!B32*('DJI Components'!CN35/'DJI Components'!$HJ35)</f>
        <v>1.3775894389845335E-4</v>
      </c>
      <c r="O32" s="165">
        <f>Return!B32*('DJI Components'!CU35/'DJI Components'!$HJ35)</f>
        <v>9.8216075341272456E-5</v>
      </c>
      <c r="P32" s="165">
        <f>Return!B32*('DJI Components'!DB35/'DJI Components'!$HJ35)</f>
        <v>4.952882580077652E-5</v>
      </c>
      <c r="Q32" s="165">
        <f>Return!B32*('DJI Components'!DI35/'DJI Components'!$HJ35)</f>
        <v>1.7247444308152285E-4</v>
      </c>
      <c r="R32" s="165">
        <f>Return!B32*('DJI Components'!DP35/'DJI Components'!$HJ35)</f>
        <v>1.3799870122639936E-4</v>
      </c>
      <c r="S32" s="165">
        <f>Return!B32*('DJI Components'!DW35/'DJI Components'!$HJ35)</f>
        <v>7.6154128531759769E-5</v>
      </c>
      <c r="T32" s="165">
        <f>Return!B32*('DJI Components'!ED35/'DJI Components'!$HJ35)</f>
        <v>8.8996300091474998E-5</v>
      </c>
      <c r="U32" s="165">
        <f>Return!B32*('DJI Components'!EK35/'DJI Components'!$HJ35)</f>
        <v>7.3936673668152035E-4</v>
      </c>
      <c r="V32" s="165">
        <f>Return!B32*('DJI Components'!ER35/'DJI Components'!$HJ35)</f>
        <v>7.2043049195881826E-5</v>
      </c>
      <c r="W32" s="165">
        <f>Return!B32*('DJI Components'!EY35/'DJI Components'!$HJ35)</f>
        <v>1.5807934546153426E-4</v>
      </c>
      <c r="X32" s="165">
        <f>Return!B32*('DJI Components'!FF35/'DJI Components'!$HJ35)</f>
        <v>9.8956087424390812E-5</v>
      </c>
      <c r="Y32" s="165">
        <f>Return!B32*('DJI Components'!FM35/'DJI Components'!$HJ35)</f>
        <v>1.2693043124825915E-5</v>
      </c>
      <c r="Z32" s="165">
        <f>Return!B32*('DJI Components'!FT35/'DJI Components'!$HJ35)</f>
        <v>1.3728098697533982E-4</v>
      </c>
      <c r="AA32" s="165">
        <f>Return!B32*('DJI Components'!GA35/'DJI Components'!$HJ35)</f>
        <v>1.071148241187338E-4</v>
      </c>
      <c r="AB32" s="165">
        <f>Return!B32*('DJI Components'!GH35/'DJI Components'!$HJ35)</f>
        <v>1.497393331784175E-4</v>
      </c>
      <c r="AC32" s="165">
        <f>Return!B32*('DJI Components'!GO35/'DJI Components'!$HJ35)</f>
        <v>1.7731449685111674E-5</v>
      </c>
      <c r="AD32" s="165">
        <f>Return!B32*('DJI Components'!GV35/'DJI Components'!$HJ35)</f>
        <v>1.8228232921520352E-4</v>
      </c>
      <c r="AE32" s="165">
        <f>Return!B32*('DJI Components'!HC35/'DJI Components'!$HJ35)</f>
        <v>1.0243094418685341E-4</v>
      </c>
      <c r="AF32" s="166">
        <f t="shared" si="0"/>
        <v>3.8032770707524133E-3</v>
      </c>
    </row>
    <row r="33" spans="1:32" x14ac:dyDescent="0.2">
      <c r="A33" s="127">
        <f>'DJI Components'!A36</f>
        <v>44120</v>
      </c>
      <c r="B33" s="164">
        <f>Return!B33*('DJI Components'!H36/'DJI Components'!$HJ36)</f>
        <v>1.2196438533886977E-4</v>
      </c>
      <c r="C33" s="165">
        <f>Return!B33*('DJI Components'!O36/'DJI Components'!$HJ36)</f>
        <v>1.0446502360905033E-4</v>
      </c>
      <c r="D33" s="165">
        <f>Return!D33*('DJI Components'!V36/'DJI Components'!$HJ36)</f>
        <v>4.6976202379661327E-5</v>
      </c>
      <c r="E33" s="165">
        <f>Return!B33*('DJI Components'!AC36/'DJI Components'!$HJ36)</f>
        <v>2.5025721847279077E-3</v>
      </c>
      <c r="F33" s="165">
        <f>Return!B33*('DJI Components'!AJ36/'DJI Components'!$HJ36)</f>
        <v>1.1683516079007918E-4</v>
      </c>
      <c r="G33" s="165">
        <f>Return!B33*('DJI Components'!AQ36/'DJI Components'!$HJ36)</f>
        <v>1.133760532290374E-4</v>
      </c>
      <c r="H33" s="165">
        <f>Return!B33*('DJI Components'!AX36/'DJI Components'!$HJ36)</f>
        <v>1.7353230821913585E-4</v>
      </c>
      <c r="I33" s="165">
        <f>Return!B33*('DJI Components'!BE36/'DJI Components'!$HJ36)</f>
        <v>2.1044804757016541E-4</v>
      </c>
      <c r="J33" s="165">
        <f>Return!B33*('DJI Components'!BL36/'DJI Components'!$HJ36)</f>
        <v>2.6577212593606632E-4</v>
      </c>
      <c r="K33" s="165">
        <f>Return!B33*('DJI Components'!BS36/'DJI Components'!$HJ36)</f>
        <v>5.3700400237257288E-5</v>
      </c>
      <c r="L33" s="165">
        <f>Return!B33*('DJI Components'!BZ36/'DJI Components'!$HJ36)</f>
        <v>8.7745488430425195E-5</v>
      </c>
      <c r="M33" s="165">
        <f>Return!B33*('DJI Components'!CG36/'DJI Components'!$HJ36)</f>
        <v>1.8840201853740049E-4</v>
      </c>
      <c r="N33" s="165">
        <f>Return!B33*('DJI Components'!CN36/'DJI Components'!$HJ36)</f>
        <v>3.8295486705508037E-4</v>
      </c>
      <c r="O33" s="165">
        <f>Return!B33*('DJI Components'!CU36/'DJI Components'!$HJ36)</f>
        <v>2.7448717244014405E-4</v>
      </c>
      <c r="P33" s="165">
        <f>Return!B33*('DJI Components'!DB36/'DJI Components'!$HJ36)</f>
        <v>1.3877340962121924E-4</v>
      </c>
      <c r="Q33" s="165">
        <f>Return!B33*('DJI Components'!DI36/'DJI Components'!$HJ36)</f>
        <v>4.8222333904504225E-4</v>
      </c>
      <c r="R33" s="165">
        <f>Return!B33*('DJI Components'!DP36/'DJI Components'!$HJ36)</f>
        <v>3.8266967928118824E-4</v>
      </c>
      <c r="S33" s="165">
        <f>Return!B33*('DJI Components'!DW36/'DJI Components'!$HJ36)</f>
        <v>2.1136309715343851E-4</v>
      </c>
      <c r="T33" s="165">
        <f>Return!B33*('DJI Components'!ED36/'DJI Components'!$HJ36)</f>
        <v>2.4970539373423626E-4</v>
      </c>
      <c r="U33" s="165">
        <f>Return!B33*('DJI Components'!EK36/'DJI Components'!$HJ36)</f>
        <v>2.0545021221954614E-3</v>
      </c>
      <c r="V33" s="165">
        <f>Return!B33*('DJI Components'!ER36/'DJI Components'!$HJ36)</f>
        <v>1.9863649998945679E-4</v>
      </c>
      <c r="W33" s="165">
        <f>Return!B33*('DJI Components'!EY36/'DJI Components'!$HJ36)</f>
        <v>4.4097042049609574E-4</v>
      </c>
      <c r="X33" s="165">
        <f>Return!B33*('DJI Components'!FF36/'DJI Components'!$HJ36)</f>
        <v>2.7204143375129307E-4</v>
      </c>
      <c r="Y33" s="165">
        <f>Return!B33*('DJI Components'!FM36/'DJI Components'!$HJ36)</f>
        <v>3.5500003426645363E-5</v>
      </c>
      <c r="Z33" s="165">
        <f>Return!B33*('DJI Components'!FT36/'DJI Components'!$HJ36)</f>
        <v>3.8773120574349634E-4</v>
      </c>
      <c r="AA33" s="165">
        <f>Return!B33*('DJI Components'!GA36/'DJI Components'!$HJ36)</f>
        <v>2.9708045034518678E-4</v>
      </c>
      <c r="AB33" s="165">
        <f>Return!B33*('DJI Components'!GH36/'DJI Components'!$HJ36)</f>
        <v>4.1756597753946659E-4</v>
      </c>
      <c r="AC33" s="165">
        <f>Return!B33*('DJI Components'!GO36/'DJI Components'!$HJ36)</f>
        <v>4.8763893861951566E-5</v>
      </c>
      <c r="AD33" s="165">
        <f>Return!B33*('DJI Components'!GV36/'DJI Components'!$HJ36)</f>
        <v>5.0714461983635776E-4</v>
      </c>
      <c r="AE33" s="165">
        <f>Return!B33*('DJI Components'!HC36/'DJI Components'!$HJ36)</f>
        <v>2.8339898119411882E-4</v>
      </c>
      <c r="AF33" s="166">
        <f t="shared" si="0"/>
        <v>1.1051301965714931E-2</v>
      </c>
    </row>
    <row r="34" spans="1:32" x14ac:dyDescent="0.2">
      <c r="A34" s="127">
        <f>'DJI Components'!A37</f>
        <v>44123</v>
      </c>
      <c r="B34" s="164">
        <f>Return!B34*('DJI Components'!H37/'DJI Components'!$HJ37)</f>
        <v>-9.1399732745500666E-5</v>
      </c>
      <c r="C34" s="165">
        <f>Return!B34*('DJI Components'!O37/'DJI Components'!$HJ37)</f>
        <v>-7.710931007043154E-5</v>
      </c>
      <c r="D34" s="165">
        <f>Return!D34*('DJI Components'!V37/'DJI Components'!$HJ37)</f>
        <v>-3.3778173001729753E-4</v>
      </c>
      <c r="E34" s="165">
        <f>Return!B34*('DJI Components'!AC37/'DJI Components'!$HJ37)</f>
        <v>-1.8428226998178595E-3</v>
      </c>
      <c r="F34" s="165">
        <f>Return!B34*('DJI Components'!AJ37/'DJI Components'!$HJ37)</f>
        <v>-8.8162541687958243E-5</v>
      </c>
      <c r="G34" s="165">
        <f>Return!B34*('DJI Components'!AQ37/'DJI Components'!$HJ37)</f>
        <v>-8.5055842733884973E-5</v>
      </c>
      <c r="H34" s="165">
        <f>Return!B34*('DJI Components'!AX37/'DJI Components'!$HJ37)</f>
        <v>-1.2823720590234301E-4</v>
      </c>
      <c r="I34" s="165">
        <f>Return!B34*('DJI Components'!BE37/'DJI Components'!$HJ37)</f>
        <v>-1.5562437980596558E-4</v>
      </c>
      <c r="J34" s="165">
        <f>Return!B34*('DJI Components'!BL37/'DJI Components'!$HJ37)</f>
        <v>-1.9928348818171017E-4</v>
      </c>
      <c r="K34" s="165">
        <f>Return!B34*('DJI Components'!BS37/'DJI Components'!$HJ37)</f>
        <v>-4.0079308959455588E-5</v>
      </c>
      <c r="L34" s="165">
        <f>Return!B34*('DJI Components'!BZ37/'DJI Components'!$HJ37)</f>
        <v>-6.6139721246434062E-5</v>
      </c>
      <c r="M34" s="165">
        <f>Return!B34*('DJI Components'!CG37/'DJI Components'!$HJ37)</f>
        <v>-1.4861315113987595E-4</v>
      </c>
      <c r="N34" s="165">
        <f>Return!B34*('DJI Components'!CN37/'DJI Components'!$HJ37)</f>
        <v>-2.8543509823864569E-4</v>
      </c>
      <c r="O34" s="165">
        <f>Return!B34*('DJI Components'!CU37/'DJI Components'!$HJ37)</f>
        <v>-2.0903109784728134E-4</v>
      </c>
      <c r="P34" s="165">
        <f>Return!B34*('DJI Components'!DB37/'DJI Components'!$HJ37)</f>
        <v>-1.0452582904351577E-4</v>
      </c>
      <c r="Q34" s="165">
        <f>Return!B34*('DJI Components'!DI37/'DJI Components'!$HJ37)</f>
        <v>-3.5506468654358862E-4</v>
      </c>
      <c r="R34" s="165">
        <f>Return!B34*('DJI Components'!DP37/'DJI Components'!$HJ37)</f>
        <v>-2.8430194866150383E-4</v>
      </c>
      <c r="S34" s="165">
        <f>Return!B34*('DJI Components'!DW37/'DJI Components'!$HJ37)</f>
        <v>-1.5737471039815445E-4</v>
      </c>
      <c r="T34" s="165">
        <f>Return!B34*('DJI Components'!ED37/'DJI Components'!$HJ37)</f>
        <v>-1.8595363056220698E-4</v>
      </c>
      <c r="U34" s="165">
        <f>Return!B34*('DJI Components'!EK37/'DJI Components'!$HJ37)</f>
        <v>-1.514082222782808E-3</v>
      </c>
      <c r="V34" s="165">
        <f>Return!B34*('DJI Components'!ER37/'DJI Components'!$HJ37)</f>
        <v>-1.4943584109678972E-4</v>
      </c>
      <c r="W34" s="165">
        <f>Return!B34*('DJI Components'!EY37/'DJI Components'!$HJ37)</f>
        <v>-3.275059280936871E-4</v>
      </c>
      <c r="X34" s="165">
        <f>Return!B34*('DJI Components'!FF37/'DJI Components'!$HJ37)</f>
        <v>-2.0634069702033208E-4</v>
      </c>
      <c r="Y34" s="165">
        <f>Return!B34*('DJI Components'!FM37/'DJI Components'!$HJ37)</f>
        <v>-2.64760281879653E-5</v>
      </c>
      <c r="Z34" s="165">
        <f>Return!B34*('DJI Components'!FT37/'DJI Components'!$HJ37)</f>
        <v>-2.8795344724113987E-4</v>
      </c>
      <c r="AA34" s="165">
        <f>Return!B34*('DJI Components'!GA37/'DJI Components'!$HJ37)</f>
        <v>-2.2159527344735991E-4</v>
      </c>
      <c r="AB34" s="165">
        <f>Return!B34*('DJI Components'!GH37/'DJI Components'!$HJ37)</f>
        <v>-3.1035934233146441E-4</v>
      </c>
      <c r="AC34" s="165">
        <f>Return!B34*('DJI Components'!GO37/'DJI Components'!$HJ37)</f>
        <v>-3.7204688384344487E-5</v>
      </c>
      <c r="AD34" s="165">
        <f>Return!B34*('DJI Components'!GV37/'DJI Components'!$HJ37)</f>
        <v>-3.785744795972287E-4</v>
      </c>
      <c r="AE34" s="165">
        <f>Return!B34*('DJI Components'!HC37/'DJI Components'!$HJ37)</f>
        <v>-2.0979986390266847E-4</v>
      </c>
      <c r="AF34" s="166">
        <f t="shared" si="0"/>
        <v>-8.5113239256894013E-3</v>
      </c>
    </row>
    <row r="35" spans="1:32" x14ac:dyDescent="0.2">
      <c r="A35" s="127">
        <f>'DJI Components'!A38</f>
        <v>44124</v>
      </c>
      <c r="B35" s="164">
        <f>Return!B35*('DJI Components'!H38/'DJI Components'!$HJ38)</f>
        <v>9.1227486570653031E-5</v>
      </c>
      <c r="C35" s="165">
        <f>Return!B35*('DJI Components'!O38/'DJI Components'!$HJ38)</f>
        <v>7.6832801323930861E-5</v>
      </c>
      <c r="D35" s="165">
        <f>Return!D35*('DJI Components'!V38/'DJI Components'!$HJ38)</f>
        <v>2.6607151097212251E-5</v>
      </c>
      <c r="E35" s="165">
        <f>Return!B35*('DJI Components'!AC38/'DJI Components'!$HJ38)</f>
        <v>1.8483525270535641E-3</v>
      </c>
      <c r="F35" s="165">
        <f>Return!B35*('DJI Components'!AJ38/'DJI Components'!$HJ38)</f>
        <v>8.7343679723012529E-5</v>
      </c>
      <c r="G35" s="165">
        <f>Return!B35*('DJI Components'!AQ38/'DJI Components'!$HJ38)</f>
        <v>8.4934165214611181E-5</v>
      </c>
      <c r="H35" s="165">
        <f>Return!B35*('DJI Components'!AX38/'DJI Components'!$HJ38)</f>
        <v>1.2765975041608864E-4</v>
      </c>
      <c r="I35" s="165">
        <f>Return!B35*('DJI Components'!BE38/'DJI Components'!$HJ38)</f>
        <v>1.5366700888569125E-4</v>
      </c>
      <c r="J35" s="165">
        <f>Return!B35*('DJI Components'!BL38/'DJI Components'!$HJ38)</f>
        <v>1.9978383838031841E-4</v>
      </c>
      <c r="K35" s="165">
        <f>Return!B35*('DJI Components'!BS38/'DJI Components'!$HJ38)</f>
        <v>4.0382256386711226E-5</v>
      </c>
      <c r="L35" s="165">
        <f>Return!B35*('DJI Components'!BZ38/'DJI Components'!$HJ38)</f>
        <v>6.6219286066422013E-5</v>
      </c>
      <c r="M35" s="165">
        <f>Return!B35*('DJI Components'!CG38/'DJI Components'!$HJ38)</f>
        <v>1.4870039890930409E-4</v>
      </c>
      <c r="N35" s="165">
        <f>Return!B35*('DJI Components'!CN38/'DJI Components'!$HJ38)</f>
        <v>2.8486474266212929E-4</v>
      </c>
      <c r="O35" s="165">
        <f>Return!B35*('DJI Components'!CU38/'DJI Components'!$HJ38)</f>
        <v>2.0256865186104326E-4</v>
      </c>
      <c r="P35" s="165">
        <f>Return!B35*('DJI Components'!DB38/'DJI Components'!$HJ38)</f>
        <v>9.6755916314635867E-5</v>
      </c>
      <c r="Q35" s="165">
        <f>Return!B35*('DJI Components'!DI38/'DJI Components'!$HJ38)</f>
        <v>3.5205349093854986E-4</v>
      </c>
      <c r="R35" s="165">
        <f>Return!B35*('DJI Components'!DP38/'DJI Components'!$HJ38)</f>
        <v>2.8304977070555445E-4</v>
      </c>
      <c r="S35" s="165">
        <f>Return!B35*('DJI Components'!DW38/'DJI Components'!$HJ38)</f>
        <v>1.5679126227408619E-4</v>
      </c>
      <c r="T35" s="165">
        <f>Return!B35*('DJI Components'!ED38/'DJI Components'!$HJ38)</f>
        <v>1.8314739724732039E-4</v>
      </c>
      <c r="U35" s="165">
        <f>Return!B35*('DJI Components'!EK38/'DJI Components'!$HJ38)</f>
        <v>1.5018620019499028E-3</v>
      </c>
      <c r="V35" s="165">
        <f>Return!B35*('DJI Components'!ER38/'DJI Components'!$HJ38)</f>
        <v>1.4916334720529249E-4</v>
      </c>
      <c r="W35" s="165">
        <f>Return!B35*('DJI Components'!EY38/'DJI Components'!$HJ38)</f>
        <v>3.2551408246924194E-4</v>
      </c>
      <c r="X35" s="165">
        <f>Return!B35*('DJI Components'!FF38/'DJI Components'!$HJ38)</f>
        <v>2.0353442269673924E-4</v>
      </c>
      <c r="Y35" s="165">
        <f>Return!B35*('DJI Components'!FM38/'DJI Components'!$HJ38)</f>
        <v>2.7679108720762974E-5</v>
      </c>
      <c r="Z35" s="165">
        <f>Return!B35*('DJI Components'!FT38/'DJI Components'!$HJ38)</f>
        <v>2.8434489724343251E-4</v>
      </c>
      <c r="AA35" s="165">
        <f>Return!B35*('DJI Components'!GA38/'DJI Components'!$HJ38)</f>
        <v>2.1917502540887019E-4</v>
      </c>
      <c r="AB35" s="165">
        <f>Return!B35*('DJI Components'!GH38/'DJI Components'!$HJ38)</f>
        <v>3.0837639156252981E-4</v>
      </c>
      <c r="AC35" s="165">
        <f>Return!B35*('DJI Components'!GO38/'DJI Components'!$HJ38)</f>
        <v>3.7015510236802445E-5</v>
      </c>
      <c r="AD35" s="165">
        <f>Return!B35*('DJI Components'!GV38/'DJI Components'!$HJ38)</f>
        <v>3.772572510167338E-4</v>
      </c>
      <c r="AE35" s="165">
        <f>Return!B35*('DJI Components'!HC38/'DJI Components'!$HJ38)</f>
        <v>2.0889329901505104E-4</v>
      </c>
      <c r="AF35" s="166">
        <f t="shared" si="0"/>
        <v>8.1537569195561967E-3</v>
      </c>
    </row>
    <row r="36" spans="1:32" x14ac:dyDescent="0.2">
      <c r="A36" s="127">
        <f>'DJI Components'!A39</f>
        <v>44125</v>
      </c>
      <c r="B36" s="164">
        <f>Return!B36*('DJI Components'!H39/'DJI Components'!$HJ39)</f>
        <v>-1.14101490336182E-4</v>
      </c>
      <c r="C36" s="165">
        <f>Return!B36*('DJI Components'!O39/'DJI Components'!$HJ39)</f>
        <v>-9.5498695175539583E-5</v>
      </c>
      <c r="D36" s="165">
        <f>Return!D36*('DJI Components'!V39/'DJI Components'!$HJ39)</f>
        <v>-1.4426369522675314E-4</v>
      </c>
      <c r="E36" s="165">
        <f>Return!B36*('DJI Components'!AC39/'DJI Components'!$HJ39)</f>
        <v>-2.3234036770265237E-3</v>
      </c>
      <c r="F36" s="165">
        <f>Return!B36*('DJI Components'!AJ39/'DJI Components'!$HJ39)</f>
        <v>-1.0816486367795633E-4</v>
      </c>
      <c r="G36" s="165">
        <f>Return!B36*('DJI Components'!AQ39/'DJI Components'!$HJ39)</f>
        <v>-1.0633791159937329E-4</v>
      </c>
      <c r="H36" s="165">
        <f>Return!B36*('DJI Components'!AX39/'DJI Components'!$HJ39)</f>
        <v>-1.5952537744520854E-4</v>
      </c>
      <c r="I36" s="165">
        <f>Return!B36*('DJI Components'!BE39/'DJI Components'!$HJ39)</f>
        <v>-1.9352563113323942E-4</v>
      </c>
      <c r="J36" s="165">
        <f>Return!B36*('DJI Components'!BL39/'DJI Components'!$HJ39)</f>
        <v>-2.5119956734336214E-4</v>
      </c>
      <c r="K36" s="165">
        <f>Return!B36*('DJI Components'!BS39/'DJI Components'!$HJ39)</f>
        <v>-5.0335351874651539E-5</v>
      </c>
      <c r="L36" s="165">
        <f>Return!B36*('DJI Components'!BZ39/'DJI Components'!$HJ39)</f>
        <v>-8.1634506907992237E-5</v>
      </c>
      <c r="M36" s="165">
        <f>Return!B36*('DJI Components'!CG39/'DJI Components'!$HJ39)</f>
        <v>-1.8387269468531764E-4</v>
      </c>
      <c r="N36" s="165">
        <f>Return!B36*('DJI Components'!CN39/'DJI Components'!$HJ39)</f>
        <v>-3.5811361728375511E-4</v>
      </c>
      <c r="O36" s="165">
        <f>Return!B36*('DJI Components'!CU39/'DJI Components'!$HJ39)</f>
        <v>-2.5636109897375913E-4</v>
      </c>
      <c r="P36" s="165">
        <f>Return!B36*('DJI Components'!DB39/'DJI Components'!$HJ39)</f>
        <v>-1.1988265833139708E-4</v>
      </c>
      <c r="Q36" s="165">
        <f>Return!B36*('DJI Components'!DI39/'DJI Components'!$HJ39)</f>
        <v>-4.4305052456036428E-4</v>
      </c>
      <c r="R36" s="165">
        <f>Return!B36*('DJI Components'!DP39/'DJI Components'!$HJ39)</f>
        <v>-3.5418125561617662E-4</v>
      </c>
      <c r="S36" s="165">
        <f>Return!B36*('DJI Components'!DW39/'DJI Components'!$HJ39)</f>
        <v>-1.9881274576782849E-4</v>
      </c>
      <c r="T36" s="165">
        <f>Return!B36*('DJI Components'!ED39/'DJI Components'!$HJ39)</f>
        <v>-2.3088774418209544E-4</v>
      </c>
      <c r="U36" s="165">
        <f>Return!B36*('DJI Components'!EK39/'DJI Components'!$HJ39)</f>
        <v>-1.8995236202234047E-3</v>
      </c>
      <c r="V36" s="165">
        <f>Return!B36*('DJI Components'!ER39/'DJI Components'!$HJ39)</f>
        <v>-1.8990617460459757E-4</v>
      </c>
      <c r="W36" s="165">
        <f>Return!B36*('DJI Components'!EY39/'DJI Components'!$HJ39)</f>
        <v>-4.1363942931323301E-4</v>
      </c>
      <c r="X36" s="165">
        <f>Return!B36*('DJI Components'!FF39/'DJI Components'!$HJ39)</f>
        <v>-2.6249654200258791E-4</v>
      </c>
      <c r="Y36" s="165">
        <f>Return!B36*('DJI Components'!FM39/'DJI Components'!$HJ39)</f>
        <v>-3.7024301783389656E-5</v>
      </c>
      <c r="Z36" s="165">
        <f>Return!B36*('DJI Components'!FT39/'DJI Components'!$HJ39)</f>
        <v>-3.5869359093440004E-4</v>
      </c>
      <c r="AA36" s="165">
        <f>Return!B36*('DJI Components'!GA39/'DJI Components'!$HJ39)</f>
        <v>-2.7459507298745309E-4</v>
      </c>
      <c r="AB36" s="165">
        <f>Return!B36*('DJI Components'!GH39/'DJI Components'!$HJ39)</f>
        <v>-3.9119491675395967E-4</v>
      </c>
      <c r="AC36" s="165">
        <f>Return!B36*('DJI Components'!GO39/'DJI Components'!$HJ39)</f>
        <v>-4.7415184543654249E-5</v>
      </c>
      <c r="AD36" s="165">
        <f>Return!B36*('DJI Components'!GV39/'DJI Components'!$HJ39)</f>
        <v>-4.784707782511032E-4</v>
      </c>
      <c r="AE36" s="165">
        <f>Return!B36*('DJI Components'!HC39/'DJI Components'!$HJ39)</f>
        <v>-2.675693236328157E-4</v>
      </c>
      <c r="AF36" s="166">
        <f t="shared" si="0"/>
        <v>-1.0393682042178077E-2</v>
      </c>
    </row>
    <row r="37" spans="1:32" x14ac:dyDescent="0.2">
      <c r="A37" s="127">
        <f>'DJI Components'!A40</f>
        <v>44126</v>
      </c>
      <c r="B37" s="164">
        <f>Return!B37*('DJI Components'!H40/'DJI Components'!$HJ40)</f>
        <v>1.0051951278578161E-4</v>
      </c>
      <c r="C37" s="165">
        <f>Return!B37*('DJI Components'!O40/'DJI Components'!$HJ40)</f>
        <v>8.6133904355894476E-5</v>
      </c>
      <c r="D37" s="165">
        <f>Return!D37*('DJI Components'!V40/'DJI Components'!$HJ40)</f>
        <v>-6.7617372831948514E-5</v>
      </c>
      <c r="E37" s="165">
        <f>Return!B37*('DJI Components'!AC40/'DJI Components'!$HJ40)</f>
        <v>2.0089335436482073E-3</v>
      </c>
      <c r="F37" s="165">
        <f>Return!B37*('DJI Components'!AJ40/'DJI Components'!$HJ40)</f>
        <v>9.7432232566696287E-5</v>
      </c>
      <c r="G37" s="165">
        <f>Return!B37*('DJI Components'!AQ40/'DJI Components'!$HJ40)</f>
        <v>9.4088215777914089E-5</v>
      </c>
      <c r="H37" s="165">
        <f>Return!B37*('DJI Components'!AX40/'DJI Components'!$HJ40)</f>
        <v>1.4424032145526856E-4</v>
      </c>
      <c r="I37" s="165">
        <f>Return!B37*('DJI Components'!BE40/'DJI Components'!$HJ40)</f>
        <v>1.6791327065975175E-4</v>
      </c>
      <c r="J37" s="165">
        <f>Return!B37*('DJI Components'!BL40/'DJI Components'!$HJ40)</f>
        <v>2.2232856108647079E-4</v>
      </c>
      <c r="K37" s="165">
        <f>Return!B37*('DJI Components'!BS40/'DJI Components'!$HJ40)</f>
        <v>4.4557943426328406E-5</v>
      </c>
      <c r="L37" s="165">
        <f>Return!B37*('DJI Components'!BZ40/'DJI Components'!$HJ40)</f>
        <v>7.2142914835541036E-5</v>
      </c>
      <c r="M37" s="165">
        <f>Return!B37*('DJI Components'!CG40/'DJI Components'!$HJ40)</f>
        <v>1.5792106295072235E-4</v>
      </c>
      <c r="N37" s="165">
        <f>Return!B37*('DJI Components'!CN40/'DJI Components'!$HJ40)</f>
        <v>3.0895821712311118E-4</v>
      </c>
      <c r="O37" s="165">
        <f>Return!B37*('DJI Components'!CU40/'DJI Components'!$HJ40)</f>
        <v>2.2548116366378633E-4</v>
      </c>
      <c r="P37" s="165">
        <f>Return!B37*('DJI Components'!DB40/'DJI Components'!$HJ40)</f>
        <v>1.0529639525523706E-4</v>
      </c>
      <c r="Q37" s="165">
        <f>Return!B37*('DJI Components'!DI40/'DJI Components'!$HJ40)</f>
        <v>3.898815838915663E-4</v>
      </c>
      <c r="R37" s="165">
        <f>Return!B37*('DJI Components'!DP40/'DJI Components'!$HJ40)</f>
        <v>3.201285547529643E-4</v>
      </c>
      <c r="S37" s="165">
        <f>Return!B37*('DJI Components'!DW40/'DJI Components'!$HJ40)</f>
        <v>1.7429718114052057E-4</v>
      </c>
      <c r="T37" s="165">
        <f>Return!B37*('DJI Components'!ED40/'DJI Components'!$HJ40)</f>
        <v>2.0451247229939857E-4</v>
      </c>
      <c r="U37" s="165">
        <f>Return!B37*('DJI Components'!EK40/'DJI Components'!$HJ40)</f>
        <v>1.6585019071002059E-3</v>
      </c>
      <c r="V37" s="165">
        <f>Return!B37*('DJI Components'!ER40/'DJI Components'!$HJ40)</f>
        <v>1.6654720752826721E-4</v>
      </c>
      <c r="W37" s="165">
        <f>Return!B37*('DJI Components'!EY40/'DJI Components'!$HJ40)</f>
        <v>3.565770831612502E-4</v>
      </c>
      <c r="X37" s="165">
        <f>Return!B37*('DJI Components'!FF40/'DJI Components'!$HJ40)</f>
        <v>2.3066479240042159E-4</v>
      </c>
      <c r="Y37" s="165">
        <f>Return!B37*('DJI Components'!FM40/'DJI Components'!$HJ40)</f>
        <v>3.2617661500935818E-5</v>
      </c>
      <c r="Z37" s="165">
        <f>Return!B37*('DJI Components'!FT40/'DJI Components'!$HJ40)</f>
        <v>3.1599810740382911E-4</v>
      </c>
      <c r="AA37" s="165">
        <f>Return!B37*('DJI Components'!GA40/'DJI Components'!$HJ40)</f>
        <v>2.4217649268994324E-4</v>
      </c>
      <c r="AB37" s="165">
        <f>Return!B37*('DJI Components'!GH40/'DJI Components'!$HJ40)</f>
        <v>3.4076282504286816E-4</v>
      </c>
      <c r="AC37" s="165">
        <f>Return!B37*('DJI Components'!GO40/'DJI Components'!$HJ40)</f>
        <v>4.1782217883471655E-5</v>
      </c>
      <c r="AD37" s="165">
        <f>Return!B37*('DJI Components'!GV40/'DJI Components'!$HJ40)</f>
        <v>4.1525471105561271E-4</v>
      </c>
      <c r="AE37" s="165">
        <f>Return!B37*('DJI Components'!HC40/'DJI Components'!$HJ40)</f>
        <v>2.3530840664254531E-4</v>
      </c>
      <c r="AF37" s="166">
        <f t="shared" si="0"/>
        <v>8.8933410912525653E-3</v>
      </c>
    </row>
    <row r="38" spans="1:32" x14ac:dyDescent="0.2">
      <c r="A38" s="127">
        <f>'DJI Components'!A41</f>
        <v>44127</v>
      </c>
      <c r="B38" s="164">
        <f>Return!B38*('DJI Components'!H41/'DJI Components'!$HJ41)</f>
        <v>-5.8644140974179863E-5</v>
      </c>
      <c r="C38" s="165">
        <f>Return!B38*('DJI Components'!O41/'DJI Components'!$HJ41)</f>
        <v>-4.8683901285381811E-5</v>
      </c>
      <c r="D38" s="165">
        <f>Return!D38*('DJI Components'!V41/'DJI Components'!$HJ41)</f>
        <v>-5.6231802549452605E-5</v>
      </c>
      <c r="E38" s="165">
        <f>Return!B38*('DJI Components'!AC41/'DJI Components'!$HJ41)</f>
        <v>-1.1710870489318444E-3</v>
      </c>
      <c r="F38" s="165">
        <f>Return!B38*('DJI Components'!AJ41/'DJI Components'!$HJ41)</f>
        <v>-5.6569664341995505E-5</v>
      </c>
      <c r="G38" s="165">
        <f>Return!B38*('DJI Components'!AQ41/'DJI Components'!$HJ41)</f>
        <v>-5.4838187549194029E-5</v>
      </c>
      <c r="H38" s="165">
        <f>Return!B38*('DJI Components'!AX41/'DJI Components'!$HJ41)</f>
        <v>-8.3645653495985762E-5</v>
      </c>
      <c r="I38" s="165">
        <f>Return!B38*('DJI Components'!BE41/'DJI Components'!$HJ41)</f>
        <v>-9.8487404916296681E-5</v>
      </c>
      <c r="J38" s="165">
        <f>Return!B38*('DJI Components'!BL41/'DJI Components'!$HJ41)</f>
        <v>-1.2999236467725982E-4</v>
      </c>
      <c r="K38" s="165">
        <f>Return!B38*('DJI Components'!BS41/'DJI Components'!$HJ41)</f>
        <v>-2.6284274201612348E-5</v>
      </c>
      <c r="L38" s="165">
        <f>Return!B38*('DJI Components'!BZ41/'DJI Components'!$HJ41)</f>
        <v>-4.2240341006276035E-5</v>
      </c>
      <c r="M38" s="165">
        <f>Return!B38*('DJI Components'!CG41/'DJI Components'!$HJ41)</f>
        <v>-9.3015789282081238E-5</v>
      </c>
      <c r="N38" s="165">
        <f>Return!B38*('DJI Components'!CN41/'DJI Components'!$HJ41)</f>
        <v>-1.8240153784526659E-4</v>
      </c>
      <c r="O38" s="165">
        <f>Return!B38*('DJI Components'!CU41/'DJI Components'!$HJ41)</f>
        <v>-1.1826716610401785E-4</v>
      </c>
      <c r="P38" s="165">
        <f>Return!B38*('DJI Components'!DB41/'DJI Components'!$HJ41)</f>
        <v>-6.1888341301886385E-5</v>
      </c>
      <c r="Q38" s="165">
        <f>Return!B38*('DJI Components'!DI41/'DJI Components'!$HJ41)</f>
        <v>-2.2893230473059798E-4</v>
      </c>
      <c r="R38" s="165">
        <f>Return!B38*('DJI Components'!DP41/'DJI Components'!$HJ41)</f>
        <v>-1.8946469045721424E-4</v>
      </c>
      <c r="S38" s="165">
        <f>Return!B38*('DJI Components'!DW41/'DJI Components'!$HJ41)</f>
        <v>-1.0203553665563807E-4</v>
      </c>
      <c r="T38" s="165">
        <f>Return!B38*('DJI Components'!ED41/'DJI Components'!$HJ41)</f>
        <v>-1.2089316319853572E-4</v>
      </c>
      <c r="U38" s="165">
        <f>Return!B38*('DJI Components'!EK41/'DJI Components'!$HJ41)</f>
        <v>-9.7883984816917987E-4</v>
      </c>
      <c r="V38" s="165">
        <f>Return!B38*('DJI Components'!ER41/'DJI Components'!$HJ41)</f>
        <v>-9.7663644871917628E-5</v>
      </c>
      <c r="W38" s="165">
        <f>Return!B38*('DJI Components'!EY41/'DJI Components'!$HJ41)</f>
        <v>-2.1052086657632609E-4</v>
      </c>
      <c r="X38" s="165">
        <f>Return!B38*('DJI Components'!FF41/'DJI Components'!$HJ41)</f>
        <v>-1.3467680388296448E-4</v>
      </c>
      <c r="Y38" s="165">
        <f>Return!B38*('DJI Components'!FM41/'DJI Components'!$HJ41)</f>
        <v>-1.9105694593476714E-5</v>
      </c>
      <c r="Z38" s="165">
        <f>Return!B38*('DJI Components'!FT41/'DJI Components'!$HJ41)</f>
        <v>-1.8811582679390774E-4</v>
      </c>
      <c r="AA38" s="165">
        <f>Return!B38*('DJI Components'!GA41/'DJI Components'!$HJ41)</f>
        <v>-1.4360649927899944E-4</v>
      </c>
      <c r="AB38" s="165">
        <f>Return!B38*('DJI Components'!GH41/'DJI Components'!$HJ41)</f>
        <v>-1.9989036235483455E-4</v>
      </c>
      <c r="AC38" s="165">
        <f>Return!B38*('DJI Components'!GO41/'DJI Components'!$HJ41)</f>
        <v>-2.4626581352893476E-5</v>
      </c>
      <c r="AD38" s="165">
        <f>Return!B38*('DJI Components'!GV41/'DJI Components'!$HJ41)</f>
        <v>-2.4407145520167434E-4</v>
      </c>
      <c r="AE38" s="165">
        <f>Return!B38*('DJI Components'!HC41/'DJI Components'!$HJ41)</f>
        <v>-1.3887188483581914E-4</v>
      </c>
      <c r="AF38" s="166">
        <f t="shared" si="0"/>
        <v>-5.3035927814167102E-3</v>
      </c>
    </row>
    <row r="39" spans="1:32" x14ac:dyDescent="0.2">
      <c r="A39" s="127">
        <f>'DJI Components'!A42</f>
        <v>44130</v>
      </c>
      <c r="B39" s="164">
        <f>Return!B39*('DJI Components'!H42/'DJI Components'!$HJ42)</f>
        <v>-2.3441755000061694E-4</v>
      </c>
      <c r="C39" s="165">
        <f>Return!B39*('DJI Components'!O42/'DJI Components'!$HJ42)</f>
        <v>-1.9079231385061733E-4</v>
      </c>
      <c r="D39" s="165">
        <f>Return!D39*('DJI Components'!V42/'DJI Components'!$HJ42)</f>
        <v>-1.5924161523424914E-4</v>
      </c>
      <c r="E39" s="165">
        <f>Return!B39*('DJI Components'!AC42/'DJI Components'!$HJ42)</f>
        <v>-4.7841366026804069E-3</v>
      </c>
      <c r="F39" s="165">
        <f>Return!B39*('DJI Components'!AJ42/'DJI Components'!$HJ42)</f>
        <v>-2.2206270604655838E-4</v>
      </c>
      <c r="G39" s="165">
        <f>Return!B39*('DJI Components'!AQ42/'DJI Components'!$HJ42)</f>
        <v>-2.1684443148195479E-4</v>
      </c>
      <c r="H39" s="165">
        <f>Return!B39*('DJI Components'!AX42/'DJI Components'!$HJ42)</f>
        <v>-3.3400591681677149E-4</v>
      </c>
      <c r="I39" s="165">
        <f>Return!B39*('DJI Components'!BE42/'DJI Components'!$HJ42)</f>
        <v>-3.9038860110167259E-4</v>
      </c>
      <c r="J39" s="165">
        <f>Return!B39*('DJI Components'!BL42/'DJI Components'!$HJ42)</f>
        <v>-5.2343239457754035E-4</v>
      </c>
      <c r="K39" s="165">
        <f>Return!B39*('DJI Components'!BS42/'DJI Components'!$HJ42)</f>
        <v>-1.0499834368131385E-4</v>
      </c>
      <c r="L39" s="165">
        <f>Return!B39*('DJI Components'!BZ42/'DJI Components'!$HJ42)</f>
        <v>-1.6926386178467683E-4</v>
      </c>
      <c r="M39" s="165">
        <f>Return!B39*('DJI Components'!CG42/'DJI Components'!$HJ42)</f>
        <v>-3.7880648520116818E-4</v>
      </c>
      <c r="N39" s="165">
        <f>Return!B39*('DJI Components'!CN42/'DJI Components'!$HJ42)</f>
        <v>-7.2675961264461635E-4</v>
      </c>
      <c r="O39" s="165">
        <f>Return!B39*('DJI Components'!CU42/'DJI Components'!$HJ42)</f>
        <v>-4.6827041223455483E-4</v>
      </c>
      <c r="P39" s="165">
        <f>Return!B39*('DJI Components'!DB42/'DJI Components'!$HJ42)</f>
        <v>-2.4456688809187748E-4</v>
      </c>
      <c r="Q39" s="165">
        <f>Return!B39*('DJI Components'!DI42/'DJI Components'!$HJ42)</f>
        <v>-9.2697796627897507E-4</v>
      </c>
      <c r="R39" s="165">
        <f>Return!B39*('DJI Components'!DP42/'DJI Components'!$HJ42)</f>
        <v>-7.5477559047283053E-4</v>
      </c>
      <c r="S39" s="165">
        <f>Return!B39*('DJI Components'!DW42/'DJI Components'!$HJ42)</f>
        <v>-4.0870891345574906E-4</v>
      </c>
      <c r="T39" s="165">
        <f>Return!B39*('DJI Components'!ED42/'DJI Components'!$HJ42)</f>
        <v>-4.8770674601939884E-4</v>
      </c>
      <c r="U39" s="165">
        <f>Return!B39*('DJI Components'!EK42/'DJI Components'!$HJ42)</f>
        <v>-3.8846937687041384E-3</v>
      </c>
      <c r="V39" s="165">
        <f>Return!B39*('DJI Components'!ER42/'DJI Components'!$HJ42)</f>
        <v>-3.9396999531835696E-4</v>
      </c>
      <c r="W39" s="165">
        <f>Return!B39*('DJI Components'!EY42/'DJI Components'!$HJ42)</f>
        <v>-8.5342425403692451E-4</v>
      </c>
      <c r="X39" s="165">
        <f>Return!B39*('DJI Components'!FF42/'DJI Components'!$HJ42)</f>
        <v>-5.550268316548366E-4</v>
      </c>
      <c r="Y39" s="165">
        <f>Return!B39*('DJI Components'!FM42/'DJI Components'!$HJ42)</f>
        <v>-7.529940651382454E-5</v>
      </c>
      <c r="Z39" s="165">
        <f>Return!B39*('DJI Components'!FT42/'DJI Components'!$HJ42)</f>
        <v>-7.5090021033465094E-4</v>
      </c>
      <c r="AA39" s="165">
        <f>Return!B39*('DJI Components'!GA42/'DJI Components'!$HJ42)</f>
        <v>-5.8509361809514534E-4</v>
      </c>
      <c r="AB39" s="165">
        <f>Return!B39*('DJI Components'!GH42/'DJI Components'!$HJ42)</f>
        <v>-7.9615227456853192E-4</v>
      </c>
      <c r="AC39" s="165">
        <f>Return!B39*('DJI Components'!GO42/'DJI Components'!$HJ42)</f>
        <v>-1.0030251780797978E-4</v>
      </c>
      <c r="AD39" s="165">
        <f>Return!B39*('DJI Components'!GV42/'DJI Components'!$HJ42)</f>
        <v>-9.8528329892400425E-4</v>
      </c>
      <c r="AE39" s="165">
        <f>Return!B39*('DJI Components'!HC42/'DJI Components'!$HJ42)</f>
        <v>-5.483111366195489E-4</v>
      </c>
      <c r="AF39" s="166">
        <f t="shared" si="0"/>
        <v>-2.1254614264233494E-2</v>
      </c>
    </row>
    <row r="40" spans="1:32" x14ac:dyDescent="0.2">
      <c r="A40" s="127">
        <f>'DJI Components'!A43</f>
        <v>44131</v>
      </c>
      <c r="B40" s="164">
        <f>Return!B40*('DJI Components'!H43/'DJI Components'!$HJ43)</f>
        <v>-3.2703281293922288E-4</v>
      </c>
      <c r="C40" s="165">
        <f>Return!B40*('DJI Components'!O43/'DJI Components'!$HJ43)</f>
        <v>-2.6912312739725189E-4</v>
      </c>
      <c r="D40" s="165">
        <f>Return!D40*('DJI Components'!V43/'DJI Components'!$HJ43)</f>
        <v>-1.0089445437761493E-4</v>
      </c>
      <c r="E40" s="165">
        <f>Return!B40*('DJI Components'!AC43/'DJI Components'!$HJ43)</f>
        <v>-6.9796975837670017E-3</v>
      </c>
      <c r="F40" s="165">
        <f>Return!B40*('DJI Components'!AJ43/'DJI Components'!$HJ43)</f>
        <v>-3.0855557920875888E-4</v>
      </c>
      <c r="G40" s="165">
        <f>Return!B40*('DJI Components'!AQ43/'DJI Components'!$HJ43)</f>
        <v>-3.0203615768550701E-4</v>
      </c>
      <c r="H40" s="165">
        <f>Return!B40*('DJI Components'!AX43/'DJI Components'!$HJ43)</f>
        <v>-4.7111946456300443E-4</v>
      </c>
      <c r="I40" s="165">
        <f>Return!B40*('DJI Components'!BE43/'DJI Components'!$HJ43)</f>
        <v>-5.5004203912513904E-4</v>
      </c>
      <c r="J40" s="165">
        <f>Return!B40*('DJI Components'!BL43/'DJI Components'!$HJ43)</f>
        <v>-7.5501011964649342E-4</v>
      </c>
      <c r="K40" s="165">
        <f>Return!B40*('DJI Components'!BS43/'DJI Components'!$HJ43)</f>
        <v>-1.4817709853226404E-4</v>
      </c>
      <c r="L40" s="165">
        <f>Return!B40*('DJI Components'!BZ43/'DJI Components'!$HJ43)</f>
        <v>-2.3704632572624573E-4</v>
      </c>
      <c r="M40" s="165">
        <f>Return!B40*('DJI Components'!CG43/'DJI Components'!$HJ43)</f>
        <v>-5.3312170950207038E-4</v>
      </c>
      <c r="N40" s="165">
        <f>Return!B40*('DJI Components'!CN43/'DJI Components'!$HJ43)</f>
        <v>-1.0492252107420275E-3</v>
      </c>
      <c r="O40" s="165">
        <f>Return!B40*('DJI Components'!CU43/'DJI Components'!$HJ43)</f>
        <v>-6.585070627698913E-4</v>
      </c>
      <c r="P40" s="165">
        <f>Return!B40*('DJI Components'!DB43/'DJI Components'!$HJ43)</f>
        <v>-3.4685390630051407E-4</v>
      </c>
      <c r="Q40" s="165">
        <f>Return!B40*('DJI Components'!DI43/'DJI Components'!$HJ43)</f>
        <v>-1.3268132560501917E-3</v>
      </c>
      <c r="R40" s="165">
        <f>Return!B40*('DJI Components'!DP43/'DJI Components'!$HJ43)</f>
        <v>-1.0660247764327495E-3</v>
      </c>
      <c r="S40" s="165">
        <f>Return!B40*('DJI Components'!DW43/'DJI Components'!$HJ43)</f>
        <v>-5.8493894267751473E-4</v>
      </c>
      <c r="T40" s="165">
        <f>Return!B40*('DJI Components'!ED43/'DJI Components'!$HJ43)</f>
        <v>-6.9449964374927156E-4</v>
      </c>
      <c r="U40" s="165">
        <f>Return!B40*('DJI Components'!EK43/'DJI Components'!$HJ43)</f>
        <v>-5.6765209628018131E-3</v>
      </c>
      <c r="V40" s="165">
        <f>Return!B40*('DJI Components'!ER43/'DJI Components'!$HJ43)</f>
        <v>-5.6545299563459293E-4</v>
      </c>
      <c r="W40" s="165">
        <f>Return!B40*('DJI Components'!EY43/'DJI Components'!$HJ43)</f>
        <v>-1.2377468632523787E-3</v>
      </c>
      <c r="X40" s="165">
        <f>Return!B40*('DJI Components'!FF43/'DJI Components'!$HJ43)</f>
        <v>-8.0137255514308706E-4</v>
      </c>
      <c r="Y40" s="165">
        <f>Return!B40*('DJI Components'!FM43/'DJI Components'!$HJ43)</f>
        <v>-1.062107870463782E-4</v>
      </c>
      <c r="Z40" s="165">
        <f>Return!B40*('DJI Components'!FT43/'DJI Components'!$HJ43)</f>
        <v>-1.0724122378340086E-3</v>
      </c>
      <c r="AA40" s="165">
        <f>Return!B40*('DJI Components'!GA43/'DJI Components'!$HJ43)</f>
        <v>-8.3599553933871157E-4</v>
      </c>
      <c r="AB40" s="165">
        <f>Return!B40*('DJI Components'!GH43/'DJI Components'!$HJ43)</f>
        <v>-1.1282182015912446E-3</v>
      </c>
      <c r="AC40" s="165">
        <f>Return!B40*('DJI Components'!GO43/'DJI Components'!$HJ43)</f>
        <v>-1.4227610805031478E-4</v>
      </c>
      <c r="AD40" s="165">
        <f>Return!B40*('DJI Components'!GV43/'DJI Components'!$HJ43)</f>
        <v>-1.4254295057021416E-3</v>
      </c>
      <c r="AE40" s="165">
        <f>Return!B40*('DJI Components'!HC43/'DJI Components'!$HJ43)</f>
        <v>-7.8453918963456533E-4</v>
      </c>
      <c r="AF40" s="166">
        <f t="shared" si="0"/>
        <v>-3.0484894217221968E-2</v>
      </c>
    </row>
    <row r="41" spans="1:32" x14ac:dyDescent="0.2">
      <c r="A41" s="127">
        <f>'DJI Components'!A44</f>
        <v>44132</v>
      </c>
      <c r="B41" s="164">
        <f>Return!B41*('DJI Components'!H44/'DJI Components'!$HJ44)</f>
        <v>-1.6797133480619595E-4</v>
      </c>
      <c r="C41" s="165">
        <f>Return!B41*('DJI Components'!O44/'DJI Components'!$HJ44)</f>
        <v>-1.3548212337044952E-4</v>
      </c>
      <c r="D41" s="165">
        <f>Return!D41*('DJI Components'!V44/'DJI Components'!$HJ44)</f>
        <v>-5.1934694983647408E-4</v>
      </c>
      <c r="E41" s="165">
        <f>Return!B41*('DJI Components'!AC44/'DJI Components'!$HJ44)</f>
        <v>-3.472815423902942E-3</v>
      </c>
      <c r="F41" s="165">
        <f>Return!B41*('DJI Components'!AJ44/'DJI Components'!$HJ44)</f>
        <v>-1.536175821196658E-4</v>
      </c>
      <c r="G41" s="165">
        <f>Return!B41*('DJI Components'!AQ44/'DJI Components'!$HJ44)</f>
        <v>-1.5084296681351677E-4</v>
      </c>
      <c r="H41" s="165">
        <f>Return!B41*('DJI Components'!AX44/'DJI Components'!$HJ44)</f>
        <v>-2.3649329318718376E-4</v>
      </c>
      <c r="I41" s="165">
        <f>Return!B41*('DJI Components'!BE44/'DJI Components'!$HJ44)</f>
        <v>-2.7794022293452263E-4</v>
      </c>
      <c r="J41" s="165">
        <f>Return!B41*('DJI Components'!BL44/'DJI Components'!$HJ44)</f>
        <v>-3.7859106932295217E-4</v>
      </c>
      <c r="K41" s="165">
        <f>Return!B41*('DJI Components'!BS44/'DJI Components'!$HJ44)</f>
        <v>-7.5366542166237411E-5</v>
      </c>
      <c r="L41" s="165">
        <f>Return!B41*('DJI Components'!BZ44/'DJI Components'!$HJ44)</f>
        <v>-1.1993707706548186E-4</v>
      </c>
      <c r="M41" s="165">
        <f>Return!B41*('DJI Components'!CG44/'DJI Components'!$HJ44)</f>
        <v>-2.7994132582397562E-4</v>
      </c>
      <c r="N41" s="165">
        <f>Return!B41*('DJI Components'!CN44/'DJI Components'!$HJ44)</f>
        <v>-5.3332477971294065E-4</v>
      </c>
      <c r="O41" s="165">
        <f>Return!B41*('DJI Components'!CU44/'DJI Components'!$HJ44)</f>
        <v>-3.3309417477786593E-4</v>
      </c>
      <c r="P41" s="165">
        <f>Return!B41*('DJI Components'!DB44/'DJI Components'!$HJ44)</f>
        <v>-1.7456139975872791E-4</v>
      </c>
      <c r="Q41" s="165">
        <f>Return!B41*('DJI Components'!DI44/'DJI Components'!$HJ44)</f>
        <v>-6.6906454462118585E-4</v>
      </c>
      <c r="R41" s="165">
        <f>Return!B41*('DJI Components'!DP44/'DJI Components'!$HJ44)</f>
        <v>-5.4054649442735641E-4</v>
      </c>
      <c r="S41" s="165">
        <f>Return!B41*('DJI Components'!DW44/'DJI Components'!$HJ44)</f>
        <v>-2.938426903889577E-4</v>
      </c>
      <c r="T41" s="165">
        <f>Return!B41*('DJI Components'!ED44/'DJI Components'!$HJ44)</f>
        <v>-3.5392647510793348E-4</v>
      </c>
      <c r="U41" s="165">
        <f>Return!B41*('DJI Components'!EK44/'DJI Components'!$HJ44)</f>
        <v>-2.8147696196825938E-3</v>
      </c>
      <c r="V41" s="165">
        <f>Return!B41*('DJI Components'!ER44/'DJI Components'!$HJ44)</f>
        <v>-2.8138695458659684E-4</v>
      </c>
      <c r="W41" s="165">
        <f>Return!B41*('DJI Components'!EY44/'DJI Components'!$HJ44)</f>
        <v>-6.2443980323555648E-4</v>
      </c>
      <c r="X41" s="165">
        <f>Return!B41*('DJI Components'!FF44/'DJI Components'!$HJ44)</f>
        <v>-4.2259384133243983E-4</v>
      </c>
      <c r="Y41" s="165">
        <f>Return!B41*('DJI Components'!FM44/'DJI Components'!$HJ44)</f>
        <v>-5.6533856848497471E-5</v>
      </c>
      <c r="Z41" s="165">
        <f>Return!B41*('DJI Components'!FT44/'DJI Components'!$HJ44)</f>
        <v>-5.3766240075494014E-4</v>
      </c>
      <c r="AA41" s="165">
        <f>Return!B41*('DJI Components'!GA44/'DJI Components'!$HJ44)</f>
        <v>-4.2802367439763456E-4</v>
      </c>
      <c r="AB41" s="165">
        <f>Return!B41*('DJI Components'!GH44/'DJI Components'!$HJ44)</f>
        <v>-5.6015451067827906E-4</v>
      </c>
      <c r="AC41" s="165">
        <f>Return!B41*('DJI Components'!GO44/'DJI Components'!$HJ44)</f>
        <v>-7.5459249769349867E-5</v>
      </c>
      <c r="AD41" s="165">
        <f>Return!B41*('DJI Components'!GV44/'DJI Components'!$HJ44)</f>
        <v>-7.2894663932982396E-4</v>
      </c>
      <c r="AE41" s="165">
        <f>Return!B41*('DJI Components'!HC44/'DJI Components'!$HJ44)</f>
        <v>-3.9324537318882172E-4</v>
      </c>
      <c r="AF41" s="166">
        <f t="shared" si="0"/>
        <v>-1.57899223939491E-2</v>
      </c>
    </row>
    <row r="42" spans="1:32" x14ac:dyDescent="0.2">
      <c r="A42" s="127">
        <f>'DJI Components'!A45</f>
        <v>44133</v>
      </c>
      <c r="B42" s="164">
        <f>Return!B42*('DJI Components'!H45/'DJI Components'!$HJ45)</f>
        <v>-3.3703105691734468E-6</v>
      </c>
      <c r="C42" s="165">
        <f>Return!B42*('DJI Components'!O45/'DJI Components'!$HJ45)</f>
        <v>-2.7035461066619861E-6</v>
      </c>
      <c r="D42" s="165">
        <f>Return!D42*('DJI Components'!V45/'DJI Components'!$HJ45)</f>
        <v>1.0795485516225177E-4</v>
      </c>
      <c r="E42" s="165">
        <f>Return!B42*('DJI Components'!AC45/'DJI Components'!$HJ45)</f>
        <v>-7.2285894934706667E-5</v>
      </c>
      <c r="F42" s="165">
        <f>Return!B42*('DJI Components'!AJ45/'DJI Components'!$HJ45)</f>
        <v>-3.0864008969063952E-6</v>
      </c>
      <c r="G42" s="165">
        <f>Return!B42*('DJI Components'!AQ45/'DJI Components'!$HJ45)</f>
        <v>-3.097890186895472E-6</v>
      </c>
      <c r="H42" s="165">
        <f>Return!B42*('DJI Components'!AX45/'DJI Components'!$HJ45)</f>
        <v>-4.882961149286791E-6</v>
      </c>
      <c r="I42" s="165">
        <f>Return!B42*('DJI Components'!BE45/'DJI Components'!$HJ45)</f>
        <v>-5.5754523600393627E-6</v>
      </c>
      <c r="J42" s="165">
        <f>Return!B42*('DJI Components'!BL45/'DJI Components'!$HJ45)</f>
        <v>-7.6082562758039143E-6</v>
      </c>
      <c r="K42" s="165">
        <f>Return!B42*('DJI Components'!BS45/'DJI Components'!$HJ45)</f>
        <v>-1.5681566477716388E-6</v>
      </c>
      <c r="L42" s="165">
        <f>Return!B42*('DJI Components'!BZ45/'DJI Components'!$HJ45)</f>
        <v>-2.4094294262972683E-6</v>
      </c>
      <c r="M42" s="165">
        <f>Return!B42*('DJI Components'!CG45/'DJI Components'!$HJ45)</f>
        <v>-5.5630682747223811E-6</v>
      </c>
      <c r="N42" s="165">
        <f>Return!B42*('DJI Components'!CN45/'DJI Components'!$HJ45)</f>
        <v>-1.0700856220359007E-5</v>
      </c>
      <c r="O42" s="165">
        <f>Return!B42*('DJI Components'!CU45/'DJI Components'!$HJ45)</f>
        <v>-6.6644260164567536E-6</v>
      </c>
      <c r="P42" s="165">
        <f>Return!B42*('DJI Components'!DB45/'DJI Components'!$HJ45)</f>
        <v>-3.5778909186853572E-6</v>
      </c>
      <c r="Q42" s="165">
        <f>Return!B42*('DJI Components'!DI45/'DJI Components'!$HJ45)</f>
        <v>-1.3315325028141847E-5</v>
      </c>
      <c r="R42" s="165">
        <f>Return!B42*('DJI Components'!DP45/'DJI Components'!$HJ45)</f>
        <v>-1.0920182463711753E-5</v>
      </c>
      <c r="S42" s="165">
        <f>Return!B42*('DJI Components'!DW45/'DJI Components'!$HJ45)</f>
        <v>-5.904897049431879E-6</v>
      </c>
      <c r="T42" s="165">
        <f>Return!B42*('DJI Components'!ED45/'DJI Components'!$HJ45)</f>
        <v>-7.0766660032483297E-6</v>
      </c>
      <c r="U42" s="165">
        <f>Return!B42*('DJI Components'!EK45/'DJI Components'!$HJ45)</f>
        <v>-5.706427242708534E-5</v>
      </c>
      <c r="V42" s="165">
        <f>Return!B42*('DJI Components'!ER45/'DJI Components'!$HJ45)</f>
        <v>-5.6838416795493125E-6</v>
      </c>
      <c r="W42" s="165">
        <f>Return!B42*('DJI Components'!EY45/'DJI Components'!$HJ45)</f>
        <v>-1.2525018346253573E-5</v>
      </c>
      <c r="X42" s="165">
        <f>Return!B42*('DJI Components'!FF45/'DJI Components'!$HJ45)</f>
        <v>-8.5435072655670852E-6</v>
      </c>
      <c r="Y42" s="165">
        <f>Return!B42*('DJI Components'!FM45/'DJI Components'!$HJ45)</f>
        <v>-1.1436641957422179E-6</v>
      </c>
      <c r="Z42" s="165">
        <f>Return!B42*('DJI Components'!FT45/'DJI Components'!$HJ45)</f>
        <v>-1.0640130328946087E-5</v>
      </c>
      <c r="AA42" s="165">
        <f>Return!B42*('DJI Components'!GA45/'DJI Components'!$HJ45)</f>
        <v>-8.659572579608133E-6</v>
      </c>
      <c r="AB42" s="165">
        <f>Return!B42*('DJI Components'!GH45/'DJI Components'!$HJ45)</f>
        <v>-1.1491579514822693E-5</v>
      </c>
      <c r="AC42" s="165">
        <f>Return!B42*('DJI Components'!GO45/'DJI Components'!$HJ45)</f>
        <v>-1.5211889258071806E-6</v>
      </c>
      <c r="AD42" s="165">
        <f>Return!B42*('DJI Components'!GV45/'DJI Components'!$HJ45)</f>
        <v>-1.4618249519638048E-5</v>
      </c>
      <c r="AE42" s="165">
        <f>Return!B42*('DJI Components'!HC45/'DJI Components'!$HJ45)</f>
        <v>-8.0974147418953314E-6</v>
      </c>
      <c r="AF42" s="166">
        <f t="shared" si="0"/>
        <v>-2.0234519489096344E-4</v>
      </c>
    </row>
    <row r="43" spans="1:32" x14ac:dyDescent="0.2">
      <c r="A43" s="127">
        <f>'DJI Components'!A46</f>
        <v>44134</v>
      </c>
      <c r="B43" s="164">
        <f>Return!B43*('DJI Components'!H46/'DJI Components'!$HJ46)</f>
        <v>1.0233733621825614E-4</v>
      </c>
      <c r="C43" s="165">
        <f>Return!B43*('DJI Components'!O46/'DJI Components'!$HJ46)</f>
        <v>8.1483733121993552E-5</v>
      </c>
      <c r="D43" s="165">
        <f>Return!D43*('DJI Components'!V46/'DJI Components'!$HJ46)</f>
        <v>-6.7971261566910265E-5</v>
      </c>
      <c r="E43" s="165">
        <f>Return!B43*('DJI Components'!AC46/'DJI Components'!$HJ46)</f>
        <v>2.0527896910092921E-3</v>
      </c>
      <c r="F43" s="165">
        <f>Return!B43*('DJI Components'!AJ46/'DJI Components'!$HJ46)</f>
        <v>9.0407567988191152E-5</v>
      </c>
      <c r="G43" s="165">
        <f>Return!B43*('DJI Components'!AQ46/'DJI Components'!$HJ46)</f>
        <v>9.4629248548973847E-5</v>
      </c>
      <c r="H43" s="165">
        <f>Return!B43*('DJI Components'!AX46/'DJI Components'!$HJ46)</f>
        <v>1.4839074464125435E-4</v>
      </c>
      <c r="I43" s="165">
        <f>Return!B43*('DJI Components'!BE46/'DJI Components'!$HJ46)</f>
        <v>1.6871560479305461E-4</v>
      </c>
      <c r="J43" s="165">
        <f>Return!B43*('DJI Components'!BL46/'DJI Components'!$HJ46)</f>
        <v>2.2907306707783362E-4</v>
      </c>
      <c r="K43" s="165">
        <f>Return!B43*('DJI Components'!BS46/'DJI Components'!$HJ46)</f>
        <v>4.6296473568741864E-5</v>
      </c>
      <c r="L43" s="165">
        <f>Return!B43*('DJI Components'!BZ46/'DJI Components'!$HJ46)</f>
        <v>7.2140393213246899E-5</v>
      </c>
      <c r="M43" s="165">
        <f>Return!B43*('DJI Components'!CG46/'DJI Components'!$HJ46)</f>
        <v>1.6947458028578733E-4</v>
      </c>
      <c r="N43" s="165">
        <f>Return!B43*('DJI Components'!CN46/'DJI Components'!$HJ46)</f>
        <v>3.1843231056475171E-4</v>
      </c>
      <c r="O43" s="165">
        <f>Return!B43*('DJI Components'!CU46/'DJI Components'!$HJ46)</f>
        <v>2.012614898816152E-4</v>
      </c>
      <c r="P43" s="165">
        <f>Return!B43*('DJI Components'!DB46/'DJI Components'!$HJ46)</f>
        <v>1.1035299584996677E-4</v>
      </c>
      <c r="Q43" s="165">
        <f>Return!B43*('DJI Components'!DI46/'DJI Components'!$HJ46)</f>
        <v>4.0033700168544731E-4</v>
      </c>
      <c r="R43" s="165">
        <f>Return!B43*('DJI Components'!DP46/'DJI Components'!$HJ46)</f>
        <v>3.3145778519445238E-4</v>
      </c>
      <c r="S43" s="165">
        <f>Return!B43*('DJI Components'!DW46/'DJI Components'!$HJ46)</f>
        <v>1.7602796709911589E-4</v>
      </c>
      <c r="T43" s="165">
        <f>Return!B43*('DJI Components'!ED46/'DJI Components'!$HJ46)</f>
        <v>2.1098276475916015E-4</v>
      </c>
      <c r="U43" s="165">
        <f>Return!B43*('DJI Components'!EK46/'DJI Components'!$HJ46)</f>
        <v>1.6978214115694736E-3</v>
      </c>
      <c r="V43" s="165">
        <f>Return!B43*('DJI Components'!ER46/'DJI Components'!$HJ46)</f>
        <v>1.6712034766723621E-4</v>
      </c>
      <c r="W43" s="165">
        <f>Return!B43*('DJI Components'!EY46/'DJI Components'!$HJ46)</f>
        <v>3.7550819928479535E-4</v>
      </c>
      <c r="X43" s="165">
        <f>Return!B43*('DJI Components'!FF46/'DJI Components'!$HJ46)</f>
        <v>2.5491062033430959E-4</v>
      </c>
      <c r="Y43" s="165">
        <f>Return!B43*('DJI Components'!FM46/'DJI Components'!$HJ46)</f>
        <v>3.3913660300657669E-5</v>
      </c>
      <c r="Z43" s="165">
        <f>Return!B43*('DJI Components'!FT46/'DJI Components'!$HJ46)</f>
        <v>3.211177284560341E-4</v>
      </c>
      <c r="AA43" s="165">
        <f>Return!B43*('DJI Components'!GA46/'DJI Components'!$HJ46)</f>
        <v>2.615652704276126E-4</v>
      </c>
      <c r="AB43" s="165">
        <f>Return!B43*('DJI Components'!GH46/'DJI Components'!$HJ46)</f>
        <v>3.397968662110539E-4</v>
      </c>
      <c r="AC43" s="165">
        <f>Return!B43*('DJI Components'!GO46/'DJI Components'!$HJ46)</f>
        <v>4.6217315186575646E-5</v>
      </c>
      <c r="AD43" s="165">
        <f>Return!B43*('DJI Components'!GV46/'DJI Components'!$HJ46)</f>
        <v>4.3608970519010934E-4</v>
      </c>
      <c r="AE43" s="165">
        <f>Return!B43*('DJI Components'!HC46/'DJI Components'!$HJ46)</f>
        <v>2.4301667690099351E-4</v>
      </c>
      <c r="AF43" s="166">
        <f t="shared" si="0"/>
        <v>9.1136972954630763E-3</v>
      </c>
    </row>
    <row r="44" spans="1:32" x14ac:dyDescent="0.2">
      <c r="A44" s="127">
        <f>'DJI Components'!A47</f>
        <v>44137</v>
      </c>
      <c r="B44" s="164">
        <f>Return!B44*('DJI Components'!H47/'DJI Components'!$HJ47)</f>
        <v>2.0655427239587668E-4</v>
      </c>
      <c r="C44" s="165">
        <f>Return!B44*('DJI Components'!O47/'DJI Components'!$HJ47)</f>
        <v>1.6527849732578308E-4</v>
      </c>
      <c r="D44" s="165">
        <f>Return!D44*('DJI Components'!V47/'DJI Components'!$HJ47)</f>
        <v>2.5006193948595419E-4</v>
      </c>
      <c r="E44" s="165">
        <f>Return!B44*('DJI Components'!AC47/'DJI Components'!$HJ47)</f>
        <v>4.06414359749078E-3</v>
      </c>
      <c r="F44" s="165">
        <f>Return!B44*('DJI Components'!AJ47/'DJI Components'!$HJ47)</f>
        <v>1.8436152444701356E-4</v>
      </c>
      <c r="G44" s="165">
        <f>Return!B44*('DJI Components'!AQ47/'DJI Components'!$HJ47)</f>
        <v>1.9492949861424239E-4</v>
      </c>
      <c r="H44" s="165">
        <f>Return!B44*('DJI Components'!AX47/'DJI Components'!$HJ47)</f>
        <v>3.0524030686888325E-4</v>
      </c>
      <c r="I44" s="165">
        <f>Return!B44*('DJI Components'!BE47/'DJI Components'!$HJ47)</f>
        <v>3.3430202155471263E-4</v>
      </c>
      <c r="J44" s="165">
        <f>Return!B44*('DJI Components'!BL47/'DJI Components'!$HJ47)</f>
        <v>4.5918621230987573E-4</v>
      </c>
      <c r="K44" s="165">
        <f>Return!B44*('DJI Components'!BS47/'DJI Components'!$HJ47)</f>
        <v>9.483074983563942E-5</v>
      </c>
      <c r="L44" s="165">
        <f>Return!B44*('DJI Components'!BZ47/'DJI Components'!$HJ47)</f>
        <v>1.438200170982771E-4</v>
      </c>
      <c r="M44" s="165">
        <f>Return!B44*('DJI Components'!CG47/'DJI Components'!$HJ47)</f>
        <v>3.3475100810247609E-4</v>
      </c>
      <c r="N44" s="165">
        <f>Return!B44*('DJI Components'!CN47/'DJI Components'!$HJ47)</f>
        <v>6.4049238659588258E-4</v>
      </c>
      <c r="O44" s="165">
        <f>Return!B44*('DJI Components'!CU47/'DJI Components'!$HJ47)</f>
        <v>4.0041117005808061E-4</v>
      </c>
      <c r="P44" s="165">
        <f>Return!B44*('DJI Components'!DB47/'DJI Components'!$HJ47)</f>
        <v>2.2110708458760267E-4</v>
      </c>
      <c r="Q44" s="165">
        <f>Return!B44*('DJI Components'!DI47/'DJI Components'!$HJ47)</f>
        <v>8.0238994708884694E-4</v>
      </c>
      <c r="R44" s="165">
        <f>Return!B44*('DJI Components'!DP47/'DJI Components'!$HJ47)</f>
        <v>6.7157267271646852E-4</v>
      </c>
      <c r="S44" s="165">
        <f>Return!B44*('DJI Components'!DW47/'DJI Components'!$HJ47)</f>
        <v>3.4807072258453677E-4</v>
      </c>
      <c r="T44" s="165">
        <f>Return!B44*('DJI Components'!ED47/'DJI Components'!$HJ47)</f>
        <v>4.2652381451168357E-4</v>
      </c>
      <c r="U44" s="165">
        <f>Return!B44*('DJI Components'!EK47/'DJI Components'!$HJ47)</f>
        <v>3.3618279829272534E-3</v>
      </c>
      <c r="V44" s="165">
        <f>Return!B44*('DJI Components'!ER47/'DJI Components'!$HJ47)</f>
        <v>3.3751129740248076E-4</v>
      </c>
      <c r="W44" s="165">
        <f>Return!B44*('DJI Components'!EY47/'DJI Components'!$HJ47)</f>
        <v>7.5164963228993174E-4</v>
      </c>
      <c r="X44" s="165">
        <f>Return!B44*('DJI Components'!FF47/'DJI Components'!$HJ47)</f>
        <v>4.9854428957488638E-4</v>
      </c>
      <c r="Y44" s="165">
        <f>Return!B44*('DJI Components'!FM47/'DJI Components'!$HJ47)</f>
        <v>6.8985299628130823E-5</v>
      </c>
      <c r="Z44" s="165">
        <f>Return!B44*('DJI Components'!FT47/'DJI Components'!$HJ47)</f>
        <v>6.50792924771935E-4</v>
      </c>
      <c r="AA44" s="165">
        <f>Return!B44*('DJI Components'!GA47/'DJI Components'!$HJ47)</f>
        <v>5.2473627036903894E-4</v>
      </c>
      <c r="AB44" s="165">
        <f>Return!B44*('DJI Components'!GH47/'DJI Components'!$HJ47)</f>
        <v>6.8451856139444412E-4</v>
      </c>
      <c r="AC44" s="165">
        <f>Return!B44*('DJI Components'!GO47/'DJI Components'!$HJ47)</f>
        <v>9.2588366408595836E-5</v>
      </c>
      <c r="AD44" s="165">
        <f>Return!B44*('DJI Components'!GV47/'DJI Components'!$HJ47)</f>
        <v>8.7436690803728849E-4</v>
      </c>
      <c r="AE44" s="165">
        <f>Return!B44*('DJI Components'!HC47/'DJI Components'!$HJ47)</f>
        <v>4.7707820536571004E-4</v>
      </c>
      <c r="AF44" s="166">
        <f t="shared" si="0"/>
        <v>1.8570627181842308E-2</v>
      </c>
    </row>
    <row r="45" spans="1:32" x14ac:dyDescent="0.2">
      <c r="A45" s="127">
        <f>'DJI Components'!A48</f>
        <v>44138</v>
      </c>
      <c r="B45" s="164">
        <f>Return!B45*('DJI Components'!H48/'DJI Components'!$HJ48)</f>
        <v>1.7477020652732054E-4</v>
      </c>
      <c r="C45" s="165">
        <f>Return!B45*('DJI Components'!O48/'DJI Components'!$HJ48)</f>
        <v>1.4193422750497937E-4</v>
      </c>
      <c r="D45" s="165">
        <f>Return!D45*('DJI Components'!V48/'DJI Components'!$HJ48)</f>
        <v>-1.0977217296140381E-5</v>
      </c>
      <c r="E45" s="165">
        <f>Return!B45*('DJI Components'!AC48/'DJI Components'!$HJ48)</f>
        <v>3.4373437305744775E-3</v>
      </c>
      <c r="F45" s="165">
        <f>Return!B45*('DJI Components'!AJ48/'DJI Components'!$HJ48)</f>
        <v>1.5878911621709907E-4</v>
      </c>
      <c r="G45" s="165">
        <f>Return!B45*('DJI Components'!AQ48/'DJI Components'!$HJ48)</f>
        <v>1.6676885147620042E-4</v>
      </c>
      <c r="H45" s="165">
        <f>Return!B45*('DJI Components'!AX48/'DJI Components'!$HJ48)</f>
        <v>2.5281555048568366E-4</v>
      </c>
      <c r="I45" s="165">
        <f>Return!B45*('DJI Components'!BE48/'DJI Components'!$HJ48)</f>
        <v>2.8451847666533881E-4</v>
      </c>
      <c r="J45" s="165">
        <f>Return!B45*('DJI Components'!BL48/'DJI Components'!$HJ48)</f>
        <v>3.8823782707049135E-4</v>
      </c>
      <c r="K45" s="165">
        <f>Return!B45*('DJI Components'!BS48/'DJI Components'!$HJ48)</f>
        <v>8.0080643261200591E-5</v>
      </c>
      <c r="L45" s="165">
        <f>Return!B45*('DJI Components'!BZ48/'DJI Components'!$HJ48)</f>
        <v>1.2466848951912714E-4</v>
      </c>
      <c r="M45" s="165">
        <f>Return!B45*('DJI Components'!CG48/'DJI Components'!$HJ48)</f>
        <v>2.7723127039190344E-4</v>
      </c>
      <c r="N45" s="165">
        <f>Return!B45*('DJI Components'!CN48/'DJI Components'!$HJ48)</f>
        <v>5.4658513798650507E-4</v>
      </c>
      <c r="O45" s="165">
        <f>Return!B45*('DJI Components'!CU48/'DJI Components'!$HJ48)</f>
        <v>3.3646199492248422E-4</v>
      </c>
      <c r="P45" s="165">
        <f>Return!B45*('DJI Components'!DB48/'DJI Components'!$HJ48)</f>
        <v>1.8621762095929475E-4</v>
      </c>
      <c r="Q45" s="165">
        <f>Return!B45*('DJI Components'!DI48/'DJI Components'!$HJ48)</f>
        <v>6.6746229217450991E-4</v>
      </c>
      <c r="R45" s="165">
        <f>Return!B45*('DJI Components'!DP48/'DJI Components'!$HJ48)</f>
        <v>5.7704268359796409E-4</v>
      </c>
      <c r="S45" s="165">
        <f>Return!B45*('DJI Components'!DW48/'DJI Components'!$HJ48)</f>
        <v>2.9572067762221395E-4</v>
      </c>
      <c r="T45" s="165">
        <f>Return!B45*('DJI Components'!ED48/'DJI Components'!$HJ48)</f>
        <v>3.5626030573395037E-4</v>
      </c>
      <c r="U45" s="165">
        <f>Return!B45*('DJI Components'!EK48/'DJI Components'!$HJ48)</f>
        <v>2.8570930432903355E-3</v>
      </c>
      <c r="V45" s="165">
        <f>Return!B45*('DJI Components'!ER48/'DJI Components'!$HJ48)</f>
        <v>2.8619515469328351E-4</v>
      </c>
      <c r="W45" s="165">
        <f>Return!B45*('DJI Components'!EY48/'DJI Components'!$HJ48)</f>
        <v>6.3840829394161305E-4</v>
      </c>
      <c r="X45" s="165">
        <f>Return!B45*('DJI Components'!FF48/'DJI Components'!$HJ48)</f>
        <v>4.1407119023999369E-4</v>
      </c>
      <c r="Y45" s="165">
        <f>Return!B45*('DJI Components'!FM48/'DJI Components'!$HJ48)</f>
        <v>5.8585846957806381E-5</v>
      </c>
      <c r="Z45" s="165">
        <f>Return!B45*('DJI Components'!FT48/'DJI Components'!$HJ48)</f>
        <v>5.5816701251363426E-4</v>
      </c>
      <c r="AA45" s="165">
        <f>Return!B45*('DJI Components'!GA48/'DJI Components'!$HJ48)</f>
        <v>4.3747566771512207E-4</v>
      </c>
      <c r="AB45" s="165">
        <f>Return!B45*('DJI Components'!GH48/'DJI Components'!$HJ48)</f>
        <v>5.813042173693939E-4</v>
      </c>
      <c r="AC45" s="165">
        <f>Return!B45*('DJI Components'!GO48/'DJI Components'!$HJ48)</f>
        <v>8.3312170599151645E-5</v>
      </c>
      <c r="AD45" s="165">
        <f>Return!B45*('DJI Components'!GV48/'DJI Components'!$HJ48)</f>
        <v>7.4067997867966373E-4</v>
      </c>
      <c r="AE45" s="165">
        <f>Return!B45*('DJI Components'!HC48/'DJI Components'!$HJ48)</f>
        <v>4.102669489364978E-4</v>
      </c>
      <c r="AF45" s="166">
        <f t="shared" si="0"/>
        <v>1.5507491410331104E-2</v>
      </c>
    </row>
    <row r="46" spans="1:32" x14ac:dyDescent="0.2">
      <c r="A46" s="127">
        <f>'DJI Components'!A49</f>
        <v>44139</v>
      </c>
      <c r="B46" s="164">
        <f>Return!B46*('DJI Components'!H49/'DJI Components'!$HJ49)</f>
        <v>-3.3926034833473126E-4</v>
      </c>
      <c r="C46" s="165">
        <f>Return!B46*('DJI Components'!O49/'DJI Components'!$HJ49)</f>
        <v>-2.8504879670551849E-4</v>
      </c>
      <c r="D46" s="165">
        <f>Return!D46*('DJI Components'!V49/'DJI Components'!$HJ49)</f>
        <v>7.3861902723475756E-4</v>
      </c>
      <c r="E46" s="165">
        <f>Return!B46*('DJI Components'!AC49/'DJI Components'!$HJ49)</f>
        <v>-7.1769747016160353E-3</v>
      </c>
      <c r="F46" s="165">
        <f>Return!B46*('DJI Components'!AJ49/'DJI Components'!$HJ49)</f>
        <v>-3.1434680387946719E-4</v>
      </c>
      <c r="G46" s="165">
        <f>Return!B46*('DJI Components'!AQ49/'DJI Components'!$HJ49)</f>
        <v>-3.0968438518080279E-4</v>
      </c>
      <c r="H46" s="165">
        <f>Return!B46*('DJI Components'!AX49/'DJI Components'!$HJ49)</f>
        <v>-5.0736569396745432E-4</v>
      </c>
      <c r="I46" s="165">
        <f>Return!B46*('DJI Components'!BE49/'DJI Components'!$HJ49)</f>
        <v>-5.6903894431725222E-4</v>
      </c>
      <c r="J46" s="165">
        <f>Return!B46*('DJI Components'!BL49/'DJI Components'!$HJ49)</f>
        <v>-7.7597348075609314E-4</v>
      </c>
      <c r="K46" s="165">
        <f>Return!B46*('DJI Components'!BS49/'DJI Components'!$HJ49)</f>
        <v>-1.5673606837313578E-4</v>
      </c>
      <c r="L46" s="165">
        <f>Return!B46*('DJI Components'!BZ49/'DJI Components'!$HJ49)</f>
        <v>-2.5001213144787866E-4</v>
      </c>
      <c r="M46" s="165">
        <f>Return!B46*('DJI Components'!CG49/'DJI Components'!$HJ49)</f>
        <v>-5.5080747043420889E-4</v>
      </c>
      <c r="N46" s="165">
        <f>Return!B46*('DJI Components'!CN49/'DJI Components'!$HJ49)</f>
        <v>-1.1176107217852609E-3</v>
      </c>
      <c r="O46" s="165">
        <f>Return!B46*('DJI Components'!CU49/'DJI Components'!$HJ49)</f>
        <v>-6.8774182846665104E-4</v>
      </c>
      <c r="P46" s="165">
        <f>Return!B46*('DJI Components'!DB49/'DJI Components'!$HJ49)</f>
        <v>-3.6616174259212044E-4</v>
      </c>
      <c r="Q46" s="165">
        <f>Return!B46*('DJI Components'!DI49/'DJI Components'!$HJ49)</f>
        <v>-1.3476454603177041E-3</v>
      </c>
      <c r="R46" s="165">
        <f>Return!B46*('DJI Components'!DP49/'DJI Components'!$HJ49)</f>
        <v>-1.1221878698027903E-3</v>
      </c>
      <c r="S46" s="165">
        <f>Return!B46*('DJI Components'!DW49/'DJI Components'!$HJ49)</f>
        <v>-5.8794134642783295E-4</v>
      </c>
      <c r="T46" s="165">
        <f>Return!B46*('DJI Components'!ED49/'DJI Components'!$HJ49)</f>
        <v>-7.4904307537118609E-4</v>
      </c>
      <c r="U46" s="165">
        <f>Return!B46*('DJI Components'!EK49/'DJI Components'!$HJ49)</f>
        <v>-6.0079290868886078E-3</v>
      </c>
      <c r="V46" s="165">
        <f>Return!B46*('DJI Components'!ER49/'DJI Components'!$HJ49)</f>
        <v>-5.8678604253958302E-4</v>
      </c>
      <c r="W46" s="165">
        <f>Return!B46*('DJI Components'!EY49/'DJI Components'!$HJ49)</f>
        <v>-1.2754018771263978E-3</v>
      </c>
      <c r="X46" s="165">
        <f>Return!B46*('DJI Components'!FF49/'DJI Components'!$HJ49)</f>
        <v>-8.358877019816963E-4</v>
      </c>
      <c r="Y46" s="165">
        <f>Return!B46*('DJI Components'!FM49/'DJI Components'!$HJ49)</f>
        <v>-1.1478968699962418E-4</v>
      </c>
      <c r="Z46" s="165">
        <f>Return!B46*('DJI Components'!FT49/'DJI Components'!$HJ49)</f>
        <v>-1.2354109559164406E-3</v>
      </c>
      <c r="AA46" s="165">
        <f>Return!B46*('DJI Components'!GA49/'DJI Components'!$HJ49)</f>
        <v>-8.6953216362498651E-4</v>
      </c>
      <c r="AB46" s="165">
        <f>Return!B46*('DJI Components'!GH49/'DJI Components'!$HJ49)</f>
        <v>-1.2009677701927486E-3</v>
      </c>
      <c r="AC46" s="165">
        <f>Return!B46*('DJI Components'!GO49/'DJI Components'!$HJ49)</f>
        <v>-1.6514308917545419E-4</v>
      </c>
      <c r="AD46" s="165">
        <f>Return!B46*('DJI Components'!GV49/'DJI Components'!$HJ49)</f>
        <v>-1.4772881101476382E-3</v>
      </c>
      <c r="AE46" s="165">
        <f>Return!B46*('DJI Components'!HC49/'DJI Components'!$HJ49)</f>
        <v>-8.2997273703317711E-4</v>
      </c>
      <c r="AF46" s="166">
        <f t="shared" si="0"/>
        <v>-3.1074071064167718E-2</v>
      </c>
    </row>
    <row r="47" spans="1:32" x14ac:dyDescent="0.2">
      <c r="A47" s="127">
        <f>'DJI Components'!A50</f>
        <v>44140</v>
      </c>
      <c r="B47" s="164">
        <f>Return!B47*('DJI Components'!H50/'DJI Components'!$HJ50)</f>
        <v>1.988047821423837E-4</v>
      </c>
      <c r="C47" s="165">
        <f>Return!B47*('DJI Components'!O50/'DJI Components'!$HJ50)</f>
        <v>1.6683344594373102E-4</v>
      </c>
      <c r="D47" s="165">
        <f>Return!D47*('DJI Components'!V50/'DJI Components'!$HJ50)</f>
        <v>1.1052902690024521E-4</v>
      </c>
      <c r="E47" s="165">
        <f>Return!B47*('DJI Components'!AC50/'DJI Components'!$HJ50)</f>
        <v>4.2738236876083942E-3</v>
      </c>
      <c r="F47" s="165">
        <f>Return!B47*('DJI Components'!AJ50/'DJI Components'!$HJ50)</f>
        <v>1.8728379927581288E-4</v>
      </c>
      <c r="G47" s="165">
        <f>Return!B47*('DJI Components'!AQ50/'DJI Components'!$HJ50)</f>
        <v>1.8711075338963341E-4</v>
      </c>
      <c r="H47" s="165">
        <f>Return!B47*('DJI Components'!AX50/'DJI Components'!$HJ50)</f>
        <v>2.9327983204336874E-4</v>
      </c>
      <c r="I47" s="165">
        <f>Return!B47*('DJI Components'!BE50/'DJI Components'!$HJ50)</f>
        <v>3.3314838778720839E-4</v>
      </c>
      <c r="J47" s="165">
        <f>Return!B47*('DJI Components'!BL50/'DJI Components'!$HJ50)</f>
        <v>4.4869674776307753E-4</v>
      </c>
      <c r="K47" s="165">
        <f>Return!B47*('DJI Components'!BS50/'DJI Components'!$HJ50)</f>
        <v>9.3281742871625695E-5</v>
      </c>
      <c r="L47" s="165">
        <f>Return!B47*('DJI Components'!BZ50/'DJI Components'!$HJ50)</f>
        <v>1.4747534709458806E-4</v>
      </c>
      <c r="M47" s="165">
        <f>Return!B47*('DJI Components'!CG50/'DJI Components'!$HJ50)</f>
        <v>3.1798290312473235E-4</v>
      </c>
      <c r="N47" s="165">
        <f>Return!B47*('DJI Components'!CN50/'DJI Components'!$HJ50)</f>
        <v>6.4983080693940831E-4</v>
      </c>
      <c r="O47" s="165">
        <f>Return!B47*('DJI Components'!CU50/'DJI Components'!$HJ50)</f>
        <v>3.9533318936759831E-4</v>
      </c>
      <c r="P47" s="165">
        <f>Return!B47*('DJI Components'!DB50/'DJI Components'!$HJ50)</f>
        <v>2.1597283894996187E-4</v>
      </c>
      <c r="Q47" s="165">
        <f>Return!B47*('DJI Components'!DI50/'DJI Components'!$HJ50)</f>
        <v>7.7700453906856841E-4</v>
      </c>
      <c r="R47" s="165">
        <f>Return!B47*('DJI Components'!DP50/'DJI Components'!$HJ50)</f>
        <v>6.7174051954323286E-4</v>
      </c>
      <c r="S47" s="165">
        <f>Return!B47*('DJI Components'!DW50/'DJI Components'!$HJ50)</f>
        <v>3.4037897730516324E-4</v>
      </c>
      <c r="T47" s="165">
        <f>Return!B47*('DJI Components'!ED50/'DJI Components'!$HJ50)</f>
        <v>4.2990435310640338E-4</v>
      </c>
      <c r="U47" s="165">
        <f>Return!B47*('DJI Components'!EK50/'DJI Components'!$HJ50)</f>
        <v>3.5652077528446576E-3</v>
      </c>
      <c r="V47" s="165">
        <f>Return!B47*('DJI Components'!ER50/'DJI Components'!$HJ50)</f>
        <v>3.4370262406705279E-4</v>
      </c>
      <c r="W47" s="165">
        <f>Return!B47*('DJI Components'!EY50/'DJI Components'!$HJ50)</f>
        <v>7.4253178804999738E-4</v>
      </c>
      <c r="X47" s="165">
        <f>Return!B47*('DJI Components'!FF50/'DJI Components'!$HJ50)</f>
        <v>4.7827314917087165E-4</v>
      </c>
      <c r="Y47" s="165">
        <f>Return!B47*('DJI Components'!FM50/'DJI Components'!$HJ50)</f>
        <v>6.8211841543381694E-5</v>
      </c>
      <c r="Z47" s="165">
        <f>Return!B47*('DJI Components'!FT50/'DJI Components'!$HJ50)</f>
        <v>7.1013837532203259E-4</v>
      </c>
      <c r="AA47" s="165">
        <f>Return!B47*('DJI Components'!GA50/'DJI Components'!$HJ50)</f>
        <v>5.0817731139798548E-4</v>
      </c>
      <c r="AB47" s="165">
        <f>Return!B47*('DJI Components'!GH50/'DJI Components'!$HJ50)</f>
        <v>7.0371937396686486E-4</v>
      </c>
      <c r="AC47" s="165">
        <f>Return!B47*('DJI Components'!GO50/'DJI Components'!$HJ50)</f>
        <v>9.5371640466978245E-5</v>
      </c>
      <c r="AD47" s="165">
        <f>Return!B47*('DJI Components'!GV50/'DJI Components'!$HJ50)</f>
        <v>8.5859438616700252E-4</v>
      </c>
      <c r="AE47" s="165">
        <f>Return!B47*('DJI Components'!HC50/'DJI Components'!$HJ50)</f>
        <v>4.8451306471754534E-4</v>
      </c>
      <c r="AF47" s="166">
        <f t="shared" si="0"/>
        <v>1.8796856987939512E-2</v>
      </c>
    </row>
    <row r="48" spans="1:32" x14ac:dyDescent="0.2">
      <c r="A48" s="127">
        <f>'DJI Components'!A51</f>
        <v>44141</v>
      </c>
      <c r="B48" s="164">
        <f>Return!B48*('DJI Components'!H51/'DJI Components'!$HJ51)</f>
        <v>-1.1543805490832926E-5</v>
      </c>
      <c r="C48" s="165">
        <f>Return!B48*('DJI Components'!O51/'DJI Components'!$HJ51)</f>
        <v>-9.557681931018925E-6</v>
      </c>
      <c r="D48" s="165">
        <f>Return!D48*('DJI Components'!V51/'DJI Components'!$HJ51)</f>
        <v>-2.0071550885540477E-5</v>
      </c>
      <c r="E48" s="165">
        <f>Return!B48*('DJI Components'!AC51/'DJI Components'!$HJ51)</f>
        <v>-2.477282354415539E-4</v>
      </c>
      <c r="F48" s="165">
        <f>Return!B48*('DJI Components'!AJ51/'DJI Components'!$HJ51)</f>
        <v>-1.0931880126726352E-5</v>
      </c>
      <c r="G48" s="165">
        <f>Return!B48*('DJI Components'!AQ51/'DJI Components'!$HJ51)</f>
        <v>-1.0756719864155774E-5</v>
      </c>
      <c r="H48" s="165">
        <f>Return!B48*('DJI Components'!AX51/'DJI Components'!$HJ51)</f>
        <v>-1.6814425202532762E-5</v>
      </c>
      <c r="I48" s="165">
        <f>Return!B48*('DJI Components'!BE51/'DJI Components'!$HJ51)</f>
        <v>-1.9522005454491012E-5</v>
      </c>
      <c r="J48" s="165">
        <f>Return!B48*('DJI Components'!BL51/'DJI Components'!$HJ51)</f>
        <v>-2.6088053908935894E-5</v>
      </c>
      <c r="K48" s="165">
        <f>Return!B48*('DJI Components'!BS51/'DJI Components'!$HJ51)</f>
        <v>-5.3711230714517858E-6</v>
      </c>
      <c r="L48" s="165">
        <f>Return!B48*('DJI Components'!BZ51/'DJI Components'!$HJ51)</f>
        <v>-8.5009480538713071E-6</v>
      </c>
      <c r="M48" s="165">
        <f>Return!B48*('DJI Components'!CG51/'DJI Components'!$HJ51)</f>
        <v>-1.8651335622116018E-5</v>
      </c>
      <c r="N48" s="165">
        <f>Return!B48*('DJI Components'!CN51/'DJI Components'!$HJ51)</f>
        <v>-3.7561958323594052E-5</v>
      </c>
      <c r="O48" s="165">
        <f>Return!B48*('DJI Components'!CU51/'DJI Components'!$HJ51)</f>
        <v>-2.2834854877457505E-5</v>
      </c>
      <c r="P48" s="165">
        <f>Return!B48*('DJI Components'!DB51/'DJI Components'!$HJ51)</f>
        <v>-1.2474665870535796E-5</v>
      </c>
      <c r="Q48" s="165">
        <f>Return!B48*('DJI Components'!DI51/'DJI Components'!$HJ51)</f>
        <v>-4.5972074262499239E-5</v>
      </c>
      <c r="R48" s="165">
        <f>Return!B48*('DJI Components'!DP51/'DJI Components'!$HJ51)</f>
        <v>-3.8528198910802313E-5</v>
      </c>
      <c r="S48" s="165">
        <f>Return!B48*('DJI Components'!DW51/'DJI Components'!$HJ51)</f>
        <v>-1.9809135112139721E-5</v>
      </c>
      <c r="T48" s="165">
        <f>Return!B48*('DJI Components'!ED51/'DJI Components'!$HJ51)</f>
        <v>-2.4959324624107464E-5</v>
      </c>
      <c r="U48" s="165">
        <f>Return!B48*('DJI Components'!EK51/'DJI Components'!$HJ51)</f>
        <v>-2.0764486648668838E-4</v>
      </c>
      <c r="V48" s="165">
        <f>Return!B48*('DJI Components'!ER51/'DJI Components'!$HJ51)</f>
        <v>-1.9856226880352993E-5</v>
      </c>
      <c r="W48" s="165">
        <f>Return!B48*('DJI Components'!EY51/'DJI Components'!$HJ51)</f>
        <v>-4.3421126927807203E-5</v>
      </c>
      <c r="X48" s="165">
        <f>Return!B48*('DJI Components'!FF51/'DJI Components'!$HJ51)</f>
        <v>-2.7495159871554824E-5</v>
      </c>
      <c r="Y48" s="165">
        <f>Return!B48*('DJI Components'!FM51/'DJI Components'!$HJ51)</f>
        <v>-3.9493015450796614E-6</v>
      </c>
      <c r="Z48" s="165">
        <f>Return!B48*('DJI Components'!FT51/'DJI Components'!$HJ51)</f>
        <v>-4.0472047910392316E-5</v>
      </c>
      <c r="AA48" s="165">
        <f>Return!B48*('DJI Components'!GA51/'DJI Components'!$HJ51)</f>
        <v>-2.9733442908899604E-5</v>
      </c>
      <c r="AB48" s="165">
        <f>Return!B48*('DJI Components'!GH51/'DJI Components'!$HJ51)</f>
        <v>-4.1079072587879817E-5</v>
      </c>
      <c r="AC48" s="165">
        <f>Return!B48*('DJI Components'!GO51/'DJI Components'!$HJ51)</f>
        <v>-5.5378249846222174E-6</v>
      </c>
      <c r="AD48" s="165">
        <f>Return!B48*('DJI Components'!GV51/'DJI Components'!$HJ51)</f>
        <v>-5.0710296736484377E-5</v>
      </c>
      <c r="AE48" s="165">
        <f>Return!B48*('DJI Components'!HC51/'DJI Components'!$HJ51)</f>
        <v>-2.8275709612570676E-5</v>
      </c>
      <c r="AF48" s="166">
        <f t="shared" si="0"/>
        <v>-1.1058530534866955E-3</v>
      </c>
    </row>
    <row r="49" spans="1:32" x14ac:dyDescent="0.2">
      <c r="A49" s="127">
        <f>'DJI Components'!A52</f>
        <v>44144</v>
      </c>
      <c r="B49" s="164">
        <f>Return!B49*('DJI Components'!H52/'DJI Components'!$HJ52)</f>
        <v>2.6182716156401964E-5</v>
      </c>
      <c r="C49" s="165">
        <f>Return!B49*('DJI Components'!O52/'DJI Components'!$HJ52)</f>
        <v>2.6248418790072445E-5</v>
      </c>
      <c r="D49" s="165">
        <f>Return!D49*('DJI Components'!V52/'DJI Components'!$HJ52)</f>
        <v>2.1975888944351254E-4</v>
      </c>
      <c r="E49" s="165">
        <f>Return!B49*('DJI Components'!AC52/'DJI Components'!$HJ52)</f>
        <v>5.4927607277560782E-4</v>
      </c>
      <c r="F49" s="165">
        <f>Return!B49*('DJI Components'!AJ52/'DJI Components'!$HJ52)</f>
        <v>2.8122482540036878E-5</v>
      </c>
      <c r="G49" s="165">
        <f>Return!B49*('DJI Components'!AQ52/'DJI Components'!$HJ52)</f>
        <v>2.5774260525040683E-5</v>
      </c>
      <c r="H49" s="165">
        <f>Return!B49*('DJI Components'!AX52/'DJI Components'!$HJ52)</f>
        <v>4.2452439138412577E-5</v>
      </c>
      <c r="I49" s="165">
        <f>Return!B49*('DJI Components'!BE52/'DJI Components'!$HJ52)</f>
        <v>4.495567170835395E-5</v>
      </c>
      <c r="J49" s="165">
        <f>Return!B49*('DJI Components'!BL52/'DJI Components'!$HJ52)</f>
        <v>6.2746376219835516E-5</v>
      </c>
      <c r="K49" s="165">
        <f>Return!B49*('DJI Components'!BS52/'DJI Components'!$HJ52)</f>
        <v>1.2567589547586617E-5</v>
      </c>
      <c r="L49" s="165">
        <f>Return!B49*('DJI Components'!BZ52/'DJI Components'!$HJ52)</f>
        <v>2.053913877701666E-5</v>
      </c>
      <c r="M49" s="165">
        <f>Return!B49*('DJI Components'!CG52/'DJI Components'!$HJ52)</f>
        <v>4.1994581547924784E-5</v>
      </c>
      <c r="N49" s="165">
        <f>Return!B49*('DJI Components'!CN52/'DJI Components'!$HJ52)</f>
        <v>8.0714863348042119E-5</v>
      </c>
      <c r="O49" s="165">
        <f>Return!B49*('DJI Components'!CU52/'DJI Components'!$HJ52)</f>
        <v>5.1901303309278081E-5</v>
      </c>
      <c r="P49" s="165">
        <f>Return!B49*('DJI Components'!DB52/'DJI Components'!$HJ52)</f>
        <v>2.859181087270674E-5</v>
      </c>
      <c r="Q49" s="165">
        <f>Return!B49*('DJI Components'!DI52/'DJI Components'!$HJ52)</f>
        <v>1.0680894094124828E-4</v>
      </c>
      <c r="R49" s="165">
        <f>Return!B49*('DJI Components'!DP52/'DJI Components'!$HJ52)</f>
        <v>9.8969119159811298E-5</v>
      </c>
      <c r="S49" s="165">
        <f>Return!B49*('DJI Components'!DW52/'DJI Components'!$HJ52)</f>
        <v>4.4125584367928804E-5</v>
      </c>
      <c r="T49" s="165">
        <f>Return!B49*('DJI Components'!ED52/'DJI Components'!$HJ52)</f>
        <v>5.6567090183772711E-5</v>
      </c>
      <c r="U49" s="165">
        <f>Return!B49*('DJI Components'!EK52/'DJI Components'!$HJ52)</f>
        <v>4.5858971824546519E-4</v>
      </c>
      <c r="V49" s="165">
        <f>Return!B49*('DJI Components'!ER52/'DJI Components'!$HJ52)</f>
        <v>4.4940756966097843E-5</v>
      </c>
      <c r="W49" s="165">
        <f>Return!B49*('DJI Components'!EY52/'DJI Components'!$HJ52)</f>
        <v>9.4643288421657009E-5</v>
      </c>
      <c r="X49" s="165">
        <f>Return!B49*('DJI Components'!FF52/'DJI Components'!$HJ52)</f>
        <v>6.2694688444530828E-5</v>
      </c>
      <c r="Y49" s="165">
        <f>Return!B49*('DJI Components'!FM52/'DJI Components'!$HJ52)</f>
        <v>9.4471977192167852E-6</v>
      </c>
      <c r="Z49" s="165">
        <f>Return!B49*('DJI Components'!FT52/'DJI Components'!$HJ52)</f>
        <v>9.2234543660198469E-5</v>
      </c>
      <c r="AA49" s="165">
        <f>Return!B49*('DJI Components'!GA52/'DJI Components'!$HJ52)</f>
        <v>6.8775431639765561E-5</v>
      </c>
      <c r="AB49" s="165">
        <f>Return!B49*('DJI Components'!GH52/'DJI Components'!$HJ52)</f>
        <v>9.9592677592570856E-5</v>
      </c>
      <c r="AC49" s="165">
        <f>Return!B49*('DJI Components'!GO52/'DJI Components'!$HJ52)</f>
        <v>1.2515051881941077E-5</v>
      </c>
      <c r="AD49" s="165">
        <f>Return!B49*('DJI Components'!GV52/'DJI Components'!$HJ52)</f>
        <v>1.1297336778344326E-4</v>
      </c>
      <c r="AE49" s="165">
        <f>Return!B49*('DJI Components'!HC52/'DJI Components'!$HJ52)</f>
        <v>7.1565516086841174E-5</v>
      </c>
      <c r="AF49" s="166">
        <f t="shared" si="0"/>
        <v>2.6962695877943187E-3</v>
      </c>
    </row>
    <row r="50" spans="1:32" x14ac:dyDescent="0.2">
      <c r="A50" s="127">
        <f>'DJI Components'!A53</f>
        <v>44145</v>
      </c>
      <c r="B50" s="164">
        <f>Return!B50*('DJI Components'!H53/'DJI Components'!$HJ53)</f>
        <v>3.7684175855504435E-4</v>
      </c>
      <c r="C50" s="165">
        <f>Return!B50*('DJI Components'!O53/'DJI Components'!$HJ53)</f>
        <v>3.6061723096407152E-4</v>
      </c>
      <c r="D50" s="165">
        <f>Return!D50*('DJI Components'!V53/'DJI Components'!$HJ53)</f>
        <v>4.2583224958675817E-4</v>
      </c>
      <c r="E50" s="165">
        <f>Return!B50*('DJI Components'!AC53/'DJI Components'!$HJ53)</f>
        <v>7.6157326095925536E-3</v>
      </c>
      <c r="F50" s="165">
        <f>Return!B50*('DJI Components'!AJ53/'DJI Components'!$HJ53)</f>
        <v>4.1144019187496134E-4</v>
      </c>
      <c r="G50" s="165">
        <f>Return!B50*('DJI Components'!AQ53/'DJI Components'!$HJ53)</f>
        <v>3.615452020993486E-4</v>
      </c>
      <c r="H50" s="165">
        <f>Return!B50*('DJI Components'!AX53/'DJI Components'!$HJ53)</f>
        <v>6.1766917520920679E-4</v>
      </c>
      <c r="I50" s="165">
        <f>Return!B50*('DJI Components'!BE53/'DJI Components'!$HJ53)</f>
        <v>6.337032804194548E-4</v>
      </c>
      <c r="J50" s="165">
        <f>Return!B50*('DJI Components'!BL53/'DJI Components'!$HJ53)</f>
        <v>8.9601030299415704E-4</v>
      </c>
      <c r="K50" s="165">
        <f>Return!B50*('DJI Components'!BS53/'DJI Components'!$HJ53)</f>
        <v>1.7505927299902809E-4</v>
      </c>
      <c r="L50" s="165">
        <f>Return!B50*('DJI Components'!BZ53/'DJI Components'!$HJ53)</f>
        <v>2.890108838917832E-4</v>
      </c>
      <c r="M50" s="165">
        <f>Return!B50*('DJI Components'!CG53/'DJI Components'!$HJ53)</f>
        <v>5.7586354446807243E-4</v>
      </c>
      <c r="N50" s="165">
        <f>Return!B50*('DJI Components'!CN53/'DJI Components'!$HJ53)</f>
        <v>1.1457760998492715E-3</v>
      </c>
      <c r="O50" s="165">
        <f>Return!B50*('DJI Components'!CU53/'DJI Components'!$HJ53)</f>
        <v>7.1925236965851233E-4</v>
      </c>
      <c r="P50" s="165">
        <f>Return!B50*('DJI Components'!DB53/'DJI Components'!$HJ53)</f>
        <v>4.0581404096697157E-4</v>
      </c>
      <c r="Q50" s="165">
        <f>Return!B50*('DJI Components'!DI53/'DJI Components'!$HJ53)</f>
        <v>1.5077489604880493E-3</v>
      </c>
      <c r="R50" s="165">
        <f>Return!B50*('DJI Components'!DP53/'DJI Components'!$HJ53)</f>
        <v>1.3718773774348669E-3</v>
      </c>
      <c r="S50" s="165">
        <f>Return!B50*('DJI Components'!DW53/'DJI Components'!$HJ53)</f>
        <v>6.1393681929654005E-4</v>
      </c>
      <c r="T50" s="165">
        <f>Return!B50*('DJI Components'!ED53/'DJI Components'!$HJ53)</f>
        <v>7.9263258038897346E-4</v>
      </c>
      <c r="U50" s="165">
        <f>Return!B50*('DJI Components'!EK53/'DJI Components'!$HJ53)</f>
        <v>6.1620373400744152E-3</v>
      </c>
      <c r="V50" s="165">
        <f>Return!B50*('DJI Components'!ER53/'DJI Components'!$HJ53)</f>
        <v>6.189754804660256E-4</v>
      </c>
      <c r="W50" s="165">
        <f>Return!B50*('DJI Components'!EY53/'DJI Components'!$HJ53)</f>
        <v>1.3378443015970333E-3</v>
      </c>
      <c r="X50" s="165">
        <f>Return!B50*('DJI Components'!FF53/'DJI Components'!$HJ53)</f>
        <v>8.649733861974655E-4</v>
      </c>
      <c r="Y50" s="165">
        <f>Return!B50*('DJI Components'!FM53/'DJI Components'!$HJ53)</f>
        <v>1.3341609997256484E-4</v>
      </c>
      <c r="Z50" s="165">
        <f>Return!B50*('DJI Components'!FT53/'DJI Components'!$HJ53)</f>
        <v>1.2962175056678168E-3</v>
      </c>
      <c r="AA50" s="165">
        <f>Return!B50*('DJI Components'!GA53/'DJI Components'!$HJ53)</f>
        <v>9.7659064272886346E-4</v>
      </c>
      <c r="AB50" s="165">
        <f>Return!B50*('DJI Components'!GH53/'DJI Components'!$HJ53)</f>
        <v>1.3891258598560663E-3</v>
      </c>
      <c r="AC50" s="165">
        <f>Return!B50*('DJI Components'!GO53/'DJI Components'!$HJ53)</f>
        <v>1.7396803301926339E-4</v>
      </c>
      <c r="AD50" s="165">
        <f>Return!B50*('DJI Components'!GV53/'DJI Components'!$HJ53)</f>
        <v>1.5932165504931658E-3</v>
      </c>
      <c r="AE50" s="165">
        <f>Return!B50*('DJI Components'!HC53/'DJI Components'!$HJ53)</f>
        <v>9.9190206989786117E-4</v>
      </c>
      <c r="AF50" s="166">
        <f t="shared" si="0"/>
        <v>3.4834631220708165E-2</v>
      </c>
    </row>
    <row r="51" spans="1:32" x14ac:dyDescent="0.2">
      <c r="A51" s="127">
        <f>'DJI Components'!A54</f>
        <v>44146</v>
      </c>
      <c r="B51" s="164">
        <f>Return!B51*('DJI Components'!H54/'DJI Components'!$HJ54)</f>
        <v>4.4193979797764844E-6</v>
      </c>
      <c r="C51" s="165">
        <f>Return!B51*('DJI Components'!O54/'DJI Components'!$HJ54)</f>
        <v>4.0512808372865982E-6</v>
      </c>
      <c r="D51" s="165">
        <f>Return!D51*('DJI Components'!V54/'DJI Components'!$HJ54)</f>
        <v>-5.6795741572163615E-5</v>
      </c>
      <c r="E51" s="165">
        <f>Return!B51*('DJI Components'!AC54/'DJI Components'!$HJ54)</f>
        <v>9.1986044309915759E-5</v>
      </c>
      <c r="F51" s="165">
        <f>Return!B51*('DJI Components'!AJ54/'DJI Components'!$HJ54)</f>
        <v>4.6559800301466754E-6</v>
      </c>
      <c r="G51" s="165">
        <f>Return!B51*('DJI Components'!AQ54/'DJI Components'!$HJ54)</f>
        <v>4.1683946120775079E-6</v>
      </c>
      <c r="H51" s="165">
        <f>Return!B51*('DJI Components'!AX54/'DJI Components'!$HJ54)</f>
        <v>7.1875302220332697E-6</v>
      </c>
      <c r="I51" s="165">
        <f>Return!B51*('DJI Components'!BE54/'DJI Components'!$HJ54)</f>
        <v>7.5456905429200152E-6</v>
      </c>
      <c r="J51" s="165">
        <f>Return!B51*('DJI Components'!BL54/'DJI Components'!$HJ54)</f>
        <v>1.0425747602461028E-5</v>
      </c>
      <c r="K51" s="165">
        <f>Return!B51*('DJI Components'!BS54/'DJI Components'!$HJ54)</f>
        <v>2.0039713139838421E-6</v>
      </c>
      <c r="L51" s="165">
        <f>Return!B51*('DJI Components'!BZ54/'DJI Components'!$HJ54)</f>
        <v>3.396995857823382E-6</v>
      </c>
      <c r="M51" s="165">
        <f>Return!B51*('DJI Components'!CG54/'DJI Components'!$HJ54)</f>
        <v>6.7768871729964588E-6</v>
      </c>
      <c r="N51" s="165">
        <f>Return!B51*('DJI Components'!CN54/'DJI Components'!$HJ54)</f>
        <v>1.3537741101201324E-5</v>
      </c>
      <c r="O51" s="165">
        <f>Return!B51*('DJI Components'!CU54/'DJI Components'!$HJ54)</f>
        <v>8.6003710595272619E-6</v>
      </c>
      <c r="P51" s="165">
        <f>Return!B51*('DJI Components'!DB54/'DJI Components'!$HJ54)</f>
        <v>4.728552989062148E-6</v>
      </c>
      <c r="Q51" s="165">
        <f>Return!B51*('DJI Components'!DI54/'DJI Components'!$HJ54)</f>
        <v>1.7617543093230155E-5</v>
      </c>
      <c r="R51" s="165">
        <f>Return!B51*('DJI Components'!DP54/'DJI Components'!$HJ54)</f>
        <v>1.5841832933272671E-5</v>
      </c>
      <c r="S51" s="165">
        <f>Return!B51*('DJI Components'!DW54/'DJI Components'!$HJ54)</f>
        <v>7.3555102696253034E-6</v>
      </c>
      <c r="T51" s="165">
        <f>Return!B51*('DJI Components'!ED54/'DJI Components'!$HJ54)</f>
        <v>9.2859971612154037E-6</v>
      </c>
      <c r="U51" s="165">
        <f>Return!B51*('DJI Components'!EK54/'DJI Components'!$HJ54)</f>
        <v>7.4131638437375258E-5</v>
      </c>
      <c r="V51" s="165">
        <f>Return!B51*('DJI Components'!ER54/'DJI Components'!$HJ54)</f>
        <v>7.2531709872814353E-6</v>
      </c>
      <c r="W51" s="165">
        <f>Return!B51*('DJI Components'!EY54/'DJI Components'!$HJ54)</f>
        <v>1.5885413837288234E-5</v>
      </c>
      <c r="X51" s="165">
        <f>Return!B51*('DJI Components'!FF54/'DJI Components'!$HJ54)</f>
        <v>1.0193177259203334E-5</v>
      </c>
      <c r="Y51" s="165">
        <f>Return!B51*('DJI Components'!FM54/'DJI Components'!$HJ54)</f>
        <v>1.5479280562838386E-6</v>
      </c>
      <c r="Z51" s="165">
        <f>Return!B51*('DJI Components'!FT54/'DJI Components'!$HJ54)</f>
        <v>1.5109560548657952E-5</v>
      </c>
      <c r="AA51" s="165">
        <f>Return!B51*('DJI Components'!GA54/'DJI Components'!$HJ54)</f>
        <v>1.1429457704886126E-5</v>
      </c>
      <c r="AB51" s="165">
        <f>Return!B51*('DJI Components'!GH54/'DJI Components'!$HJ54)</f>
        <v>1.6237615460025941E-5</v>
      </c>
      <c r="AC51" s="165">
        <f>Return!B51*('DJI Components'!GO54/'DJI Components'!$HJ54)</f>
        <v>2.02713462106669E-6</v>
      </c>
      <c r="AD51" s="165">
        <f>Return!B51*('DJI Components'!GV54/'DJI Components'!$HJ54)</f>
        <v>1.8987165257599109E-5</v>
      </c>
      <c r="AE51" s="165">
        <f>Return!B51*('DJI Components'!HC54/'DJI Components'!$HJ54)</f>
        <v>1.1276673243151361E-5</v>
      </c>
      <c r="AF51" s="166">
        <f t="shared" si="0"/>
        <v>3.5086866292921088E-4</v>
      </c>
    </row>
    <row r="52" spans="1:32" x14ac:dyDescent="0.2">
      <c r="A52" s="127">
        <f>'DJI Components'!A55</f>
        <v>44147</v>
      </c>
      <c r="B52" s="164">
        <f>Return!B52*('DJI Components'!H55/'DJI Components'!$HJ55)</f>
        <v>-1.3539892291473802E-4</v>
      </c>
      <c r="C52" s="165">
        <f>Return!B52*('DJI Components'!O55/'DJI Components'!$HJ55)</f>
        <v>-1.2570303509883748E-4</v>
      </c>
      <c r="D52" s="165">
        <f>Return!D52*('DJI Components'!V55/'DJI Components'!$HJ55)</f>
        <v>-2.2410049069980314E-4</v>
      </c>
      <c r="E52" s="165">
        <f>Return!B52*('DJI Components'!AC55/'DJI Components'!$HJ55)</f>
        <v>-2.8479662830462479E-3</v>
      </c>
      <c r="F52" s="165">
        <f>Return!B52*('DJI Components'!AJ55/'DJI Components'!$HJ55)</f>
        <v>-1.4018430890020458E-4</v>
      </c>
      <c r="G52" s="165">
        <f>Return!B52*('DJI Components'!AQ55/'DJI Components'!$HJ55)</f>
        <v>-1.2910826853570708E-4</v>
      </c>
      <c r="H52" s="165">
        <f>Return!B52*('DJI Components'!AX55/'DJI Components'!$HJ55)</f>
        <v>-2.1821262856345681E-4</v>
      </c>
      <c r="I52" s="165">
        <f>Return!B52*('DJI Components'!BE55/'DJI Components'!$HJ55)</f>
        <v>-2.296045780055104E-4</v>
      </c>
      <c r="J52" s="165">
        <f>Return!B52*('DJI Components'!BL55/'DJI Components'!$HJ55)</f>
        <v>-3.2010616333024382E-4</v>
      </c>
      <c r="K52" s="165">
        <f>Return!B52*('DJI Components'!BS55/'DJI Components'!$HJ55)</f>
        <v>-6.1850098982112097E-5</v>
      </c>
      <c r="L52" s="165">
        <f>Return!B52*('DJI Components'!BZ55/'DJI Components'!$HJ55)</f>
        <v>-1.0370948502605573E-4</v>
      </c>
      <c r="M52" s="165">
        <f>Return!B52*('DJI Components'!CG55/'DJI Components'!$HJ55)</f>
        <v>-2.108027747307179E-4</v>
      </c>
      <c r="N52" s="165">
        <f>Return!B52*('DJI Components'!CN55/'DJI Components'!$HJ55)</f>
        <v>-4.1784027073081038E-4</v>
      </c>
      <c r="O52" s="165">
        <f>Return!B52*('DJI Components'!CU55/'DJI Components'!$HJ55)</f>
        <v>-2.5883832235216564E-4</v>
      </c>
      <c r="P52" s="165">
        <f>Return!B52*('DJI Components'!DB55/'DJI Components'!$HJ55)</f>
        <v>-1.4336331085639399E-4</v>
      </c>
      <c r="Q52" s="165">
        <f>Return!B52*('DJI Components'!DI55/'DJI Components'!$HJ55)</f>
        <v>-5.4858478304091538E-4</v>
      </c>
      <c r="R52" s="165">
        <f>Return!B52*('DJI Components'!DP55/'DJI Components'!$HJ55)</f>
        <v>-4.8558915182280989E-4</v>
      </c>
      <c r="S52" s="165">
        <f>Return!B52*('DJI Components'!DW55/'DJI Components'!$HJ55)</f>
        <v>-2.2308503638493904E-4</v>
      </c>
      <c r="T52" s="165">
        <f>Return!B52*('DJI Components'!ED55/'DJI Components'!$HJ55)</f>
        <v>-2.8391137468457175E-4</v>
      </c>
      <c r="U52" s="165">
        <f>Return!B52*('DJI Components'!EK55/'DJI Components'!$HJ55)</f>
        <v>-2.2887782693838117E-3</v>
      </c>
      <c r="V52" s="165">
        <f>Return!B52*('DJI Components'!ER55/'DJI Components'!$HJ55)</f>
        <v>-2.2329314124387535E-4</v>
      </c>
      <c r="W52" s="165">
        <f>Return!B52*('DJI Components'!EY55/'DJI Components'!$HJ55)</f>
        <v>-4.9325868005076451E-4</v>
      </c>
      <c r="X52" s="165">
        <f>Return!B52*('DJI Components'!FF55/'DJI Components'!$HJ55)</f>
        <v>-3.1811518578381037E-4</v>
      </c>
      <c r="Y52" s="165">
        <f>Return!B52*('DJI Components'!FM55/'DJI Components'!$HJ55)</f>
        <v>-4.7126518618456179E-5</v>
      </c>
      <c r="Z52" s="165">
        <f>Return!B52*('DJI Components'!FT55/'DJI Components'!$HJ55)</f>
        <v>-4.7251662566713196E-4</v>
      </c>
      <c r="AA52" s="165">
        <f>Return!B52*('DJI Components'!GA55/'DJI Components'!$HJ55)</f>
        <v>-3.5347572827991821E-4</v>
      </c>
      <c r="AB52" s="165">
        <f>Return!B52*('DJI Components'!GH55/'DJI Components'!$HJ55)</f>
        <v>-4.9339231119245814E-4</v>
      </c>
      <c r="AC52" s="165">
        <f>Return!B52*('DJI Components'!GO55/'DJI Components'!$HJ55)</f>
        <v>-6.3105936629493013E-5</v>
      </c>
      <c r="AD52" s="165">
        <f>Return!B52*('DJI Components'!GV55/'DJI Components'!$HJ55)</f>
        <v>-5.9023498224927608E-4</v>
      </c>
      <c r="AE52" s="165">
        <f>Return!B52*('DJI Components'!HC55/'DJI Components'!$HJ55)</f>
        <v>-3.4411508460476724E-4</v>
      </c>
      <c r="AF52" s="166">
        <f t="shared" si="0"/>
        <v>-1.2795371751410003E-2</v>
      </c>
    </row>
    <row r="53" spans="1:32" x14ac:dyDescent="0.2">
      <c r="A53" s="127">
        <f>'DJI Components'!A56</f>
        <v>44148</v>
      </c>
      <c r="B53" s="164">
        <f>Return!B53*('DJI Components'!H56/'DJI Components'!$HJ56)</f>
        <v>1.7533157007424308E-4</v>
      </c>
      <c r="C53" s="165">
        <f>Return!B53*('DJI Components'!O56/'DJI Components'!$HJ56)</f>
        <v>1.6575680520202244E-4</v>
      </c>
      <c r="D53" s="165">
        <f>Return!D53*('DJI Components'!V56/'DJI Components'!$HJ56)</f>
        <v>1.3885402551867232E-5</v>
      </c>
      <c r="E53" s="165">
        <f>Return!B53*('DJI Components'!AC56/'DJI Components'!$HJ56)</f>
        <v>3.6299149781494288E-3</v>
      </c>
      <c r="F53" s="165">
        <f>Return!B53*('DJI Components'!AJ56/'DJI Components'!$HJ56)</f>
        <v>1.890994445343683E-4</v>
      </c>
      <c r="G53" s="165">
        <f>Return!B53*('DJI Components'!AQ56/'DJI Components'!$HJ56)</f>
        <v>1.66996855559737E-4</v>
      </c>
      <c r="H53" s="165">
        <f>Return!B53*('DJI Components'!AX56/'DJI Components'!$HJ56)</f>
        <v>2.8614249725097631E-4</v>
      </c>
      <c r="I53" s="165">
        <f>Return!B53*('DJI Components'!BE56/'DJI Components'!$HJ56)</f>
        <v>3.1317429892907073E-4</v>
      </c>
      <c r="J53" s="165">
        <f>Return!B53*('DJI Components'!BL56/'DJI Components'!$HJ56)</f>
        <v>4.1120985022845426E-4</v>
      </c>
      <c r="K53" s="165">
        <f>Return!B53*('DJI Components'!BS56/'DJI Components'!$HJ56)</f>
        <v>8.0966562821075468E-5</v>
      </c>
      <c r="L53" s="165">
        <f>Return!B53*('DJI Components'!BZ56/'DJI Components'!$HJ56)</f>
        <v>1.3494384171539299E-4</v>
      </c>
      <c r="M53" s="165">
        <f>Return!B53*('DJI Components'!CG56/'DJI Components'!$HJ56)</f>
        <v>2.6421873346291327E-4</v>
      </c>
      <c r="N53" s="165">
        <f>Return!B53*('DJI Components'!CN56/'DJI Components'!$HJ56)</f>
        <v>5.3413287636168893E-4</v>
      </c>
      <c r="O53" s="165">
        <f>Return!B53*('DJI Components'!CU56/'DJI Components'!$HJ56)</f>
        <v>3.3350924148298282E-4</v>
      </c>
      <c r="P53" s="165">
        <f>Return!B53*('DJI Components'!DB56/'DJI Components'!$HJ56)</f>
        <v>1.8639764283681268E-4</v>
      </c>
      <c r="Q53" s="165">
        <f>Return!B53*('DJI Components'!DI56/'DJI Components'!$HJ56)</f>
        <v>7.0645365257497974E-4</v>
      </c>
      <c r="R53" s="165">
        <f>Return!B53*('DJI Components'!DP56/'DJI Components'!$HJ56)</f>
        <v>6.2252951916651981E-4</v>
      </c>
      <c r="S53" s="165">
        <f>Return!B53*('DJI Components'!DW56/'DJI Components'!$HJ56)</f>
        <v>2.8449710502978406E-4</v>
      </c>
      <c r="T53" s="165">
        <f>Return!B53*('DJI Components'!ED56/'DJI Components'!$HJ56)</f>
        <v>3.6728247879087118E-4</v>
      </c>
      <c r="U53" s="165">
        <f>Return!B53*('DJI Components'!EK56/'DJI Components'!$HJ56)</f>
        <v>2.9304523180268241E-3</v>
      </c>
      <c r="V53" s="165">
        <f>Return!B53*('DJI Components'!ER56/'DJI Components'!$HJ56)</f>
        <v>2.8816616319247968E-4</v>
      </c>
      <c r="W53" s="165">
        <f>Return!B53*('DJI Components'!EY56/'DJI Components'!$HJ56)</f>
        <v>6.3784253346573882E-4</v>
      </c>
      <c r="X53" s="165">
        <f>Return!B53*('DJI Components'!FF56/'DJI Components'!$HJ56)</f>
        <v>4.0245960749236081E-4</v>
      </c>
      <c r="Y53" s="165">
        <f>Return!B53*('DJI Components'!FM56/'DJI Components'!$HJ56)</f>
        <v>6.1051838868056055E-5</v>
      </c>
      <c r="Z53" s="165">
        <f>Return!B53*('DJI Components'!FT56/'DJI Components'!$HJ56)</f>
        <v>6.0414036793587391E-4</v>
      </c>
      <c r="AA53" s="165">
        <f>Return!B53*('DJI Components'!GA56/'DJI Components'!$HJ56)</f>
        <v>4.5233874802860102E-4</v>
      </c>
      <c r="AB53" s="165">
        <f>Return!B53*('DJI Components'!GH56/'DJI Components'!$HJ56)</f>
        <v>6.3770021088758099E-4</v>
      </c>
      <c r="AC53" s="165">
        <f>Return!B53*('DJI Components'!GO56/'DJI Components'!$HJ56)</f>
        <v>7.8716022158440945E-5</v>
      </c>
      <c r="AD53" s="165">
        <f>Return!B53*('DJI Components'!GV56/'DJI Components'!$HJ56)</f>
        <v>7.6369543546580317E-4</v>
      </c>
      <c r="AE53" s="165">
        <f>Return!B53*('DJI Components'!HC56/'DJI Components'!$HJ56)</f>
        <v>4.4760039079755803E-4</v>
      </c>
      <c r="AF53" s="166">
        <f t="shared" si="0"/>
        <v>1.6170606993042506E-2</v>
      </c>
    </row>
    <row r="54" spans="1:32" x14ac:dyDescent="0.2">
      <c r="A54" s="127">
        <f>'DJI Components'!A57</f>
        <v>44151</v>
      </c>
      <c r="B54" s="164">
        <f>Return!B54*('DJI Components'!H57/'DJI Components'!$HJ57)</f>
        <v>2.5943610550046431E-4</v>
      </c>
      <c r="C54" s="165">
        <f>Return!B54*('DJI Components'!O57/'DJI Components'!$HJ57)</f>
        <v>2.4719192001212769E-4</v>
      </c>
      <c r="D54" s="165">
        <f>Return!D54*('DJI Components'!V57/'DJI Components'!$HJ57)</f>
        <v>-4.4026144620575662E-5</v>
      </c>
      <c r="E54" s="165">
        <f>Return!B54*('DJI Components'!AC57/'DJI Components'!$HJ57)</f>
        <v>5.2911396427805955E-3</v>
      </c>
      <c r="F54" s="165">
        <f>Return!B54*('DJI Components'!AJ57/'DJI Components'!$HJ57)</f>
        <v>2.9558750261369149E-4</v>
      </c>
      <c r="G54" s="165">
        <f>Return!B54*('DJI Components'!AQ57/'DJI Components'!$HJ57)</f>
        <v>2.4339848738949912E-4</v>
      </c>
      <c r="H54" s="165">
        <f>Return!B54*('DJI Components'!AX57/'DJI Components'!$HJ57)</f>
        <v>4.4302089114420376E-4</v>
      </c>
      <c r="I54" s="165">
        <f>Return!B54*('DJI Components'!BE57/'DJI Components'!$HJ57)</f>
        <v>4.6501362701442374E-4</v>
      </c>
      <c r="J54" s="165">
        <f>Return!B54*('DJI Components'!BL57/'DJI Components'!$HJ57)</f>
        <v>5.9866475619680694E-4</v>
      </c>
      <c r="K54" s="165">
        <f>Return!B54*('DJI Components'!BS57/'DJI Components'!$HJ57)</f>
        <v>1.2039870400669396E-4</v>
      </c>
      <c r="L54" s="165">
        <f>Return!B54*('DJI Components'!BZ57/'DJI Components'!$HJ57)</f>
        <v>1.9793759782977486E-4</v>
      </c>
      <c r="M54" s="165">
        <f>Return!B54*('DJI Components'!CG57/'DJI Components'!$HJ57)</f>
        <v>3.8863819015493397E-4</v>
      </c>
      <c r="N54" s="165">
        <f>Return!B54*('DJI Components'!CN57/'DJI Components'!$HJ57)</f>
        <v>7.7853131198825538E-4</v>
      </c>
      <c r="O54" s="165">
        <f>Return!B54*('DJI Components'!CU57/'DJI Components'!$HJ57)</f>
        <v>4.8967584134048411E-4</v>
      </c>
      <c r="P54" s="165">
        <f>Return!B54*('DJI Components'!DB57/'DJI Components'!$HJ57)</f>
        <v>2.7283420208990325E-4</v>
      </c>
      <c r="Q54" s="165">
        <f>Return!B54*('DJI Components'!DI57/'DJI Components'!$HJ57)</f>
        <v>1.0273290840707996E-3</v>
      </c>
      <c r="R54" s="165">
        <f>Return!B54*('DJI Components'!DP57/'DJI Components'!$HJ57)</f>
        <v>9.2497622516458933E-4</v>
      </c>
      <c r="S54" s="165">
        <f>Return!B54*('DJI Components'!DW57/'DJI Components'!$HJ57)</f>
        <v>4.1776160769554639E-4</v>
      </c>
      <c r="T54" s="165">
        <f>Return!B54*('DJI Components'!ED57/'DJI Components'!$HJ57)</f>
        <v>5.2478469574830991E-4</v>
      </c>
      <c r="U54" s="165">
        <f>Return!B54*('DJI Components'!EK57/'DJI Components'!$HJ57)</f>
        <v>4.2487262851094868E-3</v>
      </c>
      <c r="V54" s="165">
        <f>Return!B54*('DJI Components'!ER57/'DJI Components'!$HJ57)</f>
        <v>4.2235422820398051E-4</v>
      </c>
      <c r="W54" s="165">
        <f>Return!B54*('DJI Components'!EY57/'DJI Components'!$HJ57)</f>
        <v>9.0989427982342405E-4</v>
      </c>
      <c r="X54" s="165">
        <f>Return!B54*('DJI Components'!FF57/'DJI Components'!$HJ57)</f>
        <v>5.8553130506335449E-4</v>
      </c>
      <c r="Y54" s="165">
        <f>Return!B54*('DJI Components'!FM57/'DJI Components'!$HJ57)</f>
        <v>8.9310597922547774E-5</v>
      </c>
      <c r="Z54" s="165">
        <f>Return!B54*('DJI Components'!FT57/'DJI Components'!$HJ57)</f>
        <v>8.7583469420296988E-4</v>
      </c>
      <c r="AA54" s="165">
        <f>Return!B54*('DJI Components'!GA57/'DJI Components'!$HJ57)</f>
        <v>6.5183107113128854E-4</v>
      </c>
      <c r="AB54" s="165">
        <f>Return!B54*('DJI Components'!GH57/'DJI Components'!$HJ57)</f>
        <v>9.3122656618324965E-4</v>
      </c>
      <c r="AC54" s="165">
        <f>Return!B54*('DJI Components'!GO57/'DJI Components'!$HJ57)</f>
        <v>1.1814621676346824E-4</v>
      </c>
      <c r="AD54" s="165">
        <f>Return!B54*('DJI Components'!GV57/'DJI Components'!$HJ57)</f>
        <v>1.1175046302651858E-3</v>
      </c>
      <c r="AE54" s="165">
        <f>Return!B54*('DJI Components'!HC57/'DJI Components'!$HJ57)</f>
        <v>6.7630185081665468E-4</v>
      </c>
      <c r="AF54" s="166">
        <f t="shared" si="0"/>
        <v>2.3568955973606129E-2</v>
      </c>
    </row>
    <row r="55" spans="1:32" x14ac:dyDescent="0.2">
      <c r="A55" s="127">
        <f>'DJI Components'!A58</f>
        <v>44152</v>
      </c>
      <c r="B55" s="164">
        <f>Return!B55*('DJI Components'!H58/'DJI Components'!$HJ58)</f>
        <v>-1.378771551751834E-5</v>
      </c>
      <c r="C55" s="165">
        <f>Return!B55*('DJI Components'!O58/'DJI Components'!$HJ58)</f>
        <v>-1.2910914751422813E-5</v>
      </c>
      <c r="D55" s="165">
        <f>Return!D55*('DJI Components'!V58/'DJI Components'!$HJ58)</f>
        <v>-2.6701649277747656E-4</v>
      </c>
      <c r="E55" s="165">
        <f>Return!B55*('DJI Components'!AC58/'DJI Components'!$HJ58)</f>
        <v>-2.7942413140524157E-4</v>
      </c>
      <c r="F55" s="165">
        <f>Return!B55*('DJI Components'!AJ58/'DJI Components'!$HJ58)</f>
        <v>-1.6323387178604623E-5</v>
      </c>
      <c r="G55" s="165">
        <f>Return!B55*('DJI Components'!AQ58/'DJI Components'!$HJ58)</f>
        <v>-1.2856074610688313E-5</v>
      </c>
      <c r="H55" s="165">
        <f>Return!B55*('DJI Components'!AX58/'DJI Components'!$HJ58)</f>
        <v>-2.3065387662271513E-5</v>
      </c>
      <c r="I55" s="165">
        <f>Return!B55*('DJI Components'!BE58/'DJI Components'!$HJ58)</f>
        <v>-2.4360541696360921E-5</v>
      </c>
      <c r="J55" s="165">
        <f>Return!B55*('DJI Components'!BL58/'DJI Components'!$HJ58)</f>
        <v>-3.1755770052479793E-5</v>
      </c>
      <c r="K55" s="165">
        <f>Return!B55*('DJI Components'!BS58/'DJI Components'!$HJ58)</f>
        <v>-6.380432462056831E-6</v>
      </c>
      <c r="L55" s="165">
        <f>Return!B55*('DJI Components'!BZ58/'DJI Components'!$HJ58)</f>
        <v>-1.0640230353024637E-5</v>
      </c>
      <c r="M55" s="165">
        <f>Return!B55*('DJI Components'!CG58/'DJI Components'!$HJ58)</f>
        <v>-2.0937761448158476E-5</v>
      </c>
      <c r="N55" s="165">
        <f>Return!B55*('DJI Components'!CN58/'DJI Components'!$HJ58)</f>
        <v>-4.0380751190459143E-5</v>
      </c>
      <c r="O55" s="165">
        <f>Return!B55*('DJI Components'!CU58/'DJI Components'!$HJ58)</f>
        <v>-2.5684466224484946E-5</v>
      </c>
      <c r="P55" s="165">
        <f>Return!B55*('DJI Components'!DB58/'DJI Components'!$HJ58)</f>
        <v>-1.4437199096009833E-5</v>
      </c>
      <c r="Q55" s="165">
        <f>Return!B55*('DJI Components'!DI58/'DJI Components'!$HJ58)</f>
        <v>-5.4122984548986867E-5</v>
      </c>
      <c r="R55" s="165">
        <f>Return!B55*('DJI Components'!DP58/'DJI Components'!$HJ58)</f>
        <v>-4.8720808076989445E-5</v>
      </c>
      <c r="S55" s="165">
        <f>Return!B55*('DJI Components'!DW58/'DJI Components'!$HJ58)</f>
        <v>-2.2156226284991019E-5</v>
      </c>
      <c r="T55" s="165">
        <f>Return!B55*('DJI Components'!ED58/'DJI Components'!$HJ58)</f>
        <v>-2.8384749161966415E-5</v>
      </c>
      <c r="U55" s="165">
        <f>Return!B55*('DJI Components'!EK58/'DJI Components'!$HJ58)</f>
        <v>-2.2320163037841857E-4</v>
      </c>
      <c r="V55" s="165">
        <f>Return!B55*('DJI Components'!ER58/'DJI Components'!$HJ58)</f>
        <v>-2.2837205983267777E-5</v>
      </c>
      <c r="W55" s="165">
        <f>Return!B55*('DJI Components'!EY58/'DJI Components'!$HJ58)</f>
        <v>-4.8230622181258043E-5</v>
      </c>
      <c r="X55" s="165">
        <f>Return!B55*('DJI Components'!FF58/'DJI Components'!$HJ58)</f>
        <v>-3.089730806731867E-5</v>
      </c>
      <c r="Y55" s="165">
        <f>Return!B55*('DJI Components'!FM58/'DJI Components'!$HJ58)</f>
        <v>-4.70883785049373E-6</v>
      </c>
      <c r="Z55" s="165">
        <f>Return!B55*('DJI Components'!FT58/'DJI Components'!$HJ58)</f>
        <v>-4.5988712406630467E-5</v>
      </c>
      <c r="AA55" s="165">
        <f>Return!B55*('DJI Components'!GA58/'DJI Components'!$HJ58)</f>
        <v>-3.4605700856301127E-5</v>
      </c>
      <c r="AB55" s="165">
        <f>Return!B55*('DJI Components'!GH58/'DJI Components'!$HJ58)</f>
        <v>-4.9089125463779018E-5</v>
      </c>
      <c r="AC55" s="165">
        <f>Return!B55*('DJI Components'!GO58/'DJI Components'!$HJ58)</f>
        <v>-6.3474042102208243E-6</v>
      </c>
      <c r="AD55" s="165">
        <f>Return!B55*('DJI Components'!GV58/'DJI Components'!$HJ58)</f>
        <v>-5.826744992649974E-5</v>
      </c>
      <c r="AE55" s="165">
        <f>Return!B55*('DJI Components'!HC58/'DJI Components'!$HJ58)</f>
        <v>-3.5945304615384683E-5</v>
      </c>
      <c r="AF55" s="166">
        <f t="shared" si="0"/>
        <v>-1.513465326438765E-3</v>
      </c>
    </row>
    <row r="56" spans="1:32" x14ac:dyDescent="0.2">
      <c r="A56" s="127">
        <f>'DJI Components'!A59</f>
        <v>44153</v>
      </c>
      <c r="B56" s="164">
        <f>Return!B56*('DJI Components'!H59/'DJI Components'!$HJ59)</f>
        <v>-1.4032253356439453E-4</v>
      </c>
      <c r="C56" s="165">
        <f>Return!B56*('DJI Components'!O59/'DJI Components'!$HJ59)</f>
        <v>-1.3055630724141925E-4</v>
      </c>
      <c r="D56" s="165">
        <f>Return!D56*('DJI Components'!V59/'DJI Components'!$HJ59)</f>
        <v>-3.0527580025199491E-4</v>
      </c>
      <c r="E56" s="165">
        <f>Return!B56*('DJI Components'!AC59/'DJI Components'!$HJ59)</f>
        <v>-2.8481472488437161E-3</v>
      </c>
      <c r="F56" s="165">
        <f>Return!B56*('DJI Components'!AJ59/'DJI Components'!$HJ59)</f>
        <v>-1.6289174184221566E-4</v>
      </c>
      <c r="G56" s="165">
        <f>Return!B56*('DJI Components'!AQ59/'DJI Components'!$HJ59)</f>
        <v>-1.3319080391900154E-4</v>
      </c>
      <c r="H56" s="165">
        <f>Return!B56*('DJI Components'!AX59/'DJI Components'!$HJ59)</f>
        <v>-2.302717488843503E-4</v>
      </c>
      <c r="I56" s="165">
        <f>Return!B56*('DJI Components'!BE59/'DJI Components'!$HJ59)</f>
        <v>-2.4780780944399123E-4</v>
      </c>
      <c r="J56" s="165">
        <f>Return!B56*('DJI Components'!BL59/'DJI Components'!$HJ59)</f>
        <v>-3.2088731293216158E-4</v>
      </c>
      <c r="K56" s="165">
        <f>Return!B56*('DJI Components'!BS59/'DJI Components'!$HJ59)</f>
        <v>-6.4732594704104934E-5</v>
      </c>
      <c r="L56" s="165">
        <f>Return!B56*('DJI Components'!BZ59/'DJI Components'!$HJ59)</f>
        <v>-1.0953375639870002E-4</v>
      </c>
      <c r="M56" s="165">
        <f>Return!B56*('DJI Components'!CG59/'DJI Components'!$HJ59)</f>
        <v>-2.1933913907173385E-4</v>
      </c>
      <c r="N56" s="165">
        <f>Return!B56*('DJI Components'!CN59/'DJI Components'!$HJ59)</f>
        <v>-4.1230662846474268E-4</v>
      </c>
      <c r="O56" s="165">
        <f>Return!B56*('DJI Components'!CU59/'DJI Components'!$HJ59)</f>
        <v>-2.6208259477547731E-4</v>
      </c>
      <c r="P56" s="165">
        <f>Return!B56*('DJI Components'!DB59/'DJI Components'!$HJ59)</f>
        <v>-1.476766680440864E-4</v>
      </c>
      <c r="Q56" s="165">
        <f>Return!B56*('DJI Components'!DI59/'DJI Components'!$HJ59)</f>
        <v>-5.5062980359883457E-4</v>
      </c>
      <c r="R56" s="165">
        <f>Return!B56*('DJI Components'!DP59/'DJI Components'!$HJ59)</f>
        <v>-4.9860878771410108E-4</v>
      </c>
      <c r="S56" s="165">
        <f>Return!B56*('DJI Components'!DW59/'DJI Components'!$HJ59)</f>
        <v>-2.2792067289190609E-4</v>
      </c>
      <c r="T56" s="165">
        <f>Return!B56*('DJI Components'!ED59/'DJI Components'!$HJ59)</f>
        <v>-2.8816868062101202E-4</v>
      </c>
      <c r="U56" s="165">
        <f>Return!B56*('DJI Components'!EK59/'DJI Components'!$HJ59)</f>
        <v>-2.2650222112803728E-3</v>
      </c>
      <c r="V56" s="165">
        <f>Return!B56*('DJI Components'!ER59/'DJI Components'!$HJ59)</f>
        <v>-2.3442704329007256E-4</v>
      </c>
      <c r="W56" s="165">
        <f>Return!B56*('DJI Components'!EY59/'DJI Components'!$HJ59)</f>
        <v>-4.8963495844912852E-4</v>
      </c>
      <c r="X56" s="165">
        <f>Return!B56*('DJI Components'!FF59/'DJI Components'!$HJ59)</f>
        <v>-3.1881811058420847E-4</v>
      </c>
      <c r="Y56" s="165">
        <f>Return!B56*('DJI Components'!FM59/'DJI Components'!$HJ59)</f>
        <v>-4.8308969913928509E-5</v>
      </c>
      <c r="Z56" s="165">
        <f>Return!B56*('DJI Components'!FT59/'DJI Components'!$HJ59)</f>
        <v>-4.6393918102370982E-4</v>
      </c>
      <c r="AA56" s="165">
        <f>Return!B56*('DJI Components'!GA59/'DJI Components'!$HJ59)</f>
        <v>-3.5427202430353091E-4</v>
      </c>
      <c r="AB56" s="165">
        <f>Return!B56*('DJI Components'!GH59/'DJI Components'!$HJ59)</f>
        <v>-4.9920915302940677E-4</v>
      </c>
      <c r="AC56" s="165">
        <f>Return!B56*('DJI Components'!GO59/'DJI Components'!$HJ59)</f>
        <v>-6.6579519955060399E-5</v>
      </c>
      <c r="AD56" s="165">
        <f>Return!B56*('DJI Components'!GV59/'DJI Components'!$HJ59)</f>
        <v>-5.9963281284889671E-4</v>
      </c>
      <c r="AE56" s="165">
        <f>Return!B56*('DJI Components'!HC59/'DJI Components'!$HJ59)</f>
        <v>-3.6976925560682037E-4</v>
      </c>
      <c r="AF56" s="166">
        <f t="shared" si="0"/>
        <v>-1.3009963873493079E-2</v>
      </c>
    </row>
    <row r="57" spans="1:32" x14ac:dyDescent="0.2">
      <c r="A57" s="127">
        <f>'DJI Components'!A60</f>
        <v>44154</v>
      </c>
      <c r="B57" s="164">
        <f>Return!B57*('DJI Components'!H60/'DJI Components'!$HJ60)</f>
        <v>1.3297324127525965E-5</v>
      </c>
      <c r="C57" s="165">
        <f>Return!B57*('DJI Components'!O60/'DJI Components'!$HJ60)</f>
        <v>1.2345890993406718E-5</v>
      </c>
      <c r="D57" s="165">
        <f>Return!D57*('DJI Components'!V60/'DJI Components'!$HJ60)</f>
        <v>-2.0612859341686394E-4</v>
      </c>
      <c r="E57" s="165">
        <f>Return!B57*('DJI Components'!AC60/'DJI Components'!$HJ60)</f>
        <v>2.7096048461813126E-4</v>
      </c>
      <c r="F57" s="165">
        <f>Return!B57*('DJI Components'!AJ60/'DJI Components'!$HJ60)</f>
        <v>1.5596878674141667E-5</v>
      </c>
      <c r="G57" s="165">
        <f>Return!B57*('DJI Components'!AQ60/'DJI Components'!$HJ60)</f>
        <v>1.2617720204183746E-5</v>
      </c>
      <c r="H57" s="165">
        <f>Return!B57*('DJI Components'!AX60/'DJI Components'!$HJ60)</f>
        <v>2.2169389172694136E-5</v>
      </c>
      <c r="I57" s="165">
        <f>Return!B57*('DJI Components'!BE60/'DJI Components'!$HJ60)</f>
        <v>2.3369002338639796E-5</v>
      </c>
      <c r="J57" s="165">
        <f>Return!B57*('DJI Components'!BL60/'DJI Components'!$HJ60)</f>
        <v>3.0671070865484011E-5</v>
      </c>
      <c r="K57" s="165">
        <f>Return!B57*('DJI Components'!BS60/'DJI Components'!$HJ60)</f>
        <v>6.1168624863881938E-6</v>
      </c>
      <c r="L57" s="165">
        <f>Return!B57*('DJI Components'!BZ60/'DJI Components'!$HJ60)</f>
        <v>1.0379477547693784E-5</v>
      </c>
      <c r="M57" s="165">
        <f>Return!B57*('DJI Components'!CG60/'DJI Components'!$HJ60)</f>
        <v>2.0821486721638687E-5</v>
      </c>
      <c r="N57" s="165">
        <f>Return!B57*('DJI Components'!CN60/'DJI Components'!$HJ60)</f>
        <v>3.918246477433823E-5</v>
      </c>
      <c r="O57" s="165">
        <f>Return!B57*('DJI Components'!CU60/'DJI Components'!$HJ60)</f>
        <v>2.511349366226489E-5</v>
      </c>
      <c r="P57" s="165">
        <f>Return!B57*('DJI Components'!DB60/'DJI Components'!$HJ60)</f>
        <v>1.4026159448730204E-5</v>
      </c>
      <c r="Q57" s="165">
        <f>Return!B57*('DJI Components'!DI60/'DJI Components'!$HJ60)</f>
        <v>5.203387594223357E-5</v>
      </c>
      <c r="R57" s="165">
        <f>Return!B57*('DJI Components'!DP60/'DJI Components'!$HJ60)</f>
        <v>4.7318534593513361E-5</v>
      </c>
      <c r="S57" s="165">
        <f>Return!B57*('DJI Components'!DW60/'DJI Components'!$HJ60)</f>
        <v>2.1530868057636292E-5</v>
      </c>
      <c r="T57" s="165">
        <f>Return!B57*('DJI Components'!ED60/'DJI Components'!$HJ60)</f>
        <v>2.7321753377875687E-5</v>
      </c>
      <c r="U57" s="165">
        <f>Return!B57*('DJI Components'!EK60/'DJI Components'!$HJ60)</f>
        <v>2.157374688706563E-4</v>
      </c>
      <c r="V57" s="165">
        <f>Return!B57*('DJI Components'!ER60/'DJI Components'!$HJ60)</f>
        <v>2.2234902973172475E-5</v>
      </c>
      <c r="W57" s="165">
        <f>Return!B57*('DJI Components'!EY60/'DJI Components'!$HJ60)</f>
        <v>4.6285856018206285E-5</v>
      </c>
      <c r="X57" s="165">
        <f>Return!B57*('DJI Components'!FF60/'DJI Components'!$HJ60)</f>
        <v>3.0633108593564421E-5</v>
      </c>
      <c r="Y57" s="165">
        <f>Return!B57*('DJI Components'!FM60/'DJI Components'!$HJ60)</f>
        <v>4.5552644154825322E-6</v>
      </c>
      <c r="Z57" s="165">
        <f>Return!B57*('DJI Components'!FT60/'DJI Components'!$HJ60)</f>
        <v>4.2953047954585636E-5</v>
      </c>
      <c r="AA57" s="165">
        <f>Return!B57*('DJI Components'!GA60/'DJI Components'!$HJ60)</f>
        <v>3.3469478680872244E-5</v>
      </c>
      <c r="AB57" s="165">
        <f>Return!B57*('DJI Components'!GH60/'DJI Components'!$HJ60)</f>
        <v>4.7189320476884042E-5</v>
      </c>
      <c r="AC57" s="165">
        <f>Return!B57*('DJI Components'!GO60/'DJI Components'!$HJ60)</f>
        <v>6.3243586764822535E-6</v>
      </c>
      <c r="AD57" s="165">
        <f>Return!B57*('DJI Components'!GV60/'DJI Components'!$HJ60)</f>
        <v>5.7906582988680386E-5</v>
      </c>
      <c r="AE57" s="165">
        <f>Return!B57*('DJI Components'!HC60/'DJI Components'!$HJ60)</f>
        <v>3.4467204024921449E-5</v>
      </c>
      <c r="AF57" s="166">
        <f t="shared" si="0"/>
        <v>1.0005007378631641E-3</v>
      </c>
    </row>
    <row r="58" spans="1:32" x14ac:dyDescent="0.2">
      <c r="A58" s="127">
        <f>'DJI Components'!A61</f>
        <v>44155</v>
      </c>
      <c r="B58" s="164">
        <f>Return!B58*('DJI Components'!H61/'DJI Components'!$HJ61)</f>
        <v>8.2179970267476024E-5</v>
      </c>
      <c r="C58" s="165">
        <f>Return!B58*('DJI Components'!O61/'DJI Components'!$HJ61)</f>
        <v>7.4699943872194932E-5</v>
      </c>
      <c r="D58" s="165">
        <f>Return!D58*('DJI Components'!V61/'DJI Components'!$HJ61)</f>
        <v>-1.0288356255087125E-4</v>
      </c>
      <c r="E58" s="165">
        <f>Return!B58*('DJI Components'!AC61/'DJI Components'!$HJ61)</f>
        <v>1.6439761618868756E-3</v>
      </c>
      <c r="F58" s="165">
        <f>Return!B58*('DJI Components'!AJ61/'DJI Components'!$HJ61)</f>
        <v>9.2863482016732147E-5</v>
      </c>
      <c r="G58" s="165">
        <f>Return!B58*('DJI Components'!AQ61/'DJI Components'!$HJ61)</f>
        <v>7.7102673254944858E-5</v>
      </c>
      <c r="H58" s="165">
        <f>Return!B58*('DJI Components'!AX61/'DJI Components'!$HJ61)</f>
        <v>1.3609184479787266E-4</v>
      </c>
      <c r="I58" s="165">
        <f>Return!B58*('DJI Components'!BE61/'DJI Components'!$HJ61)</f>
        <v>1.4265920897133191E-4</v>
      </c>
      <c r="J58" s="165">
        <f>Return!B58*('DJI Components'!BL61/'DJI Components'!$HJ61)</f>
        <v>1.8652069084182051E-4</v>
      </c>
      <c r="K58" s="165">
        <f>Return!B58*('DJI Components'!BS61/'DJI Components'!$HJ61)</f>
        <v>3.7825853678786052E-5</v>
      </c>
      <c r="L58" s="165">
        <f>Return!B58*('DJI Components'!BZ61/'DJI Components'!$HJ61)</f>
        <v>6.3326329843393616E-5</v>
      </c>
      <c r="M58" s="165">
        <f>Return!B58*('DJI Components'!CG61/'DJI Components'!$HJ61)</f>
        <v>1.2888172012761329E-4</v>
      </c>
      <c r="N58" s="165">
        <f>Return!B58*('DJI Components'!CN61/'DJI Components'!$HJ61)</f>
        <v>2.3936878850949373E-4</v>
      </c>
      <c r="O58" s="165">
        <f>Return!B58*('DJI Components'!CU61/'DJI Components'!$HJ61)</f>
        <v>1.5328033174980246E-4</v>
      </c>
      <c r="P58" s="165">
        <f>Return!B58*('DJI Components'!DB61/'DJI Components'!$HJ61)</f>
        <v>8.5866374767527674E-5</v>
      </c>
      <c r="Q58" s="165">
        <f>Return!B58*('DJI Components'!DI61/'DJI Components'!$HJ61)</f>
        <v>3.1750629792376764E-4</v>
      </c>
      <c r="R58" s="165">
        <f>Return!B58*('DJI Components'!DP61/'DJI Components'!$HJ61)</f>
        <v>2.8778571179326537E-4</v>
      </c>
      <c r="S58" s="165">
        <f>Return!B58*('DJI Components'!DW61/'DJI Components'!$HJ61)</f>
        <v>1.3145342135634892E-4</v>
      </c>
      <c r="T58" s="165">
        <f>Return!B58*('DJI Components'!ED61/'DJI Components'!$HJ61)</f>
        <v>1.6772859885556631E-4</v>
      </c>
      <c r="U58" s="165">
        <f>Return!B58*('DJI Components'!EK61/'DJI Components'!$HJ61)</f>
        <v>1.3107798330206414E-3</v>
      </c>
      <c r="V58" s="165">
        <f>Return!B58*('DJI Components'!ER61/'DJI Components'!$HJ61)</f>
        <v>1.3750492902853012E-4</v>
      </c>
      <c r="W58" s="165">
        <f>Return!B58*('DJI Components'!EY61/'DJI Components'!$HJ61)</f>
        <v>2.8346957505725258E-4</v>
      </c>
      <c r="X58" s="165">
        <f>Return!B58*('DJI Components'!FF61/'DJI Components'!$HJ61)</f>
        <v>1.8337627352939758E-4</v>
      </c>
      <c r="Y58" s="165">
        <f>Return!B58*('DJI Components'!FM61/'DJI Components'!$HJ61)</f>
        <v>2.8085914338832511E-5</v>
      </c>
      <c r="Z58" s="165">
        <f>Return!B58*('DJI Components'!FT61/'DJI Components'!$HJ61)</f>
        <v>2.6169433271911878E-4</v>
      </c>
      <c r="AA58" s="165">
        <f>Return!B58*('DJI Components'!GA61/'DJI Components'!$HJ61)</f>
        <v>2.0473660572632775E-4</v>
      </c>
      <c r="AB58" s="165">
        <f>Return!B58*('DJI Components'!GH61/'DJI Components'!$HJ61)</f>
        <v>2.8433367589948927E-4</v>
      </c>
      <c r="AC58" s="165">
        <f>Return!B58*('DJI Components'!GO61/'DJI Components'!$HJ61)</f>
        <v>3.9422643803740526E-5</v>
      </c>
      <c r="AD58" s="165">
        <f>Return!B58*('DJI Components'!GV61/'DJI Components'!$HJ61)</f>
        <v>3.5083408892438891E-4</v>
      </c>
      <c r="AE58" s="165">
        <f>Return!B58*('DJI Components'!HC61/'DJI Components'!$HJ61)</f>
        <v>2.1046706277087648E-4</v>
      </c>
      <c r="AF58" s="166">
        <f t="shared" si="0"/>
        <v>7.240938776782539E-3</v>
      </c>
    </row>
    <row r="59" spans="1:32" x14ac:dyDescent="0.2">
      <c r="A59" s="127">
        <f>'DJI Components'!A62</f>
        <v>44158</v>
      </c>
      <c r="B59" s="164">
        <f>Return!B59*('DJI Components'!H62/'DJI Components'!$HJ62)</f>
        <v>8.0241385788946531E-5</v>
      </c>
      <c r="C59" s="165">
        <f>Return!B59*('DJI Components'!O62/'DJI Components'!$HJ62)</f>
        <v>7.4671960451510834E-5</v>
      </c>
      <c r="D59" s="165">
        <f>Return!D59*('DJI Components'!V62/'DJI Components'!$HJ62)</f>
        <v>-6.6109827309803252E-5</v>
      </c>
      <c r="E59" s="165">
        <f>Return!B59*('DJI Components'!AC62/'DJI Components'!$HJ62)</f>
        <v>1.5462721892296623E-3</v>
      </c>
      <c r="F59" s="165">
        <f>Return!B59*('DJI Components'!AJ62/'DJI Components'!$HJ62)</f>
        <v>9.5393000741165741E-5</v>
      </c>
      <c r="G59" s="165">
        <f>Return!B59*('DJI Components'!AQ62/'DJI Components'!$HJ62)</f>
        <v>7.5850044826601673E-5</v>
      </c>
      <c r="H59" s="165">
        <f>Return!B59*('DJI Components'!AX62/'DJI Components'!$HJ62)</f>
        <v>1.3998558129914705E-4</v>
      </c>
      <c r="I59" s="165">
        <f>Return!B59*('DJI Components'!BE62/'DJI Components'!$HJ62)</f>
        <v>1.4055555126126081E-4</v>
      </c>
      <c r="J59" s="165">
        <f>Return!B59*('DJI Components'!BL62/'DJI Components'!$HJ62)</f>
        <v>1.8084759462086853E-4</v>
      </c>
      <c r="K59" s="165">
        <f>Return!B59*('DJI Components'!BS62/'DJI Components'!$HJ62)</f>
        <v>3.7278096520843345E-5</v>
      </c>
      <c r="L59" s="165">
        <f>Return!B59*('DJI Components'!BZ62/'DJI Components'!$HJ62)</f>
        <v>6.2894759395805378E-5</v>
      </c>
      <c r="M59" s="165">
        <f>Return!B59*('DJI Components'!CG62/'DJI Components'!$HJ62)</f>
        <v>1.2552919389847319E-4</v>
      </c>
      <c r="N59" s="165">
        <f>Return!B59*('DJI Components'!CN62/'DJI Components'!$HJ62)</f>
        <v>2.3341160651443646E-4</v>
      </c>
      <c r="O59" s="165">
        <f>Return!B59*('DJI Components'!CU62/'DJI Components'!$HJ62)</f>
        <v>1.5078345653095094E-4</v>
      </c>
      <c r="P59" s="165">
        <f>Return!B59*('DJI Components'!DB62/'DJI Components'!$HJ62)</f>
        <v>8.54811152570569E-5</v>
      </c>
      <c r="Q59" s="165">
        <f>Return!B59*('DJI Components'!DI62/'DJI Components'!$HJ62)</f>
        <v>3.0255451483367663E-4</v>
      </c>
      <c r="R59" s="165">
        <f>Return!B59*('DJI Components'!DP62/'DJI Components'!$HJ62)</f>
        <v>2.8701530433048659E-4</v>
      </c>
      <c r="S59" s="165">
        <f>Return!B59*('DJI Components'!DW62/'DJI Components'!$HJ62)</f>
        <v>1.2916318178165728E-4</v>
      </c>
      <c r="T59" s="165">
        <f>Return!B59*('DJI Components'!ED62/'DJI Components'!$HJ62)</f>
        <v>1.6225259421428142E-4</v>
      </c>
      <c r="U59" s="165">
        <f>Return!B59*('DJI Components'!EK62/'DJI Components'!$HJ62)</f>
        <v>1.2689800052788031E-3</v>
      </c>
      <c r="V59" s="165">
        <f>Return!B59*('DJI Components'!ER62/'DJI Components'!$HJ62)</f>
        <v>1.3445020238047139E-4</v>
      </c>
      <c r="W59" s="165">
        <f>Return!B59*('DJI Components'!EY62/'DJI Components'!$HJ62)</f>
        <v>2.7373033101873171E-4</v>
      </c>
      <c r="X59" s="165">
        <f>Return!B59*('DJI Components'!FF62/'DJI Components'!$HJ62)</f>
        <v>1.776772515393815E-4</v>
      </c>
      <c r="Y59" s="165">
        <f>Return!B59*('DJI Components'!FM62/'DJI Components'!$HJ62)</f>
        <v>2.7242694911237594E-5</v>
      </c>
      <c r="Z59" s="165">
        <f>Return!B59*('DJI Components'!FT62/'DJI Components'!$HJ62)</f>
        <v>2.5395960280522224E-4</v>
      </c>
      <c r="AA59" s="165">
        <f>Return!B59*('DJI Components'!GA62/'DJI Components'!$HJ62)</f>
        <v>1.9909997398085351E-4</v>
      </c>
      <c r="AB59" s="165">
        <f>Return!B59*('DJI Components'!GH62/'DJI Components'!$HJ62)</f>
        <v>2.8141961324343036E-4</v>
      </c>
      <c r="AC59" s="165">
        <f>Return!B59*('DJI Components'!GO62/'DJI Components'!$HJ62)</f>
        <v>3.8216346163312697E-5</v>
      </c>
      <c r="AD59" s="165">
        <f>Return!B59*('DJI Components'!GV62/'DJI Components'!$HJ62)</f>
        <v>3.4166084492802081E-4</v>
      </c>
      <c r="AE59" s="165">
        <f>Return!B59*('DJI Components'!HC62/'DJI Components'!$HJ62)</f>
        <v>2.1112821744762256E-4</v>
      </c>
      <c r="AF59" s="166">
        <f t="shared" si="0"/>
        <v>7.0516363878841163E-3</v>
      </c>
    </row>
    <row r="60" spans="1:32" x14ac:dyDescent="0.2">
      <c r="A60" s="127">
        <f>'DJI Components'!A63</f>
        <v>44159</v>
      </c>
      <c r="B60" s="164">
        <f>Return!B60*('DJI Components'!H63/'DJI Components'!$HJ63)</f>
        <v>1.8808142327100184E-4</v>
      </c>
      <c r="C60" s="165">
        <f>Return!B60*('DJI Components'!O63/'DJI Components'!$HJ63)</f>
        <v>1.7849647696492775E-4</v>
      </c>
      <c r="D60" s="165">
        <f>Return!D60*('DJI Components'!V63/'DJI Components'!$HJ63)</f>
        <v>-1.1887625144411482E-4</v>
      </c>
      <c r="E60" s="165">
        <f>Return!B60*('DJI Components'!AC63/'DJI Components'!$HJ63)</f>
        <v>3.6055285956504263E-3</v>
      </c>
      <c r="F60" s="165">
        <f>Return!B60*('DJI Components'!AJ63/'DJI Components'!$HJ63)</f>
        <v>2.2711863564568361E-4</v>
      </c>
      <c r="G60" s="165">
        <f>Return!B60*('DJI Components'!AQ63/'DJI Components'!$HJ63)</f>
        <v>1.769573350110142E-4</v>
      </c>
      <c r="H60" s="165">
        <f>Return!B60*('DJI Components'!AX63/'DJI Components'!$HJ63)</f>
        <v>3.38941198562401E-4</v>
      </c>
      <c r="I60" s="165">
        <f>Return!B60*('DJI Components'!BE63/'DJI Components'!$HJ63)</f>
        <v>3.3153218592905416E-4</v>
      </c>
      <c r="J60" s="165">
        <f>Return!B60*('DJI Components'!BL63/'DJI Components'!$HJ63)</f>
        <v>4.211324984380506E-4</v>
      </c>
      <c r="K60" s="165">
        <f>Return!B60*('DJI Components'!BS63/'DJI Components'!$HJ63)</f>
        <v>8.8967479678062587E-5</v>
      </c>
      <c r="L60" s="165">
        <f>Return!B60*('DJI Components'!BZ63/'DJI Components'!$HJ63)</f>
        <v>1.5046720092118534E-4</v>
      </c>
      <c r="M60" s="165">
        <f>Return!B60*('DJI Components'!CG63/'DJI Components'!$HJ63)</f>
        <v>2.9135573451660816E-4</v>
      </c>
      <c r="N60" s="165">
        <f>Return!B60*('DJI Components'!CN63/'DJI Components'!$HJ63)</f>
        <v>5.4180750292249884E-4</v>
      </c>
      <c r="O60" s="165">
        <f>Return!B60*('DJI Components'!CU63/'DJI Components'!$HJ63)</f>
        <v>3.5472905929247021E-4</v>
      </c>
      <c r="P60" s="165">
        <f>Return!B60*('DJI Components'!DB63/'DJI Components'!$HJ63)</f>
        <v>2.0414106625737296E-4</v>
      </c>
      <c r="Q60" s="165">
        <f>Return!B60*('DJI Components'!DI63/'DJI Components'!$HJ63)</f>
        <v>6.9739750476006327E-4</v>
      </c>
      <c r="R60" s="165">
        <f>Return!B60*('DJI Components'!DP63/'DJI Components'!$HJ63)</f>
        <v>6.9216882660969113E-4</v>
      </c>
      <c r="S60" s="165">
        <f>Return!B60*('DJI Components'!DW63/'DJI Components'!$HJ63)</f>
        <v>3.0144316496849674E-4</v>
      </c>
      <c r="T60" s="165">
        <f>Return!B60*('DJI Components'!ED63/'DJI Components'!$HJ63)</f>
        <v>3.7334503904323118E-4</v>
      </c>
      <c r="U60" s="165">
        <f>Return!B60*('DJI Components'!EK63/'DJI Components'!$HJ63)</f>
        <v>2.9772438824202429E-3</v>
      </c>
      <c r="V60" s="165">
        <f>Return!B60*('DJI Components'!ER63/'DJI Components'!$HJ63)</f>
        <v>3.1122898340424544E-4</v>
      </c>
      <c r="W60" s="165">
        <f>Return!B60*('DJI Components'!EY63/'DJI Components'!$HJ63)</f>
        <v>6.2891058578382151E-4</v>
      </c>
      <c r="X60" s="165">
        <f>Return!B60*('DJI Components'!FF63/'DJI Components'!$HJ63)</f>
        <v>4.025544503572071E-4</v>
      </c>
      <c r="Y60" s="165">
        <f>Return!B60*('DJI Components'!FM63/'DJI Components'!$HJ63)</f>
        <v>6.361616111706188E-5</v>
      </c>
      <c r="Z60" s="165">
        <f>Return!B60*('DJI Components'!FT63/'DJI Components'!$HJ63)</f>
        <v>5.8704451785116798E-4</v>
      </c>
      <c r="AA60" s="165">
        <f>Return!B60*('DJI Components'!GA63/'DJI Components'!$HJ63)</f>
        <v>4.6205543038372682E-4</v>
      </c>
      <c r="AB60" s="165">
        <f>Return!B60*('DJI Components'!GH63/'DJI Components'!$HJ63)</f>
        <v>6.5341775896827028E-4</v>
      </c>
      <c r="AC60" s="165">
        <f>Return!B60*('DJI Components'!GO63/'DJI Components'!$HJ63)</f>
        <v>8.5088469266336736E-5</v>
      </c>
      <c r="AD60" s="165">
        <f>Return!B60*('DJI Components'!GV63/'DJI Components'!$HJ63)</f>
        <v>7.8978248059023422E-4</v>
      </c>
      <c r="AE60" s="165">
        <f>Return!B60*('DJI Components'!HC63/'DJI Components'!$HJ63)</f>
        <v>5.0502575183334686E-4</v>
      </c>
      <c r="AF60" s="166">
        <f t="shared" si="0"/>
        <v>1.651070314897379E-2</v>
      </c>
    </row>
    <row r="61" spans="1:32" x14ac:dyDescent="0.2">
      <c r="A61" s="127">
        <f>'DJI Components'!A64</f>
        <v>44160</v>
      </c>
      <c r="B61" s="164">
        <f>Return!B61*('DJI Components'!H64/'DJI Components'!$HJ64)</f>
        <v>2.5172926357102097E-6</v>
      </c>
      <c r="C61" s="165">
        <f>Return!B61*('DJI Components'!O64/'DJI Components'!$HJ64)</f>
        <v>2.392236781449736E-6</v>
      </c>
      <c r="D61" s="165">
        <f>Return!D61*('DJI Components'!V64/'DJI Components'!$HJ64)</f>
        <v>-1.0100892716206671E-5</v>
      </c>
      <c r="E61" s="165">
        <f>Return!B61*('DJI Components'!AC64/'DJI Components'!$HJ64)</f>
        <v>4.8605964673671652E-5</v>
      </c>
      <c r="F61" s="165">
        <f>Return!B61*('DJI Components'!AJ64/'DJI Components'!$HJ64)</f>
        <v>3.0268434196943117E-6</v>
      </c>
      <c r="G61" s="165">
        <f>Return!B61*('DJI Components'!AQ64/'DJI Components'!$HJ64)</f>
        <v>2.3374872860260195E-6</v>
      </c>
      <c r="H61" s="165">
        <f>Return!B61*('DJI Components'!AX64/'DJI Components'!$HJ64)</f>
        <v>4.3703208290901874E-6</v>
      </c>
      <c r="I61" s="165">
        <f>Return!B61*('DJI Components'!BE64/'DJI Components'!$HJ64)</f>
        <v>4.424790424660609E-6</v>
      </c>
      <c r="J61" s="165">
        <f>Return!B61*('DJI Components'!BL64/'DJI Components'!$HJ64)</f>
        <v>5.6044796056426895E-6</v>
      </c>
      <c r="K61" s="165">
        <f>Return!B61*('DJI Components'!BS64/'DJI Components'!$HJ64)</f>
        <v>1.1732997769366108E-6</v>
      </c>
      <c r="L61" s="165">
        <f>Return!B61*('DJI Components'!BZ64/'DJI Components'!$HJ64)</f>
        <v>2.0052693208917603E-6</v>
      </c>
      <c r="M61" s="165">
        <f>Return!B61*('DJI Components'!CG64/'DJI Components'!$HJ64)</f>
        <v>3.9328886076585003E-6</v>
      </c>
      <c r="N61" s="165">
        <f>Return!B61*('DJI Components'!CN64/'DJI Components'!$HJ64)</f>
        <v>7.2671832905033212E-6</v>
      </c>
      <c r="O61" s="165">
        <f>Return!B61*('DJI Components'!CU64/'DJI Components'!$HJ64)</f>
        <v>4.7506791050840841E-6</v>
      </c>
      <c r="P61" s="165">
        <f>Return!B61*('DJI Components'!DB64/'DJI Components'!$HJ64)</f>
        <v>2.7267888058359908E-6</v>
      </c>
      <c r="Q61" s="165">
        <f>Return!B61*('DJI Components'!DI64/'DJI Components'!$HJ64)</f>
        <v>9.3195736038629213E-6</v>
      </c>
      <c r="R61" s="165">
        <f>Return!B61*('DJI Components'!DP64/'DJI Components'!$HJ64)</f>
        <v>9.1650472024608963E-6</v>
      </c>
      <c r="S61" s="165">
        <f>Return!B61*('DJI Components'!DW64/'DJI Components'!$HJ64)</f>
        <v>4.026827532013586E-6</v>
      </c>
      <c r="T61" s="165">
        <f>Return!B61*('DJI Components'!ED64/'DJI Components'!$HJ64)</f>
        <v>4.9907572908709714E-6</v>
      </c>
      <c r="U61" s="165">
        <f>Return!B61*('DJI Components'!EK64/'DJI Components'!$HJ64)</f>
        <v>3.9840467120068359E-5</v>
      </c>
      <c r="V61" s="165">
        <f>Return!B61*('DJI Components'!ER64/'DJI Components'!$HJ64)</f>
        <v>4.1905344514911238E-6</v>
      </c>
      <c r="W61" s="165">
        <f>Return!B61*('DJI Components'!EY64/'DJI Components'!$HJ64)</f>
        <v>8.437987622269003E-6</v>
      </c>
      <c r="X61" s="165">
        <f>Return!B61*('DJI Components'!FF64/'DJI Components'!$HJ64)</f>
        <v>5.3939855531173962E-6</v>
      </c>
      <c r="Y61" s="165">
        <f>Return!B61*('DJI Components'!FM64/'DJI Components'!$HJ64)</f>
        <v>8.4894069007762236E-7</v>
      </c>
      <c r="Z61" s="165">
        <f>Return!B61*('DJI Components'!FT64/'DJI Components'!$HJ64)</f>
        <v>7.7893320317928728E-6</v>
      </c>
      <c r="AA61" s="165">
        <f>Return!B61*('DJI Components'!GA64/'DJI Components'!$HJ64)</f>
        <v>6.1593293227503364E-6</v>
      </c>
      <c r="AB61" s="165">
        <f>Return!B61*('DJI Components'!GH64/'DJI Components'!$HJ64)</f>
        <v>8.7938571250067178E-6</v>
      </c>
      <c r="AC61" s="165">
        <f>Return!B61*('DJI Components'!GO64/'DJI Components'!$HJ64)</f>
        <v>1.1506446433883721E-6</v>
      </c>
      <c r="AD61" s="165">
        <f>Return!B61*('DJI Components'!GV64/'DJI Components'!$HJ64)</f>
        <v>1.0600921130330144E-5</v>
      </c>
      <c r="AE61" s="165">
        <f>Return!B61*('DJI Components'!HC64/'DJI Components'!$HJ64)</f>
        <v>6.6507038636203566E-6</v>
      </c>
      <c r="AF61" s="166">
        <f t="shared" si="0"/>
        <v>2.1239354102976969E-4</v>
      </c>
    </row>
    <row r="62" spans="1:32" x14ac:dyDescent="0.2">
      <c r="A62" s="127">
        <f>'DJI Components'!A65</f>
        <v>44162</v>
      </c>
      <c r="B62" s="164">
        <f>Return!B62*('DJI Components'!H65/'DJI Components'!$HJ65)</f>
        <v>-1.442498510822021E-5</v>
      </c>
      <c r="C62" s="165">
        <f>Return!B62*('DJI Components'!O65/'DJI Components'!$HJ65)</f>
        <v>-1.3727338291837535E-5</v>
      </c>
      <c r="D62" s="165">
        <f>Return!D62*('DJI Components'!V65/'DJI Components'!$HJ65)</f>
        <v>3.0305970867469797E-4</v>
      </c>
      <c r="E62" s="165">
        <f>Return!B62*('DJI Components'!AC65/'DJI Components'!$HJ65)</f>
        <v>-2.8023778819725212E-4</v>
      </c>
      <c r="F62" s="165">
        <f>Return!B62*('DJI Components'!AJ65/'DJI Components'!$HJ65)</f>
        <v>-1.7278851509474672E-5</v>
      </c>
      <c r="G62" s="165">
        <f>Return!B62*('DJI Components'!AQ65/'DJI Components'!$HJ65)</f>
        <v>-1.3446622658513506E-5</v>
      </c>
      <c r="H62" s="165">
        <f>Return!B62*('DJI Components'!AX65/'DJI Components'!$HJ65)</f>
        <v>-2.4850180306422304E-5</v>
      </c>
      <c r="I62" s="165">
        <f>Return!B62*('DJI Components'!BE65/'DJI Components'!$HJ65)</f>
        <v>-2.5508065601530827E-5</v>
      </c>
      <c r="J62" s="165">
        <f>Return!B62*('DJI Components'!BL65/'DJI Components'!$HJ65)</f>
        <v>-3.2017701696381984E-5</v>
      </c>
      <c r="K62" s="165">
        <f>Return!B62*('DJI Components'!BS65/'DJI Components'!$HJ65)</f>
        <v>-6.6958571474831199E-6</v>
      </c>
      <c r="L62" s="165">
        <f>Return!B62*('DJI Components'!BZ65/'DJI Components'!$HJ65)</f>
        <v>-1.1450399194019968E-5</v>
      </c>
      <c r="M62" s="165">
        <f>Return!B62*('DJI Components'!CG65/'DJI Components'!$HJ65)</f>
        <v>-2.2406412468410733E-5</v>
      </c>
      <c r="N62" s="165">
        <f>Return!B62*('DJI Components'!CN65/'DJI Components'!$HJ65)</f>
        <v>-4.2006686498525768E-5</v>
      </c>
      <c r="O62" s="165">
        <f>Return!B62*('DJI Components'!CU65/'DJI Components'!$HJ65)</f>
        <v>-2.749023221958778E-5</v>
      </c>
      <c r="P62" s="165">
        <f>Return!B62*('DJI Components'!DB65/'DJI Components'!$HJ65)</f>
        <v>-1.5664682188756817E-5</v>
      </c>
      <c r="Q62" s="165">
        <f>Return!B62*('DJI Components'!DI65/'DJI Components'!$HJ65)</f>
        <v>-5.3593031217371434E-5</v>
      </c>
      <c r="R62" s="165">
        <f>Return!B62*('DJI Components'!DP65/'DJI Components'!$HJ65)</f>
        <v>-5.2238241320944019E-5</v>
      </c>
      <c r="S62" s="165">
        <f>Return!B62*('DJI Components'!DW65/'DJI Components'!$HJ65)</f>
        <v>-2.2998784913889238E-5</v>
      </c>
      <c r="T62" s="165">
        <f>Return!B62*('DJI Components'!ED65/'DJI Components'!$HJ65)</f>
        <v>-2.8564464821904765E-5</v>
      </c>
      <c r="U62" s="165">
        <f>Return!B62*('DJI Components'!EK65/'DJI Components'!$HJ65)</f>
        <v>-2.3005061932714383E-4</v>
      </c>
      <c r="V62" s="165">
        <f>Return!B62*('DJI Components'!ER65/'DJI Components'!$HJ65)</f>
        <v>-2.3815645606945439E-5</v>
      </c>
      <c r="W62" s="165">
        <f>Return!B62*('DJI Components'!EY65/'DJI Components'!$HJ65)</f>
        <v>-4.839112151518888E-5</v>
      </c>
      <c r="X62" s="165">
        <f>Return!B62*('DJI Components'!FF65/'DJI Components'!$HJ65)</f>
        <v>-3.1175860164893277E-5</v>
      </c>
      <c r="Y62" s="165">
        <f>Return!B62*('DJI Components'!FM65/'DJI Components'!$HJ65)</f>
        <v>-4.8144776801161457E-6</v>
      </c>
      <c r="Z62" s="165">
        <f>Return!B62*('DJI Components'!FT65/'DJI Components'!$HJ65)</f>
        <v>-4.5330876913913047E-5</v>
      </c>
      <c r="AA62" s="165">
        <f>Return!B62*('DJI Components'!GA65/'DJI Components'!$HJ65)</f>
        <v>-3.5440514821958941E-5</v>
      </c>
      <c r="AB62" s="165">
        <f>Return!B62*('DJI Components'!GH65/'DJI Components'!$HJ65)</f>
        <v>-5.0581999009181934E-5</v>
      </c>
      <c r="AC62" s="165">
        <f>Return!B62*('DJI Components'!GO65/'DJI Components'!$HJ65)</f>
        <v>-6.671453116185896E-6</v>
      </c>
      <c r="AD62" s="165">
        <f>Return!B62*('DJI Components'!GV65/'DJI Components'!$HJ65)</f>
        <v>-6.0733917689613593E-5</v>
      </c>
      <c r="AE62" s="165">
        <f>Return!B62*('DJI Components'!HC65/'DJI Components'!$HJ65)</f>
        <v>-3.7658804792307772E-5</v>
      </c>
      <c r="AF62" s="166">
        <f t="shared" si="0"/>
        <v>-9.7620590732327766E-4</v>
      </c>
    </row>
    <row r="63" spans="1:32" x14ac:dyDescent="0.2">
      <c r="A63" s="127">
        <f>'DJI Components'!A66</f>
        <v>44165</v>
      </c>
      <c r="B63" s="164">
        <f>Return!B63*('DJI Components'!H66/'DJI Components'!$HJ66)</f>
        <v>-2.5483708608610997E-4</v>
      </c>
      <c r="C63" s="165">
        <f>Return!B63*('DJI Components'!O66/'DJI Components'!$HJ66)</f>
        <v>-2.4423386881345771E-4</v>
      </c>
      <c r="D63" s="165">
        <f>Return!D63*('DJI Components'!V66/'DJI Components'!$HJ66)</f>
        <v>-1.8235693134339303E-4</v>
      </c>
      <c r="E63" s="165">
        <f>Return!B63*('DJI Components'!AC66/'DJI Components'!$HJ66)</f>
        <v>-5.1769938430067611E-3</v>
      </c>
      <c r="F63" s="165">
        <f>Return!B63*('DJI Components'!AJ66/'DJI Components'!$HJ66)</f>
        <v>-3.0424619558143434E-4</v>
      </c>
      <c r="G63" s="165">
        <f>Return!B63*('DJI Components'!AQ66/'DJI Components'!$HJ66)</f>
        <v>-2.4120378623408611E-4</v>
      </c>
      <c r="H63" s="165">
        <f>Return!B63*('DJI Components'!AX66/'DJI Components'!$HJ66)</f>
        <v>-4.2925053002314289E-4</v>
      </c>
      <c r="I63" s="165">
        <f>Return!B63*('DJI Components'!BE66/'DJI Components'!$HJ66)</f>
        <v>-4.6494661545906337E-4</v>
      </c>
      <c r="J63" s="165">
        <f>Return!B63*('DJI Components'!BL66/'DJI Components'!$HJ66)</f>
        <v>-5.6716880489032274E-4</v>
      </c>
      <c r="K63" s="165">
        <f>Return!B63*('DJI Components'!BS66/'DJI Components'!$HJ66)</f>
        <v>-1.1907573852350524E-4</v>
      </c>
      <c r="L63" s="165">
        <f>Return!B63*('DJI Components'!BZ66/'DJI Components'!$HJ66)</f>
        <v>-2.0291706050528638E-4</v>
      </c>
      <c r="M63" s="165">
        <f>Return!B63*('DJI Components'!CG66/'DJI Components'!$HJ66)</f>
        <v>-4.0867288595401149E-4</v>
      </c>
      <c r="N63" s="165">
        <f>Return!B63*('DJI Components'!CN66/'DJI Components'!$HJ66)</f>
        <v>-7.6388886208817049E-4</v>
      </c>
      <c r="O63" s="165">
        <f>Return!B63*('DJI Components'!CU66/'DJI Components'!$HJ66)</f>
        <v>-5.0678276930167553E-4</v>
      </c>
      <c r="P63" s="165">
        <f>Return!B63*('DJI Components'!DB66/'DJI Components'!$HJ66)</f>
        <v>-2.8151136843548727E-4</v>
      </c>
      <c r="Q63" s="165">
        <f>Return!B63*('DJI Components'!DI66/'DJI Components'!$HJ66)</f>
        <v>-9.7417584624161896E-4</v>
      </c>
      <c r="R63" s="165">
        <f>Return!B63*('DJI Components'!DP66/'DJI Components'!$HJ66)</f>
        <v>-9.1904618596855628E-4</v>
      </c>
      <c r="S63" s="165">
        <f>Return!B63*('DJI Components'!DW66/'DJI Components'!$HJ66)</f>
        <v>-4.1439425520291951E-4</v>
      </c>
      <c r="T63" s="165">
        <f>Return!B63*('DJI Components'!ED66/'DJI Components'!$HJ66)</f>
        <v>-5.2021388119754305E-4</v>
      </c>
      <c r="U63" s="165">
        <f>Return!B63*('DJI Components'!EK66/'DJI Components'!$HJ66)</f>
        <v>-4.1396097702742453E-3</v>
      </c>
      <c r="V63" s="165">
        <f>Return!B63*('DJI Components'!ER66/'DJI Components'!$HJ66)</f>
        <v>-4.3231340260375327E-4</v>
      </c>
      <c r="W63" s="165">
        <f>Return!B63*('DJI Components'!EY66/'DJI Components'!$HJ66)</f>
        <v>-8.771271619200053E-4</v>
      </c>
      <c r="X63" s="165">
        <f>Return!B63*('DJI Components'!FF66/'DJI Components'!$HJ66)</f>
        <v>-5.6246873419793888E-4</v>
      </c>
      <c r="Y63" s="165">
        <f>Return!B63*('DJI Components'!FM66/'DJI Components'!$HJ66)</f>
        <v>-8.3999389226442316E-5</v>
      </c>
      <c r="Z63" s="165">
        <f>Return!B63*('DJI Components'!FT66/'DJI Components'!$HJ66)</f>
        <v>-8.1623674347298958E-4</v>
      </c>
      <c r="AA63" s="165">
        <f>Return!B63*('DJI Components'!GA66/'DJI Components'!$HJ66)</f>
        <v>-6.3938507392122235E-4</v>
      </c>
      <c r="AB63" s="165">
        <f>Return!B63*('DJI Components'!GH66/'DJI Components'!$HJ66)</f>
        <v>-9.1230275084640223E-4</v>
      </c>
      <c r="AC63" s="165">
        <f>Return!B63*('DJI Components'!GO66/'DJI Components'!$HJ66)</f>
        <v>-1.213383509178765E-4</v>
      </c>
      <c r="AD63" s="165">
        <f>Return!B63*('DJI Components'!GV66/'DJI Components'!$HJ66)</f>
        <v>-1.105669122426132E-3</v>
      </c>
      <c r="AE63" s="165">
        <f>Return!B63*('DJI Components'!HC66/'DJI Components'!$HJ66)</f>
        <v>-6.8539236146275681E-4</v>
      </c>
      <c r="AF63" s="166">
        <f t="shared" si="0"/>
        <v>-2.335175937612631E-2</v>
      </c>
    </row>
    <row r="64" spans="1:32" x14ac:dyDescent="0.2">
      <c r="A64" s="127">
        <f>'DJI Components'!A67</f>
        <v>44166</v>
      </c>
      <c r="B64" s="164">
        <f>Return!B64*('DJI Components'!H67/'DJI Components'!$HJ67)</f>
        <v>-1.3527975492736387E-4</v>
      </c>
      <c r="C64" s="165">
        <f>Return!B64*('DJI Components'!O67/'DJI Components'!$HJ67)</f>
        <v>-1.3281536002801388E-4</v>
      </c>
      <c r="D64" s="165">
        <f>Return!D64*('DJI Components'!V67/'DJI Components'!$HJ67)</f>
        <v>1.9934973219852886E-4</v>
      </c>
      <c r="E64" s="165">
        <f>Return!B64*('DJI Components'!AC67/'DJI Components'!$HJ67)</f>
        <v>-2.8696319083906935E-3</v>
      </c>
      <c r="F64" s="165">
        <f>Return!B64*('DJI Components'!AJ67/'DJI Components'!$HJ67)</f>
        <v>-1.6538741190788816E-4</v>
      </c>
      <c r="G64" s="165">
        <f>Return!B64*('DJI Components'!AQ67/'DJI Components'!$HJ67)</f>
        <v>-1.2945545544414442E-4</v>
      </c>
      <c r="H64" s="165">
        <f>Return!B64*('DJI Components'!AX67/'DJI Components'!$HJ67)</f>
        <v>-2.3153486721353632E-4</v>
      </c>
      <c r="I64" s="165">
        <f>Return!B64*('DJI Components'!BE67/'DJI Components'!$HJ67)</f>
        <v>-2.5303680967314016E-4</v>
      </c>
      <c r="J64" s="165">
        <f>Return!B64*('DJI Components'!BL67/'DJI Components'!$HJ67)</f>
        <v>-3.0758297834536147E-4</v>
      </c>
      <c r="K64" s="165">
        <f>Return!B64*('DJI Components'!BS67/'DJI Components'!$HJ67)</f>
        <v>-6.4121208369311136E-5</v>
      </c>
      <c r="L64" s="165">
        <f>Return!B64*('DJI Components'!BZ67/'DJI Components'!$HJ67)</f>
        <v>-1.0982401432232277E-4</v>
      </c>
      <c r="M64" s="165">
        <f>Return!B64*('DJI Components'!CG67/'DJI Components'!$HJ67)</f>
        <v>-2.1894332244729928E-4</v>
      </c>
      <c r="N64" s="165">
        <f>Return!B64*('DJI Components'!CN67/'DJI Components'!$HJ67)</f>
        <v>-4.0956512476037518E-4</v>
      </c>
      <c r="O64" s="165">
        <f>Return!B64*('DJI Components'!CU67/'DJI Components'!$HJ67)</f>
        <v>-2.7933091381628653E-4</v>
      </c>
      <c r="P64" s="165">
        <f>Return!B64*('DJI Components'!DB67/'DJI Components'!$HJ67)</f>
        <v>-1.5093541967463401E-4</v>
      </c>
      <c r="Q64" s="165">
        <f>Return!B64*('DJI Components'!DI67/'DJI Components'!$HJ67)</f>
        <v>-5.3387071527766976E-4</v>
      </c>
      <c r="R64" s="165">
        <f>Return!B64*('DJI Components'!DP67/'DJI Components'!$HJ67)</f>
        <v>-5.0199444351836132E-4</v>
      </c>
      <c r="S64" s="165">
        <f>Return!B64*('DJI Components'!DW67/'DJI Components'!$HJ67)</f>
        <v>-2.2149915118091203E-4</v>
      </c>
      <c r="T64" s="165">
        <f>Return!B64*('DJI Components'!ED67/'DJI Components'!$HJ67)</f>
        <v>-2.8376988343246001E-4</v>
      </c>
      <c r="U64" s="165">
        <f>Return!B64*('DJI Components'!EK67/'DJI Components'!$HJ67)</f>
        <v>-2.2482353025426696E-3</v>
      </c>
      <c r="V64" s="165">
        <f>Return!B64*('DJI Components'!ER67/'DJI Components'!$HJ67)</f>
        <v>-2.3374396806481368E-4</v>
      </c>
      <c r="W64" s="165">
        <f>Return!B64*('DJI Components'!EY67/'DJI Components'!$HJ67)</f>
        <v>-4.7335384020801003E-4</v>
      </c>
      <c r="X64" s="165">
        <f>Return!B64*('DJI Components'!FF67/'DJI Components'!$HJ67)</f>
        <v>-2.9399663676320557E-4</v>
      </c>
      <c r="Y64" s="165">
        <f>Return!B64*('DJI Components'!FM67/'DJI Components'!$HJ67)</f>
        <v>-4.6478769475164648E-5</v>
      </c>
      <c r="Z64" s="165">
        <f>Return!B64*('DJI Components'!FT67/'DJI Components'!$HJ67)</f>
        <v>-4.4524206224774986E-4</v>
      </c>
      <c r="AA64" s="165">
        <f>Return!B64*('DJI Components'!GA67/'DJI Components'!$HJ67)</f>
        <v>-3.4478271278363552E-4</v>
      </c>
      <c r="AB64" s="165">
        <f>Return!B64*('DJI Components'!GH67/'DJI Components'!$HJ67)</f>
        <v>-4.9255288236542318E-4</v>
      </c>
      <c r="AC64" s="165">
        <f>Return!B64*('DJI Components'!GO67/'DJI Components'!$HJ67)</f>
        <v>-6.5150732987804308E-5</v>
      </c>
      <c r="AD64" s="165">
        <f>Return!B64*('DJI Components'!GV67/'DJI Components'!$HJ67)</f>
        <v>-5.9396549281821908E-4</v>
      </c>
      <c r="AE64" s="165">
        <f>Return!B64*('DJI Components'!HC67/'DJI Components'!$HJ67)</f>
        <v>-3.7211535014356655E-4</v>
      </c>
      <c r="AF64" s="166">
        <f t="shared" si="0"/>
        <v>-1.2408846760931508E-2</v>
      </c>
    </row>
    <row r="65" spans="1:32" x14ac:dyDescent="0.2">
      <c r="A65" s="127">
        <f>'DJI Components'!A68</f>
        <v>44167</v>
      </c>
      <c r="B65" s="164">
        <f>Return!B65*('DJI Components'!H68/'DJI Components'!$HJ68)</f>
        <v>8.2841484158295163E-5</v>
      </c>
      <c r="C65" s="165">
        <f>Return!B65*('DJI Components'!O68/'DJI Components'!$HJ68)</f>
        <v>8.2317910466927794E-5</v>
      </c>
      <c r="D65" s="165">
        <f>Return!D65*('DJI Components'!V68/'DJI Components'!$HJ68)</f>
        <v>9.5189907756922771E-5</v>
      </c>
      <c r="E65" s="165">
        <f>Return!B65*('DJI Components'!AC68/'DJI Components'!$HJ68)</f>
        <v>1.7487963004451936E-3</v>
      </c>
      <c r="F65" s="165">
        <f>Return!B65*('DJI Components'!AJ68/'DJI Components'!$HJ68)</f>
        <v>1.0560886675295356E-4</v>
      </c>
      <c r="G65" s="165">
        <f>Return!B65*('DJI Components'!AQ68/'DJI Components'!$HJ68)</f>
        <v>7.8938240199870934E-5</v>
      </c>
      <c r="H65" s="165">
        <f>Return!B65*('DJI Components'!AX68/'DJI Components'!$HJ68)</f>
        <v>1.4458138577267709E-4</v>
      </c>
      <c r="I65" s="165">
        <f>Return!B65*('DJI Components'!BE68/'DJI Components'!$HJ68)</f>
        <v>1.5498926190183924E-4</v>
      </c>
      <c r="J65" s="165">
        <f>Return!B65*('DJI Components'!BL68/'DJI Components'!$HJ68)</f>
        <v>1.8714880437865103E-4</v>
      </c>
      <c r="K65" s="165">
        <f>Return!B65*('DJI Components'!BS68/'DJI Components'!$HJ68)</f>
        <v>3.9225823386608534E-5</v>
      </c>
      <c r="L65" s="165">
        <f>Return!B65*('DJI Components'!BZ68/'DJI Components'!$HJ68)</f>
        <v>6.8334205703848852E-5</v>
      </c>
      <c r="M65" s="165">
        <f>Return!B65*('DJI Components'!CG68/'DJI Components'!$HJ68)</f>
        <v>1.3393123667762924E-4</v>
      </c>
      <c r="N65" s="165">
        <f>Return!B65*('DJI Components'!CN68/'DJI Components'!$HJ68)</f>
        <v>2.4391647749216855E-4</v>
      </c>
      <c r="O65" s="165">
        <f>Return!B65*('DJI Components'!CU68/'DJI Components'!$HJ68)</f>
        <v>1.7089487071840801E-4</v>
      </c>
      <c r="P65" s="165">
        <f>Return!B65*('DJI Components'!DB68/'DJI Components'!$HJ68)</f>
        <v>9.2800407338152513E-5</v>
      </c>
      <c r="Q65" s="165">
        <f>Return!B65*('DJI Components'!DI68/'DJI Components'!$HJ68)</f>
        <v>3.2591505397153311E-4</v>
      </c>
      <c r="R65" s="165">
        <f>Return!B65*('DJI Components'!DP68/'DJI Components'!$HJ68)</f>
        <v>3.1088711010416464E-4</v>
      </c>
      <c r="S65" s="165">
        <f>Return!B65*('DJI Components'!DW68/'DJI Components'!$HJ68)</f>
        <v>1.3130216967735373E-4</v>
      </c>
      <c r="T65" s="165">
        <f>Return!B65*('DJI Components'!ED68/'DJI Components'!$HJ68)</f>
        <v>1.730197525502846E-4</v>
      </c>
      <c r="U65" s="165">
        <f>Return!B65*('DJI Components'!EK68/'DJI Components'!$HJ68)</f>
        <v>1.3607926773736036E-3</v>
      </c>
      <c r="V65" s="165">
        <f>Return!B65*('DJI Components'!ER68/'DJI Components'!$HJ68)</f>
        <v>1.4217712535337176E-4</v>
      </c>
      <c r="W65" s="165">
        <f>Return!B65*('DJI Components'!EY68/'DJI Components'!$HJ68)</f>
        <v>2.8554062774148437E-4</v>
      </c>
      <c r="X65" s="165">
        <f>Return!B65*('DJI Components'!FF68/'DJI Components'!$HJ68)</f>
        <v>1.8156683190179539E-4</v>
      </c>
      <c r="Y65" s="165">
        <f>Return!B65*('DJI Components'!FM68/'DJI Components'!$HJ68)</f>
        <v>2.837536243508206E-5</v>
      </c>
      <c r="Z65" s="165">
        <f>Return!B65*('DJI Components'!FT68/'DJI Components'!$HJ68)</f>
        <v>2.7559456617233752E-4</v>
      </c>
      <c r="AA65" s="165">
        <f>Return!B65*('DJI Components'!GA68/'DJI Components'!$HJ68)</f>
        <v>2.1219852534020678E-4</v>
      </c>
      <c r="AB65" s="165">
        <f>Return!B65*('DJI Components'!GH68/'DJI Components'!$HJ68)</f>
        <v>2.9784557055764397E-4</v>
      </c>
      <c r="AC65" s="165">
        <f>Return!B65*('DJI Components'!GO68/'DJI Components'!$HJ68)</f>
        <v>3.8910759888371504E-5</v>
      </c>
      <c r="AD65" s="165">
        <f>Return!B65*('DJI Components'!GV68/'DJI Components'!$HJ68)</f>
        <v>3.5589990616953222E-4</v>
      </c>
      <c r="AE65" s="165">
        <f>Return!B65*('DJI Components'!HC68/'DJI Components'!$HJ68)</f>
        <v>2.3241874908700932E-4</v>
      </c>
      <c r="AF65" s="166">
        <f t="shared" si="0"/>
        <v>7.7819599714739202E-3</v>
      </c>
    </row>
    <row r="66" spans="1:32" x14ac:dyDescent="0.2">
      <c r="A66" s="127">
        <f>'DJI Components'!A69</f>
        <v>44168</v>
      </c>
      <c r="B66" s="164">
        <f>Return!B66*('DJI Components'!H69/'DJI Components'!$HJ69)</f>
        <v>-1.2367158872915586E-6</v>
      </c>
      <c r="C66" s="165">
        <f>Return!B66*('DJI Components'!O69/'DJI Components'!$HJ69)</f>
        <v>-1.2369795380082593E-6</v>
      </c>
      <c r="D66" s="165">
        <f>Return!D66*('DJI Components'!V69/'DJI Components'!$HJ69)</f>
        <v>2.2223217560894607E-5</v>
      </c>
      <c r="E66" s="165">
        <f>Return!B66*('DJI Components'!AC69/'DJI Components'!$HJ69)</f>
        <v>-2.6080595915691106E-5</v>
      </c>
      <c r="F66" s="165">
        <f>Return!B66*('DJI Components'!AJ69/'DJI Components'!$HJ69)</f>
        <v>-1.6708243412594765E-6</v>
      </c>
      <c r="G66" s="165">
        <f>Return!B66*('DJI Components'!AQ69/'DJI Components'!$HJ69)</f>
        <v>-1.1837346955642872E-6</v>
      </c>
      <c r="H66" s="165">
        <f>Return!B66*('DJI Components'!AX69/'DJI Components'!$HJ69)</f>
        <v>-2.1569822879950804E-6</v>
      </c>
      <c r="I66" s="165">
        <f>Return!B66*('DJI Components'!BE69/'DJI Components'!$HJ69)</f>
        <v>-2.325657606668781E-6</v>
      </c>
      <c r="J66" s="165">
        <f>Return!B66*('DJI Components'!BL69/'DJI Components'!$HJ69)</f>
        <v>-2.8301400892560965E-6</v>
      </c>
      <c r="K66" s="165">
        <f>Return!B66*('DJI Components'!BS69/'DJI Components'!$HJ69)</f>
        <v>-5.8776516473074227E-7</v>
      </c>
      <c r="L66" s="165">
        <f>Return!B66*('DJI Components'!BZ69/'DJI Components'!$HJ69)</f>
        <v>-1.0109009824582703E-6</v>
      </c>
      <c r="M66" s="165">
        <f>Return!B66*('DJI Components'!CG69/'DJI Components'!$HJ69)</f>
        <v>-2.018868242412486E-6</v>
      </c>
      <c r="N66" s="165">
        <f>Return!B66*('DJI Components'!CN69/'DJI Components'!$HJ69)</f>
        <v>-3.6020153069983895E-6</v>
      </c>
      <c r="O66" s="165">
        <f>Return!B66*('DJI Components'!CU69/'DJI Components'!$HJ69)</f>
        <v>-2.607271010154274E-6</v>
      </c>
      <c r="P66" s="165">
        <f>Return!B66*('DJI Components'!DB69/'DJI Components'!$HJ69)</f>
        <v>-1.3743227203027435E-6</v>
      </c>
      <c r="Q66" s="165">
        <f>Return!B66*('DJI Components'!DI69/'DJI Components'!$HJ69)</f>
        <v>-4.8943055960717346E-6</v>
      </c>
      <c r="R66" s="165">
        <f>Return!B66*('DJI Components'!DP69/'DJI Components'!$HJ69)</f>
        <v>-4.6112547783617299E-6</v>
      </c>
      <c r="S66" s="165">
        <f>Return!B66*('DJI Components'!DW69/'DJI Components'!$HJ69)</f>
        <v>-1.9664425513907285E-6</v>
      </c>
      <c r="T66" s="165">
        <f>Return!B66*('DJI Components'!ED69/'DJI Components'!$HJ69)</f>
        <v>-2.5712657802389126E-6</v>
      </c>
      <c r="U66" s="165">
        <f>Return!B66*('DJI Components'!EK69/'DJI Components'!$HJ69)</f>
        <v>-2.0210642919221558E-5</v>
      </c>
      <c r="V66" s="165">
        <f>Return!B66*('DJI Components'!ER69/'DJI Components'!$HJ69)</f>
        <v>-2.14437496740093E-6</v>
      </c>
      <c r="W66" s="165">
        <f>Return!B66*('DJI Components'!EY69/'DJI Components'!$HJ69)</f>
        <v>-4.2318198467744719E-6</v>
      </c>
      <c r="X66" s="165">
        <f>Return!B66*('DJI Components'!FF69/'DJI Components'!$HJ69)</f>
        <v>-2.7290906179261988E-6</v>
      </c>
      <c r="Y66" s="165">
        <f>Return!B66*('DJI Components'!FM69/'DJI Components'!$HJ69)</f>
        <v>-4.2697541065432152E-7</v>
      </c>
      <c r="Z66" s="165">
        <f>Return!B66*('DJI Components'!FT69/'DJI Components'!$HJ69)</f>
        <v>-4.1280078449818427E-6</v>
      </c>
      <c r="AA66" s="165">
        <f>Return!B66*('DJI Components'!GA69/'DJI Components'!$HJ69)</f>
        <v>-3.1878391217192344E-6</v>
      </c>
      <c r="AB66" s="165">
        <f>Return!B66*('DJI Components'!GH69/'DJI Components'!$HJ69)</f>
        <v>-4.4019013857876038E-6</v>
      </c>
      <c r="AC66" s="165">
        <f>Return!B66*('DJI Components'!GO69/'DJI Components'!$HJ69)</f>
        <v>-5.7022421927225347E-7</v>
      </c>
      <c r="AD66" s="165">
        <f>Return!B66*('DJI Components'!GV69/'DJI Components'!$HJ69)</f>
        <v>-5.2706735448778742E-6</v>
      </c>
      <c r="AE66" s="165">
        <f>Return!B66*('DJI Components'!HC69/'DJI Components'!$HJ69)</f>
        <v>-3.4617563698776575E-6</v>
      </c>
      <c r="AF66" s="166">
        <f t="shared" si="0"/>
        <v>-9.2506131182454004E-5</v>
      </c>
    </row>
    <row r="67" spans="1:32" x14ac:dyDescent="0.2">
      <c r="A67" s="127">
        <f>'DJI Components'!A70</f>
        <v>44169</v>
      </c>
      <c r="B67" s="164">
        <f>Return!B67*('DJI Components'!H70/'DJI Components'!$HJ70)</f>
        <v>3.8969769637473096E-5</v>
      </c>
      <c r="C67" s="165">
        <f>Return!B67*('DJI Components'!O70/'DJI Components'!$HJ70)</f>
        <v>3.9441310843035038E-5</v>
      </c>
      <c r="D67" s="165">
        <f>Return!D67*('DJI Components'!V70/'DJI Components'!$HJ70)</f>
        <v>1.4805661714748902E-4</v>
      </c>
      <c r="E67" s="165">
        <f>Return!B67*('DJI Components'!AC70/'DJI Components'!$HJ70)</f>
        <v>8.1421957907164548E-4</v>
      </c>
      <c r="F67" s="165">
        <f>Return!B67*('DJI Components'!AJ70/'DJI Components'!$HJ70)</f>
        <v>5.1463494230837386E-5</v>
      </c>
      <c r="G67" s="165">
        <f>Return!B67*('DJI Components'!AQ70/'DJI Components'!$HJ70)</f>
        <v>3.8777155058078761E-5</v>
      </c>
      <c r="H67" s="165">
        <f>Return!B67*('DJI Components'!AX70/'DJI Components'!$HJ70)</f>
        <v>7.0344024315315131E-5</v>
      </c>
      <c r="I67" s="165">
        <f>Return!B67*('DJI Components'!BE70/'DJI Components'!$HJ70)</f>
        <v>7.3462312898440321E-5</v>
      </c>
      <c r="J67" s="165">
        <f>Return!B67*('DJI Components'!BL70/'DJI Components'!$HJ70)</f>
        <v>9.06551884251912E-5</v>
      </c>
      <c r="K67" s="165">
        <f>Return!B67*('DJI Components'!BS70/'DJI Components'!$HJ70)</f>
        <v>1.8979291624495046E-5</v>
      </c>
      <c r="L67" s="165">
        <f>Return!B67*('DJI Components'!BZ70/'DJI Components'!$HJ70)</f>
        <v>3.229177997948701E-5</v>
      </c>
      <c r="M67" s="165">
        <f>Return!B67*('DJI Components'!CG70/'DJI Components'!$HJ70)</f>
        <v>6.2827241235866041E-5</v>
      </c>
      <c r="N67" s="165">
        <f>Return!B67*('DJI Components'!CN70/'DJI Components'!$HJ70)</f>
        <v>1.1133709515325921E-4</v>
      </c>
      <c r="O67" s="165">
        <f>Return!B67*('DJI Components'!CU70/'DJI Components'!$HJ70)</f>
        <v>8.3454069337435971E-5</v>
      </c>
      <c r="P67" s="165">
        <f>Return!B67*('DJI Components'!DB70/'DJI Components'!$HJ70)</f>
        <v>4.4400737667115747E-5</v>
      </c>
      <c r="Q67" s="165">
        <f>Return!B67*('DJI Components'!DI70/'DJI Components'!$HJ70)</f>
        <v>1.5496923918460512E-4</v>
      </c>
      <c r="R67" s="165">
        <f>Return!B67*('DJI Components'!DP70/'DJI Components'!$HJ70)</f>
        <v>1.4608645915921848E-4</v>
      </c>
      <c r="S67" s="165">
        <f>Return!B67*('DJI Components'!DW70/'DJI Components'!$HJ70)</f>
        <v>6.1512797257546903E-5</v>
      </c>
      <c r="T67" s="165">
        <f>Return!B67*('DJI Components'!ED70/'DJI Components'!$HJ70)</f>
        <v>8.1211985333885927E-5</v>
      </c>
      <c r="U67" s="165">
        <f>Return!B67*('DJI Components'!EK70/'DJI Components'!$HJ70)</f>
        <v>6.3487988883905301E-4</v>
      </c>
      <c r="V67" s="165">
        <f>Return!B67*('DJI Components'!ER70/'DJI Components'!$HJ70)</f>
        <v>6.743692269908269E-5</v>
      </c>
      <c r="W67" s="165">
        <f>Return!B67*('DJI Components'!EY70/'DJI Components'!$HJ70)</f>
        <v>1.3298612928601053E-4</v>
      </c>
      <c r="X67" s="165">
        <f>Return!B67*('DJI Components'!FF70/'DJI Components'!$HJ70)</f>
        <v>8.6370807754606219E-5</v>
      </c>
      <c r="Y67" s="165">
        <f>Return!B67*('DJI Components'!FM70/'DJI Components'!$HJ70)</f>
        <v>1.3511312011413283E-5</v>
      </c>
      <c r="Z67" s="165">
        <f>Return!B67*('DJI Components'!FT70/'DJI Components'!$HJ70)</f>
        <v>1.3005086157272819E-4</v>
      </c>
      <c r="AA67" s="165">
        <f>Return!B67*('DJI Components'!GA70/'DJI Components'!$HJ70)</f>
        <v>9.9775989598943683E-5</v>
      </c>
      <c r="AB67" s="165">
        <f>Return!B67*('DJI Components'!GH70/'DJI Components'!$HJ70)</f>
        <v>1.4127569761789751E-4</v>
      </c>
      <c r="AC67" s="165">
        <f>Return!B67*('DJI Components'!GO70/'DJI Components'!$HJ70)</f>
        <v>1.7831999133661442E-5</v>
      </c>
      <c r="AD67" s="165">
        <f>Return!B67*('DJI Components'!GV70/'DJI Components'!$HJ70)</f>
        <v>1.6504353521537278E-4</v>
      </c>
      <c r="AE67" s="165">
        <f>Return!B67*('DJI Components'!HC70/'DJI Components'!$HJ70)</f>
        <v>1.09322102755548E-4</v>
      </c>
      <c r="AF67" s="166">
        <f t="shared" ref="AF67:AF130" si="1">SUM(B67:AE67)</f>
        <v>3.7609453940447386E-3</v>
      </c>
    </row>
    <row r="68" spans="1:32" x14ac:dyDescent="0.2">
      <c r="A68" s="127">
        <f>'DJI Components'!A71</f>
        <v>44172</v>
      </c>
      <c r="B68" s="164">
        <f>Return!B68*('DJI Components'!H71/'DJI Components'!$HJ71)</f>
        <v>-1.4072452834717314E-4</v>
      </c>
      <c r="C68" s="165">
        <f>Return!B68*('DJI Components'!O71/'DJI Components'!$HJ71)</f>
        <v>-1.430910576443064E-4</v>
      </c>
      <c r="D68" s="165">
        <f>Return!D68*('DJI Components'!V71/'DJI Components'!$HJ71)</f>
        <v>-1.7427059133566034E-4</v>
      </c>
      <c r="E68" s="165">
        <f>Return!B68*('DJI Components'!AC71/'DJI Components'!$HJ71)</f>
        <v>-3.0167305330974833E-3</v>
      </c>
      <c r="F68" s="165">
        <f>Return!B68*('DJI Components'!AJ71/'DJI Components'!$HJ71)</f>
        <v>-1.9278345559759356E-4</v>
      </c>
      <c r="G68" s="165">
        <f>Return!B68*('DJI Components'!AQ71/'DJI Components'!$HJ71)</f>
        <v>-1.3920387017609306E-4</v>
      </c>
      <c r="H68" s="165">
        <f>Return!B68*('DJI Components'!AX71/'DJI Components'!$HJ71)</f>
        <v>-2.505137226338898E-4</v>
      </c>
      <c r="I68" s="165">
        <f>Return!B68*('DJI Components'!BE71/'DJI Components'!$HJ71)</f>
        <v>-2.6870108456632664E-4</v>
      </c>
      <c r="J68" s="165">
        <f>Return!B68*('DJI Components'!BL71/'DJI Components'!$HJ71)</f>
        <v>-3.2651221937139496E-4</v>
      </c>
      <c r="K68" s="165">
        <f>Return!B68*('DJI Components'!BS71/'DJI Components'!$HJ71)</f>
        <v>-6.8846244428605378E-5</v>
      </c>
      <c r="L68" s="165">
        <f>Return!B68*('DJI Components'!BZ71/'DJI Components'!$HJ71)</f>
        <v>-1.1763518881623143E-4</v>
      </c>
      <c r="M68" s="165">
        <f>Return!B68*('DJI Components'!CG71/'DJI Components'!$HJ71)</f>
        <v>-2.3031542017480677E-4</v>
      </c>
      <c r="N68" s="165">
        <f>Return!B68*('DJI Components'!CN71/'DJI Components'!$HJ71)</f>
        <v>-4.0542611387918859E-4</v>
      </c>
      <c r="O68" s="165">
        <f>Return!B68*('DJI Components'!CU71/'DJI Components'!$HJ71)</f>
        <v>-2.9496590350900308E-4</v>
      </c>
      <c r="P68" s="165">
        <f>Return!B68*('DJI Components'!DB71/'DJI Components'!$HJ71)</f>
        <v>-1.5931925449567093E-4</v>
      </c>
      <c r="Q68" s="165">
        <f>Return!B68*('DJI Components'!DI71/'DJI Components'!$HJ71)</f>
        <v>-5.6230327646399775E-4</v>
      </c>
      <c r="R68" s="165">
        <f>Return!B68*('DJI Components'!DP71/'DJI Components'!$HJ71)</f>
        <v>-5.3268760688975493E-4</v>
      </c>
      <c r="S68" s="165">
        <f>Return!B68*('DJI Components'!DW71/'DJI Components'!$HJ71)</f>
        <v>-2.2316951971370236E-4</v>
      </c>
      <c r="T68" s="165">
        <f>Return!B68*('DJI Components'!ED71/'DJI Components'!$HJ71)</f>
        <v>-2.9931555711444597E-4</v>
      </c>
      <c r="U68" s="165">
        <f>Return!B68*('DJI Components'!EK71/'DJI Components'!$HJ71)</f>
        <v>-2.3229954816109759E-3</v>
      </c>
      <c r="V68" s="165">
        <f>Return!B68*('DJI Components'!ER71/'DJI Components'!$HJ71)</f>
        <v>-2.4963579116546529E-4</v>
      </c>
      <c r="W68" s="165">
        <f>Return!B68*('DJI Components'!EY71/'DJI Components'!$HJ71)</f>
        <v>-4.8749256092597463E-4</v>
      </c>
      <c r="X68" s="165">
        <f>Return!B68*('DJI Components'!FF71/'DJI Components'!$HJ71)</f>
        <v>-2.9984162775917073E-4</v>
      </c>
      <c r="Y68" s="165">
        <f>Return!B68*('DJI Components'!FM71/'DJI Components'!$HJ71)</f>
        <v>-4.8632557019896053E-5</v>
      </c>
      <c r="Z68" s="165">
        <f>Return!B68*('DJI Components'!FT71/'DJI Components'!$HJ71)</f>
        <v>-4.73243918156958E-4</v>
      </c>
      <c r="AA68" s="165">
        <f>Return!B68*('DJI Components'!GA71/'DJI Components'!$HJ71)</f>
        <v>-3.6400833830642202E-4</v>
      </c>
      <c r="AB68" s="165">
        <f>Return!B68*('DJI Components'!GH71/'DJI Components'!$HJ71)</f>
        <v>-5.1701689580392705E-4</v>
      </c>
      <c r="AC68" s="165">
        <f>Return!B68*('DJI Components'!GO71/'DJI Components'!$HJ71)</f>
        <v>-6.5740907769500659E-5</v>
      </c>
      <c r="AD68" s="165">
        <f>Return!B68*('DJI Components'!GV71/'DJI Components'!$HJ71)</f>
        <v>-6.0083834549214967E-4</v>
      </c>
      <c r="AE68" s="165">
        <f>Return!B68*('DJI Components'!HC71/'DJI Components'!$HJ71)</f>
        <v>-3.9894092029486031E-4</v>
      </c>
      <c r="AF68" s="166">
        <f t="shared" si="1"/>
        <v>-1.3374902492560629E-2</v>
      </c>
    </row>
    <row r="69" spans="1:32" x14ac:dyDescent="0.2">
      <c r="A69" s="127">
        <f>'DJI Components'!A72</f>
        <v>44173</v>
      </c>
      <c r="B69" s="164">
        <f>Return!B69*('DJI Components'!H72/'DJI Components'!$HJ72)</f>
        <v>1.4390199146459165E-4</v>
      </c>
      <c r="C69" s="165">
        <f>Return!B69*('DJI Components'!O72/'DJI Components'!$HJ72)</f>
        <v>1.4387278539837114E-4</v>
      </c>
      <c r="D69" s="165">
        <f>Return!D69*('DJI Components'!V72/'DJI Components'!$HJ72)</f>
        <v>1.6058053043916325E-4</v>
      </c>
      <c r="E69" s="165">
        <f>Return!B69*('DJI Components'!AC72/'DJI Components'!$HJ72)</f>
        <v>3.0590193630244682E-3</v>
      </c>
      <c r="F69" s="165">
        <f>Return!B69*('DJI Components'!AJ72/'DJI Components'!$HJ72)</f>
        <v>1.9318923169867077E-4</v>
      </c>
      <c r="G69" s="165">
        <f>Return!B69*('DJI Components'!AQ72/'DJI Components'!$HJ72)</f>
        <v>1.4054244037825319E-4</v>
      </c>
      <c r="H69" s="165">
        <f>Return!B69*('DJI Components'!AX72/'DJI Components'!$HJ72)</f>
        <v>2.5491095100973175E-4</v>
      </c>
      <c r="I69" s="165">
        <f>Return!B69*('DJI Components'!BE72/'DJI Components'!$HJ72)</f>
        <v>2.7120978755883581E-4</v>
      </c>
      <c r="J69" s="165">
        <f>Return!B69*('DJI Components'!BL72/'DJI Components'!$HJ72)</f>
        <v>3.3059328569907758E-4</v>
      </c>
      <c r="K69" s="165">
        <f>Return!B69*('DJI Components'!BS72/'DJI Components'!$HJ72)</f>
        <v>7.0922657228820299E-5</v>
      </c>
      <c r="L69" s="165">
        <f>Return!B69*('DJI Components'!BZ72/'DJI Components'!$HJ72)</f>
        <v>1.1887412858678814E-4</v>
      </c>
      <c r="M69" s="165">
        <f>Return!B69*('DJI Components'!CG72/'DJI Components'!$HJ72)</f>
        <v>2.2533080411934897E-4</v>
      </c>
      <c r="N69" s="165">
        <f>Return!B69*('DJI Components'!CN72/'DJI Components'!$HJ72)</f>
        <v>4.0759445003543893E-4</v>
      </c>
      <c r="O69" s="165">
        <f>Return!B69*('DJI Components'!CU72/'DJI Components'!$HJ72)</f>
        <v>3.0049064098210495E-4</v>
      </c>
      <c r="P69" s="165">
        <f>Return!B69*('DJI Components'!DB72/'DJI Components'!$HJ72)</f>
        <v>1.6203623905288603E-4</v>
      </c>
      <c r="Q69" s="165">
        <f>Return!B69*('DJI Components'!DI72/'DJI Components'!$HJ72)</f>
        <v>5.7712257306864539E-4</v>
      </c>
      <c r="R69" s="165">
        <f>Return!B69*('DJI Components'!DP72/'DJI Components'!$HJ72)</f>
        <v>5.379479658110417E-4</v>
      </c>
      <c r="S69" s="165">
        <f>Return!B69*('DJI Components'!DW72/'DJI Components'!$HJ72)</f>
        <v>2.246127312480333E-4</v>
      </c>
      <c r="T69" s="165">
        <f>Return!B69*('DJI Components'!ED72/'DJI Components'!$HJ72)</f>
        <v>3.0442629944501506E-4</v>
      </c>
      <c r="U69" s="165">
        <f>Return!B69*('DJI Components'!EK72/'DJI Components'!$HJ72)</f>
        <v>2.3624394947748721E-3</v>
      </c>
      <c r="V69" s="165">
        <f>Return!B69*('DJI Components'!ER72/'DJI Components'!$HJ72)</f>
        <v>2.5252455935822191E-4</v>
      </c>
      <c r="W69" s="165">
        <f>Return!B69*('DJI Components'!EY72/'DJI Components'!$HJ72)</f>
        <v>4.9314406649315413E-4</v>
      </c>
      <c r="X69" s="165">
        <f>Return!B69*('DJI Components'!FF72/'DJI Components'!$HJ72)</f>
        <v>3.0732188056208315E-4</v>
      </c>
      <c r="Y69" s="165">
        <f>Return!B69*('DJI Components'!FM72/'DJI Components'!$HJ72)</f>
        <v>4.9562853497922325E-5</v>
      </c>
      <c r="Z69" s="165">
        <f>Return!B69*('DJI Components'!FT72/'DJI Components'!$HJ72)</f>
        <v>4.774472886246334E-4</v>
      </c>
      <c r="AA69" s="165">
        <f>Return!B69*('DJI Components'!GA72/'DJI Components'!$HJ72)</f>
        <v>3.6783991648027189E-4</v>
      </c>
      <c r="AB69" s="165">
        <f>Return!B69*('DJI Components'!GH72/'DJI Components'!$HJ72)</f>
        <v>5.2190343468252044E-4</v>
      </c>
      <c r="AC69" s="165">
        <f>Return!B69*('DJI Components'!GO72/'DJI Components'!$HJ72)</f>
        <v>6.5037381737214682E-5</v>
      </c>
      <c r="AD69" s="165">
        <f>Return!B69*('DJI Components'!GV72/'DJI Components'!$HJ72)</f>
        <v>6.1165921650672365E-4</v>
      </c>
      <c r="AE69" s="165">
        <f>Return!B69*('DJI Components'!HC72/'DJI Components'!$HJ72)</f>
        <v>4.0258905972656193E-4</v>
      </c>
      <c r="AF69" s="166">
        <f t="shared" si="1"/>
        <v>1.3538648008693466E-2</v>
      </c>
    </row>
    <row r="70" spans="1:32" x14ac:dyDescent="0.2">
      <c r="A70" s="127">
        <f>'DJI Components'!A73</f>
        <v>44174</v>
      </c>
      <c r="B70" s="164">
        <f>Return!B70*('DJI Components'!H73/'DJI Components'!$HJ73)</f>
        <v>1.7839441519419539E-4</v>
      </c>
      <c r="C70" s="165">
        <f>Return!B70*('DJI Components'!O73/'DJI Components'!$HJ73)</f>
        <v>1.7287891015727489E-4</v>
      </c>
      <c r="D70" s="165">
        <f>Return!D70*('DJI Components'!V73/'DJI Components'!$HJ73)</f>
        <v>5.9422088189353208E-5</v>
      </c>
      <c r="E70" s="165">
        <f>Return!B70*('DJI Components'!AC73/'DJI Components'!$HJ73)</f>
        <v>3.6530300864777705E-3</v>
      </c>
      <c r="F70" s="165">
        <f>Return!B70*('DJI Components'!AJ73/'DJI Components'!$HJ73)</f>
        <v>2.3113690627627438E-4</v>
      </c>
      <c r="G70" s="165">
        <f>Return!B70*('DJI Components'!AQ73/'DJI Components'!$HJ73)</f>
        <v>1.725956276363293E-4</v>
      </c>
      <c r="H70" s="165">
        <f>Return!B70*('DJI Components'!AX73/'DJI Components'!$HJ73)</f>
        <v>3.07173456521832E-4</v>
      </c>
      <c r="I70" s="165">
        <f>Return!B70*('DJI Components'!BE73/'DJI Components'!$HJ73)</f>
        <v>3.3317471984661417E-4</v>
      </c>
      <c r="J70" s="165">
        <f>Return!B70*('DJI Components'!BL73/'DJI Components'!$HJ73)</f>
        <v>4.0435527555805057E-4</v>
      </c>
      <c r="K70" s="165">
        <f>Return!B70*('DJI Components'!BS73/'DJI Components'!$HJ73)</f>
        <v>8.7486961714851902E-5</v>
      </c>
      <c r="L70" s="165">
        <f>Return!B70*('DJI Components'!BZ73/'DJI Components'!$HJ73)</f>
        <v>1.4740437306445022E-4</v>
      </c>
      <c r="M70" s="165">
        <f>Return!B70*('DJI Components'!CG73/'DJI Components'!$HJ73)</f>
        <v>2.7454903515409038E-4</v>
      </c>
      <c r="N70" s="165">
        <f>Return!B70*('DJI Components'!CN73/'DJI Components'!$HJ73)</f>
        <v>5.0446678210068496E-4</v>
      </c>
      <c r="O70" s="165">
        <f>Return!B70*('DJI Components'!CU73/'DJI Components'!$HJ73)</f>
        <v>3.6201939442423556E-4</v>
      </c>
      <c r="P70" s="165">
        <f>Return!B70*('DJI Components'!DB73/'DJI Components'!$HJ73)</f>
        <v>1.9933008032586069E-4</v>
      </c>
      <c r="Q70" s="165">
        <f>Return!B70*('DJI Components'!DI73/'DJI Components'!$HJ73)</f>
        <v>7.1110387887208669E-4</v>
      </c>
      <c r="R70" s="165">
        <f>Return!B70*('DJI Components'!DP73/'DJI Components'!$HJ73)</f>
        <v>6.5101502654989088E-4</v>
      </c>
      <c r="S70" s="165">
        <f>Return!B70*('DJI Components'!DW73/'DJI Components'!$HJ73)</f>
        <v>2.7434984110442196E-4</v>
      </c>
      <c r="T70" s="165">
        <f>Return!B70*('DJI Components'!ED73/'DJI Components'!$HJ73)</f>
        <v>3.7259679253908871E-4</v>
      </c>
      <c r="U70" s="165">
        <f>Return!B70*('DJI Components'!EK73/'DJI Components'!$HJ73)</f>
        <v>2.8252614814581445E-3</v>
      </c>
      <c r="V70" s="165">
        <f>Return!B70*('DJI Components'!ER73/'DJI Components'!$HJ73)</f>
        <v>3.0726855447822817E-4</v>
      </c>
      <c r="W70" s="165">
        <f>Return!B70*('DJI Components'!EY73/'DJI Components'!$HJ73)</f>
        <v>5.9433241012042974E-4</v>
      </c>
      <c r="X70" s="165">
        <f>Return!B70*('DJI Components'!FF73/'DJI Components'!$HJ73)</f>
        <v>3.7162305298185237E-4</v>
      </c>
      <c r="Y70" s="165">
        <f>Return!B70*('DJI Components'!FM73/'DJI Components'!$HJ73)</f>
        <v>6.0294380354488894E-5</v>
      </c>
      <c r="Z70" s="165">
        <f>Return!B70*('DJI Components'!FT73/'DJI Components'!$HJ73)</f>
        <v>5.7655685537283039E-4</v>
      </c>
      <c r="AA70" s="165">
        <f>Return!B70*('DJI Components'!GA73/'DJI Components'!$HJ73)</f>
        <v>4.4871997190633556E-4</v>
      </c>
      <c r="AB70" s="165">
        <f>Return!B70*('DJI Components'!GH73/'DJI Components'!$HJ73)</f>
        <v>6.2701117317754069E-4</v>
      </c>
      <c r="AC70" s="165">
        <f>Return!B70*('DJI Components'!GO73/'DJI Components'!$HJ73)</f>
        <v>8.2641712014765056E-5</v>
      </c>
      <c r="AD70" s="165">
        <f>Return!B70*('DJI Components'!GV73/'DJI Components'!$HJ73)</f>
        <v>7.4013786719221862E-4</v>
      </c>
      <c r="AE70" s="165">
        <f>Return!B70*('DJI Components'!HC73/'DJI Components'!$HJ73)</f>
        <v>4.9329744772663123E-4</v>
      </c>
      <c r="AF70" s="166">
        <f t="shared" si="1"/>
        <v>1.622362855849082E-2</v>
      </c>
    </row>
    <row r="71" spans="1:32" x14ac:dyDescent="0.2">
      <c r="A71" s="127">
        <f>'DJI Components'!A74</f>
        <v>44175</v>
      </c>
      <c r="B71" s="164">
        <f>Return!B71*('DJI Components'!H74/'DJI Components'!$HJ74)</f>
        <v>-1.1054337443613958E-4</v>
      </c>
      <c r="C71" s="165">
        <f>Return!B71*('DJI Components'!O74/'DJI Components'!$HJ74)</f>
        <v>-1.083705128325409E-4</v>
      </c>
      <c r="D71" s="165">
        <f>Return!D71*('DJI Components'!V74/'DJI Components'!$HJ74)</f>
        <v>-1.125911748438409E-4</v>
      </c>
      <c r="E71" s="165">
        <f>Return!B71*('DJI Components'!AC74/'DJI Components'!$HJ74)</f>
        <v>-2.3145325557273515E-3</v>
      </c>
      <c r="F71" s="165">
        <f>Return!B71*('DJI Components'!AJ74/'DJI Components'!$HJ74)</f>
        <v>-1.4618954986422129E-4</v>
      </c>
      <c r="G71" s="165">
        <f>Return!B71*('DJI Components'!AQ74/'DJI Components'!$HJ74)</f>
        <v>-1.0732767623688074E-4</v>
      </c>
      <c r="H71" s="165">
        <f>Return!B71*('DJI Components'!AX74/'DJI Components'!$HJ74)</f>
        <v>-1.985051378792254E-4</v>
      </c>
      <c r="I71" s="165">
        <f>Return!B71*('DJI Components'!BE74/'DJI Components'!$HJ74)</f>
        <v>-2.0686917208787714E-4</v>
      </c>
      <c r="J71" s="165">
        <f>Return!B71*('DJI Components'!BL74/'DJI Components'!$HJ74)</f>
        <v>-2.5183212473221269E-4</v>
      </c>
      <c r="K71" s="165">
        <f>Return!B71*('DJI Components'!BS74/'DJI Components'!$HJ74)</f>
        <v>-5.3963739524642043E-5</v>
      </c>
      <c r="L71" s="165">
        <f>Return!B71*('DJI Components'!BZ74/'DJI Components'!$HJ74)</f>
        <v>-9.2888367158083337E-5</v>
      </c>
      <c r="M71" s="165">
        <f>Return!B71*('DJI Components'!CG74/'DJI Components'!$HJ74)</f>
        <v>-1.7263150982964293E-4</v>
      </c>
      <c r="N71" s="165">
        <f>Return!B71*('DJI Components'!CN74/'DJI Components'!$HJ74)</f>
        <v>-3.149240370196385E-4</v>
      </c>
      <c r="O71" s="165">
        <f>Return!B71*('DJI Components'!CU74/'DJI Components'!$HJ74)</f>
        <v>-2.2751547206722767E-4</v>
      </c>
      <c r="P71" s="165">
        <f>Return!B71*('DJI Components'!DB74/'DJI Components'!$HJ74)</f>
        <v>-1.2299652640194108E-4</v>
      </c>
      <c r="Q71" s="165">
        <f>Return!B71*('DJI Components'!DI74/'DJI Components'!$HJ74)</f>
        <v>-4.4274061456786606E-4</v>
      </c>
      <c r="R71" s="165">
        <f>Return!B71*('DJI Components'!DP74/'DJI Components'!$HJ74)</f>
        <v>-4.049652656358386E-4</v>
      </c>
      <c r="S71" s="165">
        <f>Return!B71*('DJI Components'!DW74/'DJI Components'!$HJ74)</f>
        <v>-1.7123172323343022E-4</v>
      </c>
      <c r="T71" s="165">
        <f>Return!B71*('DJI Components'!ED74/'DJI Components'!$HJ74)</f>
        <v>-2.3193642054841656E-4</v>
      </c>
      <c r="U71" s="165">
        <f>Return!B71*('DJI Components'!EK74/'DJI Components'!$HJ74)</f>
        <v>-1.7581670920636277E-3</v>
      </c>
      <c r="V71" s="165">
        <f>Return!B71*('DJI Components'!ER74/'DJI Components'!$HJ74)</f>
        <v>-1.9069949392024662E-4</v>
      </c>
      <c r="W71" s="165">
        <f>Return!B71*('DJI Components'!EY74/'DJI Components'!$HJ74)</f>
        <v>-3.6964826982081829E-4</v>
      </c>
      <c r="X71" s="165">
        <f>Return!B71*('DJI Components'!FF74/'DJI Components'!$HJ74)</f>
        <v>-2.319390716593942E-4</v>
      </c>
      <c r="Y71" s="165">
        <f>Return!B71*('DJI Components'!FM74/'DJI Components'!$HJ74)</f>
        <v>-3.8253145407979028E-5</v>
      </c>
      <c r="Z71" s="165">
        <f>Return!B71*('DJI Components'!FT74/'DJI Components'!$HJ74)</f>
        <v>-3.5598543800849483E-4</v>
      </c>
      <c r="AA71" s="165">
        <f>Return!B71*('DJI Components'!GA74/'DJI Components'!$HJ74)</f>
        <v>-2.7659482681919169E-4</v>
      </c>
      <c r="AB71" s="165">
        <f>Return!B71*('DJI Components'!GH74/'DJI Components'!$HJ74)</f>
        <v>-3.8887313246430512E-4</v>
      </c>
      <c r="AC71" s="165">
        <f>Return!B71*('DJI Components'!GO74/'DJI Components'!$HJ74)</f>
        <v>-5.2348395513352823E-5</v>
      </c>
      <c r="AD71" s="165">
        <f>Return!B71*('DJI Components'!GV74/'DJI Components'!$HJ74)</f>
        <v>-4.5954600705535171E-4</v>
      </c>
      <c r="AE71" s="165">
        <f>Return!B71*('DJI Components'!HC74/'DJI Components'!$HJ74)</f>
        <v>-3.0936686655860086E-4</v>
      </c>
      <c r="AF71" s="166">
        <f t="shared" si="1"/>
        <v>-1.022397669391838E-2</v>
      </c>
    </row>
    <row r="72" spans="1:32" x14ac:dyDescent="0.2">
      <c r="A72" s="127">
        <f>'DJI Components'!A75</f>
        <v>44176</v>
      </c>
      <c r="B72" s="164">
        <f>Return!B72*('DJI Components'!H75/'DJI Components'!$HJ75)</f>
        <v>3.2885676420701421E-5</v>
      </c>
      <c r="C72" s="165">
        <f>Return!B72*('DJI Components'!O75/'DJI Components'!$HJ75)</f>
        <v>3.1716372979958096E-5</v>
      </c>
      <c r="D72" s="165">
        <f>Return!D72*('DJI Components'!V75/'DJI Components'!$HJ75)</f>
        <v>-5.1519396748133783E-5</v>
      </c>
      <c r="E72" s="165">
        <f>Return!B72*('DJI Components'!AC75/'DJI Components'!$HJ75)</f>
        <v>6.8183267243483009E-4</v>
      </c>
      <c r="F72" s="165">
        <f>Return!B72*('DJI Components'!AJ75/'DJI Components'!$HJ75)</f>
        <v>4.2599381562770979E-5</v>
      </c>
      <c r="G72" s="165">
        <f>Return!B72*('DJI Components'!AQ75/'DJI Components'!$HJ75)</f>
        <v>3.1910115688455531E-5</v>
      </c>
      <c r="H72" s="165">
        <f>Return!B72*('DJI Components'!AX75/'DJI Components'!$HJ75)</f>
        <v>5.8306081350715546E-5</v>
      </c>
      <c r="I72" s="165">
        <f>Return!B72*('DJI Components'!BE75/'DJI Components'!$HJ75)</f>
        <v>6.1354325736925073E-5</v>
      </c>
      <c r="J72" s="165">
        <f>Return!B72*('DJI Components'!BL75/'DJI Components'!$HJ75)</f>
        <v>7.5112066330827978E-5</v>
      </c>
      <c r="K72" s="165">
        <f>Return!B72*('DJI Components'!BS75/'DJI Components'!$HJ75)</f>
        <v>1.5963967381332435E-5</v>
      </c>
      <c r="L72" s="165">
        <f>Return!B72*('DJI Components'!BZ75/'DJI Components'!$HJ75)</f>
        <v>2.7052214743869189E-5</v>
      </c>
      <c r="M72" s="165">
        <f>Return!B72*('DJI Components'!CG75/'DJI Components'!$HJ75)</f>
        <v>5.0787146238857267E-5</v>
      </c>
      <c r="N72" s="165">
        <f>Return!B72*('DJI Components'!CN75/'DJI Components'!$HJ75)</f>
        <v>9.3310094817384114E-5</v>
      </c>
      <c r="O72" s="165">
        <f>Return!B72*('DJI Components'!CU75/'DJI Components'!$HJ75)</f>
        <v>6.6766128295148598E-5</v>
      </c>
      <c r="P72" s="165">
        <f>Return!B72*('DJI Components'!DB75/'DJI Components'!$HJ75)</f>
        <v>3.6277525238437926E-5</v>
      </c>
      <c r="Q72" s="165">
        <f>Return!B72*('DJI Components'!DI75/'DJI Components'!$HJ75)</f>
        <v>1.3191402649010231E-4</v>
      </c>
      <c r="R72" s="165">
        <f>Return!B72*('DJI Components'!DP75/'DJI Components'!$HJ75)</f>
        <v>1.1939762570460495E-4</v>
      </c>
      <c r="S72" s="165">
        <f>Return!B72*('DJI Components'!DW75/'DJI Components'!$HJ75)</f>
        <v>5.0716479309146762E-5</v>
      </c>
      <c r="T72" s="165">
        <f>Return!B72*('DJI Components'!ED75/'DJI Components'!$HJ75)</f>
        <v>6.8764033429379159E-5</v>
      </c>
      <c r="U72" s="165">
        <f>Return!B72*('DJI Components'!EK75/'DJI Components'!$HJ75)</f>
        <v>5.2823317007720137E-4</v>
      </c>
      <c r="V72" s="165">
        <f>Return!B72*('DJI Components'!ER75/'DJI Components'!$HJ75)</f>
        <v>5.6488758560742857E-5</v>
      </c>
      <c r="W72" s="165">
        <f>Return!B72*('DJI Components'!EY75/'DJI Components'!$HJ75)</f>
        <v>1.1044120664517712E-4</v>
      </c>
      <c r="X72" s="165">
        <f>Return!B72*('DJI Components'!FF75/'DJI Components'!$HJ75)</f>
        <v>6.7453009541467693E-5</v>
      </c>
      <c r="Y72" s="165">
        <f>Return!B72*('DJI Components'!FM75/'DJI Components'!$HJ75)</f>
        <v>1.1199257016978593E-5</v>
      </c>
      <c r="Z72" s="165">
        <f>Return!B72*('DJI Components'!FT75/'DJI Components'!$HJ75)</f>
        <v>1.0477802376629124E-4</v>
      </c>
      <c r="AA72" s="165">
        <f>Return!B72*('DJI Components'!GA75/'DJI Components'!$HJ75)</f>
        <v>8.1817004903239293E-5</v>
      </c>
      <c r="AB72" s="165">
        <f>Return!B72*('DJI Components'!GH75/'DJI Components'!$HJ75)</f>
        <v>1.1457294509693398E-4</v>
      </c>
      <c r="AC72" s="165">
        <f>Return!B72*('DJI Components'!GO75/'DJI Components'!$HJ75)</f>
        <v>1.55421379020216E-5</v>
      </c>
      <c r="AD72" s="165">
        <f>Return!B72*('DJI Components'!GV75/'DJI Components'!$HJ75)</f>
        <v>1.3625747087592927E-4</v>
      </c>
      <c r="AE72" s="165">
        <f>Return!B72*('DJI Components'!HC75/'DJI Components'!$HJ75)</f>
        <v>1.0422746384334969E-4</v>
      </c>
      <c r="AF72" s="166">
        <f t="shared" si="1"/>
        <v>2.9561569856346465E-3</v>
      </c>
    </row>
    <row r="73" spans="1:32" x14ac:dyDescent="0.2">
      <c r="A73" s="127">
        <f>'DJI Components'!A76</f>
        <v>44179</v>
      </c>
      <c r="B73" s="164">
        <f>Return!B73*('DJI Components'!H76/'DJI Components'!$HJ76)</f>
        <v>-5.8137910879283359E-5</v>
      </c>
      <c r="C73" s="165">
        <f>Return!B73*('DJI Components'!O76/'DJI Components'!$HJ76)</f>
        <v>-5.5029496612518094E-5</v>
      </c>
      <c r="D73" s="165">
        <f>Return!D73*('DJI Components'!V76/'DJI Components'!$HJ76)</f>
        <v>1.4136418124310773E-4</v>
      </c>
      <c r="E73" s="165">
        <f>Return!B73*('DJI Components'!AC76/'DJI Components'!$HJ76)</f>
        <v>-1.2057068573490719E-3</v>
      </c>
      <c r="F73" s="165">
        <f>Return!B73*('DJI Components'!AJ76/'DJI Components'!$HJ76)</f>
        <v>-7.5157382624014096E-5</v>
      </c>
      <c r="G73" s="165">
        <f>Return!B73*('DJI Components'!AQ76/'DJI Components'!$HJ76)</f>
        <v>-5.6327294086641369E-5</v>
      </c>
      <c r="H73" s="165">
        <f>Return!B73*('DJI Components'!AX76/'DJI Components'!$HJ76)</f>
        <v>-1.002636510058464E-4</v>
      </c>
      <c r="I73" s="165">
        <f>Return!B73*('DJI Components'!BE76/'DJI Components'!$HJ76)</f>
        <v>-1.0885928380833918E-4</v>
      </c>
      <c r="J73" s="165">
        <f>Return!B73*('DJI Components'!BL76/'DJI Components'!$HJ76)</f>
        <v>-1.3331002068788726E-4</v>
      </c>
      <c r="K73" s="165">
        <f>Return!B73*('DJI Components'!BS76/'DJI Components'!$HJ76)</f>
        <v>-2.8102146926099193E-5</v>
      </c>
      <c r="L73" s="165">
        <f>Return!B73*('DJI Components'!BZ76/'DJI Components'!$HJ76)</f>
        <v>-4.7643991152080641E-5</v>
      </c>
      <c r="M73" s="165">
        <f>Return!B73*('DJI Components'!CG76/'DJI Components'!$HJ76)</f>
        <v>-8.9842231653552079E-5</v>
      </c>
      <c r="N73" s="165">
        <f>Return!B73*('DJI Components'!CN76/'DJI Components'!$HJ76)</f>
        <v>-1.6650261401763498E-4</v>
      </c>
      <c r="O73" s="165">
        <f>Return!B73*('DJI Components'!CU76/'DJI Components'!$HJ76)</f>
        <v>-1.2044146619119498E-4</v>
      </c>
      <c r="P73" s="165">
        <f>Return!B73*('DJI Components'!DB76/'DJI Components'!$HJ76)</f>
        <v>-6.4098658771320191E-5</v>
      </c>
      <c r="Q73" s="165">
        <f>Return!B73*('DJI Components'!DI76/'DJI Components'!$HJ76)</f>
        <v>-2.2852648093545216E-4</v>
      </c>
      <c r="R73" s="165">
        <f>Return!B73*('DJI Components'!DP76/'DJI Components'!$HJ76)</f>
        <v>-2.0999037705084054E-4</v>
      </c>
      <c r="S73" s="165">
        <f>Return!B73*('DJI Components'!DW76/'DJI Components'!$HJ76)</f>
        <v>-9.1952545779098514E-5</v>
      </c>
      <c r="T73" s="165">
        <f>Return!B73*('DJI Components'!ED76/'DJI Components'!$HJ76)</f>
        <v>-1.1833715008863289E-4</v>
      </c>
      <c r="U73" s="165">
        <f>Return!B73*('DJI Components'!EK76/'DJI Components'!$HJ76)</f>
        <v>-9.4306274817992041E-4</v>
      </c>
      <c r="V73" s="165">
        <f>Return!B73*('DJI Components'!ER76/'DJI Components'!$HJ76)</f>
        <v>-9.9581914548776032E-5</v>
      </c>
      <c r="W73" s="165">
        <f>Return!B73*('DJI Components'!EY76/'DJI Components'!$HJ76)</f>
        <v>-1.9535799616410775E-4</v>
      </c>
      <c r="X73" s="165">
        <f>Return!B73*('DJI Components'!FF76/'DJI Components'!$HJ76)</f>
        <v>-1.2054279201636815E-4</v>
      </c>
      <c r="Y73" s="165">
        <f>Return!B73*('DJI Components'!FM76/'DJI Components'!$HJ76)</f>
        <v>-1.976484839121173E-5</v>
      </c>
      <c r="Z73" s="165">
        <f>Return!B73*('DJI Components'!FT76/'DJI Components'!$HJ76)</f>
        <v>-1.8572144432427561E-4</v>
      </c>
      <c r="AA73" s="165">
        <f>Return!B73*('DJI Components'!GA76/'DJI Components'!$HJ76)</f>
        <v>-1.4453651448444548E-4</v>
      </c>
      <c r="AB73" s="165">
        <f>Return!B73*('DJI Components'!GH76/'DJI Components'!$HJ76)</f>
        <v>-2.0464846790106396E-4</v>
      </c>
      <c r="AC73" s="165">
        <f>Return!B73*('DJI Components'!GO76/'DJI Components'!$HJ76)</f>
        <v>-2.7486085909046262E-5</v>
      </c>
      <c r="AD73" s="165">
        <f>Return!B73*('DJI Components'!GV76/'DJI Components'!$HJ76)</f>
        <v>-2.3997070878966701E-4</v>
      </c>
      <c r="AE73" s="165">
        <f>Return!B73*('DJI Components'!HC76/'DJI Components'!$HJ76)</f>
        <v>-1.7849365192838782E-4</v>
      </c>
      <c r="AF73" s="166">
        <f t="shared" si="1"/>
        <v>-5.1760325510136701E-3</v>
      </c>
    </row>
    <row r="74" spans="1:32" x14ac:dyDescent="0.2">
      <c r="A74" s="127">
        <f>'DJI Components'!A77</f>
        <v>44180</v>
      </c>
      <c r="B74" s="164">
        <f>Return!B74*('DJI Components'!H77/'DJI Components'!$HJ77)</f>
        <v>9.8797702775338218E-5</v>
      </c>
      <c r="C74" s="165">
        <f>Return!B74*('DJI Components'!O77/'DJI Components'!$HJ77)</f>
        <v>9.4032607417521646E-5</v>
      </c>
      <c r="D74" s="165">
        <f>Return!D74*('DJI Components'!V77/'DJI Components'!$HJ77)</f>
        <v>7.0655383918029861E-5</v>
      </c>
      <c r="E74" s="165">
        <f>Return!B74*('DJI Components'!AC77/'DJI Components'!$HJ77)</f>
        <v>2.1318646574914508E-3</v>
      </c>
      <c r="F74" s="165">
        <f>Return!B74*('DJI Components'!AJ77/'DJI Components'!$HJ77)</f>
        <v>1.270373422250418E-4</v>
      </c>
      <c r="G74" s="165">
        <f>Return!B74*('DJI Components'!AQ77/'DJI Components'!$HJ77)</f>
        <v>9.6809662672260531E-5</v>
      </c>
      <c r="H74" s="165">
        <f>Return!B74*('DJI Components'!AX77/'DJI Components'!$HJ77)</f>
        <v>1.6869214148666122E-4</v>
      </c>
      <c r="I74" s="165">
        <f>Return!B74*('DJI Components'!BE77/'DJI Components'!$HJ77)</f>
        <v>1.852862867626133E-4</v>
      </c>
      <c r="J74" s="165">
        <f>Return!B74*('DJI Components'!BL77/'DJI Components'!$HJ77)</f>
        <v>2.268696051814678E-4</v>
      </c>
      <c r="K74" s="165">
        <f>Return!B74*('DJI Components'!BS77/'DJI Components'!$HJ77)</f>
        <v>4.8951895111159536E-5</v>
      </c>
      <c r="L74" s="165">
        <f>Return!B74*('DJI Components'!BZ77/'DJI Components'!$HJ77)</f>
        <v>8.1788448928953443E-5</v>
      </c>
      <c r="M74" s="165">
        <f>Return!B74*('DJI Components'!CG77/'DJI Components'!$HJ77)</f>
        <v>1.5072750548461073E-4</v>
      </c>
      <c r="N74" s="165">
        <f>Return!B74*('DJI Components'!CN77/'DJI Components'!$HJ77)</f>
        <v>2.8289097525273734E-4</v>
      </c>
      <c r="O74" s="165">
        <f>Return!B74*('DJI Components'!CU77/'DJI Components'!$HJ77)</f>
        <v>2.0358322533823092E-4</v>
      </c>
      <c r="P74" s="165">
        <f>Return!B74*('DJI Components'!DB77/'DJI Components'!$HJ77)</f>
        <v>1.1002637244621754E-4</v>
      </c>
      <c r="Q74" s="165">
        <f>Return!B74*('DJI Components'!DI77/'DJI Components'!$HJ77)</f>
        <v>3.8866546322046855E-4</v>
      </c>
      <c r="R74" s="165">
        <f>Return!B74*('DJI Components'!DP77/'DJI Components'!$HJ77)</f>
        <v>3.5961992384389926E-4</v>
      </c>
      <c r="S74" s="165">
        <f>Return!B74*('DJI Components'!DW77/'DJI Components'!$HJ77)</f>
        <v>1.5697791196204799E-4</v>
      </c>
      <c r="T74" s="165">
        <f>Return!B74*('DJI Components'!ED77/'DJI Components'!$HJ77)</f>
        <v>1.9965324978539251E-4</v>
      </c>
      <c r="U74" s="165">
        <f>Return!B74*('DJI Components'!EK77/'DJI Components'!$HJ77)</f>
        <v>1.5874120413686566E-3</v>
      </c>
      <c r="V74" s="165">
        <f>Return!B74*('DJI Components'!ER77/'DJI Components'!$HJ77)</f>
        <v>1.7150283882254227E-4</v>
      </c>
      <c r="W74" s="165">
        <f>Return!B74*('DJI Components'!EY77/'DJI Components'!$HJ77)</f>
        <v>3.3088148734735712E-4</v>
      </c>
      <c r="X74" s="165">
        <f>Return!B74*('DJI Components'!FF77/'DJI Components'!$HJ77)</f>
        <v>2.0075429009185015E-4</v>
      </c>
      <c r="Y74" s="165">
        <f>Return!B74*('DJI Components'!FM77/'DJI Components'!$HJ77)</f>
        <v>3.4092302592995763E-5</v>
      </c>
      <c r="Z74" s="165">
        <f>Return!B74*('DJI Components'!FT77/'DJI Components'!$HJ77)</f>
        <v>3.1601180514644907E-4</v>
      </c>
      <c r="AA74" s="165">
        <f>Return!B74*('DJI Components'!GA77/'DJI Components'!$HJ77)</f>
        <v>2.4568387287427038E-4</v>
      </c>
      <c r="AB74" s="165">
        <f>Return!B74*('DJI Components'!GH77/'DJI Components'!$HJ77)</f>
        <v>3.4643322817964098E-4</v>
      </c>
      <c r="AC74" s="165">
        <f>Return!B74*('DJI Components'!GO77/'DJI Components'!$HJ77)</f>
        <v>4.6457645133104719E-5</v>
      </c>
      <c r="AD74" s="165">
        <f>Return!B74*('DJI Components'!GV77/'DJI Components'!$HJ77)</f>
        <v>4.0386911490074203E-4</v>
      </c>
      <c r="AE74" s="165">
        <f>Return!B74*('DJI Components'!HC77/'DJI Components'!$HJ77)</f>
        <v>3.0878527824414892E-4</v>
      </c>
      <c r="AF74" s="166">
        <f t="shared" si="1"/>
        <v>9.1748142660058613E-3</v>
      </c>
    </row>
    <row r="75" spans="1:32" x14ac:dyDescent="0.2">
      <c r="A75" s="127">
        <f>'DJI Components'!A78</f>
        <v>44181</v>
      </c>
      <c r="B75" s="164">
        <f>Return!B75*('DJI Components'!H78/'DJI Components'!$HJ78)</f>
        <v>4.4749029731105573E-5</v>
      </c>
      <c r="C75" s="165">
        <f>Return!B75*('DJI Components'!O78/'DJI Components'!$HJ78)</f>
        <v>4.2377860066268046E-5</v>
      </c>
      <c r="D75" s="165">
        <f>Return!D75*('DJI Components'!V78/'DJI Components'!$HJ78)</f>
        <v>-1.3828466533728526E-4</v>
      </c>
      <c r="E75" s="165">
        <f>Return!B75*('DJI Components'!AC78/'DJI Components'!$HJ78)</f>
        <v>9.6105310624392708E-4</v>
      </c>
      <c r="F75" s="165">
        <f>Return!B75*('DJI Components'!AJ78/'DJI Components'!$HJ78)</f>
        <v>5.6394003632349293E-5</v>
      </c>
      <c r="G75" s="165">
        <f>Return!B75*('DJI Components'!AQ78/'DJI Components'!$HJ78)</f>
        <v>4.3127892800407892E-5</v>
      </c>
      <c r="H75" s="165">
        <f>Return!B75*('DJI Components'!AX78/'DJI Components'!$HJ78)</f>
        <v>7.5509761226810575E-5</v>
      </c>
      <c r="I75" s="165">
        <f>Return!B75*('DJI Components'!BE78/'DJI Components'!$HJ78)</f>
        <v>8.3573540780521418E-5</v>
      </c>
      <c r="J75" s="165">
        <f>Return!B75*('DJI Components'!BL78/'DJI Components'!$HJ78)</f>
        <v>1.0084724306549998E-4</v>
      </c>
      <c r="K75" s="165">
        <f>Return!B75*('DJI Components'!BS78/'DJI Components'!$HJ78)</f>
        <v>2.2193396380477309E-5</v>
      </c>
      <c r="L75" s="165">
        <f>Return!B75*('DJI Components'!BZ78/'DJI Components'!$HJ78)</f>
        <v>3.7094664107896836E-5</v>
      </c>
      <c r="M75" s="165">
        <f>Return!B75*('DJI Components'!CG78/'DJI Components'!$HJ78)</f>
        <v>6.8290938856477125E-5</v>
      </c>
      <c r="N75" s="165">
        <f>Return!B75*('DJI Components'!CN78/'DJI Components'!$HJ78)</f>
        <v>1.2836489576807778E-4</v>
      </c>
      <c r="O75" s="165">
        <f>Return!B75*('DJI Components'!CU78/'DJI Components'!$HJ78)</f>
        <v>9.2651003592175688E-5</v>
      </c>
      <c r="P75" s="165">
        <f>Return!B75*('DJI Components'!DB78/'DJI Components'!$HJ78)</f>
        <v>4.9477738293760628E-5</v>
      </c>
      <c r="Q75" s="165">
        <f>Return!B75*('DJI Components'!DI78/'DJI Components'!$HJ78)</f>
        <v>1.7426002444972198E-4</v>
      </c>
      <c r="R75" s="165">
        <f>Return!B75*('DJI Components'!DP78/'DJI Components'!$HJ78)</f>
        <v>1.6267869322771826E-4</v>
      </c>
      <c r="S75" s="165">
        <f>Return!B75*('DJI Components'!DW78/'DJI Components'!$HJ78)</f>
        <v>7.0455718718019753E-5</v>
      </c>
      <c r="T75" s="165">
        <f>Return!B75*('DJI Components'!ED78/'DJI Components'!$HJ78)</f>
        <v>8.9326458631459814E-5</v>
      </c>
      <c r="U75" s="165">
        <f>Return!B75*('DJI Components'!EK78/'DJI Components'!$HJ78)</f>
        <v>7.3322425585968152E-4</v>
      </c>
      <c r="V75" s="165">
        <f>Return!B75*('DJI Components'!ER78/'DJI Components'!$HJ78)</f>
        <v>7.677376940796344E-5</v>
      </c>
      <c r="W75" s="165">
        <f>Return!B75*('DJI Components'!EY78/'DJI Components'!$HJ78)</f>
        <v>1.4992154249892205E-4</v>
      </c>
      <c r="X75" s="165">
        <f>Return!B75*('DJI Components'!FF78/'DJI Components'!$HJ78)</f>
        <v>8.7684486352471679E-5</v>
      </c>
      <c r="Y75" s="165">
        <f>Return!B75*('DJI Components'!FM78/'DJI Components'!$HJ78)</f>
        <v>1.5397530253629462E-5</v>
      </c>
      <c r="Z75" s="165">
        <f>Return!B75*('DJI Components'!FT78/'DJI Components'!$HJ78)</f>
        <v>1.4239901319436967E-4</v>
      </c>
      <c r="AA75" s="165">
        <f>Return!B75*('DJI Components'!GA78/'DJI Components'!$HJ78)</f>
        <v>1.0964461617067278E-4</v>
      </c>
      <c r="AB75" s="165">
        <f>Return!B75*('DJI Components'!GH78/'DJI Components'!$HJ78)</f>
        <v>1.5619151842004441E-4</v>
      </c>
      <c r="AC75" s="165">
        <f>Return!B75*('DJI Components'!GO78/'DJI Components'!$HJ78)</f>
        <v>2.1127246610801837E-5</v>
      </c>
      <c r="AD75" s="165">
        <f>Return!B75*('DJI Components'!GV78/'DJI Components'!$HJ78)</f>
        <v>1.8197786026679961E-4</v>
      </c>
      <c r="AE75" s="165">
        <f>Return!B75*('DJI Components'!HC78/'DJI Components'!$HJ78)</f>
        <v>1.3862122975078273E-4</v>
      </c>
      <c r="AF75" s="166">
        <f t="shared" si="1"/>
        <v>3.9771043730215281E-3</v>
      </c>
    </row>
    <row r="76" spans="1:32" x14ac:dyDescent="0.2">
      <c r="A76" s="127">
        <f>'DJI Components'!A79</f>
        <v>44182</v>
      </c>
      <c r="B76" s="164">
        <f>Return!B76*('DJI Components'!H79/'DJI Components'!$HJ79)</f>
        <v>7.585694197497964E-5</v>
      </c>
      <c r="C76" s="165">
        <f>Return!B76*('DJI Components'!O79/'DJI Components'!$HJ79)</f>
        <v>7.1321170974958059E-5</v>
      </c>
      <c r="D76" s="165">
        <f>Return!D76*('DJI Components'!V79/'DJI Components'!$HJ79)</f>
        <v>1.8718039940317889E-4</v>
      </c>
      <c r="E76" s="165">
        <f>Return!B76*('DJI Components'!AC79/'DJI Components'!$HJ79)</f>
        <v>1.6289712426993525E-3</v>
      </c>
      <c r="F76" s="165">
        <f>Return!B76*('DJI Components'!AJ79/'DJI Components'!$HJ79)</f>
        <v>9.298013411156168E-5</v>
      </c>
      <c r="G76" s="165">
        <f>Return!B76*('DJI Components'!AQ79/'DJI Components'!$HJ79)</f>
        <v>7.2462141403609482E-5</v>
      </c>
      <c r="H76" s="165">
        <f>Return!B76*('DJI Components'!AX79/'DJI Components'!$HJ79)</f>
        <v>1.2670160141297669E-4</v>
      </c>
      <c r="I76" s="165">
        <f>Return!B76*('DJI Components'!BE79/'DJI Components'!$HJ79)</f>
        <v>1.4099086724639982E-4</v>
      </c>
      <c r="J76" s="165">
        <f>Return!B76*('DJI Components'!BL79/'DJI Components'!$HJ79)</f>
        <v>1.7042440833326295E-4</v>
      </c>
      <c r="K76" s="165">
        <f>Return!B76*('DJI Components'!BS79/'DJI Components'!$HJ79)</f>
        <v>3.7963758272216673E-5</v>
      </c>
      <c r="L76" s="165">
        <f>Return!B76*('DJI Components'!BZ79/'DJI Components'!$HJ79)</f>
        <v>6.2609157272087697E-5</v>
      </c>
      <c r="M76" s="165">
        <f>Return!B76*('DJI Components'!CG79/'DJI Components'!$HJ79)</f>
        <v>1.171031621842778E-4</v>
      </c>
      <c r="N76" s="165">
        <f>Return!B76*('DJI Components'!CN79/'DJI Components'!$HJ79)</f>
        <v>2.1958242489621423E-4</v>
      </c>
      <c r="O76" s="165">
        <f>Return!B76*('DJI Components'!CU79/'DJI Components'!$HJ79)</f>
        <v>1.5452227536142762E-4</v>
      </c>
      <c r="P76" s="165">
        <f>Return!B76*('DJI Components'!DB79/'DJI Components'!$HJ79)</f>
        <v>8.3284096506751183E-5</v>
      </c>
      <c r="Q76" s="165">
        <f>Return!B76*('DJI Components'!DI79/'DJI Components'!$HJ79)</f>
        <v>3.0106686988189564E-4</v>
      </c>
      <c r="R76" s="165">
        <f>Return!B76*('DJI Components'!DP79/'DJI Components'!$HJ79)</f>
        <v>2.7156193532234672E-4</v>
      </c>
      <c r="S76" s="165">
        <f>Return!B76*('DJI Components'!DW79/'DJI Components'!$HJ79)</f>
        <v>1.1884519269611004E-4</v>
      </c>
      <c r="T76" s="165">
        <f>Return!B76*('DJI Components'!ED79/'DJI Components'!$HJ79)</f>
        <v>1.503412532415335E-4</v>
      </c>
      <c r="U76" s="165">
        <f>Return!B76*('DJI Components'!EK79/'DJI Components'!$HJ79)</f>
        <v>1.2349976422137868E-3</v>
      </c>
      <c r="V76" s="165">
        <f>Return!B76*('DJI Components'!ER79/'DJI Components'!$HJ79)</f>
        <v>1.3124830104885879E-4</v>
      </c>
      <c r="W76" s="165">
        <f>Return!B76*('DJI Components'!EY79/'DJI Components'!$HJ79)</f>
        <v>2.5415912495489111E-4</v>
      </c>
      <c r="X76" s="165">
        <f>Return!B76*('DJI Components'!FF79/'DJI Components'!$HJ79)</f>
        <v>1.4809492723025035E-4</v>
      </c>
      <c r="Y76" s="165">
        <f>Return!B76*('DJI Components'!FM79/'DJI Components'!$HJ79)</f>
        <v>2.6029367795773347E-5</v>
      </c>
      <c r="Z76" s="165">
        <f>Return!B76*('DJI Components'!FT79/'DJI Components'!$HJ79)</f>
        <v>2.4134075821774064E-4</v>
      </c>
      <c r="AA76" s="165">
        <f>Return!B76*('DJI Components'!GA79/'DJI Components'!$HJ79)</f>
        <v>1.8486881910628693E-4</v>
      </c>
      <c r="AB76" s="165">
        <f>Return!B76*('DJI Components'!GH79/'DJI Components'!$HJ79)</f>
        <v>2.6658501370664076E-4</v>
      </c>
      <c r="AC76" s="165">
        <f>Return!B76*('DJI Components'!GO79/'DJI Components'!$HJ79)</f>
        <v>3.5585067720333626E-5</v>
      </c>
      <c r="AD76" s="165">
        <f>Return!B76*('DJI Components'!GV79/'DJI Components'!$HJ79)</f>
        <v>3.0772797766295129E-4</v>
      </c>
      <c r="AE76" s="165">
        <f>Return!B76*('DJI Components'!HC79/'DJI Components'!$HJ79)</f>
        <v>2.3391568816692342E-4</v>
      </c>
      <c r="AF76" s="166">
        <f t="shared" si="1"/>
        <v>7.1483217210195783E-3</v>
      </c>
    </row>
    <row r="77" spans="1:32" x14ac:dyDescent="0.2">
      <c r="A77" s="127">
        <f>'DJI Components'!A80</f>
        <v>44183</v>
      </c>
      <c r="B77" s="164">
        <f>Return!B77*('DJI Components'!H80/'DJI Components'!$HJ80)</f>
        <v>-1.4039125449851803E-5</v>
      </c>
      <c r="C77" s="165">
        <f>Return!B77*('DJI Components'!O80/'DJI Components'!$HJ80)</f>
        <v>-1.3053585131451279E-5</v>
      </c>
      <c r="D77" s="165">
        <f>Return!D77*('DJI Components'!V80/'DJI Components'!$HJ80)</f>
        <v>-1.819998621131641E-4</v>
      </c>
      <c r="E77" s="165">
        <f>Return!B77*('DJI Components'!AC80/'DJI Components'!$HJ80)</f>
        <v>-2.9707617703572946E-4</v>
      </c>
      <c r="F77" s="165">
        <f>Return!B77*('DJI Components'!AJ80/'DJI Components'!$HJ80)</f>
        <v>-1.7114566501337921E-5</v>
      </c>
      <c r="G77" s="165">
        <f>Return!B77*('DJI Components'!AQ80/'DJI Components'!$HJ80)</f>
        <v>-1.3562490305642146E-5</v>
      </c>
      <c r="H77" s="165">
        <f>Return!B77*('DJI Components'!AX80/'DJI Components'!$HJ80)</f>
        <v>-2.3155702082784553E-5</v>
      </c>
      <c r="I77" s="165">
        <f>Return!B77*('DJI Components'!BE80/'DJI Components'!$HJ80)</f>
        <v>-2.6489168174131535E-5</v>
      </c>
      <c r="J77" s="165">
        <f>Return!B77*('DJI Components'!BL80/'DJI Components'!$HJ80)</f>
        <v>-3.1860856872230651E-5</v>
      </c>
      <c r="K77" s="165">
        <f>Return!B77*('DJI Components'!BS80/'DJI Components'!$HJ80)</f>
        <v>-7.2215390918763977E-6</v>
      </c>
      <c r="L77" s="165">
        <f>Return!B77*('DJI Components'!BZ80/'DJI Components'!$HJ80)</f>
        <v>-1.149324895860113E-5</v>
      </c>
      <c r="M77" s="165">
        <f>Return!B77*('DJI Components'!CG80/'DJI Components'!$HJ80)</f>
        <v>-2.1785132890140697E-5</v>
      </c>
      <c r="N77" s="165">
        <f>Return!B77*('DJI Components'!CN80/'DJI Components'!$HJ80)</f>
        <v>-4.0169103123110882E-5</v>
      </c>
      <c r="O77" s="165">
        <f>Return!B77*('DJI Components'!CU80/'DJI Components'!$HJ80)</f>
        <v>-2.6831831166168343E-5</v>
      </c>
      <c r="P77" s="165">
        <f>Return!B77*('DJI Components'!DB80/'DJI Components'!$HJ80)</f>
        <v>-1.5470672596630564E-5</v>
      </c>
      <c r="Q77" s="165">
        <f>Return!B77*('DJI Components'!DI80/'DJI Components'!$HJ80)</f>
        <v>-5.6115458945662575E-5</v>
      </c>
      <c r="R77" s="165">
        <f>Return!B77*('DJI Components'!DP80/'DJI Components'!$HJ80)</f>
        <v>-5.0076406547716932E-5</v>
      </c>
      <c r="S77" s="165">
        <f>Return!B77*('DJI Components'!DW80/'DJI Components'!$HJ80)</f>
        <v>-2.2109116210254721E-5</v>
      </c>
      <c r="T77" s="165">
        <f>Return!B77*('DJI Components'!ED80/'DJI Components'!$HJ80)</f>
        <v>-2.7759261701625061E-5</v>
      </c>
      <c r="U77" s="165">
        <f>Return!B77*('DJI Components'!EK80/'DJI Components'!$HJ80)</f>
        <v>-2.2799795010211663E-4</v>
      </c>
      <c r="V77" s="165">
        <f>Return!B77*('DJI Components'!ER80/'DJI Components'!$HJ80)</f>
        <v>-2.3764860807858433E-5</v>
      </c>
      <c r="W77" s="165">
        <f>Return!B77*('DJI Components'!EY80/'DJI Components'!$HJ80)</f>
        <v>-4.7368654282113932E-5</v>
      </c>
      <c r="X77" s="165">
        <f>Return!B77*('DJI Components'!FF80/'DJI Components'!$HJ80)</f>
        <v>-2.7776699740997577E-5</v>
      </c>
      <c r="Y77" s="165">
        <f>Return!B77*('DJI Components'!FM80/'DJI Components'!$HJ80)</f>
        <v>-4.852639385972631E-6</v>
      </c>
      <c r="Z77" s="165">
        <f>Return!B77*('DJI Components'!FT80/'DJI Components'!$HJ80)</f>
        <v>-4.4293420169386193E-5</v>
      </c>
      <c r="AA77" s="165">
        <f>Return!B77*('DJI Components'!GA80/'DJI Components'!$HJ80)</f>
        <v>-3.451588114219935E-5</v>
      </c>
      <c r="AB77" s="165">
        <f>Return!B77*('DJI Components'!GH80/'DJI Components'!$HJ80)</f>
        <v>-4.9432620070408075E-5</v>
      </c>
      <c r="AC77" s="165">
        <f>Return!B77*('DJI Components'!GO80/'DJI Components'!$HJ80)</f>
        <v>-6.5240892557453835E-6</v>
      </c>
      <c r="AD77" s="165">
        <f>Return!B77*('DJI Components'!GV80/'DJI Components'!$HJ80)</f>
        <v>-5.6968074222007623E-5</v>
      </c>
      <c r="AE77" s="165">
        <f>Return!B77*('DJI Components'!HC80/'DJI Components'!$HJ80)</f>
        <v>-4.3183248914365922E-5</v>
      </c>
      <c r="AF77" s="166">
        <f t="shared" si="1"/>
        <v>-1.4640614429912823E-3</v>
      </c>
    </row>
    <row r="78" spans="1:32" x14ac:dyDescent="0.2">
      <c r="A78" s="127">
        <f>'DJI Components'!A81</f>
        <v>44186</v>
      </c>
      <c r="B78" s="164">
        <f>Return!B78*('DJI Components'!H81/'DJI Components'!$HJ81)</f>
        <v>-4.6085300296790212E-5</v>
      </c>
      <c r="C78" s="165">
        <f>Return!B78*('DJI Components'!O81/'DJI Components'!$HJ81)</f>
        <v>-4.2632694909614011E-5</v>
      </c>
      <c r="D78" s="165">
        <f>Return!D78*('DJI Components'!V81/'DJI Components'!$HJ81)</f>
        <v>-7.896988557540242E-5</v>
      </c>
      <c r="E78" s="165">
        <f>Return!B78*('DJI Components'!AC81/'DJI Components'!$HJ81)</f>
        <v>-9.9159090520401796E-4</v>
      </c>
      <c r="F78" s="165">
        <f>Return!B78*('DJI Components'!AJ81/'DJI Components'!$HJ81)</f>
        <v>-5.6310943210325993E-5</v>
      </c>
      <c r="G78" s="165">
        <f>Return!B78*('DJI Components'!AQ81/'DJI Components'!$HJ81)</f>
        <v>-4.4515631543820715E-5</v>
      </c>
      <c r="H78" s="165">
        <f>Return!B78*('DJI Components'!AX81/'DJI Components'!$HJ81)</f>
        <v>-7.5377457286403398E-5</v>
      </c>
      <c r="I78" s="165">
        <f>Return!B78*('DJI Components'!BE81/'DJI Components'!$HJ81)</f>
        <v>-8.6254187620798446E-5</v>
      </c>
      <c r="J78" s="165">
        <f>Return!B78*('DJI Components'!BL81/'DJI Components'!$HJ81)</f>
        <v>-1.0322221259987237E-4</v>
      </c>
      <c r="K78" s="165">
        <f>Return!B78*('DJI Components'!BS81/'DJI Components'!$HJ81)</f>
        <v>-2.3514498637495927E-5</v>
      </c>
      <c r="L78" s="165">
        <f>Return!B78*('DJI Components'!BZ81/'DJI Components'!$HJ81)</f>
        <v>-4.0215252571428704E-5</v>
      </c>
      <c r="M78" s="165">
        <f>Return!B78*('DJI Components'!CG81/'DJI Components'!$HJ81)</f>
        <v>-7.0662201679843746E-5</v>
      </c>
      <c r="N78" s="165">
        <f>Return!B78*('DJI Components'!CN81/'DJI Components'!$HJ81)</f>
        <v>-1.3269539145012264E-4</v>
      </c>
      <c r="O78" s="165">
        <f>Return!B78*('DJI Components'!CU81/'DJI Components'!$HJ81)</f>
        <v>-8.6409875517522256E-5</v>
      </c>
      <c r="P78" s="165">
        <f>Return!B78*('DJI Components'!DB81/'DJI Components'!$HJ81)</f>
        <v>-5.0007289000995238E-5</v>
      </c>
      <c r="Q78" s="165">
        <f>Return!B78*('DJI Components'!DI81/'DJI Components'!$HJ81)</f>
        <v>-1.8321945692864516E-4</v>
      </c>
      <c r="R78" s="165">
        <f>Return!B78*('DJI Components'!DP81/'DJI Components'!$HJ81)</f>
        <v>-1.7129093500449315E-4</v>
      </c>
      <c r="S78" s="165">
        <f>Return!B78*('DJI Components'!DW81/'DJI Components'!$HJ81)</f>
        <v>-7.1734506048280917E-5</v>
      </c>
      <c r="T78" s="165">
        <f>Return!B78*('DJI Components'!ED81/'DJI Components'!$HJ81)</f>
        <v>-9.1241567295747978E-5</v>
      </c>
      <c r="U78" s="165">
        <f>Return!B78*('DJI Components'!EK81/'DJI Components'!$HJ81)</f>
        <v>-7.6542683177775652E-4</v>
      </c>
      <c r="V78" s="165">
        <f>Return!B78*('DJI Components'!ER81/'DJI Components'!$HJ81)</f>
        <v>-8.2195568346404033E-5</v>
      </c>
      <c r="W78" s="165">
        <f>Return!B78*('DJI Components'!EY81/'DJI Components'!$HJ81)</f>
        <v>-1.5445944962984951E-4</v>
      </c>
      <c r="X78" s="165">
        <f>Return!B78*('DJI Components'!FF81/'DJI Components'!$HJ81)</f>
        <v>-8.9132799067964587E-5</v>
      </c>
      <c r="Y78" s="165">
        <f>Return!B78*('DJI Components'!FM81/'DJI Components'!$HJ81)</f>
        <v>-1.5916556317761824E-5</v>
      </c>
      <c r="Z78" s="165">
        <f>Return!B78*('DJI Components'!FT81/'DJI Components'!$HJ81)</f>
        <v>-1.4503566988290466E-4</v>
      </c>
      <c r="AA78" s="165">
        <f>Return!B78*('DJI Components'!GA81/'DJI Components'!$HJ81)</f>
        <v>-1.1196756971534418E-4</v>
      </c>
      <c r="AB78" s="165">
        <f>Return!B78*('DJI Components'!GH81/'DJI Components'!$HJ81)</f>
        <v>-1.6119741985607064E-4</v>
      </c>
      <c r="AC78" s="165">
        <f>Return!B78*('DJI Components'!GO81/'DJI Components'!$HJ81)</f>
        <v>-2.1285987632702675E-5</v>
      </c>
      <c r="AD78" s="165">
        <f>Return!B78*('DJI Components'!GV81/'DJI Components'!$HJ81)</f>
        <v>-1.878401536286057E-4</v>
      </c>
      <c r="AE78" s="165">
        <f>Return!B78*('DJI Components'!HC81/'DJI Components'!$HJ81)</f>
        <v>-1.4055647042124611E-4</v>
      </c>
      <c r="AF78" s="166">
        <f t="shared" si="1"/>
        <v>-4.3209646686582313E-3</v>
      </c>
    </row>
    <row r="79" spans="1:32" x14ac:dyDescent="0.2">
      <c r="A79" s="127">
        <f>'DJI Components'!A82</f>
        <v>44187</v>
      </c>
      <c r="B79" s="164">
        <f>Return!B79*('DJI Components'!H82/'DJI Components'!$HJ82)</f>
        <v>-5.3159114334582604E-5</v>
      </c>
      <c r="C79" s="165">
        <f>Return!B79*('DJI Components'!O82/'DJI Components'!$HJ82)</f>
        <v>-4.8634444914819222E-5</v>
      </c>
      <c r="D79" s="165">
        <f>Return!D79*('DJI Components'!V82/'DJI Components'!$HJ82)</f>
        <v>-4.2174938559145771E-4</v>
      </c>
      <c r="E79" s="165">
        <f>Return!B79*('DJI Components'!AC82/'DJI Components'!$HJ82)</f>
        <v>-1.1822745972428477E-3</v>
      </c>
      <c r="F79" s="165">
        <f>Return!B79*('DJI Components'!AJ82/'DJI Components'!$HJ82)</f>
        <v>-6.5123657456366563E-5</v>
      </c>
      <c r="G79" s="165">
        <f>Return!B79*('DJI Components'!AQ82/'DJI Components'!$HJ82)</f>
        <v>-5.0581540390996026E-5</v>
      </c>
      <c r="H79" s="165">
        <f>Return!B79*('DJI Components'!AX82/'DJI Components'!$HJ82)</f>
        <v>-8.5629195688127123E-5</v>
      </c>
      <c r="I79" s="165">
        <f>Return!B79*('DJI Components'!BE82/'DJI Components'!$HJ82)</f>
        <v>-9.9571263832009746E-5</v>
      </c>
      <c r="J79" s="165">
        <f>Return!B79*('DJI Components'!BL82/'DJI Components'!$HJ82)</f>
        <v>-1.1955241836217126E-4</v>
      </c>
      <c r="K79" s="165">
        <f>Return!B79*('DJI Components'!BS82/'DJI Components'!$HJ82)</f>
        <v>-2.7248796264067131E-5</v>
      </c>
      <c r="L79" s="165">
        <f>Return!B79*('DJI Components'!BZ82/'DJI Components'!$HJ82)</f>
        <v>-4.537161299375839E-5</v>
      </c>
      <c r="M79" s="165">
        <f>Return!B79*('DJI Components'!CG82/'DJI Components'!$HJ82)</f>
        <v>-8.0584777391035225E-5</v>
      </c>
      <c r="N79" s="165">
        <f>Return!B79*('DJI Components'!CN82/'DJI Components'!$HJ82)</f>
        <v>-1.5329472997737312E-4</v>
      </c>
      <c r="O79" s="165">
        <f>Return!B79*('DJI Components'!CU82/'DJI Components'!$HJ82)</f>
        <v>-9.9764513330889652E-5</v>
      </c>
      <c r="P79" s="165">
        <f>Return!B79*('DJI Components'!DB82/'DJI Components'!$HJ82)</f>
        <v>-5.8076931800348284E-5</v>
      </c>
      <c r="Q79" s="165">
        <f>Return!B79*('DJI Components'!DI82/'DJI Components'!$HJ82)</f>
        <v>-2.1199016563088952E-4</v>
      </c>
      <c r="R79" s="165">
        <f>Return!B79*('DJI Components'!DP82/'DJI Components'!$HJ82)</f>
        <v>-1.9555620715479275E-4</v>
      </c>
      <c r="S79" s="165">
        <f>Return!B79*('DJI Components'!DW82/'DJI Components'!$HJ82)</f>
        <v>-8.3260162472526914E-5</v>
      </c>
      <c r="T79" s="165">
        <f>Return!B79*('DJI Components'!ED82/'DJI Components'!$HJ82)</f>
        <v>-1.0594992096120447E-4</v>
      </c>
      <c r="U79" s="165">
        <f>Return!B79*('DJI Components'!EK82/'DJI Components'!$HJ82)</f>
        <v>-8.9274255608473194E-4</v>
      </c>
      <c r="V79" s="165">
        <f>Return!B79*('DJI Components'!ER82/'DJI Components'!$HJ82)</f>
        <v>-9.4250654300229476E-5</v>
      </c>
      <c r="W79" s="165">
        <f>Return!B79*('DJI Components'!EY82/'DJI Components'!$HJ82)</f>
        <v>-1.7780208832304627E-4</v>
      </c>
      <c r="X79" s="165">
        <f>Return!B79*('DJI Components'!FF82/'DJI Components'!$HJ82)</f>
        <v>-1.0268851270630186E-4</v>
      </c>
      <c r="Y79" s="165">
        <f>Return!B79*('DJI Components'!FM82/'DJI Components'!$HJ82)</f>
        <v>-1.8229032770767295E-5</v>
      </c>
      <c r="Z79" s="165">
        <f>Return!B79*('DJI Components'!FT82/'DJI Components'!$HJ82)</f>
        <v>-1.6760473673058289E-4</v>
      </c>
      <c r="AA79" s="165">
        <f>Return!B79*('DJI Components'!GA82/'DJI Components'!$HJ82)</f>
        <v>-1.2871318280634553E-4</v>
      </c>
      <c r="AB79" s="165">
        <f>Return!B79*('DJI Components'!GH82/'DJI Components'!$HJ82)</f>
        <v>-1.8404212255113453E-4</v>
      </c>
      <c r="AC79" s="165">
        <f>Return!B79*('DJI Components'!GO82/'DJI Components'!$HJ82)</f>
        <v>-2.4175960501072861E-5</v>
      </c>
      <c r="AD79" s="165">
        <f>Return!B79*('DJI Components'!GV82/'DJI Components'!$HJ82)</f>
        <v>-2.1512286391941676E-4</v>
      </c>
      <c r="AE79" s="165">
        <f>Return!B79*('DJI Components'!HC82/'DJI Components'!$HJ82)</f>
        <v>-1.6271823992029729E-4</v>
      </c>
      <c r="AF79" s="166">
        <f t="shared" si="1"/>
        <v>-5.3554633864041912E-3</v>
      </c>
    </row>
    <row r="80" spans="1:32" x14ac:dyDescent="0.2">
      <c r="A80" s="127">
        <f>'DJI Components'!A83</f>
        <v>44188</v>
      </c>
      <c r="B80" s="164">
        <f>Return!B80*('DJI Components'!H83/'DJI Components'!$HJ83)</f>
        <v>-4.7764718713241467E-5</v>
      </c>
      <c r="C80" s="165">
        <f>Return!B80*('DJI Components'!O83/'DJI Components'!$HJ83)</f>
        <v>-4.4817348127078232E-5</v>
      </c>
      <c r="D80" s="165">
        <f>Return!D80*('DJI Components'!V83/'DJI Components'!$HJ83)</f>
        <v>1.3468486973694334E-4</v>
      </c>
      <c r="E80" s="165">
        <f>Return!B80*('DJI Components'!AC83/'DJI Components'!$HJ83)</f>
        <v>-1.0596806439070086E-3</v>
      </c>
      <c r="F80" s="165">
        <f>Return!B80*('DJI Components'!AJ83/'DJI Components'!$HJ83)</f>
        <v>-5.9025273566103281E-5</v>
      </c>
      <c r="G80" s="165">
        <f>Return!B80*('DJI Components'!AQ83/'DJI Components'!$HJ83)</f>
        <v>-4.6130790796843719E-5</v>
      </c>
      <c r="H80" s="165">
        <f>Return!B80*('DJI Components'!AX83/'DJI Components'!$HJ83)</f>
        <v>-7.8507724910144999E-5</v>
      </c>
      <c r="I80" s="165">
        <f>Return!B80*('DJI Components'!BE83/'DJI Components'!$HJ83)</f>
        <v>-8.9239904347851966E-5</v>
      </c>
      <c r="J80" s="165">
        <f>Return!B80*('DJI Components'!BL83/'DJI Components'!$HJ83)</f>
        <v>-1.0856291976676586E-4</v>
      </c>
      <c r="K80" s="165">
        <f>Return!B80*('DJI Components'!BS83/'DJI Components'!$HJ83)</f>
        <v>-2.4161781523790231E-5</v>
      </c>
      <c r="L80" s="165">
        <f>Return!B80*('DJI Components'!BZ83/'DJI Components'!$HJ83)</f>
        <v>-4.1994023449945766E-5</v>
      </c>
      <c r="M80" s="165">
        <f>Return!B80*('DJI Components'!CG83/'DJI Components'!$HJ83)</f>
        <v>-7.5748721920418567E-5</v>
      </c>
      <c r="N80" s="165">
        <f>Return!B80*('DJI Components'!CN83/'DJI Components'!$HJ83)</f>
        <v>-1.3824655752861875E-4</v>
      </c>
      <c r="O80" s="165">
        <f>Return!B80*('DJI Components'!CU83/'DJI Components'!$HJ83)</f>
        <v>-9.0827933754938282E-5</v>
      </c>
      <c r="P80" s="165">
        <f>Return!B80*('DJI Components'!DB83/'DJI Components'!$HJ83)</f>
        <v>-5.2543370335422581E-5</v>
      </c>
      <c r="Q80" s="165">
        <f>Return!B80*('DJI Components'!DI83/'DJI Components'!$HJ83)</f>
        <v>-1.9036578071038792E-4</v>
      </c>
      <c r="R80" s="165">
        <f>Return!B80*('DJI Components'!DP83/'DJI Components'!$HJ83)</f>
        <v>-1.8144217577739183E-4</v>
      </c>
      <c r="S80" s="165">
        <f>Return!B80*('DJI Components'!DW83/'DJI Components'!$HJ83)</f>
        <v>-7.5186365236445412E-5</v>
      </c>
      <c r="T80" s="165">
        <f>Return!B80*('DJI Components'!ED83/'DJI Components'!$HJ83)</f>
        <v>-9.604015590784006E-5</v>
      </c>
      <c r="U80" s="165">
        <f>Return!B80*('DJI Components'!EK83/'DJI Components'!$HJ83)</f>
        <v>-7.952854316628415E-4</v>
      </c>
      <c r="V80" s="165">
        <f>Return!B80*('DJI Components'!ER83/'DJI Components'!$HJ83)</f>
        <v>-8.4658905680015835E-5</v>
      </c>
      <c r="W80" s="165">
        <f>Return!B80*('DJI Components'!EY83/'DJI Components'!$HJ83)</f>
        <v>-1.6023791162759685E-4</v>
      </c>
      <c r="X80" s="165">
        <f>Return!B80*('DJI Components'!FF83/'DJI Components'!$HJ83)</f>
        <v>-9.489531077979554E-5</v>
      </c>
      <c r="Y80" s="165">
        <f>Return!B80*('DJI Components'!FM83/'DJI Components'!$HJ83)</f>
        <v>-1.6630808942894009E-5</v>
      </c>
      <c r="Z80" s="165">
        <f>Return!B80*('DJI Components'!FT83/'DJI Components'!$HJ83)</f>
        <v>-1.5244568305643305E-4</v>
      </c>
      <c r="AA80" s="165">
        <f>Return!B80*('DJI Components'!GA83/'DJI Components'!$HJ83)</f>
        <v>-1.1611789816277685E-4</v>
      </c>
      <c r="AB80" s="165">
        <f>Return!B80*('DJI Components'!GH83/'DJI Components'!$HJ83)</f>
        <v>-1.6568124448271377E-4</v>
      </c>
      <c r="AC80" s="165">
        <f>Return!B80*('DJI Components'!GO83/'DJI Components'!$HJ83)</f>
        <v>-2.2311510955197427E-5</v>
      </c>
      <c r="AD80" s="165">
        <f>Return!B80*('DJI Components'!GV83/'DJI Components'!$HJ83)</f>
        <v>-1.9285102983702926E-4</v>
      </c>
      <c r="AE80" s="165">
        <f>Return!B80*('DJI Components'!HC83/'DJI Components'!$HJ83)</f>
        <v>-1.4954118883592579E-4</v>
      </c>
      <c r="AF80" s="166">
        <f t="shared" si="1"/>
        <v>-4.3162582445665136E-3</v>
      </c>
    </row>
    <row r="81" spans="1:32" x14ac:dyDescent="0.2">
      <c r="A81" s="127">
        <f>'DJI Components'!A84</f>
        <v>44189</v>
      </c>
      <c r="B81" s="164">
        <f>Return!B81*('DJI Components'!H84/'DJI Components'!$HJ84)</f>
        <v>3.2121491304299733E-5</v>
      </c>
      <c r="C81" s="165">
        <f>Return!B81*('DJI Components'!O84/'DJI Components'!$HJ84)</f>
        <v>3.015064454661838E-5</v>
      </c>
      <c r="D81" s="165">
        <f>Return!D81*('DJI Components'!V84/'DJI Components'!$HJ84)</f>
        <v>-6.8257136178549168E-7</v>
      </c>
      <c r="E81" s="165">
        <f>Return!B81*('DJI Components'!AC84/'DJI Components'!$HJ84)</f>
        <v>7.1594426212800673E-4</v>
      </c>
      <c r="F81" s="165">
        <f>Return!B81*('DJI Components'!AJ84/'DJI Components'!$HJ84)</f>
        <v>3.9116100003228208E-5</v>
      </c>
      <c r="G81" s="165">
        <f>Return!B81*('DJI Components'!AQ84/'DJI Components'!$HJ84)</f>
        <v>3.112609326826615E-5</v>
      </c>
      <c r="H81" s="165">
        <f>Return!B81*('DJI Components'!AX84/'DJI Components'!$HJ84)</f>
        <v>5.2414494214180542E-5</v>
      </c>
      <c r="I81" s="165">
        <f>Return!B81*('DJI Components'!BE84/'DJI Components'!$HJ84)</f>
        <v>6.0053530861502817E-5</v>
      </c>
      <c r="J81" s="165">
        <f>Return!B81*('DJI Components'!BL84/'DJI Components'!$HJ84)</f>
        <v>7.3279843336694519E-5</v>
      </c>
      <c r="K81" s="165">
        <f>Return!B81*('DJI Components'!BS84/'DJI Components'!$HJ84)</f>
        <v>1.6285950820211554E-5</v>
      </c>
      <c r="L81" s="165">
        <f>Return!B81*('DJI Components'!BZ84/'DJI Components'!$HJ84)</f>
        <v>2.8123143905872395E-5</v>
      </c>
      <c r="M81" s="165">
        <f>Return!B81*('DJI Components'!CG84/'DJI Components'!$HJ84)</f>
        <v>5.1181542346190036E-5</v>
      </c>
      <c r="N81" s="165">
        <f>Return!B81*('DJI Components'!CN84/'DJI Components'!$HJ84)</f>
        <v>9.3068912270095671E-5</v>
      </c>
      <c r="O81" s="165">
        <f>Return!B81*('DJI Components'!CU84/'DJI Components'!$HJ84)</f>
        <v>6.1549569896977323E-5</v>
      </c>
      <c r="P81" s="165">
        <f>Return!B81*('DJI Components'!DB84/'DJI Components'!$HJ84)</f>
        <v>3.5452439686792731E-5</v>
      </c>
      <c r="Q81" s="165">
        <f>Return!B81*('DJI Components'!DI84/'DJI Components'!$HJ84)</f>
        <v>1.28076321426276E-4</v>
      </c>
      <c r="R81" s="165">
        <f>Return!B81*('DJI Components'!DP84/'DJI Components'!$HJ84)</f>
        <v>1.2111330233266093E-4</v>
      </c>
      <c r="S81" s="165">
        <f>Return!B81*('DJI Components'!DW84/'DJI Components'!$HJ84)</f>
        <v>5.0259062053653653E-5</v>
      </c>
      <c r="T81" s="165">
        <f>Return!B81*('DJI Components'!ED84/'DJI Components'!$HJ84)</f>
        <v>6.4697075207806841E-5</v>
      </c>
      <c r="U81" s="165">
        <f>Return!B81*('DJI Components'!EK84/'DJI Components'!$HJ84)</f>
        <v>5.3737428594275956E-4</v>
      </c>
      <c r="V81" s="165">
        <f>Return!B81*('DJI Components'!ER84/'DJI Components'!$HJ84)</f>
        <v>5.6695651542762822E-5</v>
      </c>
      <c r="W81" s="165">
        <f>Return!B81*('DJI Components'!EY84/'DJI Components'!$HJ84)</f>
        <v>1.0851922868542897E-4</v>
      </c>
      <c r="X81" s="165">
        <f>Return!B81*('DJI Components'!FF84/'DJI Components'!$HJ84)</f>
        <v>6.3131347588489393E-5</v>
      </c>
      <c r="Y81" s="165">
        <f>Return!B81*('DJI Components'!FM84/'DJI Components'!$HJ84)</f>
        <v>1.1193802169764708E-5</v>
      </c>
      <c r="Z81" s="165">
        <f>Return!B81*('DJI Components'!FT84/'DJI Components'!$HJ84)</f>
        <v>1.0317630962270112E-4</v>
      </c>
      <c r="AA81" s="165">
        <f>Return!B81*('DJI Components'!GA84/'DJI Components'!$HJ84)</f>
        <v>7.7693006925056221E-5</v>
      </c>
      <c r="AB81" s="165">
        <f>Return!B81*('DJI Components'!GH84/'DJI Components'!$HJ84)</f>
        <v>1.1292096896197024E-4</v>
      </c>
      <c r="AC81" s="165">
        <f>Return!B81*('DJI Components'!GO84/'DJI Components'!$HJ84)</f>
        <v>1.5201300981125269E-5</v>
      </c>
      <c r="AD81" s="165">
        <f>Return!B81*('DJI Components'!GV84/'DJI Components'!$HJ84)</f>
        <v>1.2955012010326217E-4</v>
      </c>
      <c r="AE81" s="165">
        <f>Return!B81*('DJI Components'!HC84/'DJI Components'!$HJ84)</f>
        <v>1.0036416466726966E-4</v>
      </c>
      <c r="AF81" s="166">
        <f t="shared" si="1"/>
        <v>2.9991513954381391E-3</v>
      </c>
    </row>
    <row r="82" spans="1:32" x14ac:dyDescent="0.2">
      <c r="A82" s="127">
        <f>'DJI Components'!A85</f>
        <v>44193</v>
      </c>
      <c r="B82" s="164">
        <f>Return!B82*('DJI Components'!H85/'DJI Components'!$HJ85)</f>
        <v>1.1355385855555585E-5</v>
      </c>
      <c r="C82" s="165">
        <f>Return!B82*('DJI Components'!O85/'DJI Components'!$HJ85)</f>
        <v>1.0738708846656739E-5</v>
      </c>
      <c r="D82" s="165">
        <f>Return!D82*('DJI Components'!V85/'DJI Components'!$HJ85)</f>
        <v>4.8822866546148125E-5</v>
      </c>
      <c r="E82" s="165">
        <f>Return!B82*('DJI Components'!AC85/'DJI Components'!$HJ85)</f>
        <v>2.5911337184777718E-4</v>
      </c>
      <c r="F82" s="165">
        <f>Return!B82*('DJI Components'!AJ85/'DJI Components'!$HJ85)</f>
        <v>1.374559843487277E-5</v>
      </c>
      <c r="G82" s="165">
        <f>Return!B82*('DJI Components'!AQ85/'DJI Components'!$HJ85)</f>
        <v>1.0918691991347588E-5</v>
      </c>
      <c r="H82" s="165">
        <f>Return!B82*('DJI Components'!AX85/'DJI Components'!$HJ85)</f>
        <v>1.8415823622613794E-5</v>
      </c>
      <c r="I82" s="165">
        <f>Return!B82*('DJI Components'!BE85/'DJI Components'!$HJ85)</f>
        <v>2.13875833080431E-5</v>
      </c>
      <c r="J82" s="165">
        <f>Return!B82*('DJI Components'!BL85/'DJI Components'!$HJ85)</f>
        <v>2.6225902889013873E-5</v>
      </c>
      <c r="K82" s="165">
        <f>Return!B82*('DJI Components'!BS85/'DJI Components'!$HJ85)</f>
        <v>5.6766224781627748E-6</v>
      </c>
      <c r="L82" s="165">
        <f>Return!B82*('DJI Components'!BZ85/'DJI Components'!$HJ85)</f>
        <v>1.0064085583124342E-5</v>
      </c>
      <c r="M82" s="165">
        <f>Return!B82*('DJI Components'!CG85/'DJI Components'!$HJ85)</f>
        <v>1.7905805086566192E-5</v>
      </c>
      <c r="N82" s="165">
        <f>Return!B82*('DJI Components'!CN85/'DJI Components'!$HJ85)</f>
        <v>3.2662775585597868E-5</v>
      </c>
      <c r="O82" s="165">
        <f>Return!B82*('DJI Components'!CU85/'DJI Components'!$HJ85)</f>
        <v>2.1734949842061509E-5</v>
      </c>
      <c r="P82" s="165">
        <f>Return!B82*('DJI Components'!DB85/'DJI Components'!$HJ85)</f>
        <v>1.2532339573321623E-5</v>
      </c>
      <c r="Q82" s="165">
        <f>Return!B82*('DJI Components'!DI85/'DJI Components'!$HJ85)</f>
        <v>4.5441059408887702E-5</v>
      </c>
      <c r="R82" s="165">
        <f>Return!B82*('DJI Components'!DP85/'DJI Components'!$HJ85)</f>
        <v>4.3050283435036295E-5</v>
      </c>
      <c r="S82" s="165">
        <f>Return!B82*('DJI Components'!DW85/'DJI Components'!$HJ85)</f>
        <v>1.7968747523929199E-5</v>
      </c>
      <c r="T82" s="165">
        <f>Return!B82*('DJI Components'!ED85/'DJI Components'!$HJ85)</f>
        <v>2.2934811181588918E-5</v>
      </c>
      <c r="U82" s="165">
        <f>Return!B82*('DJI Components'!EK85/'DJI Components'!$HJ85)</f>
        <v>1.9164529887028857E-4</v>
      </c>
      <c r="V82" s="165">
        <f>Return!B82*('DJI Components'!ER85/'DJI Components'!$HJ85)</f>
        <v>2.0405778189040034E-5</v>
      </c>
      <c r="W82" s="165">
        <f>Return!B82*('DJI Components'!EY85/'DJI Components'!$HJ85)</f>
        <v>3.8588435349721717E-5</v>
      </c>
      <c r="X82" s="165">
        <f>Return!B82*('DJI Components'!FF85/'DJI Components'!$HJ85)</f>
        <v>2.2565077884561988E-5</v>
      </c>
      <c r="Y82" s="165">
        <f>Return!B82*('DJI Components'!FM85/'DJI Components'!$HJ85)</f>
        <v>3.9728385314480216E-6</v>
      </c>
      <c r="Z82" s="165">
        <f>Return!B82*('DJI Components'!FT85/'DJI Components'!$HJ85)</f>
        <v>3.6986220169636071E-5</v>
      </c>
      <c r="AA82" s="165">
        <f>Return!B82*('DJI Components'!GA85/'DJI Components'!$HJ85)</f>
        <v>2.7500943595187538E-5</v>
      </c>
      <c r="AB82" s="165">
        <f>Return!B82*('DJI Components'!GH85/'DJI Components'!$HJ85)</f>
        <v>4.0626582684605095E-5</v>
      </c>
      <c r="AC82" s="165">
        <f>Return!B82*('DJI Components'!GO85/'DJI Components'!$HJ85)</f>
        <v>5.3116836686220516E-6</v>
      </c>
      <c r="AD82" s="165">
        <f>Return!B82*('DJI Components'!GV85/'DJI Components'!$HJ85)</f>
        <v>4.6296258508160948E-5</v>
      </c>
      <c r="AE82" s="165">
        <f>Return!B82*('DJI Components'!HC85/'DJI Components'!$HJ85)</f>
        <v>3.6488055454588445E-5</v>
      </c>
      <c r="AF82" s="166">
        <f t="shared" si="1"/>
        <v>1.1210825859461657E-3</v>
      </c>
    </row>
    <row r="83" spans="1:32" x14ac:dyDescent="0.2">
      <c r="A83" s="127">
        <f>'DJI Components'!A86</f>
        <v>44194</v>
      </c>
      <c r="B83" s="164">
        <f>Return!B83*('DJI Components'!H86/'DJI Components'!$HJ86)</f>
        <v>-5.1280283934709115E-5</v>
      </c>
      <c r="C83" s="165">
        <f>Return!B83*('DJI Components'!O86/'DJI Components'!$HJ86)</f>
        <v>-4.8644739447739616E-5</v>
      </c>
      <c r="D83" s="165">
        <f>Return!D83*('DJI Components'!V86/'DJI Components'!$HJ86)</f>
        <v>2.1596203967114933E-4</v>
      </c>
      <c r="E83" s="165">
        <f>Return!B83*('DJI Components'!AC86/'DJI Components'!$HJ86)</f>
        <v>-1.1602731604089924E-3</v>
      </c>
      <c r="F83" s="165">
        <f>Return!B83*('DJI Components'!AJ86/'DJI Components'!$HJ86)</f>
        <v>-6.2427667047671551E-5</v>
      </c>
      <c r="G83" s="165">
        <f>Return!B83*('DJI Components'!AQ86/'DJI Components'!$HJ86)</f>
        <v>-4.9074289374795703E-5</v>
      </c>
      <c r="H83" s="165">
        <f>Return!B83*('DJI Components'!AX86/'DJI Components'!$HJ86)</f>
        <v>-8.3290753594097657E-5</v>
      </c>
      <c r="I83" s="165">
        <f>Return!B83*('DJI Components'!BE86/'DJI Components'!$HJ86)</f>
        <v>-9.645789069145706E-5</v>
      </c>
      <c r="J83" s="165">
        <f>Return!B83*('DJI Components'!BL86/'DJI Components'!$HJ86)</f>
        <v>-1.1895469879378652E-4</v>
      </c>
      <c r="K83" s="165">
        <f>Return!B83*('DJI Components'!BS86/'DJI Components'!$HJ86)</f>
        <v>-2.6009810589103189E-5</v>
      </c>
      <c r="L83" s="165">
        <f>Return!B83*('DJI Components'!BZ86/'DJI Components'!$HJ86)</f>
        <v>-4.5395695391141847E-5</v>
      </c>
      <c r="M83" s="165">
        <f>Return!B83*('DJI Components'!CG86/'DJI Components'!$HJ86)</f>
        <v>-8.1215618351248122E-5</v>
      </c>
      <c r="N83" s="165">
        <f>Return!B83*('DJI Components'!CN86/'DJI Components'!$HJ86)</f>
        <v>-1.4654827019132472E-4</v>
      </c>
      <c r="O83" s="165">
        <f>Return!B83*('DJI Components'!CU86/'DJI Components'!$HJ86)</f>
        <v>-1.0350112879898286E-4</v>
      </c>
      <c r="P83" s="165">
        <f>Return!B83*('DJI Components'!DB86/'DJI Components'!$HJ86)</f>
        <v>-5.6410541896849039E-5</v>
      </c>
      <c r="Q83" s="165">
        <f>Return!B83*('DJI Components'!DI86/'DJI Components'!$HJ86)</f>
        <v>-2.0750334804263504E-4</v>
      </c>
      <c r="R83" s="165">
        <f>Return!B83*('DJI Components'!DP86/'DJI Components'!$HJ86)</f>
        <v>-1.9486005730869979E-4</v>
      </c>
      <c r="S83" s="165">
        <f>Return!B83*('DJI Components'!DW86/'DJI Components'!$HJ86)</f>
        <v>-8.1048145016592322E-5</v>
      </c>
      <c r="T83" s="165">
        <f>Return!B83*('DJI Components'!ED86/'DJI Components'!$HJ86)</f>
        <v>-1.0533965362367899E-4</v>
      </c>
      <c r="U83" s="165">
        <f>Return!B83*('DJI Components'!EK86/'DJI Components'!$HJ86)</f>
        <v>-8.666087959322918E-4</v>
      </c>
      <c r="V83" s="165">
        <f>Return!B83*('DJI Components'!ER86/'DJI Components'!$HJ86)</f>
        <v>-9.2048100458161562E-5</v>
      </c>
      <c r="W83" s="165">
        <f>Return!B83*('DJI Components'!EY86/'DJI Components'!$HJ86)</f>
        <v>-1.7479695636451954E-4</v>
      </c>
      <c r="X83" s="165">
        <f>Return!B83*('DJI Components'!FF86/'DJI Components'!$HJ86)</f>
        <v>-1.0314311938954003E-4</v>
      </c>
      <c r="Y83" s="165">
        <f>Return!B83*('DJI Components'!FM86/'DJI Components'!$HJ86)</f>
        <v>-1.7921063300191694E-5</v>
      </c>
      <c r="Z83" s="165">
        <f>Return!B83*('DJI Components'!FT86/'DJI Components'!$HJ86)</f>
        <v>-1.6853335137460059E-4</v>
      </c>
      <c r="AA83" s="165">
        <f>Return!B83*('DJI Components'!GA86/'DJI Components'!$HJ86)</f>
        <v>-1.2444741507532803E-4</v>
      </c>
      <c r="AB83" s="165">
        <f>Return!B83*('DJI Components'!GH86/'DJI Components'!$HJ86)</f>
        <v>-1.8588374225562943E-4</v>
      </c>
      <c r="AC83" s="165">
        <f>Return!B83*('DJI Components'!GO86/'DJI Components'!$HJ86)</f>
        <v>-2.4070136983964545E-5</v>
      </c>
      <c r="AD83" s="165">
        <f>Return!B83*('DJI Components'!GV86/'DJI Components'!$HJ86)</f>
        <v>-2.0877456014224067E-4</v>
      </c>
      <c r="AE83" s="165">
        <f>Return!B83*('DJI Components'!HC86/'DJI Components'!$HJ86)</f>
        <v>-1.6414887390486376E-4</v>
      </c>
      <c r="AF83" s="166">
        <f t="shared" si="1"/>
        <v>-4.632649828013688E-3</v>
      </c>
    </row>
    <row r="84" spans="1:32" x14ac:dyDescent="0.2">
      <c r="A84" s="127">
        <f>'DJI Components'!A87</f>
        <v>44195</v>
      </c>
      <c r="B84" s="164">
        <f>Return!B84*('DJI Components'!H87/'DJI Components'!$HJ87)</f>
        <v>1.5651425689828558E-5</v>
      </c>
      <c r="C84" s="165">
        <f>Return!B84*('DJI Components'!O87/'DJI Components'!$HJ87)</f>
        <v>1.4986720407697716E-5</v>
      </c>
      <c r="D84" s="165">
        <f>Return!D84*('DJI Components'!V87/'DJI Components'!$HJ87)</f>
        <v>1.9742503431536467E-5</v>
      </c>
      <c r="E84" s="165">
        <f>Return!B84*('DJI Components'!AC87/'DJI Components'!$HJ87)</f>
        <v>3.5058679885018729E-4</v>
      </c>
      <c r="F84" s="165">
        <f>Return!B84*('DJI Components'!AJ87/'DJI Components'!$HJ87)</f>
        <v>1.9062247840618818E-5</v>
      </c>
      <c r="G84" s="165">
        <f>Return!B84*('DJI Components'!AQ87/'DJI Components'!$HJ87)</f>
        <v>1.5242761938178992E-5</v>
      </c>
      <c r="H84" s="165">
        <f>Return!B84*('DJI Components'!AX87/'DJI Components'!$HJ87)</f>
        <v>2.5599477742934399E-5</v>
      </c>
      <c r="I84" s="165">
        <f>Return!B84*('DJI Components'!BE87/'DJI Components'!$HJ87)</f>
        <v>2.9290911711432294E-5</v>
      </c>
      <c r="J84" s="165">
        <f>Return!B84*('DJI Components'!BL87/'DJI Components'!$HJ87)</f>
        <v>3.6459946773232788E-5</v>
      </c>
      <c r="K84" s="165">
        <f>Return!B84*('DJI Components'!BS87/'DJI Components'!$HJ87)</f>
        <v>8.0399057186094687E-6</v>
      </c>
      <c r="L84" s="165">
        <f>Return!B84*('DJI Components'!BZ87/'DJI Components'!$HJ87)</f>
        <v>1.3911877094346316E-5</v>
      </c>
      <c r="M84" s="165">
        <f>Return!B84*('DJI Components'!CG87/'DJI Components'!$HJ87)</f>
        <v>2.4483014862751386E-5</v>
      </c>
      <c r="N84" s="165">
        <f>Return!B84*('DJI Components'!CN87/'DJI Components'!$HJ87)</f>
        <v>4.4505648311846998E-5</v>
      </c>
      <c r="O84" s="165">
        <f>Return!B84*('DJI Components'!CU87/'DJI Components'!$HJ87)</f>
        <v>3.1134010524772938E-5</v>
      </c>
      <c r="P84" s="165">
        <f>Return!B84*('DJI Components'!DB87/'DJI Components'!$HJ87)</f>
        <v>1.7266525453237918E-5</v>
      </c>
      <c r="Q84" s="165">
        <f>Return!B84*('DJI Components'!DI87/'DJI Components'!$HJ87)</f>
        <v>6.4021805949342016E-5</v>
      </c>
      <c r="R84" s="165">
        <f>Return!B84*('DJI Components'!DP87/'DJI Components'!$HJ87)</f>
        <v>5.9551325876468503E-5</v>
      </c>
      <c r="S84" s="165">
        <f>Return!B84*('DJI Components'!DW87/'DJI Components'!$HJ87)</f>
        <v>2.4566484644804152E-5</v>
      </c>
      <c r="T84" s="165">
        <f>Return!B84*('DJI Components'!ED87/'DJI Components'!$HJ87)</f>
        <v>3.1775774084319789E-5</v>
      </c>
      <c r="U84" s="165">
        <f>Return!B84*('DJI Components'!EK87/'DJI Components'!$HJ87)</f>
        <v>2.6119527523946499E-4</v>
      </c>
      <c r="V84" s="165">
        <f>Return!B84*('DJI Components'!ER87/'DJI Components'!$HJ87)</f>
        <v>2.8054309072129644E-5</v>
      </c>
      <c r="W84" s="165">
        <f>Return!B84*('DJI Components'!EY87/'DJI Components'!$HJ87)</f>
        <v>5.3020532310969172E-5</v>
      </c>
      <c r="X84" s="165">
        <f>Return!B84*('DJI Components'!FF87/'DJI Components'!$HJ87)</f>
        <v>3.1050260224408573E-5</v>
      </c>
      <c r="Y84" s="165">
        <f>Return!B84*('DJI Components'!FM87/'DJI Components'!$HJ87)</f>
        <v>5.4903963423778187E-6</v>
      </c>
      <c r="Z84" s="165">
        <f>Return!B84*('DJI Components'!FT87/'DJI Components'!$HJ87)</f>
        <v>5.1012816001769043E-5</v>
      </c>
      <c r="AA84" s="165">
        <f>Return!B84*('DJI Components'!GA87/'DJI Components'!$HJ87)</f>
        <v>3.7494202203765251E-5</v>
      </c>
      <c r="AB84" s="165">
        <f>Return!B84*('DJI Components'!GH87/'DJI Components'!$HJ87)</f>
        <v>5.770384786059672E-5</v>
      </c>
      <c r="AC84" s="165">
        <f>Return!B84*('DJI Components'!GO87/'DJI Components'!$HJ87)</f>
        <v>7.3371122835030887E-6</v>
      </c>
      <c r="AD84" s="165">
        <f>Return!B84*('DJI Components'!GV87/'DJI Components'!$HJ87)</f>
        <v>6.3572680548113733E-5</v>
      </c>
      <c r="AE84" s="165">
        <f>Return!B84*('DJI Components'!HC87/'DJI Components'!$HJ87)</f>
        <v>5.1117527253750478E-5</v>
      </c>
      <c r="AF84" s="166">
        <f t="shared" si="1"/>
        <v>1.4929281262469954E-3</v>
      </c>
    </row>
    <row r="85" spans="1:32" x14ac:dyDescent="0.2">
      <c r="A85" s="127">
        <f>'DJI Components'!A88</f>
        <v>44196</v>
      </c>
      <c r="B85" s="164">
        <f>Return!B85*('DJI Components'!H88/'DJI Components'!$HJ88)</f>
        <v>4.0914839090279452E-5</v>
      </c>
      <c r="C85" s="165">
        <f>Return!B85*('DJI Components'!O88/'DJI Components'!$HJ88)</f>
        <v>3.9508438925617777E-5</v>
      </c>
      <c r="D85" s="165">
        <f>Return!D85*('DJI Components'!V88/'DJI Components'!$HJ88)</f>
        <v>1.7876388641673948E-4</v>
      </c>
      <c r="E85" s="165">
        <f>Return!B85*('DJI Components'!AC88/'DJI Components'!$HJ88)</f>
        <v>9.0588198483721914E-4</v>
      </c>
      <c r="F85" s="165">
        <f>Return!B85*('DJI Components'!AJ88/'DJI Components'!$HJ88)</f>
        <v>5.0584809094171939E-5</v>
      </c>
      <c r="G85" s="165">
        <f>Return!B85*('DJI Components'!AQ88/'DJI Components'!$HJ88)</f>
        <v>4.0279173940804982E-5</v>
      </c>
      <c r="H85" s="165">
        <f>Return!B85*('DJI Components'!AX88/'DJI Components'!$HJ88)</f>
        <v>6.5972563600886404E-5</v>
      </c>
      <c r="I85" s="165">
        <f>Return!B85*('DJI Components'!BE88/'DJI Components'!$HJ88)</f>
        <v>7.6735299301183328E-5</v>
      </c>
      <c r="J85" s="165">
        <f>Return!B85*('DJI Components'!BL88/'DJI Components'!$HJ88)</f>
        <v>9.5637775917433853E-5</v>
      </c>
      <c r="K85" s="165">
        <f>Return!B85*('DJI Components'!BS88/'DJI Components'!$HJ88)</f>
        <v>2.1176807396198119E-5</v>
      </c>
      <c r="L85" s="165">
        <f>Return!B85*('DJI Components'!BZ88/'DJI Components'!$HJ88)</f>
        <v>3.6820782344607415E-5</v>
      </c>
      <c r="M85" s="165">
        <f>Return!B85*('DJI Components'!CG88/'DJI Components'!$HJ88)</f>
        <v>6.353770242351471E-5</v>
      </c>
      <c r="N85" s="165">
        <f>Return!B85*('DJI Components'!CN88/'DJI Components'!$HJ88)</f>
        <v>1.1604824322286992E-4</v>
      </c>
      <c r="O85" s="165">
        <f>Return!B85*('DJI Components'!CU88/'DJI Components'!$HJ88)</f>
        <v>8.2851143025485942E-5</v>
      </c>
      <c r="P85" s="165">
        <f>Return!B85*('DJI Components'!DB88/'DJI Components'!$HJ88)</f>
        <v>4.5518228213238028E-5</v>
      </c>
      <c r="Q85" s="165">
        <f>Return!B85*('DJI Components'!DI88/'DJI Components'!$HJ88)</f>
        <v>1.6813106007540019E-4</v>
      </c>
      <c r="R85" s="165">
        <f>Return!B85*('DJI Components'!DP88/'DJI Components'!$HJ88)</f>
        <v>1.5718449235621173E-4</v>
      </c>
      <c r="S85" s="165">
        <f>Return!B85*('DJI Components'!DW88/'DJI Components'!$HJ88)</f>
        <v>6.4883328453189175E-5</v>
      </c>
      <c r="T85" s="165">
        <f>Return!B85*('DJI Components'!ED88/'DJI Components'!$HJ88)</f>
        <v>8.3985179618846831E-5</v>
      </c>
      <c r="U85" s="165">
        <f>Return!B85*('DJI Components'!EK88/'DJI Components'!$HJ88)</f>
        <v>6.8241245502902496E-4</v>
      </c>
      <c r="V85" s="165">
        <f>Return!B85*('DJI Components'!ER88/'DJI Components'!$HJ88)</f>
        <v>7.2995555437838493E-5</v>
      </c>
      <c r="W85" s="165">
        <f>Return!B85*('DJI Components'!EY88/'DJI Components'!$HJ88)</f>
        <v>1.3904234172361512E-4</v>
      </c>
      <c r="X85" s="165">
        <f>Return!B85*('DJI Components'!FF88/'DJI Components'!$HJ88)</f>
        <v>8.1523210320367051E-5</v>
      </c>
      <c r="Y85" s="165">
        <f>Return!B85*('DJI Components'!FM88/'DJI Components'!$HJ88)</f>
        <v>1.4429372856791154E-5</v>
      </c>
      <c r="Z85" s="165">
        <f>Return!B85*('DJI Components'!FT88/'DJI Components'!$HJ88)</f>
        <v>1.3502615995459935E-4</v>
      </c>
      <c r="AA85" s="165">
        <f>Return!B85*('DJI Components'!GA88/'DJI Components'!$HJ88)</f>
        <v>9.8657734235727991E-5</v>
      </c>
      <c r="AB85" s="165">
        <f>Return!B85*('DJI Components'!GH88/'DJI Components'!$HJ88)</f>
        <v>1.5051313505429174E-4</v>
      </c>
      <c r="AC85" s="165">
        <f>Return!B85*('DJI Components'!GO88/'DJI Components'!$HJ88)</f>
        <v>1.8983800979574748E-5</v>
      </c>
      <c r="AD85" s="165">
        <f>Return!B85*('DJI Components'!GV88/'DJI Components'!$HJ88)</f>
        <v>1.6550627972619349E-4</v>
      </c>
      <c r="AE85" s="165">
        <f>Return!B85*('DJI Components'!HC88/'DJI Components'!$HJ88)</f>
        <v>1.3311532148361764E-4</v>
      </c>
      <c r="AF85" s="166">
        <f t="shared" si="1"/>
        <v>4.02662110505554E-3</v>
      </c>
    </row>
    <row r="86" spans="1:32" x14ac:dyDescent="0.2">
      <c r="A86" s="127">
        <f>'DJI Components'!A89</f>
        <v>44200</v>
      </c>
      <c r="B86" s="164">
        <f>Return!B86*('DJI Components'!H89/'DJI Components'!$HJ89)</f>
        <v>-1.7450833081457425E-4</v>
      </c>
      <c r="C86" s="165">
        <f>Return!B86*('DJI Components'!O89/'DJI Components'!$HJ89)</f>
        <v>-1.6730483715732115E-4</v>
      </c>
      <c r="D86" s="165">
        <f>Return!D86*('DJI Components'!V89/'DJI Components'!$HJ89)</f>
        <v>-2.1062320846463797E-4</v>
      </c>
      <c r="E86" s="165">
        <f>Return!B86*('DJI Components'!AC89/'DJI Components'!$HJ89)</f>
        <v>-3.8322429242177883E-3</v>
      </c>
      <c r="F86" s="165">
        <f>Return!B86*('DJI Components'!AJ89/'DJI Components'!$HJ89)</f>
        <v>-2.0779395962232744E-4</v>
      </c>
      <c r="G86" s="165">
        <f>Return!B86*('DJI Components'!AQ89/'DJI Components'!$HJ89)</f>
        <v>-1.7484047261668288E-4</v>
      </c>
      <c r="H86" s="165">
        <f>Return!B86*('DJI Components'!AX89/'DJI Components'!$HJ89)</f>
        <v>-2.8704522208348229E-4</v>
      </c>
      <c r="I86" s="165">
        <f>Return!B86*('DJI Components'!BE89/'DJI Components'!$HJ89)</f>
        <v>-3.2697282441031142E-4</v>
      </c>
      <c r="J86" s="165">
        <f>Return!B86*('DJI Components'!BL89/'DJI Components'!$HJ89)</f>
        <v>-3.9910633505098629E-4</v>
      </c>
      <c r="K86" s="165">
        <f>Return!B86*('DJI Components'!BS89/'DJI Components'!$HJ89)</f>
        <v>-9.0836479062479569E-5</v>
      </c>
      <c r="L86" s="165">
        <f>Return!B86*('DJI Components'!BZ89/'DJI Components'!$HJ89)</f>
        <v>-1.6049597422037511E-4</v>
      </c>
      <c r="M86" s="165">
        <f>Return!B86*('DJI Components'!CG89/'DJI Components'!$HJ89)</f>
        <v>-2.7287414363705921E-4</v>
      </c>
      <c r="N86" s="165">
        <f>Return!B86*('DJI Components'!CN89/'DJI Components'!$HJ89)</f>
        <v>-5.0015144385316028E-4</v>
      </c>
      <c r="O86" s="165">
        <f>Return!B86*('DJI Components'!CU89/'DJI Components'!$HJ89)</f>
        <v>-3.582949105881736E-4</v>
      </c>
      <c r="P86" s="165">
        <f>Return!B86*('DJI Components'!DB89/'DJI Components'!$HJ89)</f>
        <v>-1.9439791978668618E-4</v>
      </c>
      <c r="Q86" s="165">
        <f>Return!B86*('DJI Components'!DI89/'DJI Components'!$HJ89)</f>
        <v>-7.2521100356114413E-4</v>
      </c>
      <c r="R86" s="165">
        <f>Return!B86*('DJI Components'!DP89/'DJI Components'!$HJ89)</f>
        <v>-6.7536825818000708E-4</v>
      </c>
      <c r="S86" s="165">
        <f>Return!B86*('DJI Components'!DW89/'DJI Components'!$HJ89)</f>
        <v>-2.7572082190495921E-4</v>
      </c>
      <c r="T86" s="165">
        <f>Return!B86*('DJI Components'!ED89/'DJI Components'!$HJ89)</f>
        <v>-3.60555073150617E-4</v>
      </c>
      <c r="U86" s="165">
        <f>Return!B86*('DJI Components'!EK89/'DJI Components'!$HJ89)</f>
        <v>-2.8970989037555932E-3</v>
      </c>
      <c r="V86" s="165">
        <f>Return!B86*('DJI Components'!ER89/'DJI Components'!$HJ89)</f>
        <v>-3.1356076628859676E-4</v>
      </c>
      <c r="W86" s="165">
        <f>Return!B86*('DJI Components'!EY89/'DJI Components'!$HJ89)</f>
        <v>-5.9739159362497769E-4</v>
      </c>
      <c r="X86" s="165">
        <f>Return!B86*('DJI Components'!FF89/'DJI Components'!$HJ89)</f>
        <v>-3.6433679686491107E-4</v>
      </c>
      <c r="Y86" s="165">
        <f>Return!B86*('DJI Components'!FM89/'DJI Components'!$HJ89)</f>
        <v>-6.0484590547812067E-5</v>
      </c>
      <c r="Z86" s="165">
        <f>Return!B86*('DJI Components'!FT89/'DJI Components'!$HJ89)</f>
        <v>-5.8372183472511524E-4</v>
      </c>
      <c r="AA86" s="165">
        <f>Return!B86*('DJI Components'!GA89/'DJI Components'!$HJ89)</f>
        <v>-4.2866834603711378E-4</v>
      </c>
      <c r="AB86" s="165">
        <f>Return!B86*('DJI Components'!GH89/'DJI Components'!$HJ89)</f>
        <v>-6.4997381797490827E-4</v>
      </c>
      <c r="AC86" s="165">
        <f>Return!B86*('DJI Components'!GO89/'DJI Components'!$HJ89)</f>
        <v>-8.2626192119233382E-5</v>
      </c>
      <c r="AD86" s="165">
        <f>Return!B86*('DJI Components'!GV89/'DJI Components'!$HJ89)</f>
        <v>-7.2975667630355377E-4</v>
      </c>
      <c r="AE86" s="165">
        <f>Return!B86*('DJI Components'!HC89/'DJI Components'!$HJ89)</f>
        <v>-5.662497571717217E-4</v>
      </c>
      <c r="AF86" s="166">
        <f t="shared" si="1"/>
        <v>-1.6668213417796313E-2</v>
      </c>
    </row>
    <row r="87" spans="1:32" x14ac:dyDescent="0.2">
      <c r="A87" s="127">
        <f>'DJI Components'!A90</f>
        <v>44201</v>
      </c>
      <c r="B87" s="164">
        <f>Return!B87*('DJI Components'!H90/'DJI Components'!$HJ90)</f>
        <v>-1.7507013927469807E-5</v>
      </c>
      <c r="C87" s="165">
        <f>Return!B87*('DJI Components'!O90/'DJI Components'!$HJ90)</f>
        <v>-1.6902436718016403E-5</v>
      </c>
      <c r="D87" s="165">
        <f>Return!D87*('DJI Components'!V90/'DJI Components'!$HJ90)</f>
        <v>7.0054017217521263E-5</v>
      </c>
      <c r="E87" s="165">
        <f>Return!B87*('DJI Components'!AC90/'DJI Components'!$HJ90)</f>
        <v>-3.8986890519679483E-4</v>
      </c>
      <c r="F87" s="165">
        <f>Return!B87*('DJI Components'!AJ90/'DJI Components'!$HJ90)</f>
        <v>-2.1799315589539408E-5</v>
      </c>
      <c r="G87" s="165">
        <f>Return!B87*('DJI Components'!AQ90/'DJI Components'!$HJ90)</f>
        <v>-1.7713717241093061E-5</v>
      </c>
      <c r="H87" s="165">
        <f>Return!B87*('DJI Components'!AX90/'DJI Components'!$HJ90)</f>
        <v>-2.9625381751567812E-5</v>
      </c>
      <c r="I87" s="165">
        <f>Return!B87*('DJI Components'!BE90/'DJI Components'!$HJ90)</f>
        <v>-3.287292724007537E-5</v>
      </c>
      <c r="J87" s="165">
        <f>Return!B87*('DJI Components'!BL90/'DJI Components'!$HJ90)</f>
        <v>-3.9665865992501545E-5</v>
      </c>
      <c r="K87" s="165">
        <f>Return!B87*('DJI Components'!BS90/'DJI Components'!$HJ90)</f>
        <v>-9.5774351385171595E-6</v>
      </c>
      <c r="L87" s="165">
        <f>Return!B87*('DJI Components'!BZ90/'DJI Components'!$HJ90)</f>
        <v>-1.6489387409041866E-5</v>
      </c>
      <c r="M87" s="165">
        <f>Return!B87*('DJI Components'!CG90/'DJI Components'!$HJ90)</f>
        <v>-2.740206609391016E-5</v>
      </c>
      <c r="N87" s="165">
        <f>Return!B87*('DJI Components'!CN90/'DJI Components'!$HJ90)</f>
        <v>-5.0666616555799233E-5</v>
      </c>
      <c r="O87" s="165">
        <f>Return!B87*('DJI Components'!CU90/'DJI Components'!$HJ90)</f>
        <v>-3.6686981390853654E-5</v>
      </c>
      <c r="P87" s="165">
        <f>Return!B87*('DJI Components'!DB90/'DJI Components'!$HJ90)</f>
        <v>-1.9882090792180649E-5</v>
      </c>
      <c r="Q87" s="165">
        <f>Return!B87*('DJI Components'!DI90/'DJI Components'!$HJ90)</f>
        <v>-7.3734358943735136E-5</v>
      </c>
      <c r="R87" s="165">
        <f>Return!B87*('DJI Components'!DP90/'DJI Components'!$HJ90)</f>
        <v>-6.7750109272462722E-5</v>
      </c>
      <c r="S87" s="165">
        <f>Return!B87*('DJI Components'!DW90/'DJI Components'!$HJ90)</f>
        <v>-2.7873673145830461E-5</v>
      </c>
      <c r="T87" s="165">
        <f>Return!B87*('DJI Components'!ED90/'DJI Components'!$HJ90)</f>
        <v>-3.6295364102587507E-5</v>
      </c>
      <c r="U87" s="165">
        <f>Return!B87*('DJI Components'!EK90/'DJI Components'!$HJ90)</f>
        <v>-2.9141463139385841E-4</v>
      </c>
      <c r="V87" s="165">
        <f>Return!B87*('DJI Components'!ER90/'DJI Components'!$HJ90)</f>
        <v>-3.1764338456800282E-5</v>
      </c>
      <c r="W87" s="165">
        <f>Return!B87*('DJI Components'!EY90/'DJI Components'!$HJ90)</f>
        <v>-6.0416063295317222E-5</v>
      </c>
      <c r="X87" s="165">
        <f>Return!B87*('DJI Components'!FF90/'DJI Components'!$HJ90)</f>
        <v>-3.7686464278016651E-5</v>
      </c>
      <c r="Y87" s="165">
        <f>Return!B87*('DJI Components'!FM90/'DJI Components'!$HJ90)</f>
        <v>-6.0279999327597673E-6</v>
      </c>
      <c r="Z87" s="165">
        <f>Return!B87*('DJI Components'!FT90/'DJI Components'!$HJ90)</f>
        <v>-5.7870241363678447E-5</v>
      </c>
      <c r="AA87" s="165">
        <f>Return!B87*('DJI Components'!GA90/'DJI Components'!$HJ90)</f>
        <v>-4.2879873092710055E-5</v>
      </c>
      <c r="AB87" s="165">
        <f>Return!B87*('DJI Components'!GH90/'DJI Components'!$HJ90)</f>
        <v>-6.4341982829852441E-5</v>
      </c>
      <c r="AC87" s="165">
        <f>Return!B87*('DJI Components'!GO90/'DJI Components'!$HJ90)</f>
        <v>-8.1192617242945989E-6</v>
      </c>
      <c r="AD87" s="165">
        <f>Return!B87*('DJI Components'!GV90/'DJI Components'!$HJ90)</f>
        <v>-7.2943942623716884E-5</v>
      </c>
      <c r="AE87" s="165">
        <f>Return!B87*('DJI Components'!HC90/'DJI Components'!$HJ90)</f>
        <v>-5.7146671862954544E-5</v>
      </c>
      <c r="AF87" s="166">
        <f t="shared" si="1"/>
        <v>-1.592871100138415E-3</v>
      </c>
    </row>
    <row r="88" spans="1:32" x14ac:dyDescent="0.2">
      <c r="A88" s="127">
        <f>'DJI Components'!A91</f>
        <v>44202</v>
      </c>
      <c r="B88" s="164">
        <f>Return!B88*('DJI Components'!H91/'DJI Components'!$HJ91)</f>
        <v>1.6096765245833533E-4</v>
      </c>
      <c r="C88" s="165">
        <f>Return!B88*('DJI Components'!O91/'DJI Components'!$HJ91)</f>
        <v>1.5874326631858912E-4</v>
      </c>
      <c r="D88" s="165">
        <f>Return!D88*('DJI Components'!V91/'DJI Components'!$HJ91)</f>
        <v>3.4233088835128707E-4</v>
      </c>
      <c r="E88" s="165">
        <f>Return!B88*('DJI Components'!AC91/'DJI Components'!$HJ91)</f>
        <v>3.4120689928274495E-3</v>
      </c>
      <c r="F88" s="165">
        <f>Return!B88*('DJI Components'!AJ91/'DJI Components'!$HJ91)</f>
        <v>1.9687003648259847E-4</v>
      </c>
      <c r="G88" s="165">
        <f>Return!B88*('DJI Components'!AQ91/'DJI Components'!$HJ91)</f>
        <v>1.6935594016185876E-4</v>
      </c>
      <c r="H88" s="165">
        <f>Return!B88*('DJI Components'!AX91/'DJI Components'!$HJ91)</f>
        <v>2.7694325955316925E-4</v>
      </c>
      <c r="I88" s="165">
        <f>Return!B88*('DJI Components'!BE91/'DJI Components'!$HJ91)</f>
        <v>3.0056327433820347E-4</v>
      </c>
      <c r="J88" s="165">
        <f>Return!B88*('DJI Components'!BL91/'DJI Components'!$HJ91)</f>
        <v>3.4781323656368833E-4</v>
      </c>
      <c r="K88" s="165">
        <f>Return!B88*('DJI Components'!BS91/'DJI Components'!$HJ91)</f>
        <v>9.1407328105332211E-5</v>
      </c>
      <c r="L88" s="165">
        <f>Return!B88*('DJI Components'!BZ91/'DJI Components'!$HJ91)</f>
        <v>1.5739814446898839E-4</v>
      </c>
      <c r="M88" s="165">
        <f>Return!B88*('DJI Components'!CG91/'DJI Components'!$HJ91)</f>
        <v>2.4913342642760331E-4</v>
      </c>
      <c r="N88" s="165">
        <f>Return!B88*('DJI Components'!CN91/'DJI Components'!$HJ91)</f>
        <v>4.6149391964490552E-4</v>
      </c>
      <c r="O88" s="165">
        <f>Return!B88*('DJI Components'!CU91/'DJI Components'!$HJ91)</f>
        <v>3.3547992241441879E-4</v>
      </c>
      <c r="P88" s="165">
        <f>Return!B88*('DJI Components'!DB91/'DJI Components'!$HJ91)</f>
        <v>1.8456283560482769E-4</v>
      </c>
      <c r="Q88" s="165">
        <f>Return!B88*('DJI Components'!DI91/'DJI Components'!$HJ91)</f>
        <v>6.7407373230197337E-4</v>
      </c>
      <c r="R88" s="165">
        <f>Return!B88*('DJI Components'!DP91/'DJI Components'!$HJ91)</f>
        <v>6.424039411181817E-4</v>
      </c>
      <c r="S88" s="165">
        <f>Return!B88*('DJI Components'!DW91/'DJI Components'!$HJ91)</f>
        <v>2.5187035360726322E-4</v>
      </c>
      <c r="T88" s="165">
        <f>Return!B88*('DJI Components'!ED91/'DJI Components'!$HJ91)</f>
        <v>3.339043148979147E-4</v>
      </c>
      <c r="U88" s="165">
        <f>Return!B88*('DJI Components'!EK91/'DJI Components'!$HJ91)</f>
        <v>2.570819538227583E-3</v>
      </c>
      <c r="V88" s="165">
        <f>Return!B88*('DJI Components'!ER91/'DJI Components'!$HJ91)</f>
        <v>2.8996128610971262E-4</v>
      </c>
      <c r="W88" s="165">
        <f>Return!B88*('DJI Components'!EY91/'DJI Components'!$HJ91)</f>
        <v>5.5292978010394278E-4</v>
      </c>
      <c r="X88" s="165">
        <f>Return!B88*('DJI Components'!FF91/'DJI Components'!$HJ91)</f>
        <v>3.4624916374379719E-4</v>
      </c>
      <c r="Y88" s="165">
        <f>Return!B88*('DJI Components'!FM91/'DJI Components'!$HJ91)</f>
        <v>5.644832205988817E-5</v>
      </c>
      <c r="Z88" s="165">
        <f>Return!B88*('DJI Components'!FT91/'DJI Components'!$HJ91)</f>
        <v>5.461082886903441E-4</v>
      </c>
      <c r="AA88" s="165">
        <f>Return!B88*('DJI Components'!GA91/'DJI Components'!$HJ91)</f>
        <v>3.930568023949997E-4</v>
      </c>
      <c r="AB88" s="165">
        <f>Return!B88*('DJI Components'!GH91/'DJI Components'!$HJ91)</f>
        <v>5.7759160227889312E-4</v>
      </c>
      <c r="AC88" s="165">
        <f>Return!B88*('DJI Components'!GO91/'DJI Components'!$HJ91)</f>
        <v>7.302103772471325E-5</v>
      </c>
      <c r="AD88" s="165">
        <f>Return!B88*('DJI Components'!GV91/'DJI Components'!$HJ91)</f>
        <v>6.6475594029639018E-4</v>
      </c>
      <c r="AE88" s="165">
        <f>Return!B88*('DJI Components'!HC91/'DJI Components'!$HJ91)</f>
        <v>5.1953234769412367E-4</v>
      </c>
      <c r="AF88" s="166">
        <f t="shared" si="1"/>
        <v>1.5337858574970976E-2</v>
      </c>
    </row>
    <row r="89" spans="1:32" x14ac:dyDescent="0.2">
      <c r="A89" s="127">
        <f>'DJI Components'!A92</f>
        <v>44203</v>
      </c>
      <c r="B89" s="164">
        <f>Return!B89*('DJI Components'!H92/'DJI Components'!$HJ92)</f>
        <v>-2.6049008813732485E-4</v>
      </c>
      <c r="C89" s="165">
        <f>Return!B89*('DJI Components'!O92/'DJI Components'!$HJ92)</f>
        <v>-2.6065670908628373E-4</v>
      </c>
      <c r="D89" s="165">
        <f>Return!D89*('DJI Components'!V92/'DJI Components'!$HJ92)</f>
        <v>4.6552432745861515E-5</v>
      </c>
      <c r="E89" s="165">
        <f>Return!B89*('DJI Components'!AC92/'DJI Components'!$HJ92)</f>
        <v>-5.8604781211248382E-3</v>
      </c>
      <c r="F89" s="165">
        <f>Return!B89*('DJI Components'!AJ92/'DJI Components'!$HJ92)</f>
        <v>-3.2958405987032225E-4</v>
      </c>
      <c r="G89" s="165">
        <f>Return!B89*('DJI Components'!AQ92/'DJI Components'!$HJ92)</f>
        <v>-2.8181956522386234E-4</v>
      </c>
      <c r="H89" s="165">
        <f>Return!B89*('DJI Components'!AX92/'DJI Components'!$HJ92)</f>
        <v>-4.6212567650607476E-4</v>
      </c>
      <c r="I89" s="165">
        <f>Return!B89*('DJI Components'!BE92/'DJI Components'!$HJ92)</f>
        <v>-5.0550140409388216E-4</v>
      </c>
      <c r="J89" s="165">
        <f>Return!B89*('DJI Components'!BL92/'DJI Components'!$HJ92)</f>
        <v>-5.7127889519781739E-4</v>
      </c>
      <c r="K89" s="165">
        <f>Return!B89*('DJI Components'!BS92/'DJI Components'!$HJ92)</f>
        <v>-1.5792999813254833E-4</v>
      </c>
      <c r="L89" s="165">
        <f>Return!B89*('DJI Components'!BZ92/'DJI Components'!$HJ92)</f>
        <v>-2.6700674467365106E-4</v>
      </c>
      <c r="M89" s="165">
        <f>Return!B89*('DJI Components'!CG92/'DJI Components'!$HJ92)</f>
        <v>-4.1189592620310847E-4</v>
      </c>
      <c r="N89" s="165">
        <f>Return!B89*('DJI Components'!CN92/'DJI Components'!$HJ92)</f>
        <v>-7.6274131939594973E-4</v>
      </c>
      <c r="O89" s="165">
        <f>Return!B89*('DJI Components'!CU92/'DJI Components'!$HJ92)</f>
        <v>-5.6908318125529296E-4</v>
      </c>
      <c r="P89" s="165">
        <f>Return!B89*('DJI Components'!DB92/'DJI Components'!$HJ92)</f>
        <v>-3.0582846788357332E-4</v>
      </c>
      <c r="Q89" s="165">
        <f>Return!B89*('DJI Components'!DI92/'DJI Components'!$HJ92)</f>
        <v>-1.123349816803419E-3</v>
      </c>
      <c r="R89" s="165">
        <f>Return!B89*('DJI Components'!DP92/'DJI Components'!$HJ92)</f>
        <v>-1.102005731779964E-3</v>
      </c>
      <c r="S89" s="165">
        <f>Return!B89*('DJI Components'!DW92/'DJI Components'!$HJ92)</f>
        <v>-4.2027380419563503E-4</v>
      </c>
      <c r="T89" s="165">
        <f>Return!B89*('DJI Components'!ED92/'DJI Components'!$HJ92)</f>
        <v>-5.6562118003059729E-4</v>
      </c>
      <c r="U89" s="165">
        <f>Return!B89*('DJI Components'!EK92/'DJI Components'!$HJ92)</f>
        <v>-4.3913746685212279E-3</v>
      </c>
      <c r="V89" s="165">
        <f>Return!B89*('DJI Components'!ER92/'DJI Components'!$HJ92)</f>
        <v>-4.9039243356572247E-4</v>
      </c>
      <c r="W89" s="165">
        <f>Return!B89*('DJI Components'!EY92/'DJI Components'!$HJ92)</f>
        <v>-9.0977619133167441E-4</v>
      </c>
      <c r="X89" s="165">
        <f>Return!B89*('DJI Components'!FF92/'DJI Components'!$HJ92)</f>
        <v>-5.8128413461454179E-4</v>
      </c>
      <c r="Y89" s="165">
        <f>Return!B89*('DJI Components'!FM92/'DJI Components'!$HJ92)</f>
        <v>-9.3734661012331616E-5</v>
      </c>
      <c r="Z89" s="165">
        <f>Return!B89*('DJI Components'!FT92/'DJI Components'!$HJ92)</f>
        <v>-9.2157190083071194E-4</v>
      </c>
      <c r="AA89" s="165">
        <f>Return!B89*('DJI Components'!GA92/'DJI Components'!$HJ92)</f>
        <v>-6.4445907141990309E-4</v>
      </c>
      <c r="AB89" s="165">
        <f>Return!B89*('DJI Components'!GH92/'DJI Components'!$HJ92)</f>
        <v>-9.6468952825804312E-4</v>
      </c>
      <c r="AC89" s="165">
        <f>Return!B89*('DJI Components'!GO92/'DJI Components'!$HJ92)</f>
        <v>-1.2050882750477247E-4</v>
      </c>
      <c r="AD89" s="165">
        <f>Return!B89*('DJI Components'!GV92/'DJI Components'!$HJ92)</f>
        <v>-1.1040162522052809E-3</v>
      </c>
      <c r="AE89" s="165">
        <f>Return!B89*('DJI Components'!HC92/'DJI Components'!$HJ92)</f>
        <v>-8.6028854551073691E-4</v>
      </c>
      <c r="AF89" s="166">
        <f t="shared" si="1"/>
        <v>-2.5253214471623233E-2</v>
      </c>
    </row>
    <row r="90" spans="1:32" x14ac:dyDescent="0.2">
      <c r="A90" s="127">
        <f>'DJI Components'!A93</f>
        <v>44204</v>
      </c>
      <c r="B90" s="164">
        <f>Return!B90*('DJI Components'!H93/'DJI Components'!$HJ93)</f>
        <v>-1.812433589810377E-4</v>
      </c>
      <c r="C90" s="165">
        <f>Return!B90*('DJI Components'!O93/'DJI Components'!$HJ93)</f>
        <v>-1.8491582352181421E-4</v>
      </c>
      <c r="D90" s="165">
        <f>Return!D90*('DJI Components'!V93/'DJI Components'!$HJ93)</f>
        <v>2.8908329689516447E-4</v>
      </c>
      <c r="E90" s="165">
        <f>Return!B90*('DJI Components'!AC93/'DJI Components'!$HJ93)</f>
        <v>-4.1893088975137032E-3</v>
      </c>
      <c r="F90" s="165">
        <f>Return!B90*('DJI Components'!AJ93/'DJI Components'!$HJ93)</f>
        <v>-2.3049814171842011E-4</v>
      </c>
      <c r="G90" s="165">
        <f>Return!B90*('DJI Components'!AQ93/'DJI Components'!$HJ93)</f>
        <v>-1.9976314522123203E-4</v>
      </c>
      <c r="H90" s="165">
        <f>Return!B90*('DJI Components'!AX93/'DJI Components'!$HJ93)</f>
        <v>-3.3064155638911854E-4</v>
      </c>
      <c r="I90" s="165">
        <f>Return!B90*('DJI Components'!BE93/'DJI Components'!$HJ93)</f>
        <v>-3.5905759587310317E-4</v>
      </c>
      <c r="J90" s="165">
        <f>Return!B90*('DJI Components'!BL93/'DJI Components'!$HJ93)</f>
        <v>-4.1395541916209168E-4</v>
      </c>
      <c r="K90" s="165">
        <f>Return!B90*('DJI Components'!BS93/'DJI Components'!$HJ93)</f>
        <v>-1.1318801460320408E-4</v>
      </c>
      <c r="L90" s="165">
        <f>Return!B90*('DJI Components'!BZ93/'DJI Components'!$HJ93)</f>
        <v>-1.8821537292120586E-4</v>
      </c>
      <c r="M90" s="165">
        <f>Return!B90*('DJI Components'!CG93/'DJI Components'!$HJ93)</f>
        <v>-2.9199585583835063E-4</v>
      </c>
      <c r="N90" s="165">
        <f>Return!B90*('DJI Components'!CN93/'DJI Components'!$HJ93)</f>
        <v>-5.463185134693577E-4</v>
      </c>
      <c r="O90" s="165">
        <f>Return!B90*('DJI Components'!CU93/'DJI Components'!$HJ93)</f>
        <v>-3.9914950942982841E-4</v>
      </c>
      <c r="P90" s="165">
        <f>Return!B90*('DJI Components'!DB93/'DJI Components'!$HJ93)</f>
        <v>-2.1597491203517629E-4</v>
      </c>
      <c r="Q90" s="165">
        <f>Return!B90*('DJI Components'!DI93/'DJI Components'!$HJ93)</f>
        <v>-7.9450650487311255E-4</v>
      </c>
      <c r="R90" s="165">
        <f>Return!B90*('DJI Components'!DP93/'DJI Components'!$HJ93)</f>
        <v>-7.818798150517691E-4</v>
      </c>
      <c r="S90" s="165">
        <f>Return!B90*('DJI Components'!DW93/'DJI Components'!$HJ93)</f>
        <v>-3.0332399007760766E-4</v>
      </c>
      <c r="T90" s="165">
        <f>Return!B90*('DJI Components'!ED93/'DJI Components'!$HJ93)</f>
        <v>-3.9614582175752583E-4</v>
      </c>
      <c r="U90" s="165">
        <f>Return!B90*('DJI Components'!EK93/'DJI Components'!$HJ93)</f>
        <v>-3.1312331367150067E-3</v>
      </c>
      <c r="V90" s="165">
        <f>Return!B90*('DJI Components'!ER93/'DJI Components'!$HJ93)</f>
        <v>-3.5090965933008613E-4</v>
      </c>
      <c r="W90" s="165">
        <f>Return!B90*('DJI Components'!EY93/'DJI Components'!$HJ93)</f>
        <v>-6.4450127138911866E-4</v>
      </c>
      <c r="X90" s="165">
        <f>Return!B90*('DJI Components'!FF93/'DJI Components'!$HJ93)</f>
        <v>-4.0733082447096184E-4</v>
      </c>
      <c r="Y90" s="165">
        <f>Return!B90*('DJI Components'!FM93/'DJI Components'!$HJ93)</f>
        <v>-6.6709040571322927E-5</v>
      </c>
      <c r="Z90" s="165">
        <f>Return!B90*('DJI Components'!FT93/'DJI Components'!$HJ93)</f>
        <v>-6.5020522298531007E-4</v>
      </c>
      <c r="AA90" s="165">
        <f>Return!B90*('DJI Components'!GA93/'DJI Components'!$HJ93)</f>
        <v>-4.5104685089096617E-4</v>
      </c>
      <c r="AB90" s="165">
        <f>Return!B90*('DJI Components'!GH93/'DJI Components'!$HJ93)</f>
        <v>-6.8894276155066932E-4</v>
      </c>
      <c r="AC90" s="165">
        <f>Return!B90*('DJI Components'!GO93/'DJI Components'!$HJ93)</f>
        <v>-8.5596046864522962E-5</v>
      </c>
      <c r="AD90" s="165">
        <f>Return!B90*('DJI Components'!GV93/'DJI Components'!$HJ93)</f>
        <v>-7.8233579928027402E-4</v>
      </c>
      <c r="AE90" s="165">
        <f>Return!B90*('DJI Components'!HC93/'DJI Components'!$HJ93)</f>
        <v>-6.1008257103766406E-4</v>
      </c>
      <c r="AF90" s="166">
        <f t="shared" si="1"/>
        <v>-1.7699892136628391E-2</v>
      </c>
    </row>
    <row r="91" spans="1:32" x14ac:dyDescent="0.2">
      <c r="A91" s="127">
        <f>'DJI Components'!A94</f>
        <v>44207</v>
      </c>
      <c r="B91" s="164">
        <f>Return!B91*('DJI Components'!H94/'DJI Components'!$HJ94)</f>
        <v>-8.4420954849584039E-5</v>
      </c>
      <c r="C91" s="165">
        <f>Return!B91*('DJI Components'!O94/'DJI Components'!$HJ94)</f>
        <v>-8.6358258889373429E-5</v>
      </c>
      <c r="D91" s="165">
        <f>Return!D91*('DJI Components'!V94/'DJI Components'!$HJ94)</f>
        <v>-5.8872214530823256E-5</v>
      </c>
      <c r="E91" s="165">
        <f>Return!B91*('DJI Components'!AC94/'DJI Components'!$HJ94)</f>
        <v>-1.9223460238260587E-3</v>
      </c>
      <c r="F91" s="165">
        <f>Return!B91*('DJI Components'!AJ94/'DJI Components'!$HJ94)</f>
        <v>-1.0668164359572614E-4</v>
      </c>
      <c r="G91" s="165">
        <f>Return!B91*('DJI Components'!AQ94/'DJI Components'!$HJ94)</f>
        <v>-9.3653799948160209E-5</v>
      </c>
      <c r="H91" s="165">
        <f>Return!B91*('DJI Components'!AX94/'DJI Components'!$HJ94)</f>
        <v>-1.5621939603641265E-4</v>
      </c>
      <c r="I91" s="165">
        <f>Return!B91*('DJI Components'!BE94/'DJI Components'!$HJ94)</f>
        <v>-1.6980519742229317E-4</v>
      </c>
      <c r="J91" s="165">
        <f>Return!B91*('DJI Components'!BL94/'DJI Components'!$HJ94)</f>
        <v>-1.9112231921262503E-4</v>
      </c>
      <c r="K91" s="165">
        <f>Return!B91*('DJI Components'!BS94/'DJI Components'!$HJ94)</f>
        <v>-5.4598583278749967E-5</v>
      </c>
      <c r="L91" s="165">
        <f>Return!B91*('DJI Components'!BZ94/'DJI Components'!$HJ94)</f>
        <v>-8.9565062962022789E-5</v>
      </c>
      <c r="M91" s="165">
        <f>Return!B91*('DJI Components'!CG94/'DJI Components'!$HJ94)</f>
        <v>-1.3630895144026283E-4</v>
      </c>
      <c r="N91" s="165">
        <f>Return!B91*('DJI Components'!CN94/'DJI Components'!$HJ94)</f>
        <v>-2.5869677757601697E-4</v>
      </c>
      <c r="O91" s="165">
        <f>Return!B91*('DJI Components'!CU94/'DJI Components'!$HJ94)</f>
        <v>-1.8711765683646862E-4</v>
      </c>
      <c r="P91" s="165">
        <f>Return!B91*('DJI Components'!DB94/'DJI Components'!$HJ94)</f>
        <v>-1.0150268305803287E-4</v>
      </c>
      <c r="Q91" s="165">
        <f>Return!B91*('DJI Components'!DI94/'DJI Components'!$HJ94)</f>
        <v>-3.7168977545525039E-4</v>
      </c>
      <c r="R91" s="165">
        <f>Return!B91*('DJI Components'!DP94/'DJI Components'!$HJ94)</f>
        <v>-3.7280250158945659E-4</v>
      </c>
      <c r="S91" s="165">
        <f>Return!B91*('DJI Components'!DW94/'DJI Components'!$HJ94)</f>
        <v>-1.4141641755197648E-4</v>
      </c>
      <c r="T91" s="165">
        <f>Return!B91*('DJI Components'!ED94/'DJI Components'!$HJ94)</f>
        <v>-1.9052148253729167E-4</v>
      </c>
      <c r="U91" s="165">
        <f>Return!B91*('DJI Components'!EK94/'DJI Components'!$HJ94)</f>
        <v>-1.4567605013627342E-3</v>
      </c>
      <c r="V91" s="165">
        <f>Return!B91*('DJI Components'!ER94/'DJI Components'!$HJ94)</f>
        <v>-1.6564283978189417E-4</v>
      </c>
      <c r="W91" s="165">
        <f>Return!B91*('DJI Components'!EY94/'DJI Components'!$HJ94)</f>
        <v>-3.0073053885272766E-4</v>
      </c>
      <c r="X91" s="165">
        <f>Return!B91*('DJI Components'!FF94/'DJI Components'!$HJ94)</f>
        <v>-1.9237936309146676E-4</v>
      </c>
      <c r="Y91" s="165">
        <f>Return!B91*('DJI Components'!FM94/'DJI Components'!$HJ94)</f>
        <v>-3.0841136133548334E-5</v>
      </c>
      <c r="Z91" s="165">
        <f>Return!B91*('DJI Components'!FT94/'DJI Components'!$HJ94)</f>
        <v>-3.0324179163936853E-4</v>
      </c>
      <c r="AA91" s="165">
        <f>Return!B91*('DJI Components'!GA94/'DJI Components'!$HJ94)</f>
        <v>-2.1065154879639511E-4</v>
      </c>
      <c r="AB91" s="165">
        <f>Return!B91*('DJI Components'!GH94/'DJI Components'!$HJ94)</f>
        <v>-3.1981361486867427E-4</v>
      </c>
      <c r="AC91" s="165">
        <f>Return!B91*('DJI Components'!GO94/'DJI Components'!$HJ94)</f>
        <v>-4.0380618787515798E-5</v>
      </c>
      <c r="AD91" s="165">
        <f>Return!B91*('DJI Components'!GV94/'DJI Components'!$HJ94)</f>
        <v>-3.6918906521717402E-4</v>
      </c>
      <c r="AE91" s="165">
        <f>Return!B91*('DJI Components'!HC94/'DJI Components'!$HJ94)</f>
        <v>-2.8785286007757248E-4</v>
      </c>
      <c r="AF91" s="166">
        <f t="shared" si="1"/>
        <v>-8.4511835792056567E-3</v>
      </c>
    </row>
    <row r="92" spans="1:32" x14ac:dyDescent="0.2">
      <c r="A92" s="127">
        <f>'DJI Components'!A95</f>
        <v>44208</v>
      </c>
      <c r="B92" s="164">
        <f>Return!B92*('DJI Components'!H95/'DJI Components'!$HJ95)</f>
        <v>7.928360843417562E-5</v>
      </c>
      <c r="C92" s="165">
        <f>Return!B92*('DJI Components'!O95/'DJI Components'!$HJ95)</f>
        <v>8.0837201826023381E-5</v>
      </c>
      <c r="D92" s="165">
        <f>Return!D92*('DJI Components'!V95/'DJI Components'!$HJ95)</f>
        <v>-6.3416463481437275E-5</v>
      </c>
      <c r="E92" s="165">
        <f>Return!B92*('DJI Components'!AC95/'DJI Components'!$HJ95)</f>
        <v>1.7886601690751214E-3</v>
      </c>
      <c r="F92" s="165">
        <f>Return!B92*('DJI Components'!AJ95/'DJI Components'!$HJ95)</f>
        <v>1.0018018123983323E-4</v>
      </c>
      <c r="G92" s="165">
        <f>Return!B92*('DJI Components'!AQ95/'DJI Components'!$HJ95)</f>
        <v>8.8919111751670153E-5</v>
      </c>
      <c r="H92" s="165">
        <f>Return!B92*('DJI Components'!AX95/'DJI Components'!$HJ95)</f>
        <v>1.4832352334579228E-4</v>
      </c>
      <c r="I92" s="165">
        <f>Return!B92*('DJI Components'!BE95/'DJI Components'!$HJ95)</f>
        <v>1.5971716340717034E-4</v>
      </c>
      <c r="J92" s="165">
        <f>Return!B92*('DJI Components'!BL95/'DJI Components'!$HJ95)</f>
        <v>1.7776038162878132E-4</v>
      </c>
      <c r="K92" s="165">
        <f>Return!B92*('DJI Components'!BS95/'DJI Components'!$HJ95)</f>
        <v>5.2314387102940693E-5</v>
      </c>
      <c r="L92" s="165">
        <f>Return!B92*('DJI Components'!BZ95/'DJI Components'!$HJ95)</f>
        <v>8.5832924939223656E-5</v>
      </c>
      <c r="M92" s="165">
        <f>Return!B92*('DJI Components'!CG95/'DJI Components'!$HJ95)</f>
        <v>1.2871562566260577E-4</v>
      </c>
      <c r="N92" s="165">
        <f>Return!B92*('DJI Components'!CN95/'DJI Components'!$HJ95)</f>
        <v>2.4557518265166012E-4</v>
      </c>
      <c r="O92" s="165">
        <f>Return!B92*('DJI Components'!CU95/'DJI Components'!$HJ95)</f>
        <v>1.8009902229487975E-4</v>
      </c>
      <c r="P92" s="165">
        <f>Return!B92*('DJI Components'!DB95/'DJI Components'!$HJ95)</f>
        <v>9.5039233089611058E-5</v>
      </c>
      <c r="Q92" s="165">
        <f>Return!B92*('DJI Components'!DI95/'DJI Components'!$HJ95)</f>
        <v>3.4363018991427033E-4</v>
      </c>
      <c r="R92" s="165">
        <f>Return!B92*('DJI Components'!DP95/'DJI Components'!$HJ95)</f>
        <v>3.5282172214149121E-4</v>
      </c>
      <c r="S92" s="165">
        <f>Return!B92*('DJI Components'!DW95/'DJI Components'!$HJ95)</f>
        <v>1.3014814728625024E-4</v>
      </c>
      <c r="T92" s="165">
        <f>Return!B92*('DJI Components'!ED95/'DJI Components'!$HJ95)</f>
        <v>1.7353091807970487E-4</v>
      </c>
      <c r="U92" s="165">
        <f>Return!B92*('DJI Components'!EK95/'DJI Components'!$HJ95)</f>
        <v>1.3413698616476526E-3</v>
      </c>
      <c r="V92" s="165">
        <f>Return!B92*('DJI Components'!ER95/'DJI Components'!$HJ95)</f>
        <v>1.5223988590844004E-4</v>
      </c>
      <c r="W92" s="165">
        <f>Return!B92*('DJI Components'!EY95/'DJI Components'!$HJ95)</f>
        <v>2.7858178840580892E-4</v>
      </c>
      <c r="X92" s="165">
        <f>Return!B92*('DJI Components'!FF95/'DJI Components'!$HJ95)</f>
        <v>1.7776508681101872E-4</v>
      </c>
      <c r="Y92" s="165">
        <f>Return!B92*('DJI Components'!FM95/'DJI Components'!$HJ95)</f>
        <v>2.936167442365892E-5</v>
      </c>
      <c r="Z92" s="165">
        <f>Return!B92*('DJI Components'!FT95/'DJI Components'!$HJ95)</f>
        <v>2.7990064273224473E-4</v>
      </c>
      <c r="AA92" s="165">
        <f>Return!B92*('DJI Components'!GA95/'DJI Components'!$HJ95)</f>
        <v>1.9559293976144796E-4</v>
      </c>
      <c r="AB92" s="165">
        <f>Return!B92*('DJI Components'!GH95/'DJI Components'!$HJ95)</f>
        <v>2.9234791342657189E-4</v>
      </c>
      <c r="AC92" s="165">
        <f>Return!B92*('DJI Components'!GO95/'DJI Components'!$HJ95)</f>
        <v>3.7831316129784016E-5</v>
      </c>
      <c r="AD92" s="165">
        <f>Return!B92*('DJI Components'!GV95/'DJI Components'!$HJ95)</f>
        <v>3.4791834442072904E-4</v>
      </c>
      <c r="AE92" s="165">
        <f>Return!B92*('DJI Components'!HC95/'DJI Components'!$HJ95)</f>
        <v>2.6356647877454618E-4</v>
      </c>
      <c r="AF92" s="166">
        <f t="shared" si="1"/>
        <v>7.7444481628316693E-3</v>
      </c>
    </row>
    <row r="93" spans="1:32" x14ac:dyDescent="0.2">
      <c r="A93" s="127">
        <f>'DJI Components'!A96</f>
        <v>44209</v>
      </c>
      <c r="B93" s="164">
        <f>Return!B93*('DJI Components'!H96/'DJI Components'!$HJ96)</f>
        <v>-1.373122681935894E-5</v>
      </c>
      <c r="C93" s="165">
        <f>Return!B93*('DJI Components'!O96/'DJI Components'!$HJ96)</f>
        <v>-1.410955947677299E-5</v>
      </c>
      <c r="D93" s="165">
        <f>Return!D93*('DJI Components'!V96/'DJI Components'!$HJ96)</f>
        <v>7.3825888731842478E-5</v>
      </c>
      <c r="E93" s="165">
        <f>Return!B93*('DJI Components'!AC96/'DJI Components'!$HJ96)</f>
        <v>-3.1524233071621025E-4</v>
      </c>
      <c r="F93" s="165">
        <f>Return!B93*('DJI Components'!AJ96/'DJI Components'!$HJ96)</f>
        <v>-1.7274278963943075E-5</v>
      </c>
      <c r="G93" s="165">
        <f>Return!B93*('DJI Components'!AQ96/'DJI Components'!$HJ96)</f>
        <v>-1.5292488070352571E-5</v>
      </c>
      <c r="H93" s="165">
        <f>Return!B93*('DJI Components'!AX96/'DJI Components'!$HJ96)</f>
        <v>-2.5699059165266811E-5</v>
      </c>
      <c r="I93" s="165">
        <f>Return!B93*('DJI Components'!BE96/'DJI Components'!$HJ96)</f>
        <v>-2.74397367002656E-5</v>
      </c>
      <c r="J93" s="165">
        <f>Return!B93*('DJI Components'!BL96/'DJI Components'!$HJ96)</f>
        <v>-3.0859875719833404E-5</v>
      </c>
      <c r="K93" s="165">
        <f>Return!B93*('DJI Components'!BS96/'DJI Components'!$HJ96)</f>
        <v>-8.771399623257894E-6</v>
      </c>
      <c r="L93" s="165">
        <f>Return!B93*('DJI Components'!BZ96/'DJI Components'!$HJ96)</f>
        <v>-1.492202788864744E-5</v>
      </c>
      <c r="M93" s="165">
        <f>Return!B93*('DJI Components'!CG96/'DJI Components'!$HJ96)</f>
        <v>-2.27956775255664E-5</v>
      </c>
      <c r="N93" s="165">
        <f>Return!B93*('DJI Components'!CN96/'DJI Components'!$HJ96)</f>
        <v>-4.2238860053613794E-5</v>
      </c>
      <c r="O93" s="165">
        <f>Return!B93*('DJI Components'!CU96/'DJI Components'!$HJ96)</f>
        <v>-3.3411279385757783E-5</v>
      </c>
      <c r="P93" s="165">
        <f>Return!B93*('DJI Components'!DB96/'DJI Components'!$HJ96)</f>
        <v>-1.6190600256428614E-5</v>
      </c>
      <c r="Q93" s="165">
        <f>Return!B93*('DJI Components'!DI96/'DJI Components'!$HJ96)</f>
        <v>-5.9505565750326422E-5</v>
      </c>
      <c r="R93" s="165">
        <f>Return!B93*('DJI Components'!DP96/'DJI Components'!$HJ96)</f>
        <v>-6.1246858881716348E-5</v>
      </c>
      <c r="S93" s="165">
        <f>Return!B93*('DJI Components'!DW96/'DJI Components'!$HJ96)</f>
        <v>-2.2623954764830876E-5</v>
      </c>
      <c r="T93" s="165">
        <f>Return!B93*('DJI Components'!ED96/'DJI Components'!$HJ96)</f>
        <v>-2.982392720692438E-5</v>
      </c>
      <c r="U93" s="165">
        <f>Return!B93*('DJI Components'!EK96/'DJI Components'!$HJ96)</f>
        <v>-2.3416098474461373E-4</v>
      </c>
      <c r="V93" s="165">
        <f>Return!B93*('DJI Components'!ER96/'DJI Components'!$HJ96)</f>
        <v>-2.6037193378339944E-5</v>
      </c>
      <c r="W93" s="165">
        <f>Return!B93*('DJI Components'!EY96/'DJI Components'!$HJ96)</f>
        <v>-4.8388668001021663E-5</v>
      </c>
      <c r="X93" s="165">
        <f>Return!B93*('DJI Components'!FF96/'DJI Components'!$HJ96)</f>
        <v>-3.054503395625728E-5</v>
      </c>
      <c r="Y93" s="165">
        <f>Return!B93*('DJI Components'!FM96/'DJI Components'!$HJ96)</f>
        <v>-5.1585789332658004E-6</v>
      </c>
      <c r="Z93" s="165">
        <f>Return!B93*('DJI Components'!FT96/'DJI Components'!$HJ96)</f>
        <v>-4.8226866363519969E-5</v>
      </c>
      <c r="AA93" s="165">
        <f>Return!B93*('DJI Components'!GA96/'DJI Components'!$HJ96)</f>
        <v>-3.3803342705933105E-5</v>
      </c>
      <c r="AB93" s="165">
        <f>Return!B93*('DJI Components'!GH96/'DJI Components'!$HJ96)</f>
        <v>-5.0821046820530451E-5</v>
      </c>
      <c r="AC93" s="165">
        <f>Return!B93*('DJI Components'!GO96/'DJI Components'!$HJ96)</f>
        <v>-6.506710692312961E-6</v>
      </c>
      <c r="AD93" s="165">
        <f>Return!B93*('DJI Components'!GV96/'DJI Components'!$HJ96)</f>
        <v>-5.9724059520592827E-5</v>
      </c>
      <c r="AE93" s="165">
        <f>Return!B93*('DJI Components'!HC96/'DJI Components'!$HJ96)</f>
        <v>-4.5744294963841222E-5</v>
      </c>
      <c r="AF93" s="166">
        <f t="shared" si="1"/>
        <v>-1.28646959831746E-3</v>
      </c>
    </row>
    <row r="94" spans="1:32" x14ac:dyDescent="0.2">
      <c r="A94" s="127">
        <f>'DJI Components'!A97</f>
        <v>44210</v>
      </c>
      <c r="B94" s="164">
        <f>Return!B94*('DJI Components'!H97/'DJI Components'!$HJ97)</f>
        <v>7.833519877319331E-6</v>
      </c>
      <c r="C94" s="165">
        <f>Return!B94*('DJI Components'!O97/'DJI Components'!$HJ97)</f>
        <v>8.1337579843652491E-6</v>
      </c>
      <c r="D94" s="165">
        <f>Return!D94*('DJI Components'!V97/'DJI Components'!$HJ97)</f>
        <v>2.562335725940532E-4</v>
      </c>
      <c r="E94" s="165">
        <f>Return!B94*('DJI Components'!AC97/'DJI Components'!$HJ97)</f>
        <v>1.7698363139255198E-4</v>
      </c>
      <c r="F94" s="165">
        <f>Return!B94*('DJI Components'!AJ97/'DJI Components'!$HJ97)</f>
        <v>9.9754131468160987E-6</v>
      </c>
      <c r="G94" s="165">
        <f>Return!B94*('DJI Components'!AQ97/'DJI Components'!$HJ97)</f>
        <v>8.7845883481742561E-6</v>
      </c>
      <c r="H94" s="165">
        <f>Return!B94*('DJI Components'!AX97/'DJI Components'!$HJ97)</f>
        <v>1.5001500253451572E-5</v>
      </c>
      <c r="I94" s="165">
        <f>Return!B94*('DJI Components'!BE97/'DJI Components'!$HJ97)</f>
        <v>1.5569439111392497E-5</v>
      </c>
      <c r="J94" s="165">
        <f>Return!B94*('DJI Components'!BL97/'DJI Components'!$HJ97)</f>
        <v>1.726533148836989E-5</v>
      </c>
      <c r="K94" s="165">
        <f>Return!B94*('DJI Components'!BS97/'DJI Components'!$HJ97)</f>
        <v>4.9473837550630132E-6</v>
      </c>
      <c r="L94" s="165">
        <f>Return!B94*('DJI Components'!BZ97/'DJI Components'!$HJ97)</f>
        <v>8.6446458893641608E-6</v>
      </c>
      <c r="M94" s="165">
        <f>Return!B94*('DJI Components'!CG97/'DJI Components'!$HJ97)</f>
        <v>1.3065539803765029E-5</v>
      </c>
      <c r="N94" s="165">
        <f>Return!B94*('DJI Components'!CN97/'DJI Components'!$HJ97)</f>
        <v>2.3576329969785622E-5</v>
      </c>
      <c r="O94" s="165">
        <f>Return!B94*('DJI Components'!CU97/'DJI Components'!$HJ97)</f>
        <v>1.9815094839530871E-5</v>
      </c>
      <c r="P94" s="165">
        <f>Return!B94*('DJI Components'!DB97/'DJI Components'!$HJ97)</f>
        <v>9.3784297815912284E-6</v>
      </c>
      <c r="Q94" s="165">
        <f>Return!B94*('DJI Components'!DI97/'DJI Components'!$HJ97)</f>
        <v>3.4513745510148148E-5</v>
      </c>
      <c r="R94" s="165">
        <f>Return!B94*('DJI Components'!DP97/'DJI Components'!$HJ97)</f>
        <v>3.5117388138633399E-5</v>
      </c>
      <c r="S94" s="165">
        <f>Return!B94*('DJI Components'!DW97/'DJI Components'!$HJ97)</f>
        <v>1.2678355874689558E-5</v>
      </c>
      <c r="T94" s="165">
        <f>Return!B94*('DJI Components'!ED97/'DJI Components'!$HJ97)</f>
        <v>1.6965852341474968E-5</v>
      </c>
      <c r="U94" s="165">
        <f>Return!B94*('DJI Components'!EK97/'DJI Components'!$HJ97)</f>
        <v>1.314336178225891E-4</v>
      </c>
      <c r="V94" s="165">
        <f>Return!B94*('DJI Components'!ER97/'DJI Components'!$HJ97)</f>
        <v>1.466179621855368E-5</v>
      </c>
      <c r="W94" s="165">
        <f>Return!B94*('DJI Components'!EY97/'DJI Components'!$HJ97)</f>
        <v>2.7290272905685082E-5</v>
      </c>
      <c r="X94" s="165">
        <f>Return!B94*('DJI Components'!FF97/'DJI Components'!$HJ97)</f>
        <v>1.7352440527636216E-5</v>
      </c>
      <c r="Y94" s="165">
        <f>Return!B94*('DJI Components'!FM97/'DJI Components'!$HJ97)</f>
        <v>2.9420649566955073E-6</v>
      </c>
      <c r="Z94" s="165">
        <f>Return!B94*('DJI Components'!FT97/'DJI Components'!$HJ97)</f>
        <v>2.7142218550207312E-5</v>
      </c>
      <c r="AA94" s="165">
        <f>Return!B94*('DJI Components'!GA97/'DJI Components'!$HJ97)</f>
        <v>1.9262637136497969E-5</v>
      </c>
      <c r="AB94" s="165">
        <f>Return!B94*('DJI Components'!GH97/'DJI Components'!$HJ97)</f>
        <v>2.7933756861666888E-5</v>
      </c>
      <c r="AC94" s="165">
        <f>Return!B94*('DJI Components'!GO97/'DJI Components'!$HJ97)</f>
        <v>3.8127546510424864E-6</v>
      </c>
      <c r="AD94" s="165">
        <f>Return!B94*('DJI Components'!GV97/'DJI Components'!$HJ97)</f>
        <v>3.3934503858560612E-5</v>
      </c>
      <c r="AE94" s="165">
        <f>Return!B94*('DJI Components'!HC97/'DJI Components'!$HJ97)</f>
        <v>2.5677980397383375E-5</v>
      </c>
      <c r="AF94" s="166">
        <f t="shared" si="1"/>
        <v>1.0259275639870583E-3</v>
      </c>
    </row>
    <row r="95" spans="1:32" x14ac:dyDescent="0.2">
      <c r="A95" s="127">
        <f>'DJI Components'!A98</f>
        <v>44211</v>
      </c>
      <c r="B95" s="164">
        <f>Return!B95*('DJI Components'!H98/'DJI Components'!$HJ98)</f>
        <v>-5.192622945328232E-5</v>
      </c>
      <c r="C95" s="165">
        <f>Return!B95*('DJI Components'!O98/'DJI Components'!$HJ98)</f>
        <v>-5.3482812264554521E-5</v>
      </c>
      <c r="D95" s="165">
        <f>Return!D95*('DJI Components'!V98/'DJI Components'!$HJ98)</f>
        <v>2.4860512808897491E-4</v>
      </c>
      <c r="E95" s="165">
        <f>Return!B95*('DJI Components'!AC98/'DJI Components'!$HJ98)</f>
        <v>-1.1606467669583072E-3</v>
      </c>
      <c r="F95" s="165">
        <f>Return!B95*('DJI Components'!AJ98/'DJI Components'!$HJ98)</f>
        <v>-6.4697666869995227E-5</v>
      </c>
      <c r="G95" s="165">
        <f>Return!B95*('DJI Components'!AQ98/'DJI Components'!$HJ98)</f>
        <v>-5.7708740171805056E-5</v>
      </c>
      <c r="H95" s="165">
        <f>Return!B95*('DJI Components'!AX98/'DJI Components'!$HJ98)</f>
        <v>-9.6398325164808864E-5</v>
      </c>
      <c r="I95" s="165">
        <f>Return!B95*('DJI Components'!BE98/'DJI Components'!$HJ98)</f>
        <v>-1.0438501743743158E-4</v>
      </c>
      <c r="J95" s="165">
        <f>Return!B95*('DJI Components'!BL98/'DJI Components'!$HJ98)</f>
        <v>-1.1380307835225756E-4</v>
      </c>
      <c r="K95" s="165">
        <f>Return!B95*('DJI Components'!BS98/'DJI Components'!$HJ98)</f>
        <v>-3.2857438849316642E-5</v>
      </c>
      <c r="L95" s="165">
        <f>Return!B95*('DJI Components'!BZ98/'DJI Components'!$HJ98)</f>
        <v>-5.6317175573445298E-5</v>
      </c>
      <c r="M95" s="165">
        <f>Return!B95*('DJI Components'!CG98/'DJI Components'!$HJ98)</f>
        <v>-8.5856017519839921E-5</v>
      </c>
      <c r="N95" s="165">
        <f>Return!B95*('DJI Components'!CN98/'DJI Components'!$HJ98)</f>
        <v>-1.6133715451355544E-4</v>
      </c>
      <c r="O95" s="165">
        <f>Return!B95*('DJI Components'!CU98/'DJI Components'!$HJ98)</f>
        <v>-1.2721383287808601E-4</v>
      </c>
      <c r="P95" s="165">
        <f>Return!B95*('DJI Components'!DB98/'DJI Components'!$HJ98)</f>
        <v>-6.2208935341812301E-5</v>
      </c>
      <c r="Q95" s="165">
        <f>Return!B95*('DJI Components'!DI98/'DJI Components'!$HJ98)</f>
        <v>-2.2946955147832594E-4</v>
      </c>
      <c r="R95" s="165">
        <f>Return!B95*('DJI Components'!DP98/'DJI Components'!$HJ98)</f>
        <v>-2.2979918551354367E-4</v>
      </c>
      <c r="S95" s="165">
        <f>Return!B95*('DJI Components'!DW98/'DJI Components'!$HJ98)</f>
        <v>-8.504922435248172E-5</v>
      </c>
      <c r="T95" s="165">
        <f>Return!B95*('DJI Components'!ED98/'DJI Components'!$HJ98)</f>
        <v>-1.147108498111696E-4</v>
      </c>
      <c r="U95" s="165">
        <f>Return!B95*('DJI Components'!EK98/'DJI Components'!$HJ98)</f>
        <v>-8.7424144591368932E-4</v>
      </c>
      <c r="V95" s="165">
        <f>Return!B95*('DJI Components'!ER98/'DJI Components'!$HJ98)</f>
        <v>-9.7292828609106381E-5</v>
      </c>
      <c r="W95" s="165">
        <f>Return!B95*('DJI Components'!EY98/'DJI Components'!$HJ98)</f>
        <v>-1.8047360111663325E-4</v>
      </c>
      <c r="X95" s="165">
        <f>Return!B95*('DJI Components'!FF98/'DJI Components'!$HJ98)</f>
        <v>-1.143169964101333E-4</v>
      </c>
      <c r="Y95" s="165">
        <f>Return!B95*('DJI Components'!FM98/'DJI Components'!$HJ98)</f>
        <v>-1.9730163068522362E-5</v>
      </c>
      <c r="Z95" s="165">
        <f>Return!B95*('DJI Components'!FT98/'DJI Components'!$HJ98)</f>
        <v>-1.8125016061134531E-4</v>
      </c>
      <c r="AA95" s="165">
        <f>Return!B95*('DJI Components'!GA98/'DJI Components'!$HJ98)</f>
        <v>-1.291150741198136E-4</v>
      </c>
      <c r="AB95" s="165">
        <f>Return!B95*('DJI Components'!GH98/'DJI Components'!$HJ98)</f>
        <v>-1.8587803323346264E-4</v>
      </c>
      <c r="AC95" s="165">
        <f>Return!B95*('DJI Components'!GO98/'DJI Components'!$HJ98)</f>
        <v>-2.50732849948687E-5</v>
      </c>
      <c r="AD95" s="165">
        <f>Return!B95*('DJI Components'!GV98/'DJI Components'!$HJ98)</f>
        <v>-2.2252630155175949E-4</v>
      </c>
      <c r="AE95" s="165">
        <f>Return!B95*('DJI Components'!HC98/'DJI Components'!$HJ98)</f>
        <v>-1.6913325501886732E-4</v>
      </c>
      <c r="AF95" s="166">
        <f t="shared" si="1"/>
        <v>-4.8382940190632457E-3</v>
      </c>
    </row>
    <row r="96" spans="1:32" x14ac:dyDescent="0.2">
      <c r="A96" s="127">
        <f>'DJI Components'!A99</f>
        <v>44215</v>
      </c>
      <c r="B96" s="164">
        <f>Return!B96*('DJI Components'!H99/'DJI Components'!$HJ99)</f>
        <v>2.2016384807544049E-4</v>
      </c>
      <c r="C96" s="165">
        <f>Return!B96*('DJI Components'!O99/'DJI Components'!$HJ99)</f>
        <v>2.303361735250471E-4</v>
      </c>
      <c r="D96" s="165">
        <f>Return!D96*('DJI Components'!V99/'DJI Components'!$HJ99)</f>
        <v>1.745288124760816E-4</v>
      </c>
      <c r="E96" s="165">
        <f>Return!B96*('DJI Components'!AC99/'DJI Components'!$HJ99)</f>
        <v>4.84333085228799E-3</v>
      </c>
      <c r="F96" s="165">
        <f>Return!B96*('DJI Components'!AJ99/'DJI Components'!$HJ99)</f>
        <v>2.7692122808237364E-4</v>
      </c>
      <c r="G96" s="165">
        <f>Return!B96*('DJI Components'!AQ99/'DJI Components'!$HJ99)</f>
        <v>2.3882725455003242E-4</v>
      </c>
      <c r="H96" s="165">
        <f>Return!B96*('DJI Components'!AX99/'DJI Components'!$HJ99)</f>
        <v>4.106085288928654E-4</v>
      </c>
      <c r="I96" s="165">
        <f>Return!B96*('DJI Components'!BE99/'DJI Components'!$HJ99)</f>
        <v>4.3095435337263643E-4</v>
      </c>
      <c r="J96" s="165">
        <f>Return!B96*('DJI Components'!BL99/'DJI Components'!$HJ99)</f>
        <v>4.7048934841693917E-4</v>
      </c>
      <c r="K96" s="165">
        <f>Return!B96*('DJI Components'!BS99/'DJI Components'!$HJ99)</f>
        <v>1.3988382872506794E-4</v>
      </c>
      <c r="L96" s="165">
        <f>Return!B96*('DJI Components'!BZ99/'DJI Components'!$HJ99)</f>
        <v>2.2845257672961535E-4</v>
      </c>
      <c r="M96" s="165">
        <f>Return!B96*('DJI Components'!CG99/'DJI Components'!$HJ99)</f>
        <v>3.620496021125763E-4</v>
      </c>
      <c r="N96" s="165">
        <f>Return!B96*('DJI Components'!CN99/'DJI Components'!$HJ99)</f>
        <v>6.637873195346187E-4</v>
      </c>
      <c r="O96" s="165">
        <f>Return!B96*('DJI Components'!CU99/'DJI Components'!$HJ99)</f>
        <v>5.3175228473651076E-4</v>
      </c>
      <c r="P96" s="165">
        <f>Return!B96*('DJI Components'!DB99/'DJI Components'!$HJ99)</f>
        <v>2.5946105764362696E-4</v>
      </c>
      <c r="Q96" s="165">
        <f>Return!B96*('DJI Components'!DI99/'DJI Components'!$HJ99)</f>
        <v>9.6713261663241722E-4</v>
      </c>
      <c r="R96" s="165">
        <f>Return!B96*('DJI Components'!DP99/'DJI Components'!$HJ99)</f>
        <v>9.4963836721977774E-4</v>
      </c>
      <c r="S96" s="165">
        <f>Return!B96*('DJI Components'!DW99/'DJI Components'!$HJ99)</f>
        <v>3.5161218287002523E-4</v>
      </c>
      <c r="T96" s="165">
        <f>Return!B96*('DJI Components'!ED99/'DJI Components'!$HJ99)</f>
        <v>4.7501485559906203E-4</v>
      </c>
      <c r="U96" s="165">
        <f>Return!B96*('DJI Components'!EK99/'DJI Components'!$HJ99)</f>
        <v>3.6931519420882993E-3</v>
      </c>
      <c r="V96" s="165">
        <f>Return!B96*('DJI Components'!ER99/'DJI Components'!$HJ99)</f>
        <v>3.9964660941635996E-4</v>
      </c>
      <c r="W96" s="165">
        <f>Return!B96*('DJI Components'!EY99/'DJI Components'!$HJ99)</f>
        <v>7.4248582623893489E-4</v>
      </c>
      <c r="X96" s="165">
        <f>Return!B96*('DJI Components'!FF99/'DJI Components'!$HJ99)</f>
        <v>4.7974619075595522E-4</v>
      </c>
      <c r="Y96" s="165">
        <f>Return!B96*('DJI Components'!FM99/'DJI Components'!$HJ99)</f>
        <v>8.2043075881193676E-5</v>
      </c>
      <c r="Z96" s="165">
        <f>Return!B96*('DJI Components'!FT99/'DJI Components'!$HJ99)</f>
        <v>7.5417243170994416E-4</v>
      </c>
      <c r="AA96" s="165">
        <f>Return!B96*('DJI Components'!GA99/'DJI Components'!$HJ99)</f>
        <v>5.3280151089298846E-4</v>
      </c>
      <c r="AB96" s="165">
        <f>Return!B96*('DJI Components'!GH99/'DJI Components'!$HJ99)</f>
        <v>7.717425124817097E-4</v>
      </c>
      <c r="AC96" s="165">
        <f>Return!B96*('DJI Components'!GO99/'DJI Components'!$HJ99)</f>
        <v>1.0494518450464278E-4</v>
      </c>
      <c r="AD96" s="165">
        <f>Return!B96*('DJI Components'!GV99/'DJI Components'!$HJ99)</f>
        <v>9.1559888882641698E-4</v>
      </c>
      <c r="AE96" s="165">
        <f>Return!B96*('DJI Components'!HC99/'DJI Components'!$HJ99)</f>
        <v>7.0533387679287826E-4</v>
      </c>
      <c r="AF96" s="166">
        <f t="shared" si="1"/>
        <v>2.1406613141072024E-2</v>
      </c>
    </row>
    <row r="97" spans="1:32" x14ac:dyDescent="0.2">
      <c r="A97" s="127">
        <f>'DJI Components'!A100</f>
        <v>44216</v>
      </c>
      <c r="B97" s="164">
        <f>Return!B97*('DJI Components'!H100/'DJI Components'!$HJ100)</f>
        <v>6.5801123034238128E-5</v>
      </c>
      <c r="C97" s="165">
        <f>Return!B97*('DJI Components'!O100/'DJI Components'!$HJ100)</f>
        <v>6.9578262609941676E-5</v>
      </c>
      <c r="D97" s="165">
        <f>Return!D97*('DJI Components'!V100/'DJI Components'!$HJ100)</f>
        <v>2.4970204433790593E-4</v>
      </c>
      <c r="E97" s="165">
        <f>Return!B97*('DJI Components'!AC100/'DJI Components'!$HJ100)</f>
        <v>1.4854411911614882E-3</v>
      </c>
      <c r="F97" s="165">
        <f>Return!B97*('DJI Components'!AJ100/'DJI Components'!$HJ100)</f>
        <v>8.2518397232804523E-5</v>
      </c>
      <c r="G97" s="165">
        <f>Return!B97*('DJI Components'!AQ100/'DJI Components'!$HJ100)</f>
        <v>7.0289306886666772E-5</v>
      </c>
      <c r="H97" s="165">
        <f>Return!B97*('DJI Components'!AX100/'DJI Components'!$HJ100)</f>
        <v>1.2304939536750129E-4</v>
      </c>
      <c r="I97" s="165">
        <f>Return!B97*('DJI Components'!BE100/'DJI Components'!$HJ100)</f>
        <v>1.2839321813675519E-4</v>
      </c>
      <c r="J97" s="165">
        <f>Return!B97*('DJI Components'!BL100/'DJI Components'!$HJ100)</f>
        <v>1.4019769240962901E-4</v>
      </c>
      <c r="K97" s="165">
        <f>Return!B97*('DJI Components'!BS100/'DJI Components'!$HJ100)</f>
        <v>4.1453780808435382E-5</v>
      </c>
      <c r="L97" s="165">
        <f>Return!B97*('DJI Components'!BZ100/'DJI Components'!$HJ100)</f>
        <v>6.6977053554433016E-5</v>
      </c>
      <c r="M97" s="165">
        <f>Return!B97*('DJI Components'!CG100/'DJI Components'!$HJ100)</f>
        <v>1.0803717987827995E-4</v>
      </c>
      <c r="N97" s="165">
        <f>Return!B97*('DJI Components'!CN100/'DJI Components'!$HJ100)</f>
        <v>1.9790734602729762E-4</v>
      </c>
      <c r="O97" s="165">
        <f>Return!B97*('DJI Components'!CU100/'DJI Components'!$HJ100)</f>
        <v>1.5975114195386671E-4</v>
      </c>
      <c r="P97" s="165">
        <f>Return!B97*('DJI Components'!DB100/'DJI Components'!$HJ100)</f>
        <v>7.7677867820591709E-5</v>
      </c>
      <c r="Q97" s="165">
        <f>Return!B97*('DJI Components'!DI100/'DJI Components'!$HJ100)</f>
        <v>2.8647665633696457E-4</v>
      </c>
      <c r="R97" s="165">
        <f>Return!B97*('DJI Components'!DP100/'DJI Components'!$HJ100)</f>
        <v>2.7775895863204161E-4</v>
      </c>
      <c r="S97" s="165">
        <f>Return!B97*('DJI Components'!DW100/'DJI Components'!$HJ100)</f>
        <v>1.0667540610796382E-4</v>
      </c>
      <c r="T97" s="165">
        <f>Return!B97*('DJI Components'!ED100/'DJI Components'!$HJ100)</f>
        <v>1.3981415740532194E-4</v>
      </c>
      <c r="U97" s="165">
        <f>Return!B97*('DJI Components'!EK100/'DJI Components'!$HJ100)</f>
        <v>1.1366796698240066E-3</v>
      </c>
      <c r="V97" s="165">
        <f>Return!B97*('DJI Components'!ER100/'DJI Components'!$HJ100)</f>
        <v>1.2167978067537776E-4</v>
      </c>
      <c r="W97" s="165">
        <f>Return!B97*('DJI Components'!EY100/'DJI Components'!$HJ100)</f>
        <v>2.1771927792547772E-4</v>
      </c>
      <c r="X97" s="165">
        <f>Return!B97*('DJI Components'!FF100/'DJI Components'!$HJ100)</f>
        <v>1.4332802965428778E-4</v>
      </c>
      <c r="Y97" s="165">
        <f>Return!B97*('DJI Components'!FM100/'DJI Components'!$HJ100)</f>
        <v>2.4618376756279597E-5</v>
      </c>
      <c r="Z97" s="165">
        <f>Return!B97*('DJI Components'!FT100/'DJI Components'!$HJ100)</f>
        <v>2.2308715959155952E-4</v>
      </c>
      <c r="AA97" s="165">
        <f>Return!B97*('DJI Components'!GA100/'DJI Components'!$HJ100)</f>
        <v>1.5879354424697465E-4</v>
      </c>
      <c r="AB97" s="165">
        <f>Return!B97*('DJI Components'!GH100/'DJI Components'!$HJ100)</f>
        <v>2.3410606732232484E-4</v>
      </c>
      <c r="AC97" s="165">
        <f>Return!B97*('DJI Components'!GO100/'DJI Components'!$HJ100)</f>
        <v>3.0874467322079013E-5</v>
      </c>
      <c r="AD97" s="165">
        <f>Return!B97*('DJI Components'!GV100/'DJI Components'!$HJ100)</f>
        <v>2.7589952088444362E-4</v>
      </c>
      <c r="AE97" s="165">
        <f>Return!B97*('DJI Components'!HC100/'DJI Components'!$HJ100)</f>
        <v>2.1112110871631212E-4</v>
      </c>
      <c r="AF97" s="166">
        <f t="shared" si="1"/>
        <v>6.6554071826212518E-3</v>
      </c>
    </row>
    <row r="98" spans="1:32" x14ac:dyDescent="0.2">
      <c r="A98" s="127">
        <f>'DJI Components'!A101</f>
        <v>44217</v>
      </c>
      <c r="B98" s="164">
        <f>Return!B98*('DJI Components'!H101/'DJI Components'!$HJ101)</f>
        <v>2.6607197085462301E-5</v>
      </c>
      <c r="C98" s="165">
        <f>Return!B98*('DJI Components'!O101/'DJI Components'!$HJ101)</f>
        <v>2.7731708193187615E-5</v>
      </c>
      <c r="D98" s="165">
        <f>Return!D98*('DJI Components'!V101/'DJI Components'!$HJ101)</f>
        <v>-1.9622953889850364E-5</v>
      </c>
      <c r="E98" s="165">
        <f>Return!B98*('DJI Components'!AC101/'DJI Components'!$HJ101)</f>
        <v>6.2102693296943456E-4</v>
      </c>
      <c r="F98" s="165">
        <f>Return!B98*('DJI Components'!AJ101/'DJI Components'!$HJ101)</f>
        <v>3.2643111476960467E-5</v>
      </c>
      <c r="G98" s="165">
        <f>Return!B98*('DJI Components'!AQ101/'DJI Components'!$HJ101)</f>
        <v>2.8324981471906624E-5</v>
      </c>
      <c r="H98" s="165">
        <f>Return!B98*('DJI Components'!AX101/'DJI Components'!$HJ101)</f>
        <v>4.7871404914824621E-5</v>
      </c>
      <c r="I98" s="165">
        <f>Return!B98*('DJI Components'!BE101/'DJI Components'!$HJ101)</f>
        <v>5.1517261240553748E-5</v>
      </c>
      <c r="J98" s="165">
        <f>Return!B98*('DJI Components'!BL101/'DJI Components'!$HJ101)</f>
        <v>5.6854153168437286E-5</v>
      </c>
      <c r="K98" s="165">
        <f>Return!B98*('DJI Components'!BS101/'DJI Components'!$HJ101)</f>
        <v>1.6061459824956819E-5</v>
      </c>
      <c r="L98" s="165">
        <f>Return!B98*('DJI Components'!BZ101/'DJI Components'!$HJ101)</f>
        <v>2.6909004021310299E-5</v>
      </c>
      <c r="M98" s="165">
        <f>Return!B98*('DJI Components'!CG101/'DJI Components'!$HJ101)</f>
        <v>4.3146164737234477E-5</v>
      </c>
      <c r="N98" s="165">
        <f>Return!B98*('DJI Components'!CN101/'DJI Components'!$HJ101)</f>
        <v>8.1196492823014507E-5</v>
      </c>
      <c r="O98" s="165">
        <f>Return!B98*('DJI Components'!CU101/'DJI Components'!$HJ101)</f>
        <v>6.8588158616732678E-5</v>
      </c>
      <c r="P98" s="165">
        <f>Return!B98*('DJI Components'!DB101/'DJI Components'!$HJ101)</f>
        <v>3.1704917530253116E-5</v>
      </c>
      <c r="Q98" s="165">
        <f>Return!B98*('DJI Components'!DI101/'DJI Components'!$HJ101)</f>
        <v>1.1507115108560611E-4</v>
      </c>
      <c r="R98" s="165">
        <f>Return!B98*('DJI Components'!DP101/'DJI Components'!$HJ101)</f>
        <v>1.110786984077157E-4</v>
      </c>
      <c r="S98" s="165">
        <f>Return!B98*('DJI Components'!DW101/'DJI Components'!$HJ101)</f>
        <v>4.3001164001945539E-5</v>
      </c>
      <c r="T98" s="165">
        <f>Return!B98*('DJI Components'!ED101/'DJI Components'!$HJ101)</f>
        <v>5.5510578787694749E-5</v>
      </c>
      <c r="U98" s="165">
        <f>Return!B98*('DJI Components'!EK101/'DJI Components'!$HJ101)</f>
        <v>4.5858935250267361E-4</v>
      </c>
      <c r="V98" s="165">
        <f>Return!B98*('DJI Components'!ER101/'DJI Components'!$HJ101)</f>
        <v>4.8663517039679847E-5</v>
      </c>
      <c r="W98" s="165">
        <f>Return!B98*('DJI Components'!EY101/'DJI Components'!$HJ101)</f>
        <v>8.7192036739526462E-5</v>
      </c>
      <c r="X98" s="165">
        <f>Return!B98*('DJI Components'!FF101/'DJI Components'!$HJ101)</f>
        <v>5.8075970174999652E-5</v>
      </c>
      <c r="Y98" s="165">
        <f>Return!B98*('DJI Components'!FM101/'DJI Components'!$HJ101)</f>
        <v>1.0181694873930571E-5</v>
      </c>
      <c r="Z98" s="165">
        <f>Return!B98*('DJI Components'!FT101/'DJI Components'!$HJ101)</f>
        <v>9.1035948123633463E-5</v>
      </c>
      <c r="AA98" s="165">
        <f>Return!B98*('DJI Components'!GA101/'DJI Components'!$HJ101)</f>
        <v>6.4051297772779796E-5</v>
      </c>
      <c r="AB98" s="165">
        <f>Return!B98*('DJI Components'!GH101/'DJI Components'!$HJ101)</f>
        <v>9.4014287550915951E-5</v>
      </c>
      <c r="AC98" s="165">
        <f>Return!B98*('DJI Components'!GO101/'DJI Components'!$HJ101)</f>
        <v>1.255141499872945E-5</v>
      </c>
      <c r="AD98" s="165">
        <f>Return!B98*('DJI Components'!GV101/'DJI Components'!$HJ101)</f>
        <v>1.1076329140290266E-4</v>
      </c>
      <c r="AE98" s="165">
        <f>Return!B98*('DJI Components'!HC101/'DJI Components'!$HJ101)</f>
        <v>8.3986182645018933E-5</v>
      </c>
      <c r="AF98" s="166">
        <f t="shared" si="1"/>
        <v>2.5843265802921716E-3</v>
      </c>
    </row>
    <row r="99" spans="1:32" x14ac:dyDescent="0.2">
      <c r="A99" s="127">
        <f>'DJI Components'!A102</f>
        <v>44218</v>
      </c>
      <c r="B99" s="164">
        <f>Return!B99*('DJI Components'!H102/'DJI Components'!$HJ102)</f>
        <v>-9.5301082103956393E-5</v>
      </c>
      <c r="C99" s="165">
        <f>Return!B99*('DJI Components'!O102/'DJI Components'!$HJ102)</f>
        <v>-9.9271447396227317E-5</v>
      </c>
      <c r="D99" s="165">
        <f>Return!D99*('DJI Components'!V102/'DJI Components'!$HJ102)</f>
        <v>8.5720628612362819E-5</v>
      </c>
      <c r="E99" s="165">
        <f>Return!B99*('DJI Components'!AC102/'DJI Components'!$HJ102)</f>
        <v>-2.281929387355032E-3</v>
      </c>
      <c r="F99" s="165">
        <f>Return!B99*('DJI Components'!AJ102/'DJI Components'!$HJ102)</f>
        <v>-1.1715442336579407E-4</v>
      </c>
      <c r="G99" s="165">
        <f>Return!B99*('DJI Components'!AQ102/'DJI Components'!$HJ102)</f>
        <v>-1.0229890688704987E-4</v>
      </c>
      <c r="H99" s="165">
        <f>Return!B99*('DJI Components'!AX102/'DJI Components'!$HJ102)</f>
        <v>-1.7259138497667694E-4</v>
      </c>
      <c r="I99" s="165">
        <f>Return!B99*('DJI Components'!BE102/'DJI Components'!$HJ102)</f>
        <v>-1.8489855758764984E-4</v>
      </c>
      <c r="J99" s="165">
        <f>Return!B99*('DJI Components'!BL102/'DJI Components'!$HJ102)</f>
        <v>-2.0367066346804833E-4</v>
      </c>
      <c r="K99" s="165">
        <f>Return!B99*('DJI Components'!BS102/'DJI Components'!$HJ102)</f>
        <v>-5.816224203769331E-5</v>
      </c>
      <c r="L99" s="165">
        <f>Return!B99*('DJI Components'!BZ102/'DJI Components'!$HJ102)</f>
        <v>-9.7318225339389637E-5</v>
      </c>
      <c r="M99" s="165">
        <f>Return!B99*('DJI Components'!CG102/'DJI Components'!$HJ102)</f>
        <v>-1.5571746443191254E-4</v>
      </c>
      <c r="N99" s="165">
        <f>Return!B99*('DJI Components'!CN102/'DJI Components'!$HJ102)</f>
        <v>-2.9884089285961359E-4</v>
      </c>
      <c r="O99" s="165">
        <f>Return!B99*('DJI Components'!CU102/'DJI Components'!$HJ102)</f>
        <v>-2.2500401473850347E-4</v>
      </c>
      <c r="P99" s="165">
        <f>Return!B99*('DJI Components'!DB102/'DJI Components'!$HJ102)</f>
        <v>-1.0329848164774858E-4</v>
      </c>
      <c r="Q99" s="165">
        <f>Return!B99*('DJI Components'!DI102/'DJI Components'!$HJ102)</f>
        <v>-4.2081677148552967E-4</v>
      </c>
      <c r="R99" s="165">
        <f>Return!B99*('DJI Components'!DP102/'DJI Components'!$HJ102)</f>
        <v>-3.9859732020720373E-4</v>
      </c>
      <c r="S99" s="165">
        <f>Return!B99*('DJI Components'!DW102/'DJI Components'!$HJ102)</f>
        <v>-1.5539668567327234E-4</v>
      </c>
      <c r="T99" s="165">
        <f>Return!B99*('DJI Components'!ED102/'DJI Components'!$HJ102)</f>
        <v>-2.0024941433110716E-4</v>
      </c>
      <c r="U99" s="165">
        <f>Return!B99*('DJI Components'!EK102/'DJI Components'!$HJ102)</f>
        <v>-1.6656285547243369E-3</v>
      </c>
      <c r="V99" s="165">
        <f>Return!B99*('DJI Components'!ER102/'DJI Components'!$HJ102)</f>
        <v>-1.7317410373323173E-4</v>
      </c>
      <c r="W99" s="165">
        <f>Return!B99*('DJI Components'!EY102/'DJI Components'!$HJ102)</f>
        <v>-3.1288322247916033E-4</v>
      </c>
      <c r="X99" s="165">
        <f>Return!B99*('DJI Components'!FF102/'DJI Components'!$HJ102)</f>
        <v>-2.0526126478374309E-4</v>
      </c>
      <c r="Y99" s="165">
        <f>Return!B99*('DJI Components'!FM102/'DJI Components'!$HJ102)</f>
        <v>-3.6107206977461407E-5</v>
      </c>
      <c r="Z99" s="165">
        <f>Return!B99*('DJI Components'!FT102/'DJI Components'!$HJ102)</f>
        <v>-3.2230602521011168E-4</v>
      </c>
      <c r="AA99" s="165">
        <f>Return!B99*('DJI Components'!GA102/'DJI Components'!$HJ102)</f>
        <v>-2.3243881017184935E-4</v>
      </c>
      <c r="AB99" s="165">
        <f>Return!B99*('DJI Components'!GH102/'DJI Components'!$HJ102)</f>
        <v>-3.3490113634118023E-4</v>
      </c>
      <c r="AC99" s="165">
        <f>Return!B99*('DJI Components'!GO102/'DJI Components'!$HJ102)</f>
        <v>-4.6015429484398958E-5</v>
      </c>
      <c r="AD99" s="165">
        <f>Return!B99*('DJI Components'!GV102/'DJI Components'!$HJ102)</f>
        <v>-4.0464784094261519E-4</v>
      </c>
      <c r="AE99" s="165">
        <f>Return!B99*('DJI Components'!HC102/'DJI Components'!$HJ102)</f>
        <v>-3.0638046429212539E-4</v>
      </c>
      <c r="AF99" s="166">
        <f t="shared" si="1"/>
        <v>-9.3245407964202623E-3</v>
      </c>
    </row>
    <row r="100" spans="1:32" x14ac:dyDescent="0.2">
      <c r="A100" s="127">
        <f>'DJI Components'!A103</f>
        <v>44221</v>
      </c>
      <c r="B100" s="164">
        <f>Return!B100*('DJI Components'!H103/'DJI Components'!$HJ103)</f>
        <v>7.9605341569846484E-5</v>
      </c>
      <c r="C100" s="165">
        <f>Return!B100*('DJI Components'!O103/'DJI Components'!$HJ103)</f>
        <v>7.9010435495691732E-5</v>
      </c>
      <c r="D100" s="165">
        <f>Return!D100*('DJI Components'!V103/'DJI Components'!$HJ103)</f>
        <v>2.0710687581371645E-4</v>
      </c>
      <c r="E100" s="165">
        <f>Return!B100*('DJI Components'!AC103/'DJI Components'!$HJ103)</f>
        <v>1.9433512028041472E-3</v>
      </c>
      <c r="F100" s="165">
        <f>Return!B100*('DJI Components'!AJ103/'DJI Components'!$HJ103)</f>
        <v>9.6025858843912549E-5</v>
      </c>
      <c r="G100" s="165">
        <f>Return!B100*('DJI Components'!AQ103/'DJI Components'!$HJ103)</f>
        <v>8.2741918037633353E-5</v>
      </c>
      <c r="H100" s="165">
        <f>Return!B100*('DJI Components'!AX103/'DJI Components'!$HJ103)</f>
        <v>1.4172987234266536E-4</v>
      </c>
      <c r="I100" s="165">
        <f>Return!B100*('DJI Components'!BE103/'DJI Components'!$HJ103)</f>
        <v>1.5411250412332249E-4</v>
      </c>
      <c r="J100" s="165">
        <f>Return!B100*('DJI Components'!BL103/'DJI Components'!$HJ103)</f>
        <v>1.6978821843127489E-4</v>
      </c>
      <c r="K100" s="165">
        <f>Return!B100*('DJI Components'!BS103/'DJI Components'!$HJ103)</f>
        <v>4.8352750786792722E-5</v>
      </c>
      <c r="L100" s="165">
        <f>Return!B100*('DJI Components'!BZ103/'DJI Components'!$HJ103)</f>
        <v>7.8876591753344468E-5</v>
      </c>
      <c r="M100" s="165">
        <f>Return!B100*('DJI Components'!CG103/'DJI Components'!$HJ103)</f>
        <v>1.288220709248647E-4</v>
      </c>
      <c r="N100" s="165">
        <f>Return!B100*('DJI Components'!CN103/'DJI Components'!$HJ103)</f>
        <v>2.485868284871114E-4</v>
      </c>
      <c r="O100" s="165">
        <f>Return!B100*('DJI Components'!CU103/'DJI Components'!$HJ103)</f>
        <v>1.8244266842634503E-4</v>
      </c>
      <c r="P100" s="165">
        <f>Return!B100*('DJI Components'!DB103/'DJI Components'!$HJ103)</f>
        <v>8.5580215322399183E-5</v>
      </c>
      <c r="Q100" s="165">
        <f>Return!B100*('DJI Components'!DI103/'DJI Components'!$HJ103)</f>
        <v>3.5390585726109448E-4</v>
      </c>
      <c r="R100" s="165">
        <f>Return!B100*('DJI Components'!DP103/'DJI Components'!$HJ103)</f>
        <v>3.2618866085040726E-4</v>
      </c>
      <c r="S100" s="165">
        <f>Return!B100*('DJI Components'!DW103/'DJI Components'!$HJ103)</f>
        <v>1.2875071459384627E-4</v>
      </c>
      <c r="T100" s="165">
        <f>Return!B100*('DJI Components'!ED103/'DJI Components'!$HJ103)</f>
        <v>1.6629208219017349E-4</v>
      </c>
      <c r="U100" s="165">
        <f>Return!B100*('DJI Components'!EK103/'DJI Components'!$HJ103)</f>
        <v>1.402151094565058E-3</v>
      </c>
      <c r="V100" s="165">
        <f>Return!B100*('DJI Components'!ER103/'DJI Components'!$HJ103)</f>
        <v>1.4165317036142307E-4</v>
      </c>
      <c r="W100" s="165">
        <f>Return!B100*('DJI Components'!EY103/'DJI Components'!$HJ103)</f>
        <v>2.6374936037357373E-4</v>
      </c>
      <c r="X100" s="165">
        <f>Return!B100*('DJI Components'!FF103/'DJI Components'!$HJ103)</f>
        <v>1.7306137626228128E-4</v>
      </c>
      <c r="Y100" s="165">
        <f>Return!B100*('DJI Components'!FM103/'DJI Components'!$HJ103)</f>
        <v>3.0028193897689925E-5</v>
      </c>
      <c r="Z100" s="165">
        <f>Return!B100*('DJI Components'!FT103/'DJI Components'!$HJ103)</f>
        <v>2.672900436998739E-4</v>
      </c>
      <c r="AA100" s="165">
        <f>Return!B100*('DJI Components'!GA103/'DJI Components'!$HJ103)</f>
        <v>1.9580258226156323E-4</v>
      </c>
      <c r="AB100" s="165">
        <f>Return!B100*('DJI Components'!GH103/'DJI Components'!$HJ103)</f>
        <v>2.7609886532178299E-4</v>
      </c>
      <c r="AC100" s="165">
        <f>Return!B100*('DJI Components'!GO103/'DJI Components'!$HJ103)</f>
        <v>3.8229498570598011E-5</v>
      </c>
      <c r="AD100" s="165">
        <f>Return!B100*('DJI Components'!GV103/'DJI Components'!$HJ103)</f>
        <v>3.3502777449025156E-4</v>
      </c>
      <c r="AE100" s="165">
        <f>Return!B100*('DJI Components'!HC103/'DJI Components'!$HJ103)</f>
        <v>2.5258513187045373E-4</v>
      </c>
      <c r="AF100" s="166">
        <f t="shared" si="1"/>
        <v>8.0769477597331385E-3</v>
      </c>
    </row>
    <row r="101" spans="1:32" x14ac:dyDescent="0.2">
      <c r="A101" s="127">
        <f>'DJI Components'!A104</f>
        <v>44222</v>
      </c>
      <c r="B101" s="164">
        <f>Return!B101*('DJI Components'!H104/'DJI Components'!$HJ104)</f>
        <v>3.3535579431614261E-4</v>
      </c>
      <c r="C101" s="165">
        <f>Return!B101*('DJI Components'!O104/'DJI Components'!$HJ104)</f>
        <v>3.0902850184819054E-4</v>
      </c>
      <c r="D101" s="165">
        <f>Return!D101*('DJI Components'!V104/'DJI Components'!$HJ104)</f>
        <v>8.4613014176559406E-5</v>
      </c>
      <c r="E101" s="165">
        <f>Return!B101*('DJI Components'!AC104/'DJI Components'!$HJ104)</f>
        <v>7.9414207425871092E-3</v>
      </c>
      <c r="F101" s="165">
        <f>Return!B101*('DJI Components'!AJ104/'DJI Components'!$HJ104)</f>
        <v>3.8924339874925752E-4</v>
      </c>
      <c r="G101" s="165">
        <f>Return!B101*('DJI Components'!AQ104/'DJI Components'!$HJ104)</f>
        <v>3.3732017981054655E-4</v>
      </c>
      <c r="H101" s="165">
        <f>Return!B101*('DJI Components'!AX104/'DJI Components'!$HJ104)</f>
        <v>5.6840625991313076E-4</v>
      </c>
      <c r="I101" s="165">
        <f>Return!B101*('DJI Components'!BE104/'DJI Components'!$HJ104)</f>
        <v>6.3192943127682831E-4</v>
      </c>
      <c r="J101" s="165">
        <f>Return!B101*('DJI Components'!BL104/'DJI Components'!$HJ104)</f>
        <v>6.999107168693732E-4</v>
      </c>
      <c r="K101" s="165">
        <f>Return!B101*('DJI Components'!BS104/'DJI Components'!$HJ104)</f>
        <v>1.9357441260852052E-4</v>
      </c>
      <c r="L101" s="165">
        <f>Return!B101*('DJI Components'!BZ104/'DJI Components'!$HJ104)</f>
        <v>3.2033011219363168E-4</v>
      </c>
      <c r="M101" s="165">
        <f>Return!B101*('DJI Components'!CG104/'DJI Components'!$HJ104)</f>
        <v>5.2465118385443081E-4</v>
      </c>
      <c r="N101" s="165">
        <f>Return!B101*('DJI Components'!CN104/'DJI Components'!$HJ104)</f>
        <v>1.0053143409733652E-3</v>
      </c>
      <c r="O101" s="165">
        <f>Return!B101*('DJI Components'!CU104/'DJI Components'!$HJ104)</f>
        <v>7.4120642854878826E-4</v>
      </c>
      <c r="P101" s="165">
        <f>Return!B101*('DJI Components'!DB104/'DJI Components'!$HJ104)</f>
        <v>3.6064597715393729E-4</v>
      </c>
      <c r="Q101" s="165">
        <f>Return!B101*('DJI Components'!DI104/'DJI Components'!$HJ104)</f>
        <v>1.4829405482051565E-3</v>
      </c>
      <c r="R101" s="165">
        <f>Return!B101*('DJI Components'!DP104/'DJI Components'!$HJ104)</f>
        <v>1.325282503987759E-3</v>
      </c>
      <c r="S101" s="165">
        <f>Return!B101*('DJI Components'!DW104/'DJI Components'!$HJ104)</f>
        <v>5.3027504274673614E-4</v>
      </c>
      <c r="T101" s="165">
        <f>Return!B101*('DJI Components'!ED104/'DJI Components'!$HJ104)</f>
        <v>6.7088241912860252E-4</v>
      </c>
      <c r="U101" s="165">
        <f>Return!B101*('DJI Components'!EK104/'DJI Components'!$HJ104)</f>
        <v>5.7900039409674378E-3</v>
      </c>
      <c r="V101" s="165">
        <f>Return!B101*('DJI Components'!ER104/'DJI Components'!$HJ104)</f>
        <v>5.675960541549678E-4</v>
      </c>
      <c r="W101" s="165">
        <f>Return!B101*('DJI Components'!EY104/'DJI Components'!$HJ104)</f>
        <v>1.0829097157745188E-3</v>
      </c>
      <c r="X101" s="165">
        <f>Return!B101*('DJI Components'!FF104/'DJI Components'!$HJ104)</f>
        <v>6.9617557580482444E-4</v>
      </c>
      <c r="Y101" s="165">
        <f>Return!B101*('DJI Components'!FM104/'DJI Components'!$HJ104)</f>
        <v>1.2028518889258524E-4</v>
      </c>
      <c r="Z101" s="165">
        <f>Return!B101*('DJI Components'!FT104/'DJI Components'!$HJ104)</f>
        <v>1.0757031139859653E-3</v>
      </c>
      <c r="AA101" s="165">
        <f>Return!B101*('DJI Components'!GA104/'DJI Components'!$HJ104)</f>
        <v>7.7350198344156322E-4</v>
      </c>
      <c r="AB101" s="165">
        <f>Return!B101*('DJI Components'!GH104/'DJI Components'!$HJ104)</f>
        <v>1.1321472281869865E-3</v>
      </c>
      <c r="AC101" s="165">
        <f>Return!B101*('DJI Components'!GO104/'DJI Components'!$HJ104)</f>
        <v>1.5622564537496843E-4</v>
      </c>
      <c r="AD101" s="165">
        <f>Return!B101*('DJI Components'!GV104/'DJI Components'!$HJ104)</f>
        <v>1.3790280250293525E-3</v>
      </c>
      <c r="AE101" s="165">
        <f>Return!B101*('DJI Components'!HC104/'DJI Components'!$HJ104)</f>
        <v>1.0164801129879824E-3</v>
      </c>
      <c r="AF101" s="166">
        <f t="shared" si="1"/>
        <v>3.2242387593549214E-2</v>
      </c>
    </row>
    <row r="102" spans="1:32" x14ac:dyDescent="0.2">
      <c r="A102" s="127">
        <f>'DJI Components'!A105</f>
        <v>44223</v>
      </c>
      <c r="B102" s="164">
        <f>Return!B102*('DJI Components'!H105/'DJI Components'!$HJ105)</f>
        <v>6.7259569798649099E-4</v>
      </c>
      <c r="C102" s="165">
        <f>Return!B102*('DJI Components'!O105/'DJI Components'!$HJ105)</f>
        <v>5.7390041720277484E-4</v>
      </c>
      <c r="D102" s="165">
        <f>Return!D102*('DJI Components'!V105/'DJI Components'!$HJ105)</f>
        <v>-4.2897989072709951E-4</v>
      </c>
      <c r="E102" s="165">
        <f>Return!B102*('DJI Components'!AC105/'DJI Components'!$HJ105)</f>
        <v>1.4899024433937369E-2</v>
      </c>
      <c r="F102" s="165">
        <f>Return!B102*('DJI Components'!AJ105/'DJI Components'!$HJ105)</f>
        <v>7.0667409325506146E-4</v>
      </c>
      <c r="G102" s="165">
        <f>Return!B102*('DJI Components'!AQ105/'DJI Components'!$HJ105)</f>
        <v>6.1533643484120023E-4</v>
      </c>
      <c r="H102" s="165">
        <f>Return!B102*('DJI Components'!AX105/'DJI Components'!$HJ105)</f>
        <v>1.0607027032842843E-3</v>
      </c>
      <c r="I102" s="165">
        <f>Return!B102*('DJI Components'!BE105/'DJI Components'!$HJ105)</f>
        <v>1.2063683206036712E-3</v>
      </c>
      <c r="J102" s="165">
        <f>Return!B102*('DJI Components'!BL105/'DJI Components'!$HJ105)</f>
        <v>1.3028779611731506E-3</v>
      </c>
      <c r="K102" s="165">
        <f>Return!B102*('DJI Components'!BS105/'DJI Components'!$HJ105)</f>
        <v>3.5713189927755694E-4</v>
      </c>
      <c r="L102" s="165">
        <f>Return!B102*('DJI Components'!BZ105/'DJI Components'!$HJ105)</f>
        <v>5.8751028499311338E-4</v>
      </c>
      <c r="M102" s="165">
        <f>Return!B102*('DJI Components'!CG105/'DJI Components'!$HJ105)</f>
        <v>9.8486874685428443E-4</v>
      </c>
      <c r="N102" s="165">
        <f>Return!B102*('DJI Components'!CN105/'DJI Components'!$HJ105)</f>
        <v>1.8431851395100238E-3</v>
      </c>
      <c r="O102" s="165">
        <f>Return!B102*('DJI Components'!CU105/'DJI Components'!$HJ105)</f>
        <v>1.3602377415283169E-3</v>
      </c>
      <c r="P102" s="165">
        <f>Return!B102*('DJI Components'!DB105/'DJI Components'!$HJ105)</f>
        <v>6.8174157711998096E-4</v>
      </c>
      <c r="Q102" s="165">
        <f>Return!B102*('DJI Components'!DI105/'DJI Components'!$HJ105)</f>
        <v>2.7609516206890069E-3</v>
      </c>
      <c r="R102" s="165">
        <f>Return!B102*('DJI Components'!DP105/'DJI Components'!$HJ105)</f>
        <v>2.4347973263057661E-3</v>
      </c>
      <c r="S102" s="165">
        <f>Return!B102*('DJI Components'!DW105/'DJI Components'!$HJ105)</f>
        <v>9.635527262317567E-4</v>
      </c>
      <c r="T102" s="165">
        <f>Return!B102*('DJI Components'!ED105/'DJI Components'!$HJ105)</f>
        <v>1.2181373928028389E-3</v>
      </c>
      <c r="U102" s="165">
        <f>Return!B102*('DJI Components'!EK105/'DJI Components'!$HJ105)</f>
        <v>1.0973686826628897E-2</v>
      </c>
      <c r="V102" s="165">
        <f>Return!B102*('DJI Components'!ER105/'DJI Components'!$HJ105)</f>
        <v>1.0407129600798165E-3</v>
      </c>
      <c r="W102" s="165">
        <f>Return!B102*('DJI Components'!EY105/'DJI Components'!$HJ105)</f>
        <v>1.974938900106481E-3</v>
      </c>
      <c r="X102" s="165">
        <f>Return!B102*('DJI Components'!FF105/'DJI Components'!$HJ105)</f>
        <v>1.3307129195523702E-3</v>
      </c>
      <c r="Y102" s="165">
        <f>Return!B102*('DJI Components'!FM105/'DJI Components'!$HJ105)</f>
        <v>2.2075409713941452E-4</v>
      </c>
      <c r="Z102" s="165">
        <f>Return!B102*('DJI Components'!FT105/'DJI Components'!$HJ105)</f>
        <v>1.9737837955629144E-3</v>
      </c>
      <c r="AA102" s="165">
        <f>Return!B102*('DJI Components'!GA105/'DJI Components'!$HJ105)</f>
        <v>1.425189726057616E-3</v>
      </c>
      <c r="AB102" s="165">
        <f>Return!B102*('DJI Components'!GH105/'DJI Components'!$HJ105)</f>
        <v>2.0658910447216212E-3</v>
      </c>
      <c r="AC102" s="165">
        <f>Return!B102*('DJI Components'!GO105/'DJI Components'!$HJ105)</f>
        <v>2.9255568293806624E-4</v>
      </c>
      <c r="AD102" s="165">
        <f>Return!B102*('DJI Components'!GV105/'DJI Components'!$HJ105)</f>
        <v>2.5423826015171609E-3</v>
      </c>
      <c r="AE102" s="165">
        <f>Return!B102*('DJI Components'!HC105/'DJI Components'!$HJ105)</f>
        <v>1.8477899397212907E-3</v>
      </c>
      <c r="AF102" s="166">
        <f t="shared" si="1"/>
        <v>5.9489013120895176E-2</v>
      </c>
    </row>
    <row r="103" spans="1:32" x14ac:dyDescent="0.2">
      <c r="A103" s="127">
        <f>'DJI Components'!A106</f>
        <v>44224</v>
      </c>
      <c r="B103" s="164">
        <f>Return!B103*('DJI Components'!H106/'DJI Components'!$HJ106)</f>
        <v>-1.8763784618712085E-4</v>
      </c>
      <c r="C103" s="165">
        <f>Return!B103*('DJI Components'!O106/'DJI Components'!$HJ106)</f>
        <v>-1.698925320301063E-4</v>
      </c>
      <c r="D103" s="165">
        <f>Return!D103*('DJI Components'!V106/'DJI Components'!$HJ106)</f>
        <v>-1.919060214296534E-4</v>
      </c>
      <c r="E103" s="165">
        <f>Return!B103*('DJI Components'!AC106/'DJI Components'!$HJ106)</f>
        <v>-4.0816888138481945E-3</v>
      </c>
      <c r="F103" s="165">
        <f>Return!B103*('DJI Components'!AJ106/'DJI Components'!$HJ106)</f>
        <v>-2.0392535733368598E-4</v>
      </c>
      <c r="G103" s="165">
        <f>Return!B103*('DJI Components'!AQ106/'DJI Components'!$HJ106)</f>
        <v>-1.7827498358165674E-4</v>
      </c>
      <c r="H103" s="165">
        <f>Return!B103*('DJI Components'!AX106/'DJI Components'!$HJ106)</f>
        <v>-3.0392104209684475E-4</v>
      </c>
      <c r="I103" s="165">
        <f>Return!B103*('DJI Components'!BE106/'DJI Components'!$HJ106)</f>
        <v>-3.3977633841779435E-4</v>
      </c>
      <c r="J103" s="165">
        <f>Return!B103*('DJI Components'!BL106/'DJI Components'!$HJ106)</f>
        <v>-3.7459750423181191E-4</v>
      </c>
      <c r="K103" s="165">
        <f>Return!B103*('DJI Components'!BS106/'DJI Components'!$HJ106)</f>
        <v>-1.0557649569661515E-4</v>
      </c>
      <c r="L103" s="165">
        <f>Return!B103*('DJI Components'!BZ106/'DJI Components'!$HJ106)</f>
        <v>-1.6781864900679801E-4</v>
      </c>
      <c r="M103" s="165">
        <f>Return!B103*('DJI Components'!CG106/'DJI Components'!$HJ106)</f>
        <v>-2.7081414578720119E-4</v>
      </c>
      <c r="N103" s="165">
        <f>Return!B103*('DJI Components'!CN106/'DJI Components'!$HJ106)</f>
        <v>-5.3089663815218268E-4</v>
      </c>
      <c r="O103" s="165">
        <f>Return!B103*('DJI Components'!CU106/'DJI Components'!$HJ106)</f>
        <v>-4.039901499486452E-4</v>
      </c>
      <c r="P103" s="165">
        <f>Return!B103*('DJI Components'!DB106/'DJI Components'!$HJ106)</f>
        <v>-1.8976161789360527E-4</v>
      </c>
      <c r="Q103" s="165">
        <f>Return!B103*('DJI Components'!DI106/'DJI Components'!$HJ106)</f>
        <v>-7.8977864528282662E-4</v>
      </c>
      <c r="R103" s="165">
        <f>Return!B103*('DJI Components'!DP106/'DJI Components'!$HJ106)</f>
        <v>-7.0337474474025687E-4</v>
      </c>
      <c r="S103" s="165">
        <f>Return!B103*('DJI Components'!DW106/'DJI Components'!$HJ106)</f>
        <v>-2.7330379148370455E-4</v>
      </c>
      <c r="T103" s="165">
        <f>Return!B103*('DJI Components'!ED106/'DJI Components'!$HJ106)</f>
        <v>-3.4962922033223684E-4</v>
      </c>
      <c r="U103" s="165">
        <f>Return!B103*('DJI Components'!EK106/'DJI Components'!$HJ106)</f>
        <v>-3.1959633947048426E-3</v>
      </c>
      <c r="V103" s="165">
        <f>Return!B103*('DJI Components'!ER106/'DJI Components'!$HJ106)</f>
        <v>-3.0378998011011476E-4</v>
      </c>
      <c r="W103" s="165">
        <f>Return!B103*('DJI Components'!EY106/'DJI Components'!$HJ106)</f>
        <v>-5.6930968274460775E-4</v>
      </c>
      <c r="X103" s="165">
        <f>Return!B103*('DJI Components'!FF106/'DJI Components'!$HJ106)</f>
        <v>-3.6661886193274543E-4</v>
      </c>
      <c r="Y103" s="165">
        <f>Return!B103*('DJI Components'!FM106/'DJI Components'!$HJ106)</f>
        <v>-6.2894199995448897E-5</v>
      </c>
      <c r="Z103" s="165">
        <f>Return!B103*('DJI Components'!FT106/'DJI Components'!$HJ106)</f>
        <v>-5.6901758654414171E-4</v>
      </c>
      <c r="AA103" s="165">
        <f>Return!B103*('DJI Components'!GA106/'DJI Components'!$HJ106)</f>
        <v>-4.0635635972801183E-4</v>
      </c>
      <c r="AB103" s="165">
        <f>Return!B103*('DJI Components'!GH106/'DJI Components'!$HJ106)</f>
        <v>-5.9625897123386385E-4</v>
      </c>
      <c r="AC103" s="165">
        <f>Return!B103*('DJI Components'!GO106/'DJI Components'!$HJ106)</f>
        <v>-8.3993175798833316E-5</v>
      </c>
      <c r="AD103" s="165">
        <f>Return!B103*('DJI Components'!GV106/'DJI Components'!$HJ106)</f>
        <v>-7.2130186084936481E-4</v>
      </c>
      <c r="AE103" s="165">
        <f>Return!B103*('DJI Components'!HC106/'DJI Components'!$HJ106)</f>
        <v>-5.5304221219953172E-4</v>
      </c>
      <c r="AF103" s="166">
        <f t="shared" si="1"/>
        <v>-1.7245110823322449E-2</v>
      </c>
    </row>
    <row r="104" spans="1:32" x14ac:dyDescent="0.2">
      <c r="A104" s="127">
        <f>'DJI Components'!A107</f>
        <v>44225</v>
      </c>
      <c r="B104" s="164">
        <f>Return!B104*('DJI Components'!H107/'DJI Components'!$HJ107)</f>
        <v>-4.5044979617863909E-4</v>
      </c>
      <c r="C104" s="165">
        <f>Return!B104*('DJI Components'!O107/'DJI Components'!$HJ107)</f>
        <v>-4.1616631868128539E-4</v>
      </c>
      <c r="D104" s="165">
        <f>Return!D104*('DJI Components'!V107/'DJI Components'!$HJ107)</f>
        <v>-3.8261924719060967E-4</v>
      </c>
      <c r="E104" s="165">
        <f>Return!B104*('DJI Components'!AC107/'DJI Components'!$HJ107)</f>
        <v>-9.8486349304710494E-3</v>
      </c>
      <c r="F104" s="165">
        <f>Return!B104*('DJI Components'!AJ107/'DJI Components'!$HJ107)</f>
        <v>-5.0329749833412168E-4</v>
      </c>
      <c r="G104" s="165">
        <f>Return!B104*('DJI Components'!AQ107/'DJI Components'!$HJ107)</f>
        <v>-4.432426083310124E-4</v>
      </c>
      <c r="H104" s="165">
        <f>Return!B104*('DJI Components'!AX107/'DJI Components'!$HJ107)</f>
        <v>-7.2914233754406942E-4</v>
      </c>
      <c r="I104" s="165">
        <f>Return!B104*('DJI Components'!BE107/'DJI Components'!$HJ107)</f>
        <v>-8.3743531515573851E-4</v>
      </c>
      <c r="J104" s="165">
        <f>Return!B104*('DJI Components'!BL107/'DJI Components'!$HJ107)</f>
        <v>-9.1989304121904041E-4</v>
      </c>
      <c r="K104" s="165">
        <f>Return!B104*('DJI Components'!BS107/'DJI Components'!$HJ107)</f>
        <v>-2.5919873844754262E-4</v>
      </c>
      <c r="L104" s="165">
        <f>Return!B104*('DJI Components'!BZ107/'DJI Components'!$HJ107)</f>
        <v>-4.1477928655768513E-4</v>
      </c>
      <c r="M104" s="165">
        <f>Return!B104*('DJI Components'!CG107/'DJI Components'!$HJ107)</f>
        <v>-6.7466665088966897E-4</v>
      </c>
      <c r="N104" s="165">
        <f>Return!B104*('DJI Components'!CN107/'DJI Components'!$HJ107)</f>
        <v>-1.2961864096818097E-3</v>
      </c>
      <c r="O104" s="165">
        <f>Return!B104*('DJI Components'!CU107/'DJI Components'!$HJ107)</f>
        <v>-1.002650846347544E-3</v>
      </c>
      <c r="P104" s="165">
        <f>Return!B104*('DJI Components'!DB107/'DJI Components'!$HJ107)</f>
        <v>-4.7183009615309668E-4</v>
      </c>
      <c r="Q104" s="165">
        <f>Return!B104*('DJI Components'!DI107/'DJI Components'!$HJ107)</f>
        <v>-1.9091550265196392E-3</v>
      </c>
      <c r="R104" s="165">
        <f>Return!B104*('DJI Components'!DP107/'DJI Components'!$HJ107)</f>
        <v>-1.743624301168977E-3</v>
      </c>
      <c r="S104" s="165">
        <f>Return!B104*('DJI Components'!DW107/'DJI Components'!$HJ107)</f>
        <v>-6.8846495315002317E-4</v>
      </c>
      <c r="T104" s="165">
        <f>Return!B104*('DJI Components'!ED107/'DJI Components'!$HJ107)</f>
        <v>-8.6684973196920383E-4</v>
      </c>
      <c r="U104" s="165">
        <f>Return!B104*('DJI Components'!EK107/'DJI Components'!$HJ107)</f>
        <v>-7.7775692435310285E-3</v>
      </c>
      <c r="V104" s="165">
        <f>Return!B104*('DJI Components'!ER107/'DJI Components'!$HJ107)</f>
        <v>-7.5511807055110916E-4</v>
      </c>
      <c r="W104" s="165">
        <f>Return!B104*('DJI Components'!EY107/'DJI Components'!$HJ107)</f>
        <v>-1.4035431406100485E-3</v>
      </c>
      <c r="X104" s="165">
        <f>Return!B104*('DJI Components'!FF107/'DJI Components'!$HJ107)</f>
        <v>-9.0401596901959805E-4</v>
      </c>
      <c r="Y104" s="165">
        <f>Return!B104*('DJI Components'!FM107/'DJI Components'!$HJ107)</f>
        <v>-1.5348924153455257E-4</v>
      </c>
      <c r="Z104" s="165">
        <f>Return!B104*('DJI Components'!FT107/'DJI Components'!$HJ107)</f>
        <v>-1.4018791466233064E-3</v>
      </c>
      <c r="AA104" s="165">
        <f>Return!B104*('DJI Components'!GA107/'DJI Components'!$HJ107)</f>
        <v>-1.0072147155080827E-3</v>
      </c>
      <c r="AB104" s="165">
        <f>Return!B104*('DJI Components'!GH107/'DJI Components'!$HJ107)</f>
        <v>-1.457157711487714E-3</v>
      </c>
      <c r="AC104" s="165">
        <f>Return!B104*('DJI Components'!GO107/'DJI Components'!$HJ107)</f>
        <v>-2.1356738210819519E-4</v>
      </c>
      <c r="AD104" s="165">
        <f>Return!B104*('DJI Components'!GV107/'DJI Components'!$HJ107)</f>
        <v>-1.7670718124814929E-3</v>
      </c>
      <c r="AE104" s="165">
        <f>Return!B104*('DJI Components'!HC107/'DJI Components'!$HJ107)</f>
        <v>-1.3563791582302807E-3</v>
      </c>
      <c r="AF104" s="166">
        <f t="shared" si="1"/>
        <v>-4.205529272567618E-2</v>
      </c>
    </row>
    <row r="105" spans="1:32" x14ac:dyDescent="0.2">
      <c r="A105" s="127">
        <f>'DJI Components'!A108</f>
        <v>44228</v>
      </c>
      <c r="B105" s="164">
        <f>Return!B105*('DJI Components'!H108/'DJI Components'!$HJ108)</f>
        <v>-5.7348359703208185E-5</v>
      </c>
      <c r="C105" s="165">
        <f>Return!B105*('DJI Components'!O108/'DJI Components'!$HJ108)</f>
        <v>-5.3416621958381483E-5</v>
      </c>
      <c r="D105" s="165">
        <f>Return!D105*('DJI Components'!V108/'DJI Components'!$HJ108)</f>
        <v>-6.1568502971593388E-5</v>
      </c>
      <c r="E105" s="165">
        <f>Return!B105*('DJI Components'!AC108/'DJI Components'!$HJ108)</f>
        <v>-1.2765414606707172E-3</v>
      </c>
      <c r="F105" s="165">
        <f>Return!B105*('DJI Components'!AJ108/'DJI Components'!$HJ108)</f>
        <v>-6.472058408964494E-5</v>
      </c>
      <c r="G105" s="165">
        <f>Return!B105*('DJI Components'!AQ108/'DJI Components'!$HJ108)</f>
        <v>-5.7098828495024702E-5</v>
      </c>
      <c r="H105" s="165">
        <f>Return!B105*('DJI Components'!AX108/'DJI Components'!$HJ108)</f>
        <v>-9.4293036610599223E-5</v>
      </c>
      <c r="I105" s="165">
        <f>Return!B105*('DJI Components'!BE108/'DJI Components'!$HJ108)</f>
        <v>-1.0874515634199109E-4</v>
      </c>
      <c r="J105" s="165">
        <f>Return!B105*('DJI Components'!BL108/'DJI Components'!$HJ108)</f>
        <v>-1.1809906212481274E-4</v>
      </c>
      <c r="K105" s="165">
        <f>Return!B105*('DJI Components'!BS108/'DJI Components'!$HJ108)</f>
        <v>-3.042542184146753E-5</v>
      </c>
      <c r="L105" s="165">
        <f>Return!B105*('DJI Components'!BZ108/'DJI Components'!$HJ108)</f>
        <v>-5.3582677551578377E-5</v>
      </c>
      <c r="M105" s="165">
        <f>Return!B105*('DJI Components'!CG108/'DJI Components'!$HJ108)</f>
        <v>-8.629857140811747E-5</v>
      </c>
      <c r="N105" s="165">
        <f>Return!B105*('DJI Components'!CN108/'DJI Components'!$HJ108)</f>
        <v>-1.6481848072814539E-4</v>
      </c>
      <c r="O105" s="165">
        <f>Return!B105*('DJI Components'!CU108/'DJI Components'!$HJ108)</f>
        <v>-1.3056536239116967E-4</v>
      </c>
      <c r="P105" s="165">
        <f>Return!B105*('DJI Components'!DB108/'DJI Components'!$HJ108)</f>
        <v>-6.0885161309794275E-5</v>
      </c>
      <c r="Q105" s="165">
        <f>Return!B105*('DJI Components'!DI108/'DJI Components'!$HJ108)</f>
        <v>-2.4280883063271442E-4</v>
      </c>
      <c r="R105" s="165">
        <f>Return!B105*('DJI Components'!DP108/'DJI Components'!$HJ108)</f>
        <v>-2.2421303034998131E-4</v>
      </c>
      <c r="S105" s="165">
        <f>Return!B105*('DJI Components'!DW108/'DJI Components'!$HJ108)</f>
        <v>-8.7878293286731111E-5</v>
      </c>
      <c r="T105" s="165">
        <f>Return!B105*('DJI Components'!ED108/'DJI Components'!$HJ108)</f>
        <v>-1.109599300437032E-4</v>
      </c>
      <c r="U105" s="165">
        <f>Return!B105*('DJI Components'!EK108/'DJI Components'!$HJ108)</f>
        <v>-1.0245920331912091E-3</v>
      </c>
      <c r="V105" s="165">
        <f>Return!B105*('DJI Components'!ER108/'DJI Components'!$HJ108)</f>
        <v>-9.7812832455609889E-5</v>
      </c>
      <c r="W105" s="165">
        <f>Return!B105*('DJI Components'!EY108/'DJI Components'!$HJ108)</f>
        <v>-1.8002610976046172E-4</v>
      </c>
      <c r="X105" s="165">
        <f>Return!B105*('DJI Components'!FF108/'DJI Components'!$HJ108)</f>
        <v>-1.1542377239963794E-4</v>
      </c>
      <c r="Y105" s="165">
        <f>Return!B105*('DJI Components'!FM108/'DJI Components'!$HJ108)</f>
        <v>-1.9845616055370631E-5</v>
      </c>
      <c r="Z105" s="165">
        <f>Return!B105*('DJI Components'!FT108/'DJI Components'!$HJ108)</f>
        <v>-1.7897804467456791E-4</v>
      </c>
      <c r="AA105" s="165">
        <f>Return!B105*('DJI Components'!GA108/'DJI Components'!$HJ108)</f>
        <v>-1.2732701190023237E-4</v>
      </c>
      <c r="AB105" s="165">
        <f>Return!B105*('DJI Components'!GH108/'DJI Components'!$HJ108)</f>
        <v>-1.9071468439759505E-4</v>
      </c>
      <c r="AC105" s="165">
        <f>Return!B105*('DJI Components'!GO108/'DJI Components'!$HJ108)</f>
        <v>-2.729424732856579E-5</v>
      </c>
      <c r="AD105" s="165">
        <f>Return!B105*('DJI Components'!GV108/'DJI Components'!$HJ108)</f>
        <v>-2.2336200535487484E-4</v>
      </c>
      <c r="AE105" s="165">
        <f>Return!B105*('DJI Components'!HC108/'DJI Components'!$HJ108)</f>
        <v>-1.7583101512329074E-4</v>
      </c>
      <c r="AF105" s="166">
        <f t="shared" si="1"/>
        <v>-5.4454747451507914E-3</v>
      </c>
    </row>
    <row r="106" spans="1:32" x14ac:dyDescent="0.2">
      <c r="A106" s="127">
        <f>'DJI Components'!A109</f>
        <v>44229</v>
      </c>
      <c r="B106" s="164">
        <f>Return!B106*('DJI Components'!H109/'DJI Components'!$HJ109)</f>
        <v>1.9113657325878314E-5</v>
      </c>
      <c r="C106" s="165">
        <f>Return!B106*('DJI Components'!O109/'DJI Components'!$HJ109)</f>
        <v>1.8327984061729872E-5</v>
      </c>
      <c r="D106" s="165">
        <f>Return!D106*('DJI Components'!V109/'DJI Components'!$HJ109)</f>
        <v>3.7258368035380109E-6</v>
      </c>
      <c r="E106" s="165">
        <f>Return!B106*('DJI Components'!AC109/'DJI Components'!$HJ109)</f>
        <v>4.2737224283849907E-4</v>
      </c>
      <c r="F106" s="165">
        <f>Return!B106*('DJI Components'!AJ109/'DJI Components'!$HJ109)</f>
        <v>2.2092007704203728E-5</v>
      </c>
      <c r="G106" s="165">
        <f>Return!B106*('DJI Components'!AQ109/'DJI Components'!$HJ109)</f>
        <v>1.9795743747548587E-5</v>
      </c>
      <c r="H106" s="165">
        <f>Return!B106*('DJI Components'!AX109/'DJI Components'!$HJ109)</f>
        <v>3.1605481099277583E-5</v>
      </c>
      <c r="I106" s="165">
        <f>Return!B106*('DJI Components'!BE109/'DJI Components'!$HJ109)</f>
        <v>3.652010904527133E-5</v>
      </c>
      <c r="J106" s="165">
        <f>Return!B106*('DJI Components'!BL109/'DJI Components'!$HJ109)</f>
        <v>3.9678330039037897E-5</v>
      </c>
      <c r="K106" s="165">
        <f>Return!B106*('DJI Components'!BS109/'DJI Components'!$HJ109)</f>
        <v>7.733946147760625E-6</v>
      </c>
      <c r="L106" s="165">
        <f>Return!B106*('DJI Components'!BZ109/'DJI Components'!$HJ109)</f>
        <v>1.8620146518190567E-5</v>
      </c>
      <c r="M106" s="165">
        <f>Return!B106*('DJI Components'!CG109/'DJI Components'!$HJ109)</f>
        <v>2.8721214858133541E-5</v>
      </c>
      <c r="N106" s="165">
        <f>Return!B106*('DJI Components'!CN109/'DJI Components'!$HJ109)</f>
        <v>5.52562983234803E-5</v>
      </c>
      <c r="O106" s="165">
        <f>Return!B106*('DJI Components'!CU109/'DJI Components'!$HJ109)</f>
        <v>4.4440356494137333E-5</v>
      </c>
      <c r="P106" s="165">
        <f>Return!B106*('DJI Components'!DB109/'DJI Components'!$HJ109)</f>
        <v>2.0070490549431814E-5</v>
      </c>
      <c r="Q106" s="165">
        <f>Return!B106*('DJI Components'!DI109/'DJI Components'!$HJ109)</f>
        <v>8.0053078819701539E-5</v>
      </c>
      <c r="R106" s="165">
        <f>Return!B106*('DJI Components'!DP109/'DJI Components'!$HJ109)</f>
        <v>7.6887503082799931E-5</v>
      </c>
      <c r="S106" s="165">
        <f>Return!B106*('DJI Components'!DW109/'DJI Components'!$HJ109)</f>
        <v>2.9492727412999662E-5</v>
      </c>
      <c r="T106" s="165">
        <f>Return!B106*('DJI Components'!ED109/'DJI Components'!$HJ109)</f>
        <v>3.7109902869754668E-5</v>
      </c>
      <c r="U106" s="165">
        <f>Return!B106*('DJI Components'!EK109/'DJI Components'!$HJ109)</f>
        <v>3.4066321577316128E-4</v>
      </c>
      <c r="V106" s="165">
        <f>Return!B106*('DJI Components'!ER109/'DJI Components'!$HJ109)</f>
        <v>3.3470813683166333E-5</v>
      </c>
      <c r="W106" s="165">
        <f>Return!B106*('DJI Components'!EY109/'DJI Components'!$HJ109)</f>
        <v>5.9807696250181517E-5</v>
      </c>
      <c r="X106" s="165">
        <f>Return!B106*('DJI Components'!FF109/'DJI Components'!$HJ109)</f>
        <v>3.826163678638683E-5</v>
      </c>
      <c r="Y106" s="165">
        <f>Return!B106*('DJI Components'!FM109/'DJI Components'!$HJ109)</f>
        <v>6.6796456051836339E-6</v>
      </c>
      <c r="Z106" s="165">
        <f>Return!B106*('DJI Components'!FT109/'DJI Components'!$HJ109)</f>
        <v>6.0384044095548735E-5</v>
      </c>
      <c r="AA106" s="165">
        <f>Return!B106*('DJI Components'!GA109/'DJI Components'!$HJ109)</f>
        <v>4.2530970884701242E-5</v>
      </c>
      <c r="AB106" s="165">
        <f>Return!B106*('DJI Components'!GH109/'DJI Components'!$HJ109)</f>
        <v>6.4806564292545107E-5</v>
      </c>
      <c r="AC106" s="165">
        <f>Return!B106*('DJI Components'!GO109/'DJI Components'!$HJ109)</f>
        <v>9.2594330238631459E-6</v>
      </c>
      <c r="AD106" s="165">
        <f>Return!B106*('DJI Components'!GV109/'DJI Components'!$HJ109)</f>
        <v>7.510863587653727E-5</v>
      </c>
      <c r="AE106" s="165">
        <f>Return!B106*('DJI Components'!HC109/'DJI Components'!$HJ109)</f>
        <v>6.0545056395259011E-5</v>
      </c>
      <c r="AF106" s="166">
        <f t="shared" si="1"/>
        <v>1.8081347704079086E-3</v>
      </c>
    </row>
    <row r="107" spans="1:32" x14ac:dyDescent="0.2">
      <c r="A107" s="127">
        <f>'DJI Components'!A110</f>
        <v>44230</v>
      </c>
      <c r="B107" s="164">
        <f>Return!B107*('DJI Components'!H110/'DJI Components'!$HJ110)</f>
        <v>2.7477746070514655E-5</v>
      </c>
      <c r="C107" s="165">
        <f>Return!B107*('DJI Components'!O110/'DJI Components'!$HJ110)</f>
        <v>2.623518467902556E-5</v>
      </c>
      <c r="D107" s="165">
        <f>Return!D107*('DJI Components'!V110/'DJI Components'!$HJ110)</f>
        <v>-2.0911878331740107E-4</v>
      </c>
      <c r="E107" s="165">
        <f>Return!B107*('DJI Components'!AC110/'DJI Components'!$HJ110)</f>
        <v>6.080120953707444E-4</v>
      </c>
      <c r="F107" s="165">
        <f>Return!B107*('DJI Components'!AJ110/'DJI Components'!$HJ110)</f>
        <v>3.2692954156546963E-5</v>
      </c>
      <c r="G107" s="165">
        <f>Return!B107*('DJI Components'!AQ110/'DJI Components'!$HJ110)</f>
        <v>2.8228906059885785E-5</v>
      </c>
      <c r="H107" s="165">
        <f>Return!B107*('DJI Components'!AX110/'DJI Components'!$HJ110)</f>
        <v>4.6305822672348949E-5</v>
      </c>
      <c r="I107" s="165">
        <f>Return!B107*('DJI Components'!BE110/'DJI Components'!$HJ110)</f>
        <v>5.2295039206752333E-5</v>
      </c>
      <c r="J107" s="165">
        <f>Return!B107*('DJI Components'!BL110/'DJI Components'!$HJ110)</f>
        <v>5.6671154535759264E-5</v>
      </c>
      <c r="K107" s="165">
        <f>Return!B107*('DJI Components'!BS110/'DJI Components'!$HJ110)</f>
        <v>1.0870128681609445E-5</v>
      </c>
      <c r="L107" s="165">
        <f>Return!B107*('DJI Components'!BZ110/'DJI Components'!$HJ110)</f>
        <v>2.684509792842268E-5</v>
      </c>
      <c r="M107" s="165">
        <f>Return!B107*('DJI Components'!CG110/'DJI Components'!$HJ110)</f>
        <v>4.0716224333874869E-5</v>
      </c>
      <c r="N107" s="165">
        <f>Return!B107*('DJI Components'!CN110/'DJI Components'!$HJ110)</f>
        <v>7.9813209473959205E-5</v>
      </c>
      <c r="O107" s="165">
        <f>Return!B107*('DJI Components'!CU110/'DJI Components'!$HJ110)</f>
        <v>6.33682947448108E-5</v>
      </c>
      <c r="P107" s="165">
        <f>Return!B107*('DJI Components'!DB110/'DJI Components'!$HJ110)</f>
        <v>2.870053070116049E-5</v>
      </c>
      <c r="Q107" s="165">
        <f>Return!B107*('DJI Components'!DI110/'DJI Components'!$HJ110)</f>
        <v>1.1424854114652837E-4</v>
      </c>
      <c r="R107" s="165">
        <f>Return!B107*('DJI Components'!DP110/'DJI Components'!$HJ110)</f>
        <v>1.1150596895783383E-4</v>
      </c>
      <c r="S107" s="165">
        <f>Return!B107*('DJI Components'!DW110/'DJI Components'!$HJ110)</f>
        <v>4.2075856362152339E-5</v>
      </c>
      <c r="T107" s="165">
        <f>Return!B107*('DJI Components'!ED110/'DJI Components'!$HJ110)</f>
        <v>5.2901375117539164E-5</v>
      </c>
      <c r="U107" s="165">
        <f>Return!B107*('DJI Components'!EK110/'DJI Components'!$HJ110)</f>
        <v>4.9557036709857764E-4</v>
      </c>
      <c r="V107" s="165">
        <f>Return!B107*('DJI Components'!ER110/'DJI Components'!$HJ110)</f>
        <v>4.7661371721562538E-5</v>
      </c>
      <c r="W107" s="165">
        <f>Return!B107*('DJI Components'!EY110/'DJI Components'!$HJ110)</f>
        <v>8.586053410113289E-5</v>
      </c>
      <c r="X107" s="165">
        <f>Return!B107*('DJI Components'!FF110/'DJI Components'!$HJ110)</f>
        <v>5.4468563088164117E-5</v>
      </c>
      <c r="Y107" s="165">
        <f>Return!B107*('DJI Components'!FM110/'DJI Components'!$HJ110)</f>
        <v>9.4973337777802771E-6</v>
      </c>
      <c r="Z107" s="165">
        <f>Return!B107*('DJI Components'!FT110/'DJI Components'!$HJ110)</f>
        <v>8.6368202524474957E-5</v>
      </c>
      <c r="AA107" s="165">
        <f>Return!B107*('DJI Components'!GA110/'DJI Components'!$HJ110)</f>
        <v>6.1306633673911194E-5</v>
      </c>
      <c r="AB107" s="165">
        <f>Return!B107*('DJI Components'!GH110/'DJI Components'!$HJ110)</f>
        <v>9.234822559608545E-5</v>
      </c>
      <c r="AC107" s="165">
        <f>Return!B107*('DJI Components'!GO110/'DJI Components'!$HJ110)</f>
        <v>1.2797840999616797E-5</v>
      </c>
      <c r="AD107" s="165">
        <f>Return!B107*('DJI Components'!GV110/'DJI Components'!$HJ110)</f>
        <v>1.0802188991570066E-4</v>
      </c>
      <c r="AE107" s="165">
        <f>Return!B107*('DJI Components'!HC110/'DJI Components'!$HJ110)</f>
        <v>8.6598931400979766E-5</v>
      </c>
      <c r="AF107" s="166">
        <f t="shared" si="1"/>
        <v>2.3803452407800542E-3</v>
      </c>
    </row>
    <row r="108" spans="1:32" x14ac:dyDescent="0.2">
      <c r="A108" s="127">
        <f>'DJI Components'!A111</f>
        <v>44231</v>
      </c>
      <c r="B108" s="164">
        <f>Return!B108*('DJI Components'!H111/'DJI Components'!$HJ111)</f>
        <v>9.6362403844474216E-5</v>
      </c>
      <c r="C108" s="165">
        <f>Return!B108*('DJI Components'!O111/'DJI Components'!$HJ111)</f>
        <v>9.4539047432621982E-5</v>
      </c>
      <c r="D108" s="165">
        <f>Return!D108*('DJI Components'!V111/'DJI Components'!$HJ111)</f>
        <v>8.6027338350241259E-6</v>
      </c>
      <c r="E108" s="165">
        <f>Return!B108*('DJI Components'!AC111/'DJI Components'!$HJ111)</f>
        <v>2.1671670536702816E-3</v>
      </c>
      <c r="F108" s="165">
        <f>Return!B108*('DJI Components'!AJ111/'DJI Components'!$HJ111)</f>
        <v>1.1538315130930667E-4</v>
      </c>
      <c r="G108" s="165">
        <f>Return!B108*('DJI Components'!AQ111/'DJI Components'!$HJ111)</f>
        <v>9.8193464843864897E-5</v>
      </c>
      <c r="H108" s="165">
        <f>Return!B108*('DJI Components'!AX111/'DJI Components'!$HJ111)</f>
        <v>1.6097786681984285E-4</v>
      </c>
      <c r="I108" s="165">
        <f>Return!B108*('DJI Components'!BE111/'DJI Components'!$HJ111)</f>
        <v>1.8759298863800825E-4</v>
      </c>
      <c r="J108" s="165">
        <f>Return!B108*('DJI Components'!BL111/'DJI Components'!$HJ111)</f>
        <v>1.9789242488442714E-4</v>
      </c>
      <c r="K108" s="165">
        <f>Return!B108*('DJI Components'!BS111/'DJI Components'!$HJ111)</f>
        <v>3.8800218281275143E-5</v>
      </c>
      <c r="L108" s="165">
        <f>Return!B108*('DJI Components'!BZ111/'DJI Components'!$HJ111)</f>
        <v>9.4963551414315703E-5</v>
      </c>
      <c r="M108" s="165">
        <f>Return!B108*('DJI Components'!CG111/'DJI Components'!$HJ111)</f>
        <v>1.4166105648508634E-4</v>
      </c>
      <c r="N108" s="165">
        <f>Return!B108*('DJI Components'!CN111/'DJI Components'!$HJ111)</f>
        <v>2.8204230581332229E-4</v>
      </c>
      <c r="O108" s="165">
        <f>Return!B108*('DJI Components'!CU111/'DJI Components'!$HJ111)</f>
        <v>2.2443237999489996E-4</v>
      </c>
      <c r="P108" s="165">
        <f>Return!B108*('DJI Components'!DB111/'DJI Components'!$HJ111)</f>
        <v>1.0132068175902914E-4</v>
      </c>
      <c r="Q108" s="165">
        <f>Return!B108*('DJI Components'!DI111/'DJI Components'!$HJ111)</f>
        <v>4.0068139702471666E-4</v>
      </c>
      <c r="R108" s="165">
        <f>Return!B108*('DJI Components'!DP111/'DJI Components'!$HJ111)</f>
        <v>3.9638270697016392E-4</v>
      </c>
      <c r="S108" s="165">
        <f>Return!B108*('DJI Components'!DW111/'DJI Components'!$HJ111)</f>
        <v>1.4783233714502992E-4</v>
      </c>
      <c r="T108" s="165">
        <f>Return!B108*('DJI Components'!ED111/'DJI Components'!$HJ111)</f>
        <v>1.807570463652932E-4</v>
      </c>
      <c r="U108" s="165">
        <f>Return!B108*('DJI Components'!EK111/'DJI Components'!$HJ111)</f>
        <v>1.7150129985518553E-3</v>
      </c>
      <c r="V108" s="165">
        <f>Return!B108*('DJI Components'!ER111/'DJI Components'!$HJ111)</f>
        <v>1.6800510836363546E-4</v>
      </c>
      <c r="W108" s="165">
        <f>Return!B108*('DJI Components'!EY111/'DJI Components'!$HJ111)</f>
        <v>2.9853707606614631E-4</v>
      </c>
      <c r="X108" s="165">
        <f>Return!B108*('DJI Components'!FF111/'DJI Components'!$HJ111)</f>
        <v>1.833409959006095E-4</v>
      </c>
      <c r="Y108" s="165">
        <f>Return!B108*('DJI Components'!FM111/'DJI Components'!$HJ111)</f>
        <v>3.4256033759398501E-5</v>
      </c>
      <c r="Z108" s="165">
        <f>Return!B108*('DJI Components'!FT111/'DJI Components'!$HJ111)</f>
        <v>2.9250429006512629E-4</v>
      </c>
      <c r="AA108" s="165">
        <f>Return!B108*('DJI Components'!GA111/'DJI Components'!$HJ111)</f>
        <v>2.1439179909809735E-4</v>
      </c>
      <c r="AB108" s="165">
        <f>Return!B108*('DJI Components'!GH111/'DJI Components'!$HJ111)</f>
        <v>3.3346958200726245E-4</v>
      </c>
      <c r="AC108" s="165">
        <f>Return!B108*('DJI Components'!GO111/'DJI Components'!$HJ111)</f>
        <v>4.4592649338609787E-5</v>
      </c>
      <c r="AD108" s="165">
        <f>Return!B108*('DJI Components'!GV111/'DJI Components'!$HJ111)</f>
        <v>3.7889479659195186E-4</v>
      </c>
      <c r="AE108" s="165">
        <f>Return!B108*('DJI Components'!HC111/'DJI Components'!$HJ111)</f>
        <v>3.0739904298632964E-4</v>
      </c>
      <c r="AF108" s="166">
        <f t="shared" si="1"/>
        <v>9.1059891892600071E-3</v>
      </c>
    </row>
    <row r="109" spans="1:32" x14ac:dyDescent="0.2">
      <c r="A109" s="127">
        <f>'DJI Components'!A112</f>
        <v>44232</v>
      </c>
      <c r="B109" s="164">
        <f>Return!B109*('DJI Components'!H112/'DJI Components'!$HJ112)</f>
        <v>1.1366307311393622E-4</v>
      </c>
      <c r="C109" s="165">
        <f>Return!B109*('DJI Components'!O112/'DJI Components'!$HJ112)</f>
        <v>1.1154166123504175E-4</v>
      </c>
      <c r="D109" s="165">
        <f>Return!D109*('DJI Components'!V112/'DJI Components'!$HJ112)</f>
        <v>-5.546947104710631E-5</v>
      </c>
      <c r="E109" s="165">
        <f>Return!B109*('DJI Components'!AC112/'DJI Components'!$HJ112)</f>
        <v>2.5173850065334149E-3</v>
      </c>
      <c r="F109" s="165">
        <f>Return!B109*('DJI Components'!AJ112/'DJI Components'!$HJ112)</f>
        <v>1.3291443637031478E-4</v>
      </c>
      <c r="G109" s="165">
        <f>Return!B109*('DJI Components'!AQ112/'DJI Components'!$HJ112)</f>
        <v>1.153943680057981E-4</v>
      </c>
      <c r="H109" s="165">
        <f>Return!B109*('DJI Components'!AX112/'DJI Components'!$HJ112)</f>
        <v>1.8840238283197725E-4</v>
      </c>
      <c r="I109" s="165">
        <f>Return!B109*('DJI Components'!BE112/'DJI Components'!$HJ112)</f>
        <v>2.2275767675578143E-4</v>
      </c>
      <c r="J109" s="165">
        <f>Return!B109*('DJI Components'!BL112/'DJI Components'!$HJ112)</f>
        <v>2.3394684157019644E-4</v>
      </c>
      <c r="K109" s="165">
        <f>Return!B109*('DJI Components'!BS112/'DJI Components'!$HJ112)</f>
        <v>4.4607509134708882E-5</v>
      </c>
      <c r="L109" s="165">
        <f>Return!B109*('DJI Components'!BZ112/'DJI Components'!$HJ112)</f>
        <v>1.1127939034325368E-4</v>
      </c>
      <c r="M109" s="165">
        <f>Return!B109*('DJI Components'!CG112/'DJI Components'!$HJ112)</f>
        <v>1.6607931429405911E-4</v>
      </c>
      <c r="N109" s="165">
        <f>Return!B109*('DJI Components'!CN112/'DJI Components'!$HJ112)</f>
        <v>3.2917738044944023E-4</v>
      </c>
      <c r="O109" s="165">
        <f>Return!B109*('DJI Components'!CU112/'DJI Components'!$HJ112)</f>
        <v>2.5918460371865068E-4</v>
      </c>
      <c r="P109" s="165">
        <f>Return!B109*('DJI Components'!DB112/'DJI Components'!$HJ112)</f>
        <v>1.1898875110554579E-4</v>
      </c>
      <c r="Q109" s="165">
        <f>Return!B109*('DJI Components'!DI112/'DJI Components'!$HJ112)</f>
        <v>4.7467698204982459E-4</v>
      </c>
      <c r="R109" s="165">
        <f>Return!B109*('DJI Components'!DP112/'DJI Components'!$HJ112)</f>
        <v>4.616565260838024E-4</v>
      </c>
      <c r="S109" s="165">
        <f>Return!B109*('DJI Components'!DW112/'DJI Components'!$HJ112)</f>
        <v>1.7378045167972743E-4</v>
      </c>
      <c r="T109" s="165">
        <f>Return!B109*('DJI Components'!ED112/'DJI Components'!$HJ112)</f>
        <v>2.1029695862528517E-4</v>
      </c>
      <c r="U109" s="165">
        <f>Return!B109*('DJI Components'!EK112/'DJI Components'!$HJ112)</f>
        <v>2.0029119252954431E-3</v>
      </c>
      <c r="V109" s="165">
        <f>Return!B109*('DJI Components'!ER112/'DJI Components'!$HJ112)</f>
        <v>2.022997796811604E-4</v>
      </c>
      <c r="W109" s="165">
        <f>Return!B109*('DJI Components'!EY112/'DJI Components'!$HJ112)</f>
        <v>3.4983658578381166E-4</v>
      </c>
      <c r="X109" s="165">
        <f>Return!B109*('DJI Components'!FF112/'DJI Components'!$HJ112)</f>
        <v>2.1206443637429174E-4</v>
      </c>
      <c r="Y109" s="165">
        <f>Return!B109*('DJI Components'!FM112/'DJI Components'!$HJ112)</f>
        <v>4.0054126817596978E-5</v>
      </c>
      <c r="Z109" s="165">
        <f>Return!B109*('DJI Components'!FT112/'DJI Components'!$HJ112)</f>
        <v>3.3635320853638088E-4</v>
      </c>
      <c r="AA109" s="165">
        <f>Return!B109*('DJI Components'!GA112/'DJI Components'!$HJ112)</f>
        <v>2.5100190539789321E-4</v>
      </c>
      <c r="AB109" s="165">
        <f>Return!B109*('DJI Components'!GH112/'DJI Components'!$HJ112)</f>
        <v>3.8825071911907514E-4</v>
      </c>
      <c r="AC109" s="165">
        <f>Return!B109*('DJI Components'!GO112/'DJI Components'!$HJ112)</f>
        <v>5.0217419915943133E-5</v>
      </c>
      <c r="AD109" s="165">
        <f>Return!B109*('DJI Components'!GV112/'DJI Components'!$HJ112)</f>
        <v>4.4782952133851886E-4</v>
      </c>
      <c r="AE109" s="165">
        <f>Return!B109*('DJI Components'!HC112/'DJI Components'!$HJ112)</f>
        <v>3.6057138162850686E-4</v>
      </c>
      <c r="AF109" s="166">
        <f t="shared" si="1"/>
        <v>1.0571654852742274E-2</v>
      </c>
    </row>
    <row r="110" spans="1:32" x14ac:dyDescent="0.2">
      <c r="A110" s="127">
        <f>'DJI Components'!A113</f>
        <v>44235</v>
      </c>
      <c r="B110" s="164">
        <f>Return!B110*('DJI Components'!H113/'DJI Components'!$HJ113)</f>
        <v>1.0351340628399155E-4</v>
      </c>
      <c r="C110" s="165">
        <f>Return!B110*('DJI Components'!O113/'DJI Components'!$HJ113)</f>
        <v>1.0196008368269392E-4</v>
      </c>
      <c r="D110" s="165">
        <f>Return!D110*('DJI Components'!V113/'DJI Components'!$HJ113)</f>
        <v>7.8549814071058742E-5</v>
      </c>
      <c r="E110" s="165">
        <f>Return!B110*('DJI Components'!AC113/'DJI Components'!$HJ113)</f>
        <v>2.2728863421050175E-3</v>
      </c>
      <c r="F110" s="165">
        <f>Return!B110*('DJI Components'!AJ113/'DJI Components'!$HJ113)</f>
        <v>1.2219125024459106E-4</v>
      </c>
      <c r="G110" s="165">
        <f>Return!B110*('DJI Components'!AQ113/'DJI Components'!$HJ113)</f>
        <v>1.0647221488810578E-4</v>
      </c>
      <c r="H110" s="165">
        <f>Return!B110*('DJI Components'!AX113/'DJI Components'!$HJ113)</f>
        <v>1.7414370090945854E-4</v>
      </c>
      <c r="I110" s="165">
        <f>Return!B110*('DJI Components'!BE113/'DJI Components'!$HJ113)</f>
        <v>2.0449569178221695E-4</v>
      </c>
      <c r="J110" s="165">
        <f>Return!B110*('DJI Components'!BL113/'DJI Components'!$HJ113)</f>
        <v>2.1214097000185817E-4</v>
      </c>
      <c r="K110" s="165">
        <f>Return!B110*('DJI Components'!BS113/'DJI Components'!$HJ113)</f>
        <v>4.018846458901624E-5</v>
      </c>
      <c r="L110" s="165">
        <f>Return!B110*('DJI Components'!BZ113/'DJI Components'!$HJ113)</f>
        <v>1.0263528655522129E-4</v>
      </c>
      <c r="M110" s="165">
        <f>Return!B110*('DJI Components'!CG113/'DJI Components'!$HJ113)</f>
        <v>1.5032855987348256E-4</v>
      </c>
      <c r="N110" s="165">
        <f>Return!B110*('DJI Components'!CN113/'DJI Components'!$HJ113)</f>
        <v>2.9812619673591267E-4</v>
      </c>
      <c r="O110" s="165">
        <f>Return!B110*('DJI Components'!CU113/'DJI Components'!$HJ113)</f>
        <v>2.3769257302400594E-4</v>
      </c>
      <c r="P110" s="165">
        <f>Return!B110*('DJI Components'!DB113/'DJI Components'!$HJ113)</f>
        <v>1.0891809477227282E-4</v>
      </c>
      <c r="Q110" s="165">
        <f>Return!B110*('DJI Components'!DI113/'DJI Components'!$HJ113)</f>
        <v>4.2932826071079684E-4</v>
      </c>
      <c r="R110" s="165">
        <f>Return!B110*('DJI Components'!DP113/'DJI Components'!$HJ113)</f>
        <v>4.2287971728367552E-4</v>
      </c>
      <c r="S110" s="165">
        <f>Return!B110*('DJI Components'!DW113/'DJI Components'!$HJ113)</f>
        <v>1.5599292656083487E-4</v>
      </c>
      <c r="T110" s="165">
        <f>Return!B110*('DJI Components'!ED113/'DJI Components'!$HJ113)</f>
        <v>1.877622699192311E-4</v>
      </c>
      <c r="U110" s="165">
        <f>Return!B110*('DJI Components'!EK113/'DJI Components'!$HJ113)</f>
        <v>1.8084124270111169E-3</v>
      </c>
      <c r="V110" s="165">
        <f>Return!B110*('DJI Components'!ER113/'DJI Components'!$HJ113)</f>
        <v>1.8031397531442217E-4</v>
      </c>
      <c r="W110" s="165">
        <f>Return!B110*('DJI Components'!EY113/'DJI Components'!$HJ113)</f>
        <v>3.1453882801329828E-4</v>
      </c>
      <c r="X110" s="165">
        <f>Return!B110*('DJI Components'!FF113/'DJI Components'!$HJ113)</f>
        <v>1.9196013710459436E-4</v>
      </c>
      <c r="Y110" s="165">
        <f>Return!B110*('DJI Components'!FM113/'DJI Components'!$HJ113)</f>
        <v>3.6463466855342904E-5</v>
      </c>
      <c r="Z110" s="165">
        <f>Return!B110*('DJI Components'!FT113/'DJI Components'!$HJ113)</f>
        <v>3.0319348156264398E-4</v>
      </c>
      <c r="AA110" s="165">
        <f>Return!B110*('DJI Components'!GA113/'DJI Components'!$HJ113)</f>
        <v>2.2527034325732595E-4</v>
      </c>
      <c r="AB110" s="165">
        <f>Return!B110*('DJI Components'!GH113/'DJI Components'!$HJ113)</f>
        <v>3.4700483280065693E-4</v>
      </c>
      <c r="AC110" s="165">
        <f>Return!B110*('DJI Components'!GO113/'DJI Components'!$HJ113)</f>
        <v>4.5171744606108954E-5</v>
      </c>
      <c r="AD110" s="165">
        <f>Return!B110*('DJI Components'!GV113/'DJI Components'!$HJ113)</f>
        <v>4.0576587575891286E-4</v>
      </c>
      <c r="AE110" s="165">
        <f>Return!B110*('DJI Components'!HC113/'DJI Components'!$HJ113)</f>
        <v>3.4106279041528812E-4</v>
      </c>
      <c r="AF110" s="166">
        <f t="shared" si="1"/>
        <v>9.7093637266931539E-3</v>
      </c>
    </row>
    <row r="111" spans="1:32" x14ac:dyDescent="0.2">
      <c r="A111" s="127">
        <f>'DJI Components'!A114</f>
        <v>44236</v>
      </c>
      <c r="B111" s="164">
        <f>Return!B111*('DJI Components'!H114/'DJI Components'!$HJ114)</f>
        <v>1.0570189980413424E-5</v>
      </c>
      <c r="C111" s="165">
        <f>Return!B111*('DJI Components'!O114/'DJI Components'!$HJ114)</f>
        <v>1.0294753702315682E-5</v>
      </c>
      <c r="D111" s="165">
        <f>Return!D111*('DJI Components'!V114/'DJI Components'!$HJ114)</f>
        <v>-5.7117806542131295E-5</v>
      </c>
      <c r="E111" s="165">
        <f>Return!B111*('DJI Components'!AC114/'DJI Components'!$HJ114)</f>
        <v>2.3033893407356957E-4</v>
      </c>
      <c r="F111" s="165">
        <f>Return!B111*('DJI Components'!AJ114/'DJI Components'!$HJ114)</f>
        <v>1.2651487133242591E-5</v>
      </c>
      <c r="G111" s="165">
        <f>Return!B111*('DJI Components'!AQ114/'DJI Components'!$HJ114)</f>
        <v>1.0852163128867423E-5</v>
      </c>
      <c r="H111" s="165">
        <f>Return!B111*('DJI Components'!AX114/'DJI Components'!$HJ114)</f>
        <v>1.7663884672977683E-5</v>
      </c>
      <c r="I111" s="165">
        <f>Return!B111*('DJI Components'!BE114/'DJI Components'!$HJ114)</f>
        <v>2.0673588908365053E-5</v>
      </c>
      <c r="J111" s="165">
        <f>Return!B111*('DJI Components'!BL114/'DJI Components'!$HJ114)</f>
        <v>2.1545686098440785E-5</v>
      </c>
      <c r="K111" s="165">
        <f>Return!B111*('DJI Components'!BS114/'DJI Components'!$HJ114)</f>
        <v>3.9758102966622199E-6</v>
      </c>
      <c r="L111" s="165">
        <f>Return!B111*('DJI Components'!BZ114/'DJI Components'!$HJ114)</f>
        <v>1.0480913278788569E-5</v>
      </c>
      <c r="M111" s="165">
        <f>Return!B111*('DJI Components'!CG114/'DJI Components'!$HJ114)</f>
        <v>1.5311206522734748E-5</v>
      </c>
      <c r="N111" s="165">
        <f>Return!B111*('DJI Components'!CN114/'DJI Components'!$HJ114)</f>
        <v>3.0058587801716242E-5</v>
      </c>
      <c r="O111" s="165">
        <f>Return!B111*('DJI Components'!CU114/'DJI Components'!$HJ114)</f>
        <v>2.4091897979833186E-5</v>
      </c>
      <c r="P111" s="165">
        <f>Return!B111*('DJI Components'!DB114/'DJI Components'!$HJ114)</f>
        <v>1.0975294362769454E-5</v>
      </c>
      <c r="Q111" s="165">
        <f>Return!B111*('DJI Components'!DI114/'DJI Components'!$HJ114)</f>
        <v>4.4155439514857973E-5</v>
      </c>
      <c r="R111" s="165">
        <f>Return!B111*('DJI Components'!DP114/'DJI Components'!$HJ114)</f>
        <v>4.296669753525654E-5</v>
      </c>
      <c r="S111" s="165">
        <f>Return!B111*('DJI Components'!DW114/'DJI Components'!$HJ114)</f>
        <v>1.6244183361884601E-5</v>
      </c>
      <c r="T111" s="165">
        <f>Return!B111*('DJI Components'!ED114/'DJI Components'!$HJ114)</f>
        <v>1.9154129709998737E-5</v>
      </c>
      <c r="U111" s="165">
        <f>Return!B111*('DJI Components'!EK114/'DJI Components'!$HJ114)</f>
        <v>1.854700778789815E-4</v>
      </c>
      <c r="V111" s="165">
        <f>Return!B111*('DJI Components'!ER114/'DJI Components'!$HJ114)</f>
        <v>1.8186511493065861E-5</v>
      </c>
      <c r="W111" s="165">
        <f>Return!B111*('DJI Components'!EY114/'DJI Components'!$HJ114)</f>
        <v>3.1962753925863969E-5</v>
      </c>
      <c r="X111" s="165">
        <f>Return!B111*('DJI Components'!FF114/'DJI Components'!$HJ114)</f>
        <v>1.9426005007794377E-5</v>
      </c>
      <c r="Y111" s="165">
        <f>Return!B111*('DJI Components'!FM114/'DJI Components'!$HJ114)</f>
        <v>3.7441609621885298E-6</v>
      </c>
      <c r="Z111" s="165">
        <f>Return!B111*('DJI Components'!FT114/'DJI Components'!$HJ114)</f>
        <v>3.1434013921461136E-5</v>
      </c>
      <c r="AA111" s="165">
        <f>Return!B111*('DJI Components'!GA114/'DJI Components'!$HJ114)</f>
        <v>2.2959556682580287E-5</v>
      </c>
      <c r="AB111" s="165">
        <f>Return!B111*('DJI Components'!GH114/'DJI Components'!$HJ114)</f>
        <v>3.5335577274436444E-5</v>
      </c>
      <c r="AC111" s="165">
        <f>Return!B111*('DJI Components'!GO114/'DJI Components'!$HJ114)</f>
        <v>4.5364669740900095E-6</v>
      </c>
      <c r="AD111" s="165">
        <f>Return!B111*('DJI Components'!GV114/'DJI Components'!$HJ114)</f>
        <v>4.1621585143012515E-5</v>
      </c>
      <c r="AE111" s="165">
        <f>Return!B111*('DJI Components'!HC114/'DJI Components'!$HJ114)</f>
        <v>3.4464942809980566E-5</v>
      </c>
      <c r="AF111" s="166">
        <f t="shared" si="1"/>
        <v>9.240286935940184E-4</v>
      </c>
    </row>
    <row r="112" spans="1:32" x14ac:dyDescent="0.2">
      <c r="A112" s="127">
        <f>'DJI Components'!A115</f>
        <v>44237</v>
      </c>
      <c r="B112" s="164">
        <f>Return!B112*('DJI Components'!H115/'DJI Components'!$HJ115)</f>
        <v>8.2425220906472413E-6</v>
      </c>
      <c r="C112" s="165">
        <f>Return!B112*('DJI Components'!O115/'DJI Components'!$HJ115)</f>
        <v>8.1196821529448263E-6</v>
      </c>
      <c r="D112" s="165">
        <f>Return!D112*('DJI Components'!V115/'DJI Components'!$HJ115)</f>
        <v>1.1017004806085713E-4</v>
      </c>
      <c r="E112" s="165">
        <f>Return!B112*('DJI Components'!AC115/'DJI Components'!$HJ115)</f>
        <v>1.7865877325394592E-4</v>
      </c>
      <c r="F112" s="165">
        <f>Return!B112*('DJI Components'!AJ115/'DJI Components'!$HJ115)</f>
        <v>9.7112249342338695E-6</v>
      </c>
      <c r="G112" s="165">
        <f>Return!B112*('DJI Components'!AQ115/'DJI Components'!$HJ115)</f>
        <v>8.474713782465092E-6</v>
      </c>
      <c r="H112" s="165">
        <f>Return!B112*('DJI Components'!AX115/'DJI Components'!$HJ115)</f>
        <v>1.4009192188892531E-5</v>
      </c>
      <c r="I112" s="165">
        <f>Return!B112*('DJI Components'!BE115/'DJI Components'!$HJ115)</f>
        <v>1.5690090256321904E-5</v>
      </c>
      <c r="J112" s="165">
        <f>Return!B112*('DJI Components'!BL115/'DJI Components'!$HJ115)</f>
        <v>1.6754328377976533E-5</v>
      </c>
      <c r="K112" s="165">
        <f>Return!B112*('DJI Components'!BS115/'DJI Components'!$HJ115)</f>
        <v>2.9741924284351601E-6</v>
      </c>
      <c r="L112" s="165">
        <f>Return!B112*('DJI Components'!BZ115/'DJI Components'!$HJ115)</f>
        <v>8.2704181067021351E-6</v>
      </c>
      <c r="M112" s="165">
        <f>Return!B112*('DJI Components'!CG115/'DJI Components'!$HJ115)</f>
        <v>1.1675610664395216E-5</v>
      </c>
      <c r="N112" s="165">
        <f>Return!B112*('DJI Components'!CN115/'DJI Components'!$HJ115)</f>
        <v>2.3583711709988413E-5</v>
      </c>
      <c r="O112" s="165">
        <f>Return!B112*('DJI Components'!CU115/'DJI Components'!$HJ115)</f>
        <v>1.8797630986467306E-5</v>
      </c>
      <c r="P112" s="165">
        <f>Return!B112*('DJI Components'!DB115/'DJI Components'!$HJ115)</f>
        <v>8.5859755765639977E-6</v>
      </c>
      <c r="Q112" s="165">
        <f>Return!B112*('DJI Components'!DI115/'DJI Components'!$HJ115)</f>
        <v>3.4517047823769991E-5</v>
      </c>
      <c r="R112" s="165">
        <f>Return!B112*('DJI Components'!DP115/'DJI Components'!$HJ115)</f>
        <v>3.3498257649376393E-5</v>
      </c>
      <c r="S112" s="165">
        <f>Return!B112*('DJI Components'!DW115/'DJI Components'!$HJ115)</f>
        <v>1.2564651744109157E-5</v>
      </c>
      <c r="T112" s="165">
        <f>Return!B112*('DJI Components'!ED115/'DJI Components'!$HJ115)</f>
        <v>1.4894806200981804E-5</v>
      </c>
      <c r="U112" s="165">
        <f>Return!B112*('DJI Components'!EK115/'DJI Components'!$HJ115)</f>
        <v>1.4395256072959067E-4</v>
      </c>
      <c r="V112" s="165">
        <f>Return!B112*('DJI Components'!ER115/'DJI Components'!$HJ115)</f>
        <v>1.4237642403211892E-5</v>
      </c>
      <c r="W112" s="165">
        <f>Return!B112*('DJI Components'!EY115/'DJI Components'!$HJ115)</f>
        <v>2.4817833346716137E-5</v>
      </c>
      <c r="X112" s="165">
        <f>Return!B112*('DJI Components'!FF115/'DJI Components'!$HJ115)</f>
        <v>1.4872373056484575E-5</v>
      </c>
      <c r="Y112" s="165">
        <f>Return!B112*('DJI Components'!FM115/'DJI Components'!$HJ115)</f>
        <v>2.8930141570882668E-6</v>
      </c>
      <c r="Z112" s="165">
        <f>Return!B112*('DJI Components'!FT115/'DJI Components'!$HJ115)</f>
        <v>2.4773084961424365E-5</v>
      </c>
      <c r="AA112" s="165">
        <f>Return!B112*('DJI Components'!GA115/'DJI Components'!$HJ115)</f>
        <v>1.7876763767275691E-5</v>
      </c>
      <c r="AB112" s="165">
        <f>Return!B112*('DJI Components'!GH115/'DJI Components'!$HJ115)</f>
        <v>2.7522332059608595E-5</v>
      </c>
      <c r="AC112" s="165">
        <f>Return!B112*('DJI Components'!GO115/'DJI Components'!$HJ115)</f>
        <v>3.5135303399654379E-6</v>
      </c>
      <c r="AD112" s="165">
        <f>Return!B112*('DJI Components'!GV115/'DJI Components'!$HJ115)</f>
        <v>3.2052907599167924E-5</v>
      </c>
      <c r="AE112" s="165">
        <f>Return!B112*('DJI Components'!HC115/'DJI Components'!$HJ115)</f>
        <v>2.7057225533263108E-5</v>
      </c>
      <c r="AF112" s="166">
        <f t="shared" si="1"/>
        <v>8.727621459428713E-4</v>
      </c>
    </row>
    <row r="113" spans="1:32" x14ac:dyDescent="0.2">
      <c r="A113" s="127">
        <f>'DJI Components'!A116</f>
        <v>44238</v>
      </c>
      <c r="B113" s="164">
        <f>Return!B113*('DJI Components'!H116/'DJI Components'!$HJ116)</f>
        <v>-2.2233294135345403E-4</v>
      </c>
      <c r="C113" s="165">
        <f>Return!B113*('DJI Components'!O116/'DJI Components'!$HJ116)</f>
        <v>-2.2394223006397157E-4</v>
      </c>
      <c r="D113" s="165">
        <f>Return!D113*('DJI Components'!V116/'DJI Components'!$HJ116)</f>
        <v>-2.0549420291824457E-4</v>
      </c>
      <c r="E113" s="165">
        <f>Return!B113*('DJI Components'!AC116/'DJI Components'!$HJ116)</f>
        <v>-4.9149102787288401E-3</v>
      </c>
      <c r="F113" s="165">
        <f>Return!B113*('DJI Components'!AJ116/'DJI Components'!$HJ116)</f>
        <v>-2.660788161313597E-4</v>
      </c>
      <c r="G113" s="165">
        <f>Return!B113*('DJI Components'!AQ116/'DJI Components'!$HJ116)</f>
        <v>-2.3433241153664262E-4</v>
      </c>
      <c r="H113" s="165">
        <f>Return!B113*('DJI Components'!AX116/'DJI Components'!$HJ116)</f>
        <v>-3.8404804136730802E-4</v>
      </c>
      <c r="I113" s="165">
        <f>Return!B113*('DJI Components'!BE116/'DJI Components'!$HJ116)</f>
        <v>-4.3557799450818965E-4</v>
      </c>
      <c r="J113" s="165">
        <f>Return!B113*('DJI Components'!BL116/'DJI Components'!$HJ116)</f>
        <v>-4.6831623051334689E-4</v>
      </c>
      <c r="K113" s="165">
        <f>Return!B113*('DJI Components'!BS116/'DJI Components'!$HJ116)</f>
        <v>-8.2723657623939937E-5</v>
      </c>
      <c r="L113" s="165">
        <f>Return!B113*('DJI Components'!BZ116/'DJI Components'!$HJ116)</f>
        <v>-2.264889706121856E-4</v>
      </c>
      <c r="M113" s="165">
        <f>Return!B113*('DJI Components'!CG116/'DJI Components'!$HJ116)</f>
        <v>-3.1932291739792995E-4</v>
      </c>
      <c r="N113" s="165">
        <f>Return!B113*('DJI Components'!CN116/'DJI Components'!$HJ116)</f>
        <v>-6.4623535994639029E-4</v>
      </c>
      <c r="O113" s="165">
        <f>Return!B113*('DJI Components'!CU116/'DJI Components'!$HJ116)</f>
        <v>-5.3396299074747204E-4</v>
      </c>
      <c r="P113" s="165">
        <f>Return!B113*('DJI Components'!DB116/'DJI Components'!$HJ116)</f>
        <v>-2.3408001232450574E-4</v>
      </c>
      <c r="Q113" s="165">
        <f>Return!B113*('DJI Components'!DI116/'DJI Components'!$HJ116)</f>
        <v>-9.4711450281348159E-4</v>
      </c>
      <c r="R113" s="165">
        <f>Return!B113*('DJI Components'!DP116/'DJI Components'!$HJ116)</f>
        <v>-9.2073282722385827E-4</v>
      </c>
      <c r="S113" s="165">
        <f>Return!B113*('DJI Components'!DW116/'DJI Components'!$HJ116)</f>
        <v>-3.4610908168202517E-4</v>
      </c>
      <c r="T113" s="165">
        <f>Return!B113*('DJI Components'!ED116/'DJI Components'!$HJ116)</f>
        <v>-4.0972278251126385E-4</v>
      </c>
      <c r="U113" s="165">
        <f>Return!B113*('DJI Components'!EK116/'DJI Components'!$HJ116)</f>
        <v>-3.9950483912756171E-3</v>
      </c>
      <c r="V113" s="165">
        <f>Return!B113*('DJI Components'!ER116/'DJI Components'!$HJ116)</f>
        <v>-3.954066558685216E-4</v>
      </c>
      <c r="W113" s="165">
        <f>Return!B113*('DJI Components'!EY116/'DJI Components'!$HJ116)</f>
        <v>-6.846399041011001E-4</v>
      </c>
      <c r="X113" s="165">
        <f>Return!B113*('DJI Components'!FF116/'DJI Components'!$HJ116)</f>
        <v>-4.1809442024189238E-4</v>
      </c>
      <c r="Y113" s="165">
        <f>Return!B113*('DJI Components'!FM116/'DJI Components'!$HJ116)</f>
        <v>-7.996407846113079E-5</v>
      </c>
      <c r="Z113" s="165">
        <f>Return!B113*('DJI Components'!FT116/'DJI Components'!$HJ116)</f>
        <v>-6.8214407669868189E-4</v>
      </c>
      <c r="AA113" s="165">
        <f>Return!B113*('DJI Components'!GA116/'DJI Components'!$HJ116)</f>
        <v>-4.8950909826547763E-4</v>
      </c>
      <c r="AB113" s="165">
        <f>Return!B113*('DJI Components'!GH116/'DJI Components'!$HJ116)</f>
        <v>-7.7410405059021145E-4</v>
      </c>
      <c r="AC113" s="165">
        <f>Return!B113*('DJI Components'!GO116/'DJI Components'!$HJ116)</f>
        <v>-9.6973293864789634E-5</v>
      </c>
      <c r="AD113" s="165">
        <f>Return!B113*('DJI Components'!GV116/'DJI Components'!$HJ116)</f>
        <v>-8.8279885052731271E-4</v>
      </c>
      <c r="AE113" s="165">
        <f>Return!B113*('DJI Components'!HC116/'DJI Components'!$HJ116)</f>
        <v>-7.5081117806276483E-4</v>
      </c>
      <c r="AF113" s="166">
        <f t="shared" si="1"/>
        <v>-2.127102024796191E-2</v>
      </c>
    </row>
    <row r="114" spans="1:32" x14ac:dyDescent="0.2">
      <c r="A114" s="127">
        <f>'DJI Components'!A117</f>
        <v>44239</v>
      </c>
      <c r="B114" s="164">
        <f>Return!B114*('DJI Components'!H117/'DJI Components'!$HJ117)</f>
        <v>8.8093822954149066E-5</v>
      </c>
      <c r="C114" s="165">
        <f>Return!B114*('DJI Components'!O117/'DJI Components'!$HJ117)</f>
        <v>8.8890016344395724E-5</v>
      </c>
      <c r="D114" s="165">
        <f>Return!D114*('DJI Components'!V117/'DJI Components'!$HJ117)</f>
        <v>1.3188321518818632E-4</v>
      </c>
      <c r="E114" s="165">
        <f>Return!B114*('DJI Components'!AC117/'DJI Components'!$HJ117)</f>
        <v>1.9346026684859646E-3</v>
      </c>
      <c r="F114" s="165">
        <f>Return!B114*('DJI Components'!AJ117/'DJI Components'!$HJ117)</f>
        <v>1.0470679430810916E-4</v>
      </c>
      <c r="G114" s="165">
        <f>Return!B114*('DJI Components'!AQ117/'DJI Components'!$HJ117)</f>
        <v>9.1907174724649421E-5</v>
      </c>
      <c r="H114" s="165">
        <f>Return!B114*('DJI Components'!AX117/'DJI Components'!$HJ117)</f>
        <v>1.5176971495013016E-4</v>
      </c>
      <c r="I114" s="165">
        <f>Return!B114*('DJI Components'!BE117/'DJI Components'!$HJ117)</f>
        <v>1.70104636469589E-4</v>
      </c>
      <c r="J114" s="165">
        <f>Return!B114*('DJI Components'!BL117/'DJI Components'!$HJ117)</f>
        <v>1.8543814811485589E-4</v>
      </c>
      <c r="K114" s="165">
        <f>Return!B114*('DJI Components'!BS117/'DJI Components'!$HJ117)</f>
        <v>3.2737492151532257E-5</v>
      </c>
      <c r="L114" s="165">
        <f>Return!B114*('DJI Components'!BZ117/'DJI Components'!$HJ117)</f>
        <v>9.0169731434268293E-5</v>
      </c>
      <c r="M114" s="165">
        <f>Return!B114*('DJI Components'!CG117/'DJI Components'!$HJ117)</f>
        <v>1.2331505881656426E-4</v>
      </c>
      <c r="N114" s="165">
        <f>Return!B114*('DJI Components'!CN117/'DJI Components'!$HJ117)</f>
        <v>2.5433198836792673E-4</v>
      </c>
      <c r="O114" s="165">
        <f>Return!B114*('DJI Components'!CU117/'DJI Components'!$HJ117)</f>
        <v>2.1378290521422867E-4</v>
      </c>
      <c r="P114" s="165">
        <f>Return!B114*('DJI Components'!DB117/'DJI Components'!$HJ117)</f>
        <v>9.1891341091527871E-5</v>
      </c>
      <c r="Q114" s="165">
        <f>Return!B114*('DJI Components'!DI117/'DJI Components'!$HJ117)</f>
        <v>3.7330675891387012E-4</v>
      </c>
      <c r="R114" s="165">
        <f>Return!B114*('DJI Components'!DP117/'DJI Components'!$HJ117)</f>
        <v>3.669189094740412E-4</v>
      </c>
      <c r="S114" s="165">
        <f>Return!B114*('DJI Components'!DW117/'DJI Components'!$HJ117)</f>
        <v>1.3575876216302823E-4</v>
      </c>
      <c r="T114" s="165">
        <f>Return!B114*('DJI Components'!ED117/'DJI Components'!$HJ117)</f>
        <v>1.615487710709445E-4</v>
      </c>
      <c r="U114" s="165">
        <f>Return!B114*('DJI Components'!EK117/'DJI Components'!$HJ117)</f>
        <v>1.5729497189307365E-3</v>
      </c>
      <c r="V114" s="165">
        <f>Return!B114*('DJI Components'!ER117/'DJI Components'!$HJ117)</f>
        <v>1.5382672522297529E-4</v>
      </c>
      <c r="W114" s="165">
        <f>Return!B114*('DJI Components'!EY117/'DJI Components'!$HJ117)</f>
        <v>2.6752123450406027E-4</v>
      </c>
      <c r="X114" s="165">
        <f>Return!B114*('DJI Components'!FF117/'DJI Components'!$HJ117)</f>
        <v>1.6856860380267882E-4</v>
      </c>
      <c r="Y114" s="165">
        <f>Return!B114*('DJI Components'!FM117/'DJI Components'!$HJ117)</f>
        <v>3.1338003288530524E-5</v>
      </c>
      <c r="Z114" s="165">
        <f>Return!B114*('DJI Components'!FT117/'DJI Components'!$HJ117)</f>
        <v>2.6414211586556555E-4</v>
      </c>
      <c r="AA114" s="165">
        <f>Return!B114*('DJI Components'!GA117/'DJI Components'!$HJ117)</f>
        <v>1.9092943936094186E-4</v>
      </c>
      <c r="AB114" s="165">
        <f>Return!B114*('DJI Components'!GH117/'DJI Components'!$HJ117)</f>
        <v>3.0315133563466273E-4</v>
      </c>
      <c r="AC114" s="165">
        <f>Return!B114*('DJI Components'!GO117/'DJI Components'!$HJ117)</f>
        <v>3.8281638789043866E-5</v>
      </c>
      <c r="AD114" s="165">
        <f>Return!B114*('DJI Components'!GV117/'DJI Components'!$HJ117)</f>
        <v>3.4795430309329139E-4</v>
      </c>
      <c r="AE114" s="165">
        <f>Return!B114*('DJI Components'!HC117/'DJI Components'!$HJ117)</f>
        <v>2.9000303561428962E-4</v>
      </c>
      <c r="AF114" s="166">
        <f t="shared" si="1"/>
        <v>8.419824064344739E-3</v>
      </c>
    </row>
    <row r="115" spans="1:32" x14ac:dyDescent="0.2">
      <c r="A115" s="127">
        <f>'DJI Components'!A118</f>
        <v>44243</v>
      </c>
      <c r="B115" s="164">
        <f>Return!B115*('DJI Components'!H118/'DJI Components'!$HJ118)</f>
        <v>-1.204207952193292E-4</v>
      </c>
      <c r="C115" s="165">
        <f>Return!B115*('DJI Components'!O118/'DJI Components'!$HJ118)</f>
        <v>-1.2393842116017602E-4</v>
      </c>
      <c r="D115" s="165">
        <f>Return!D115*('DJI Components'!V118/'DJI Components'!$HJ118)</f>
        <v>-2.6918897687543852E-4</v>
      </c>
      <c r="E115" s="165">
        <f>Return!B115*('DJI Components'!AC118/'DJI Components'!$HJ118)</f>
        <v>-2.632430718812881E-3</v>
      </c>
      <c r="F115" s="165">
        <f>Return!B115*('DJI Components'!AJ118/'DJI Components'!$HJ118)</f>
        <v>-1.4906285753388927E-4</v>
      </c>
      <c r="G115" s="165">
        <f>Return!B115*('DJI Components'!AQ118/'DJI Components'!$HJ118)</f>
        <v>-1.2992411866378974E-4</v>
      </c>
      <c r="H115" s="165">
        <f>Return!B115*('DJI Components'!AX118/'DJI Components'!$HJ118)</f>
        <v>-2.1120989782660653E-4</v>
      </c>
      <c r="I115" s="165">
        <f>Return!B115*('DJI Components'!BE118/'DJI Components'!$HJ118)</f>
        <v>-2.3137123112497324E-4</v>
      </c>
      <c r="J115" s="165">
        <f>Return!B115*('DJI Components'!BL118/'DJI Components'!$HJ118)</f>
        <v>-2.5433227868751471E-4</v>
      </c>
      <c r="K115" s="165">
        <f>Return!B115*('DJI Components'!BS118/'DJI Components'!$HJ118)</f>
        <v>-4.497124477286759E-5</v>
      </c>
      <c r="L115" s="165">
        <f>Return!B115*('DJI Components'!BZ118/'DJI Components'!$HJ118)</f>
        <v>-1.2699890524459163E-4</v>
      </c>
      <c r="M115" s="165">
        <f>Return!B115*('DJI Components'!CG118/'DJI Components'!$HJ118)</f>
        <v>-1.7343841949380933E-4</v>
      </c>
      <c r="N115" s="165">
        <f>Return!B115*('DJI Components'!CN118/'DJI Components'!$HJ118)</f>
        <v>-3.4904882201859975E-4</v>
      </c>
      <c r="O115" s="165">
        <f>Return!B115*('DJI Components'!CU118/'DJI Components'!$HJ118)</f>
        <v>-2.9881454767194518E-4</v>
      </c>
      <c r="P115" s="165">
        <f>Return!B115*('DJI Components'!DB118/'DJI Components'!$HJ118)</f>
        <v>-1.2631595909234919E-4</v>
      </c>
      <c r="Q115" s="165">
        <f>Return!B115*('DJI Components'!DI118/'DJI Components'!$HJ118)</f>
        <v>-5.1084548781293523E-4</v>
      </c>
      <c r="R115" s="165">
        <f>Return!B115*('DJI Components'!DP118/'DJI Components'!$HJ118)</f>
        <v>-5.1965609359495922E-4</v>
      </c>
      <c r="S115" s="165">
        <f>Return!B115*('DJI Components'!DW118/'DJI Components'!$HJ118)</f>
        <v>-1.8874354768377244E-4</v>
      </c>
      <c r="T115" s="165">
        <f>Return!B115*('DJI Components'!ED118/'DJI Components'!$HJ118)</f>
        <v>-2.211846083411548E-4</v>
      </c>
      <c r="U115" s="165">
        <f>Return!B115*('DJI Components'!EK118/'DJI Components'!$HJ118)</f>
        <v>-2.1639032870699351E-3</v>
      </c>
      <c r="V115" s="165">
        <f>Return!B115*('DJI Components'!ER118/'DJI Components'!$HJ118)</f>
        <v>-2.1212571201696925E-4</v>
      </c>
      <c r="W115" s="165">
        <f>Return!B115*('DJI Components'!EY118/'DJI Components'!$HJ118)</f>
        <v>-3.7084635349380934E-4</v>
      </c>
      <c r="X115" s="165">
        <f>Return!B115*('DJI Components'!FF118/'DJI Components'!$HJ118)</f>
        <v>-2.3330363556264049E-4</v>
      </c>
      <c r="Y115" s="165">
        <f>Return!B115*('DJI Components'!FM118/'DJI Components'!$HJ118)</f>
        <v>-4.3773351806298553E-5</v>
      </c>
      <c r="Z115" s="165">
        <f>Return!B115*('DJI Components'!FT118/'DJI Components'!$HJ118)</f>
        <v>-3.6127462947798989E-4</v>
      </c>
      <c r="AA115" s="165">
        <f>Return!B115*('DJI Components'!GA118/'DJI Components'!$HJ118)</f>
        <v>-2.6380793580793165E-4</v>
      </c>
      <c r="AB115" s="165">
        <f>Return!B115*('DJI Components'!GH118/'DJI Components'!$HJ118)</f>
        <v>-4.1513884326820446E-4</v>
      </c>
      <c r="AC115" s="165">
        <f>Return!B115*('DJI Components'!GO118/'DJI Components'!$HJ118)</f>
        <v>-5.4049401567749021E-5</v>
      </c>
      <c r="AD115" s="165">
        <f>Return!B115*('DJI Components'!GV118/'DJI Components'!$HJ118)</f>
        <v>-4.8517761419758238E-4</v>
      </c>
      <c r="AE115" s="165">
        <f>Return!B115*('DJI Components'!HC118/'DJI Components'!$HJ118)</f>
        <v>-3.9824743401371539E-4</v>
      </c>
      <c r="AF115" s="166">
        <f t="shared" si="1"/>
        <v>-1.1683545129914406E-2</v>
      </c>
    </row>
    <row r="116" spans="1:32" x14ac:dyDescent="0.2">
      <c r="A116" s="127">
        <f>'DJI Components'!A119</f>
        <v>44244</v>
      </c>
      <c r="B116" s="164">
        <f>Return!B116*('DJI Components'!H119/'DJI Components'!$HJ119)</f>
        <v>1.177719020000257E-6</v>
      </c>
      <c r="C116" s="165">
        <f>Return!B116*('DJI Components'!O119/'DJI Components'!$HJ119)</f>
        <v>1.1923216398458874E-6</v>
      </c>
      <c r="D116" s="165">
        <f>Return!D116*('DJI Components'!V119/'DJI Components'!$HJ119)</f>
        <v>1.7138185993966263E-4</v>
      </c>
      <c r="E116" s="165">
        <f>Return!B116*('DJI Components'!AC119/'DJI Components'!$HJ119)</f>
        <v>2.5288136421979747E-5</v>
      </c>
      <c r="F116" s="165">
        <f>Return!B116*('DJI Components'!AJ119/'DJI Components'!$HJ119)</f>
        <v>1.4465320220686647E-6</v>
      </c>
      <c r="G116" s="165">
        <f>Return!B116*('DJI Components'!AQ119/'DJI Components'!$HJ119)</f>
        <v>1.27001462315418E-6</v>
      </c>
      <c r="H116" s="165">
        <f>Return!B116*('DJI Components'!AX119/'DJI Components'!$HJ119)</f>
        <v>2.127280739385007E-6</v>
      </c>
      <c r="I116" s="165">
        <f>Return!B116*('DJI Components'!BE119/'DJI Components'!$HJ119)</f>
        <v>2.2499121224926017E-6</v>
      </c>
      <c r="J116" s="165">
        <f>Return!B116*('DJI Components'!BL119/'DJI Components'!$HJ119)</f>
        <v>2.4801693268134399E-6</v>
      </c>
      <c r="K116" s="165">
        <f>Return!B116*('DJI Components'!BS119/'DJI Components'!$HJ119)</f>
        <v>4.3357543015871935E-7</v>
      </c>
      <c r="L116" s="165">
        <f>Return!B116*('DJI Components'!BZ119/'DJI Components'!$HJ119)</f>
        <v>1.2450184009775535E-6</v>
      </c>
      <c r="M116" s="165">
        <f>Return!B116*('DJI Components'!CG119/'DJI Components'!$HJ119)</f>
        <v>1.702257466394631E-6</v>
      </c>
      <c r="N116" s="165">
        <f>Return!B116*('DJI Components'!CN119/'DJI Components'!$HJ119)</f>
        <v>3.4818636884616478E-6</v>
      </c>
      <c r="O116" s="165">
        <f>Return!B116*('DJI Components'!CU119/'DJI Components'!$HJ119)</f>
        <v>2.8930824643452708E-6</v>
      </c>
      <c r="P116" s="165">
        <f>Return!B116*('DJI Components'!DB119/'DJI Components'!$HJ119)</f>
        <v>1.2342045876528917E-6</v>
      </c>
      <c r="Q116" s="165">
        <f>Return!B116*('DJI Components'!DI119/'DJI Components'!$HJ119)</f>
        <v>5.0133738860794725E-6</v>
      </c>
      <c r="R116" s="165">
        <f>Return!B116*('DJI Components'!DP119/'DJI Components'!$HJ119)</f>
        <v>5.0974851605923838E-6</v>
      </c>
      <c r="S116" s="165">
        <f>Return!B116*('DJI Components'!DW119/'DJI Components'!$HJ119)</f>
        <v>1.8321464114311799E-6</v>
      </c>
      <c r="T116" s="165">
        <f>Return!B116*('DJI Components'!ED119/'DJI Components'!$HJ119)</f>
        <v>2.2005252424754254E-6</v>
      </c>
      <c r="U116" s="165">
        <f>Return!B116*('DJI Components'!EK119/'DJI Components'!$HJ119)</f>
        <v>2.120405396770839E-5</v>
      </c>
      <c r="V116" s="165">
        <f>Return!B116*('DJI Components'!ER119/'DJI Components'!$HJ119)</f>
        <v>2.1077345962330741E-6</v>
      </c>
      <c r="W116" s="165">
        <f>Return!B116*('DJI Components'!EY119/'DJI Components'!$HJ119)</f>
        <v>3.6417856312838298E-6</v>
      </c>
      <c r="X116" s="165">
        <f>Return!B116*('DJI Components'!FF119/'DJI Components'!$HJ119)</f>
        <v>2.2500284000552331E-6</v>
      </c>
      <c r="Y116" s="165">
        <f>Return!B116*('DJI Components'!FM119/'DJI Components'!$HJ119)</f>
        <v>4.3104691123984845E-7</v>
      </c>
      <c r="Z116" s="165">
        <f>Return!B116*('DJI Components'!FT119/'DJI Components'!$HJ119)</f>
        <v>3.5572541457772521E-6</v>
      </c>
      <c r="AA116" s="165">
        <f>Return!B116*('DJI Components'!GA119/'DJI Components'!$HJ119)</f>
        <v>2.715058062168572E-6</v>
      </c>
      <c r="AB116" s="165">
        <f>Return!B116*('DJI Components'!GH119/'DJI Components'!$HJ119)</f>
        <v>4.0519944520372475E-6</v>
      </c>
      <c r="AC116" s="165">
        <f>Return!B116*('DJI Components'!GO119/'DJI Components'!$HJ119)</f>
        <v>5.2290365293956549E-7</v>
      </c>
      <c r="AD116" s="165">
        <f>Return!B116*('DJI Components'!GV119/'DJI Components'!$HJ119)</f>
        <v>4.7946753622419298E-6</v>
      </c>
      <c r="AE116" s="165">
        <f>Return!B116*('DJI Components'!HC119/'DJI Components'!$HJ119)</f>
        <v>3.8963103083046091E-6</v>
      </c>
      <c r="AF116" s="166">
        <f t="shared" si="1"/>
        <v>2.8292032408396109E-4</v>
      </c>
    </row>
    <row r="117" spans="1:32" x14ac:dyDescent="0.2">
      <c r="A117" s="127">
        <f>'DJI Components'!A120</f>
        <v>44245</v>
      </c>
      <c r="B117" s="164">
        <f>Return!B117*('DJI Components'!H120/'DJI Components'!$HJ120)</f>
        <v>1.634977788572289E-4</v>
      </c>
      <c r="C117" s="165">
        <f>Return!B117*('DJI Components'!O120/'DJI Components'!$HJ120)</f>
        <v>1.6292641154725957E-4</v>
      </c>
      <c r="D117" s="165">
        <f>Return!D117*('DJI Components'!V120/'DJI Components'!$HJ120)</f>
        <v>-1.8864835370481893E-4</v>
      </c>
      <c r="E117" s="165">
        <f>Return!B117*('DJI Components'!AC120/'DJI Components'!$HJ120)</f>
        <v>3.427550643745289E-3</v>
      </c>
      <c r="F117" s="165">
        <f>Return!B117*('DJI Components'!AJ120/'DJI Components'!$HJ120)</f>
        <v>1.9131061733424783E-4</v>
      </c>
      <c r="G117" s="165">
        <f>Return!B117*('DJI Components'!AQ120/'DJI Components'!$HJ120)</f>
        <v>1.7159451010373628E-4</v>
      </c>
      <c r="H117" s="165">
        <f>Return!B117*('DJI Components'!AX120/'DJI Components'!$HJ120)</f>
        <v>2.8805380621152406E-4</v>
      </c>
      <c r="I117" s="165">
        <f>Return!B117*('DJI Components'!BE120/'DJI Components'!$HJ120)</f>
        <v>3.0820811911447488E-4</v>
      </c>
      <c r="J117" s="165">
        <f>Return!B117*('DJI Components'!BL120/'DJI Components'!$HJ120)</f>
        <v>3.4341961335047672E-4</v>
      </c>
      <c r="K117" s="165">
        <f>Return!B117*('DJI Components'!BS120/'DJI Components'!$HJ120)</f>
        <v>5.830471281150391E-5</v>
      </c>
      <c r="L117" s="165">
        <f>Return!B117*('DJI Components'!BZ120/'DJI Components'!$HJ120)</f>
        <v>1.686739259614551E-4</v>
      </c>
      <c r="M117" s="165">
        <f>Return!B117*('DJI Components'!CG120/'DJI Components'!$HJ120)</f>
        <v>2.3504760440142819E-4</v>
      </c>
      <c r="N117" s="165">
        <f>Return!B117*('DJI Components'!CN120/'DJI Components'!$HJ120)</f>
        <v>4.7965246822269858E-4</v>
      </c>
      <c r="O117" s="165">
        <f>Return!B117*('DJI Components'!CU120/'DJI Components'!$HJ120)</f>
        <v>3.9400938790364444E-4</v>
      </c>
      <c r="P117" s="165">
        <f>Return!B117*('DJI Components'!DB120/'DJI Components'!$HJ120)</f>
        <v>1.6981020712141884E-4</v>
      </c>
      <c r="Q117" s="165">
        <f>Return!B117*('DJI Components'!DI120/'DJI Components'!$HJ120)</f>
        <v>6.8576291549831694E-4</v>
      </c>
      <c r="R117" s="165">
        <f>Return!B117*('DJI Components'!DP120/'DJI Components'!$HJ120)</f>
        <v>6.9928511776612802E-4</v>
      </c>
      <c r="S117" s="165">
        <f>Return!B117*('DJI Components'!DW120/'DJI Components'!$HJ120)</f>
        <v>2.5281602593123437E-4</v>
      </c>
      <c r="T117" s="165">
        <f>Return!B117*('DJI Components'!ED120/'DJI Components'!$HJ120)</f>
        <v>3.0033946258756683E-4</v>
      </c>
      <c r="U117" s="165">
        <f>Return!B117*('DJI Components'!EK120/'DJI Components'!$HJ120)</f>
        <v>2.8941658807645912E-3</v>
      </c>
      <c r="V117" s="165">
        <f>Return!B117*('DJI Components'!ER120/'DJI Components'!$HJ120)</f>
        <v>2.9037232975858958E-4</v>
      </c>
      <c r="W117" s="165">
        <f>Return!B117*('DJI Components'!EY120/'DJI Components'!$HJ120)</f>
        <v>5.020546314159171E-4</v>
      </c>
      <c r="X117" s="165">
        <f>Return!B117*('DJI Components'!FF120/'DJI Components'!$HJ120)</f>
        <v>3.0367464218286708E-4</v>
      </c>
      <c r="Y117" s="165">
        <f>Return!B117*('DJI Components'!FM120/'DJI Components'!$HJ120)</f>
        <v>5.8631320846816951E-5</v>
      </c>
      <c r="Z117" s="165">
        <f>Return!B117*('DJI Components'!FT120/'DJI Components'!$HJ120)</f>
        <v>4.8865630409933075E-4</v>
      </c>
      <c r="AA117" s="165">
        <f>Return!B117*('DJI Components'!GA120/'DJI Components'!$HJ120)</f>
        <v>3.7113942756297996E-4</v>
      </c>
      <c r="AB117" s="165">
        <f>Return!B117*('DJI Components'!GH120/'DJI Components'!$HJ120)</f>
        <v>5.5890363253884793E-4</v>
      </c>
      <c r="AC117" s="165">
        <f>Return!B117*('DJI Components'!GO120/'DJI Components'!$HJ120)</f>
        <v>7.1696366306067455E-5</v>
      </c>
      <c r="AD117" s="165">
        <f>Return!B117*('DJI Components'!GV120/'DJI Components'!$HJ120)</f>
        <v>6.1304643031183316E-4</v>
      </c>
      <c r="AE117" s="165">
        <f>Return!B117*('DJI Components'!HC120/'DJI Components'!$HJ120)</f>
        <v>5.2287727092992296E-4</v>
      </c>
      <c r="AF117" s="166">
        <f t="shared" si="1"/>
        <v>1.4986833211482576E-2</v>
      </c>
    </row>
    <row r="118" spans="1:32" x14ac:dyDescent="0.2">
      <c r="A118" s="127">
        <f>'DJI Components'!A121</f>
        <v>44246</v>
      </c>
      <c r="B118" s="164">
        <f>Return!B118*('DJI Components'!H121/'DJI Components'!$HJ121)</f>
        <v>-1.653978740249222E-4</v>
      </c>
      <c r="C118" s="165">
        <f>Return!B118*('DJI Components'!O121/'DJI Components'!$HJ121)</f>
        <v>-1.7165855848113348E-4</v>
      </c>
      <c r="D118" s="165">
        <f>Return!D118*('DJI Components'!V121/'DJI Components'!$HJ121)</f>
        <v>-5.2258933824297504E-5</v>
      </c>
      <c r="E118" s="165">
        <f>Return!B118*('DJI Components'!AC121/'DJI Components'!$HJ121)</f>
        <v>-3.5273111685431512E-3</v>
      </c>
      <c r="F118" s="165">
        <f>Return!B118*('DJI Components'!AJ121/'DJI Components'!$HJ121)</f>
        <v>-2.0534181094335877E-4</v>
      </c>
      <c r="G118" s="165">
        <f>Return!B118*('DJI Components'!AQ121/'DJI Components'!$HJ121)</f>
        <v>-1.8518460077391352E-4</v>
      </c>
      <c r="H118" s="165">
        <f>Return!B118*('DJI Components'!AX121/'DJI Components'!$HJ121)</f>
        <v>-2.9856579365134705E-4</v>
      </c>
      <c r="I118" s="165">
        <f>Return!B118*('DJI Components'!BE121/'DJI Components'!$HJ121)</f>
        <v>-3.1227610695543583E-4</v>
      </c>
      <c r="J118" s="165">
        <f>Return!B118*('DJI Components'!BL121/'DJI Components'!$HJ121)</f>
        <v>-3.4915409134067538E-4</v>
      </c>
      <c r="K118" s="165">
        <f>Return!B118*('DJI Components'!BS121/'DJI Components'!$HJ121)</f>
        <v>-6.0754783382780413E-5</v>
      </c>
      <c r="L118" s="165">
        <f>Return!B118*('DJI Components'!BZ121/'DJI Components'!$HJ121)</f>
        <v>-1.7656948609156024E-4</v>
      </c>
      <c r="M118" s="165">
        <f>Return!B118*('DJI Components'!CG121/'DJI Components'!$HJ121)</f>
        <v>-2.3935817491768646E-4</v>
      </c>
      <c r="N118" s="165">
        <f>Return!B118*('DJI Components'!CN121/'DJI Components'!$HJ121)</f>
        <v>-4.8706516944782802E-4</v>
      </c>
      <c r="O118" s="165">
        <f>Return!B118*('DJI Components'!CU121/'DJI Components'!$HJ121)</f>
        <v>-4.1418024117329812E-4</v>
      </c>
      <c r="P118" s="165">
        <f>Return!B118*('DJI Components'!DB121/'DJI Components'!$HJ121)</f>
        <v>-1.7202192344285372E-4</v>
      </c>
      <c r="Q118" s="165">
        <f>Return!B118*('DJI Components'!DI121/'DJI Components'!$HJ121)</f>
        <v>-6.9311526703518108E-4</v>
      </c>
      <c r="R118" s="165">
        <f>Return!B118*('DJI Components'!DP121/'DJI Components'!$HJ121)</f>
        <v>-7.3074813161248949E-4</v>
      </c>
      <c r="S118" s="165">
        <f>Return!B118*('DJI Components'!DW121/'DJI Components'!$HJ121)</f>
        <v>-2.5600598493146127E-4</v>
      </c>
      <c r="T118" s="165">
        <f>Return!B118*('DJI Components'!ED121/'DJI Components'!$HJ121)</f>
        <v>-3.0419730342539888E-4</v>
      </c>
      <c r="U118" s="165">
        <f>Return!B118*('DJI Components'!EK121/'DJI Components'!$HJ121)</f>
        <v>-2.9403230613695474E-3</v>
      </c>
      <c r="V118" s="165">
        <f>Return!B118*('DJI Components'!ER121/'DJI Components'!$HJ121)</f>
        <v>-2.9214057572849746E-4</v>
      </c>
      <c r="W118" s="165">
        <f>Return!B118*('DJI Components'!EY121/'DJI Components'!$HJ121)</f>
        <v>-5.0642964216739378E-4</v>
      </c>
      <c r="X118" s="165">
        <f>Return!B118*('DJI Components'!FF121/'DJI Components'!$HJ121)</f>
        <v>-3.1754797278028726E-4</v>
      </c>
      <c r="Y118" s="165">
        <f>Return!B118*('DJI Components'!FM121/'DJI Components'!$HJ121)</f>
        <v>-5.9537171016396163E-5</v>
      </c>
      <c r="Z118" s="165">
        <f>Return!B118*('DJI Components'!FT121/'DJI Components'!$HJ121)</f>
        <v>-4.9640216055903065E-4</v>
      </c>
      <c r="AA118" s="165">
        <f>Return!B118*('DJI Components'!GA121/'DJI Components'!$HJ121)</f>
        <v>-3.7792285696310708E-4</v>
      </c>
      <c r="AB118" s="165">
        <f>Return!B118*('DJI Components'!GH121/'DJI Components'!$HJ121)</f>
        <v>-5.6178488046094619E-4</v>
      </c>
      <c r="AC118" s="165">
        <f>Return!B118*('DJI Components'!GO121/'DJI Components'!$HJ121)</f>
        <v>-7.5649802359925794E-5</v>
      </c>
      <c r="AD118" s="165">
        <f>Return!B118*('DJI Components'!GV121/'DJI Components'!$HJ121)</f>
        <v>-6.3322476161255302E-4</v>
      </c>
      <c r="AE118" s="165">
        <f>Return!B118*('DJI Components'!HC121/'DJI Components'!$HJ121)</f>
        <v>-5.3934183612224646E-4</v>
      </c>
      <c r="AF118" s="166">
        <f t="shared" si="1"/>
        <v>-1.5601470125138704E-2</v>
      </c>
    </row>
    <row r="119" spans="1:32" x14ac:dyDescent="0.2">
      <c r="A119" s="127">
        <f>'DJI Components'!A122</f>
        <v>44249</v>
      </c>
      <c r="B119" s="164">
        <f>Return!B119*('DJI Components'!H122/'DJI Components'!$HJ122)</f>
        <v>-2.5134144968146974E-5</v>
      </c>
      <c r="C119" s="165">
        <f>Return!B119*('DJI Components'!O122/'DJI Components'!$HJ122)</f>
        <v>-2.6989504270793141E-5</v>
      </c>
      <c r="D119" s="165">
        <f>Return!D119*('DJI Components'!V122/'DJI Components'!$HJ122)</f>
        <v>-1.3652273376016054E-5</v>
      </c>
      <c r="E119" s="165">
        <f>Return!B119*('DJI Components'!AC122/'DJI Components'!$HJ122)</f>
        <v>-5.2128405433093375E-4</v>
      </c>
      <c r="F119" s="165">
        <f>Return!B119*('DJI Components'!AJ122/'DJI Components'!$HJ122)</f>
        <v>-3.0618381835759148E-5</v>
      </c>
      <c r="G119" s="165">
        <f>Return!B119*('DJI Components'!AQ122/'DJI Components'!$HJ122)</f>
        <v>-2.9303306474129007E-5</v>
      </c>
      <c r="H119" s="165">
        <f>Return!B119*('DJI Components'!AX122/'DJI Components'!$HJ122)</f>
        <v>-4.6708340221310692E-5</v>
      </c>
      <c r="I119" s="165">
        <f>Return!B119*('DJI Components'!BE122/'DJI Components'!$HJ122)</f>
        <v>-4.7306881379830906E-5</v>
      </c>
      <c r="J119" s="165">
        <f>Return!B119*('DJI Components'!BL122/'DJI Components'!$HJ122)</f>
        <v>-5.3767271649540585E-5</v>
      </c>
      <c r="K119" s="165">
        <f>Return!B119*('DJI Components'!BS122/'DJI Components'!$HJ122)</f>
        <v>-9.2027107801585507E-6</v>
      </c>
      <c r="L119" s="165">
        <f>Return!B119*('DJI Components'!BZ122/'DJI Components'!$HJ122)</f>
        <v>-2.7002343530657639E-5</v>
      </c>
      <c r="M119" s="165">
        <f>Return!B119*('DJI Components'!CG122/'DJI Components'!$HJ122)</f>
        <v>-3.6250578235475872E-5</v>
      </c>
      <c r="N119" s="165">
        <f>Return!B119*('DJI Components'!CN122/'DJI Components'!$HJ122)</f>
        <v>-7.3186344150937593E-5</v>
      </c>
      <c r="O119" s="165">
        <f>Return!B119*('DJI Components'!CU122/'DJI Components'!$HJ122)</f>
        <v>-6.0786773488935164E-5</v>
      </c>
      <c r="P119" s="165">
        <f>Return!B119*('DJI Components'!DB122/'DJI Components'!$HJ122)</f>
        <v>-2.6614898533364537E-5</v>
      </c>
      <c r="Q119" s="165">
        <f>Return!B119*('DJI Components'!DI122/'DJI Components'!$HJ122)</f>
        <v>-1.0485919640961839E-4</v>
      </c>
      <c r="R119" s="165">
        <f>Return!B119*('DJI Components'!DP122/'DJI Components'!$HJ122)</f>
        <v>-1.123559194913855E-4</v>
      </c>
      <c r="S119" s="165">
        <f>Return!B119*('DJI Components'!DW122/'DJI Components'!$HJ122)</f>
        <v>-3.8962841077485718E-5</v>
      </c>
      <c r="T119" s="165">
        <f>Return!B119*('DJI Components'!ED122/'DJI Components'!$HJ122)</f>
        <v>-4.672322489109602E-5</v>
      </c>
      <c r="U119" s="165">
        <f>Return!B119*('DJI Components'!EK122/'DJI Components'!$HJ122)</f>
        <v>-4.3587537551980846E-4</v>
      </c>
      <c r="V119" s="165">
        <f>Return!B119*('DJI Components'!ER122/'DJI Components'!$HJ122)</f>
        <v>-4.2823737129254581E-5</v>
      </c>
      <c r="W119" s="165">
        <f>Return!B119*('DJI Components'!EY122/'DJI Components'!$HJ122)</f>
        <v>-7.6813817036801331E-5</v>
      </c>
      <c r="X119" s="165">
        <f>Return!B119*('DJI Components'!FF122/'DJI Components'!$HJ122)</f>
        <v>-4.8680756115811714E-5</v>
      </c>
      <c r="Y119" s="165">
        <f>Return!B119*('DJI Components'!FM122/'DJI Components'!$HJ122)</f>
        <v>-9.190775936487958E-6</v>
      </c>
      <c r="Z119" s="165">
        <f>Return!B119*('DJI Components'!FT122/'DJI Components'!$HJ122)</f>
        <v>-7.6326886258178107E-5</v>
      </c>
      <c r="AA119" s="165">
        <f>Return!B119*('DJI Components'!GA122/'DJI Components'!$HJ122)</f>
        <v>-5.7566805403684484E-5</v>
      </c>
      <c r="AB119" s="165">
        <f>Return!B119*('DJI Components'!GH122/'DJI Components'!$HJ122)</f>
        <v>-8.7073987495585125E-5</v>
      </c>
      <c r="AC119" s="165">
        <f>Return!B119*('DJI Components'!GO122/'DJI Components'!$HJ122)</f>
        <v>-1.1653907850140409E-5</v>
      </c>
      <c r="AD119" s="165">
        <f>Return!B119*('DJI Components'!GV122/'DJI Components'!$HJ122)</f>
        <v>-9.6002275730497754E-5</v>
      </c>
      <c r="AE119" s="165">
        <f>Return!B119*('DJI Components'!HC122/'DJI Components'!$HJ122)</f>
        <v>-8.5782791678693386E-5</v>
      </c>
      <c r="AF119" s="166">
        <f t="shared" si="1"/>
        <v>-2.3585001052505187E-3</v>
      </c>
    </row>
    <row r="120" spans="1:32" x14ac:dyDescent="0.2">
      <c r="A120" s="127">
        <f>'DJI Components'!A123</f>
        <v>44250</v>
      </c>
      <c r="B120" s="164">
        <f>Return!B120*('DJI Components'!H123/'DJI Components'!$HJ123)</f>
        <v>3.0006124429956637E-6</v>
      </c>
      <c r="C120" s="165">
        <f>Return!B120*('DJI Components'!O123/'DJI Components'!$HJ123)</f>
        <v>3.2446526471053276E-6</v>
      </c>
      <c r="D120" s="165">
        <f>Return!D120*('DJI Components'!V123/'DJI Components'!$HJ123)</f>
        <v>6.0382686021010295E-5</v>
      </c>
      <c r="E120" s="165">
        <f>Return!B120*('DJI Components'!AC123/'DJI Components'!$HJ123)</f>
        <v>6.2146119016272597E-5</v>
      </c>
      <c r="F120" s="165">
        <f>Return!B120*('DJI Components'!AJ123/'DJI Components'!$HJ123)</f>
        <v>3.6412558467360936E-6</v>
      </c>
      <c r="G120" s="165">
        <f>Return!B120*('DJI Components'!AQ123/'DJI Components'!$HJ123)</f>
        <v>3.5313490777007453E-6</v>
      </c>
      <c r="H120" s="165">
        <f>Return!B120*('DJI Components'!AX123/'DJI Components'!$HJ123)</f>
        <v>5.6448955406851441E-6</v>
      </c>
      <c r="I120" s="165">
        <f>Return!B120*('DJI Components'!BE123/'DJI Components'!$HJ123)</f>
        <v>5.6560191598376727E-6</v>
      </c>
      <c r="J120" s="165">
        <f>Return!B120*('DJI Components'!BL123/'DJI Components'!$HJ123)</f>
        <v>6.4057163845557481E-6</v>
      </c>
      <c r="K120" s="165">
        <f>Return!B120*('DJI Components'!BS123/'DJI Components'!$HJ123)</f>
        <v>1.0871067115043023E-6</v>
      </c>
      <c r="L120" s="165">
        <f>Return!B120*('DJI Components'!BZ123/'DJI Components'!$HJ123)</f>
        <v>3.2465261916320755E-6</v>
      </c>
      <c r="M120" s="165">
        <f>Return!B120*('DJI Components'!CG123/'DJI Components'!$HJ123)</f>
        <v>4.4162120987629766E-6</v>
      </c>
      <c r="N120" s="165">
        <f>Return!B120*('DJI Components'!CN123/'DJI Components'!$HJ123)</f>
        <v>8.4621506220764226E-6</v>
      </c>
      <c r="O120" s="165">
        <f>Return!B120*('DJI Components'!CU123/'DJI Components'!$HJ123)</f>
        <v>7.3038942189187441E-6</v>
      </c>
      <c r="P120" s="165">
        <f>Return!B120*('DJI Components'!DB123/'DJI Components'!$HJ123)</f>
        <v>3.1725461830272237E-6</v>
      </c>
      <c r="Q120" s="165">
        <f>Return!B120*('DJI Components'!DI123/'DJI Components'!$HJ123)</f>
        <v>1.2423376697258955E-5</v>
      </c>
      <c r="R120" s="165">
        <f>Return!B120*('DJI Components'!DP123/'DJI Components'!$HJ123)</f>
        <v>1.3517376699669595E-5</v>
      </c>
      <c r="S120" s="165">
        <f>Return!B120*('DJI Components'!DW123/'DJI Components'!$HJ123)</f>
        <v>4.6339873850957811E-6</v>
      </c>
      <c r="T120" s="165">
        <f>Return!B120*('DJI Components'!ED123/'DJI Components'!$HJ123)</f>
        <v>5.5473918128888789E-6</v>
      </c>
      <c r="U120" s="165">
        <f>Return!B120*('DJI Components'!EK123/'DJI Components'!$HJ123)</f>
        <v>5.1746652764734039E-5</v>
      </c>
      <c r="V120" s="165">
        <f>Return!B120*('DJI Components'!ER123/'DJI Components'!$HJ123)</f>
        <v>5.0908175412009861E-6</v>
      </c>
      <c r="W120" s="165">
        <f>Return!B120*('DJI Components'!EY123/'DJI Components'!$HJ123)</f>
        <v>9.2358068636153607E-6</v>
      </c>
      <c r="X120" s="165">
        <f>Return!B120*('DJI Components'!FF123/'DJI Components'!$HJ123)</f>
        <v>5.764458269973731E-6</v>
      </c>
      <c r="Y120" s="165">
        <f>Return!B120*('DJI Components'!FM123/'DJI Components'!$HJ123)</f>
        <v>1.1077492309807977E-6</v>
      </c>
      <c r="Z120" s="165">
        <f>Return!B120*('DJI Components'!FT123/'DJI Components'!$HJ123)</f>
        <v>9.1616062649955826E-6</v>
      </c>
      <c r="AA120" s="165">
        <f>Return!B120*('DJI Components'!GA123/'DJI Components'!$HJ123)</f>
        <v>6.941188351581181E-6</v>
      </c>
      <c r="AB120" s="165">
        <f>Return!B120*('DJI Components'!GH123/'DJI Components'!$HJ123)</f>
        <v>1.0581347130643057E-5</v>
      </c>
      <c r="AC120" s="165">
        <f>Return!B120*('DJI Components'!GO123/'DJI Components'!$HJ123)</f>
        <v>1.3994230546729432E-6</v>
      </c>
      <c r="AD120" s="165">
        <f>Return!B120*('DJI Components'!GV123/'DJI Components'!$HJ123)</f>
        <v>1.1273132123443288E-5</v>
      </c>
      <c r="AE120" s="165">
        <f>Return!B120*('DJI Components'!HC123/'DJI Components'!$HJ123)</f>
        <v>1.0522746657878651E-5</v>
      </c>
      <c r="AF120" s="166">
        <f t="shared" si="1"/>
        <v>3.4028880301145399E-4</v>
      </c>
    </row>
    <row r="121" spans="1:32" x14ac:dyDescent="0.2">
      <c r="A121" s="127">
        <f>'DJI Components'!A124</f>
        <v>44251</v>
      </c>
      <c r="B121" s="164">
        <f>Return!B121*('DJI Components'!H124/'DJI Components'!$HJ124)</f>
        <v>8.7845898654334971E-5</v>
      </c>
      <c r="C121" s="165">
        <f>Return!B121*('DJI Components'!O124/'DJI Components'!$HJ124)</f>
        <v>9.6239148536408174E-5</v>
      </c>
      <c r="D121" s="165">
        <f>Return!D121*('DJI Components'!V124/'DJI Components'!$HJ124)</f>
        <v>-1.4567757291852695E-4</v>
      </c>
      <c r="E121" s="165">
        <f>Return!B121*('DJI Components'!AC124/'DJI Components'!$HJ124)</f>
        <v>1.7971228723264584E-3</v>
      </c>
      <c r="F121" s="165">
        <f>Return!B121*('DJI Components'!AJ124/'DJI Components'!$HJ124)</f>
        <v>1.1430791122475639E-4</v>
      </c>
      <c r="G121" s="165">
        <f>Return!B121*('DJI Components'!AQ124/'DJI Components'!$HJ124)</f>
        <v>1.0360043936579705E-4</v>
      </c>
      <c r="H121" s="165">
        <f>Return!B121*('DJI Components'!AX124/'DJI Components'!$HJ124)</f>
        <v>1.699554747724354E-4</v>
      </c>
      <c r="I121" s="165">
        <f>Return!B121*('DJI Components'!BE124/'DJI Components'!$HJ124)</f>
        <v>1.6505443786135027E-4</v>
      </c>
      <c r="J121" s="165">
        <f>Return!B121*('DJI Components'!BL124/'DJI Components'!$HJ124)</f>
        <v>1.8661789008577492E-4</v>
      </c>
      <c r="K121" s="165">
        <f>Return!B121*('DJI Components'!BS124/'DJI Components'!$HJ124)</f>
        <v>3.2938495012773158E-5</v>
      </c>
      <c r="L121" s="165">
        <f>Return!B121*('DJI Components'!BZ124/'DJI Components'!$HJ124)</f>
        <v>9.7639347198094038E-5</v>
      </c>
      <c r="M121" s="165">
        <f>Return!B121*('DJI Components'!CG124/'DJI Components'!$HJ124)</f>
        <v>1.2732960506060188E-4</v>
      </c>
      <c r="N121" s="165">
        <f>Return!B121*('DJI Components'!CN124/'DJI Components'!$HJ124)</f>
        <v>2.3901748121945673E-4</v>
      </c>
      <c r="O121" s="165">
        <f>Return!B121*('DJI Components'!CU124/'DJI Components'!$HJ124)</f>
        <v>2.1925363782631445E-4</v>
      </c>
      <c r="P121" s="165">
        <f>Return!B121*('DJI Components'!DB124/'DJI Components'!$HJ124)</f>
        <v>9.4023818365464456E-5</v>
      </c>
      <c r="Q121" s="165">
        <f>Return!B121*('DJI Components'!DI124/'DJI Components'!$HJ124)</f>
        <v>3.6555108410113853E-4</v>
      </c>
      <c r="R121" s="165">
        <f>Return!B121*('DJI Components'!DP124/'DJI Components'!$HJ124)</f>
        <v>3.9938762431435213E-4</v>
      </c>
      <c r="S121" s="165">
        <f>Return!B121*('DJI Components'!DW124/'DJI Components'!$HJ124)</f>
        <v>1.3579100318200329E-4</v>
      </c>
      <c r="T121" s="165">
        <f>Return!B121*('DJI Components'!ED124/'DJI Components'!$HJ124)</f>
        <v>1.6113531630840519E-4</v>
      </c>
      <c r="U121" s="165">
        <f>Return!B121*('DJI Components'!EK124/'DJI Components'!$HJ124)</f>
        <v>1.5107269075917929E-3</v>
      </c>
      <c r="V121" s="165">
        <f>Return!B121*('DJI Components'!ER124/'DJI Components'!$HJ124)</f>
        <v>1.4729251304757129E-4</v>
      </c>
      <c r="W121" s="165">
        <f>Return!B121*('DJI Components'!EY124/'DJI Components'!$HJ124)</f>
        <v>2.6845931398396234E-4</v>
      </c>
      <c r="X121" s="165">
        <f>Return!B121*('DJI Components'!FF124/'DJI Components'!$HJ124)</f>
        <v>1.6686070779873242E-4</v>
      </c>
      <c r="Y121" s="165">
        <f>Return!B121*('DJI Components'!FM124/'DJI Components'!$HJ124)</f>
        <v>3.2514985302902914E-5</v>
      </c>
      <c r="Z121" s="165">
        <f>Return!B121*('DJI Components'!FT124/'DJI Components'!$HJ124)</f>
        <v>2.6819013697849551E-4</v>
      </c>
      <c r="AA121" s="165">
        <f>Return!B121*('DJI Components'!GA124/'DJI Components'!$HJ124)</f>
        <v>2.0185790305042941E-4</v>
      </c>
      <c r="AB121" s="165">
        <f>Return!B121*('DJI Components'!GH124/'DJI Components'!$HJ124)</f>
        <v>3.1783587313270766E-4</v>
      </c>
      <c r="AC121" s="165">
        <f>Return!B121*('DJI Components'!GO124/'DJI Components'!$HJ124)</f>
        <v>3.9274906349678615E-5</v>
      </c>
      <c r="AD121" s="165">
        <f>Return!B121*('DJI Components'!GV124/'DJI Components'!$HJ124)</f>
        <v>3.2185883962177196E-4</v>
      </c>
      <c r="AE121" s="165">
        <f>Return!B121*('DJI Components'!HC124/'DJI Components'!$HJ124)</f>
        <v>3.0618278040397235E-4</v>
      </c>
      <c r="AF121" s="166">
        <f t="shared" si="1"/>
        <v>8.0281887797594084E-3</v>
      </c>
    </row>
    <row r="122" spans="1:32" x14ac:dyDescent="0.2">
      <c r="A122" s="127">
        <f>'DJI Components'!A125</f>
        <v>44252</v>
      </c>
      <c r="B122" s="164">
        <f>Return!B122*('DJI Components'!H125/'DJI Components'!$HJ125)</f>
        <v>6.9211104115662921E-5</v>
      </c>
      <c r="C122" s="165">
        <f>Return!B122*('DJI Components'!O125/'DJI Components'!$HJ125)</f>
        <v>7.3831110236805366E-5</v>
      </c>
      <c r="D122" s="165">
        <f>Return!D122*('DJI Components'!V125/'DJI Components'!$HJ125)</f>
        <v>-1.5070517016703956E-4</v>
      </c>
      <c r="E122" s="165">
        <f>Return!B122*('DJI Components'!AC125/'DJI Components'!$HJ125)</f>
        <v>1.3580104907559389E-3</v>
      </c>
      <c r="F122" s="165">
        <f>Return!B122*('DJI Components'!AJ125/'DJI Components'!$HJ125)</f>
        <v>8.4460627662959084E-5</v>
      </c>
      <c r="G122" s="165">
        <f>Return!B122*('DJI Components'!AQ125/'DJI Components'!$HJ125)</f>
        <v>8.0870699315375169E-5</v>
      </c>
      <c r="H122" s="165">
        <f>Return!B122*('DJI Components'!AX125/'DJI Components'!$HJ125)</f>
        <v>1.3181986901574511E-4</v>
      </c>
      <c r="I122" s="165">
        <f>Return!B122*('DJI Components'!BE125/'DJI Components'!$HJ125)</f>
        <v>1.2859779215840063E-4</v>
      </c>
      <c r="J122" s="165">
        <f>Return!B122*('DJI Components'!BL125/'DJI Components'!$HJ125)</f>
        <v>1.4454524404204896E-4</v>
      </c>
      <c r="K122" s="165">
        <f>Return!B122*('DJI Components'!BS125/'DJI Components'!$HJ125)</f>
        <v>2.5092860371173326E-5</v>
      </c>
      <c r="L122" s="165">
        <f>Return!B122*('DJI Components'!BZ125/'DJI Components'!$HJ125)</f>
        <v>7.5774933251567547E-5</v>
      </c>
      <c r="M122" s="165">
        <f>Return!B122*('DJI Components'!CG125/'DJI Components'!$HJ125)</f>
        <v>9.8809108946722543E-5</v>
      </c>
      <c r="N122" s="165">
        <f>Return!B122*('DJI Components'!CN125/'DJI Components'!$HJ125)</f>
        <v>1.8372670951694926E-4</v>
      </c>
      <c r="O122" s="165">
        <f>Return!B122*('DJI Components'!CU125/'DJI Components'!$HJ125)</f>
        <v>1.6407239503336723E-4</v>
      </c>
      <c r="P122" s="165">
        <f>Return!B122*('DJI Components'!DB125/'DJI Components'!$HJ125)</f>
        <v>7.3168081660159688E-5</v>
      </c>
      <c r="Q122" s="165">
        <f>Return!B122*('DJI Components'!DI125/'DJI Components'!$HJ125)</f>
        <v>2.8648510736378882E-4</v>
      </c>
      <c r="R122" s="165">
        <f>Return!B122*('DJI Components'!DP125/'DJI Components'!$HJ125)</f>
        <v>3.0843257674808378E-4</v>
      </c>
      <c r="S122" s="165">
        <f>Return!B122*('DJI Components'!DW125/'DJI Components'!$HJ125)</f>
        <v>1.0515284228003389E-4</v>
      </c>
      <c r="T122" s="165">
        <f>Return!B122*('DJI Components'!ED125/'DJI Components'!$HJ125)</f>
        <v>1.2623564003160138E-4</v>
      </c>
      <c r="U122" s="165">
        <f>Return!B122*('DJI Components'!EK125/'DJI Components'!$HJ125)</f>
        <v>1.1546946530881926E-3</v>
      </c>
      <c r="V122" s="165">
        <f>Return!B122*('DJI Components'!ER125/'DJI Components'!$HJ125)</f>
        <v>1.1522015265758282E-4</v>
      </c>
      <c r="W122" s="165">
        <f>Return!B122*('DJI Components'!EY125/'DJI Components'!$HJ125)</f>
        <v>2.0839582529613102E-4</v>
      </c>
      <c r="X122" s="165">
        <f>Return!B122*('DJI Components'!FF125/'DJI Components'!$HJ125)</f>
        <v>1.3294000421521288E-4</v>
      </c>
      <c r="Y122" s="165">
        <f>Return!B122*('DJI Components'!FM125/'DJI Components'!$HJ125)</f>
        <v>2.4956490562986967E-5</v>
      </c>
      <c r="Z122" s="165">
        <f>Return!B122*('DJI Components'!FT125/'DJI Components'!$HJ125)</f>
        <v>2.0785233842514659E-4</v>
      </c>
      <c r="AA122" s="165">
        <f>Return!B122*('DJI Components'!GA125/'DJI Components'!$HJ125)</f>
        <v>1.5631702659192872E-4</v>
      </c>
      <c r="AB122" s="165">
        <f>Return!B122*('DJI Components'!GH125/'DJI Components'!$HJ125)</f>
        <v>2.4238919411688915E-4</v>
      </c>
      <c r="AC122" s="165">
        <f>Return!B122*('DJI Components'!GO125/'DJI Components'!$HJ125)</f>
        <v>2.9771768194042594E-5</v>
      </c>
      <c r="AD122" s="165">
        <f>Return!B122*('DJI Components'!GV125/'DJI Components'!$HJ125)</f>
        <v>2.4959632878516092E-4</v>
      </c>
      <c r="AE122" s="165">
        <f>Return!B122*('DJI Components'!HC125/'DJI Components'!$HJ125)</f>
        <v>2.3178207404610265E-4</v>
      </c>
      <c r="AF122" s="166">
        <f t="shared" si="1"/>
        <v>6.1215078783187216E-3</v>
      </c>
    </row>
    <row r="123" spans="1:32" x14ac:dyDescent="0.2">
      <c r="A123" s="127">
        <f>'DJI Components'!A126</f>
        <v>44253</v>
      </c>
      <c r="B123" s="164">
        <f>Return!B123*('DJI Components'!H126/'DJI Components'!$HJ126)</f>
        <v>-2.2174464339459458E-4</v>
      </c>
      <c r="C123" s="165">
        <f>Return!B123*('DJI Components'!O126/'DJI Components'!$HJ126)</f>
        <v>-2.3833920396681168E-4</v>
      </c>
      <c r="D123" s="165">
        <f>Return!D123*('DJI Components'!V126/'DJI Components'!$HJ126)</f>
        <v>-1.6039840555110969E-4</v>
      </c>
      <c r="E123" s="165">
        <f>Return!B123*('DJI Components'!AC126/'DJI Components'!$HJ126)</f>
        <v>-4.4527873543011749E-3</v>
      </c>
      <c r="F123" s="165">
        <f>Return!B123*('DJI Components'!AJ126/'DJI Components'!$HJ126)</f>
        <v>-2.7065383352507908E-4</v>
      </c>
      <c r="G123" s="165">
        <f>Return!B123*('DJI Components'!AQ126/'DJI Components'!$HJ126)</f>
        <v>-2.5749183835099035E-4</v>
      </c>
      <c r="H123" s="165">
        <f>Return!B123*('DJI Components'!AX126/'DJI Components'!$HJ126)</f>
        <v>-4.2136058123908092E-4</v>
      </c>
      <c r="I123" s="165">
        <f>Return!B123*('DJI Components'!BE126/'DJI Components'!$HJ126)</f>
        <v>-4.1471352650870928E-4</v>
      </c>
      <c r="J123" s="165">
        <f>Return!B123*('DJI Components'!BL126/'DJI Components'!$HJ126)</f>
        <v>-4.6177267916150503E-4</v>
      </c>
      <c r="K123" s="165">
        <f>Return!B123*('DJI Components'!BS126/'DJI Components'!$HJ126)</f>
        <v>-8.2764810352509862E-5</v>
      </c>
      <c r="L123" s="165">
        <f>Return!B123*('DJI Components'!BZ126/'DJI Components'!$HJ126)</f>
        <v>-2.4164293606222564E-4</v>
      </c>
      <c r="M123" s="165">
        <f>Return!B123*('DJI Components'!CG126/'DJI Components'!$HJ126)</f>
        <v>-3.2389873456626901E-4</v>
      </c>
      <c r="N123" s="165">
        <f>Return!B123*('DJI Components'!CN126/'DJI Components'!$HJ126)</f>
        <v>-6.0835807358222097E-4</v>
      </c>
      <c r="O123" s="165">
        <f>Return!B123*('DJI Components'!CU126/'DJI Components'!$HJ126)</f>
        <v>-5.4015735408076057E-4</v>
      </c>
      <c r="P123" s="165">
        <f>Return!B123*('DJI Components'!DB126/'DJI Components'!$HJ126)</f>
        <v>-2.3245793088805846E-4</v>
      </c>
      <c r="Q123" s="165">
        <f>Return!B123*('DJI Components'!DI126/'DJI Components'!$HJ126)</f>
        <v>-9.1250440990006199E-4</v>
      </c>
      <c r="R123" s="165">
        <f>Return!B123*('DJI Components'!DP126/'DJI Components'!$HJ126)</f>
        <v>-9.8230449970618792E-4</v>
      </c>
      <c r="S123" s="165">
        <f>Return!B123*('DJI Components'!DW126/'DJI Components'!$HJ126)</f>
        <v>-3.3617442661200658E-4</v>
      </c>
      <c r="T123" s="165">
        <f>Return!B123*('DJI Components'!ED126/'DJI Components'!$HJ126)</f>
        <v>-4.019240323779527E-4</v>
      </c>
      <c r="U123" s="165">
        <f>Return!B123*('DJI Components'!EK126/'DJI Components'!$HJ126)</f>
        <v>-3.8336328749656737E-3</v>
      </c>
      <c r="V123" s="165">
        <f>Return!B123*('DJI Components'!ER126/'DJI Components'!$HJ126)</f>
        <v>-3.7484125981056228E-4</v>
      </c>
      <c r="W123" s="165">
        <f>Return!B123*('DJI Components'!EY126/'DJI Components'!$HJ126)</f>
        <v>-6.6536079489613409E-4</v>
      </c>
      <c r="X123" s="165">
        <f>Return!B123*('DJI Components'!FF126/'DJI Components'!$HJ126)</f>
        <v>-4.2687788383274623E-4</v>
      </c>
      <c r="Y123" s="165">
        <f>Return!B123*('DJI Components'!FM126/'DJI Components'!$HJ126)</f>
        <v>-8.0268594024432343E-5</v>
      </c>
      <c r="Z123" s="165">
        <f>Return!B123*('DJI Components'!FT126/'DJI Components'!$HJ126)</f>
        <v>-6.8693720148299304E-4</v>
      </c>
      <c r="AA123" s="165">
        <f>Return!B123*('DJI Components'!GA126/'DJI Components'!$HJ126)</f>
        <v>-5.0054603497198249E-4</v>
      </c>
      <c r="AB123" s="165">
        <f>Return!B123*('DJI Components'!GH126/'DJI Components'!$HJ126)</f>
        <v>-7.8795629094365678E-4</v>
      </c>
      <c r="AC123" s="165">
        <f>Return!B123*('DJI Components'!GO126/'DJI Components'!$HJ126)</f>
        <v>-9.5520379109325821E-5</v>
      </c>
      <c r="AD123" s="165">
        <f>Return!B123*('DJI Components'!GV126/'DJI Components'!$HJ126)</f>
        <v>-8.040178009917397E-4</v>
      </c>
      <c r="AE123" s="165">
        <f>Return!B123*('DJI Components'!HC126/'DJI Components'!$HJ126)</f>
        <v>-7.505963830145725E-4</v>
      </c>
      <c r="AF123" s="166">
        <f t="shared" si="1"/>
        <v>-2.0568004772171126E-2</v>
      </c>
    </row>
    <row r="124" spans="1:32" x14ac:dyDescent="0.2">
      <c r="A124" s="127">
        <f>'DJI Components'!A127</f>
        <v>44256</v>
      </c>
      <c r="B124" s="164">
        <f>Return!B124*('DJI Components'!H127/'DJI Components'!$HJ127)</f>
        <v>8.1315397029822908E-5</v>
      </c>
      <c r="C124" s="165">
        <f>Return!B124*('DJI Components'!O127/'DJI Components'!$HJ127)</f>
        <v>8.8944123115759823E-5</v>
      </c>
      <c r="D124" s="165">
        <f>Return!D124*('DJI Components'!V127/'DJI Components'!$HJ127)</f>
        <v>1.2867158722846479E-4</v>
      </c>
      <c r="E124" s="165">
        <f>Return!B124*('DJI Components'!AC127/'DJI Components'!$HJ127)</f>
        <v>1.707633685223276E-3</v>
      </c>
      <c r="F124" s="165">
        <f>Return!B124*('DJI Components'!AJ127/'DJI Components'!$HJ127)</f>
        <v>1.0424248809421292E-4</v>
      </c>
      <c r="G124" s="165">
        <f>Return!B124*('DJI Components'!AQ127/'DJI Components'!$HJ127)</f>
        <v>9.5385661438797907E-5</v>
      </c>
      <c r="H124" s="165">
        <f>Return!B124*('DJI Components'!AX127/'DJI Components'!$HJ127)</f>
        <v>1.5647691893306206E-4</v>
      </c>
      <c r="I124" s="165">
        <f>Return!B124*('DJI Components'!BE127/'DJI Components'!$HJ127)</f>
        <v>1.544462428212904E-4</v>
      </c>
      <c r="J124" s="165">
        <f>Return!B124*('DJI Components'!BL127/'DJI Components'!$HJ127)</f>
        <v>1.7116087544072632E-4</v>
      </c>
      <c r="K124" s="165">
        <f>Return!B124*('DJI Components'!BS127/'DJI Components'!$HJ127)</f>
        <v>3.1493054727972315E-5</v>
      </c>
      <c r="L124" s="165">
        <f>Return!B124*('DJI Components'!BZ127/'DJI Components'!$HJ127)</f>
        <v>9.0047574939901054E-5</v>
      </c>
      <c r="M124" s="165">
        <f>Return!B124*('DJI Components'!CG127/'DJI Components'!$HJ127)</f>
        <v>1.1492996385180093E-4</v>
      </c>
      <c r="N124" s="165">
        <f>Return!B124*('DJI Components'!CN127/'DJI Components'!$HJ127)</f>
        <v>2.2419294681407155E-4</v>
      </c>
      <c r="O124" s="165">
        <f>Return!B124*('DJI Components'!CU127/'DJI Components'!$HJ127)</f>
        <v>2.0335519477672351E-4</v>
      </c>
      <c r="P124" s="165">
        <f>Return!B124*('DJI Components'!DB127/'DJI Components'!$HJ127)</f>
        <v>8.5879085289011919E-5</v>
      </c>
      <c r="Q124" s="165">
        <f>Return!B124*('DJI Components'!DI127/'DJI Components'!$HJ127)</f>
        <v>3.3386346590413574E-4</v>
      </c>
      <c r="R124" s="165">
        <f>Return!B124*('DJI Components'!DP127/'DJI Components'!$HJ127)</f>
        <v>3.6554987742149023E-4</v>
      </c>
      <c r="S124" s="165">
        <f>Return!B124*('DJI Components'!DW127/'DJI Components'!$HJ127)</f>
        <v>1.2358644511001741E-4</v>
      </c>
      <c r="T124" s="165">
        <f>Return!B124*('DJI Components'!ED127/'DJI Components'!$HJ127)</f>
        <v>1.4578132429167819E-4</v>
      </c>
      <c r="U124" s="165">
        <f>Return!B124*('DJI Components'!EK127/'DJI Components'!$HJ127)</f>
        <v>1.4224379926676956E-3</v>
      </c>
      <c r="V124" s="165">
        <f>Return!B124*('DJI Components'!ER127/'DJI Components'!$HJ127)</f>
        <v>1.3930969834045535E-4</v>
      </c>
      <c r="W124" s="165">
        <f>Return!B124*('DJI Components'!EY127/'DJI Components'!$HJ127)</f>
        <v>2.4361514758253637E-4</v>
      </c>
      <c r="X124" s="165">
        <f>Return!B124*('DJI Components'!FF127/'DJI Components'!$HJ127)</f>
        <v>1.5503088205149433E-4</v>
      </c>
      <c r="Y124" s="165">
        <f>Return!B124*('DJI Components'!FM127/'DJI Components'!$HJ127)</f>
        <v>3.0191518058591393E-5</v>
      </c>
      <c r="Z124" s="165">
        <f>Return!B124*('DJI Components'!FT127/'DJI Components'!$HJ127)</f>
        <v>2.5180550939458892E-4</v>
      </c>
      <c r="AA124" s="165">
        <f>Return!B124*('DJI Components'!GA127/'DJI Components'!$HJ127)</f>
        <v>1.823467869858619E-4</v>
      </c>
      <c r="AB124" s="165">
        <f>Return!B124*('DJI Components'!GH127/'DJI Components'!$HJ127)</f>
        <v>2.9246233234360078E-4</v>
      </c>
      <c r="AC124" s="165">
        <f>Return!B124*('DJI Components'!GO127/'DJI Components'!$HJ127)</f>
        <v>3.334314139311546E-5</v>
      </c>
      <c r="AD124" s="165">
        <f>Return!B124*('DJI Components'!GV127/'DJI Components'!$HJ127)</f>
        <v>2.9584838446788616E-4</v>
      </c>
      <c r="AE124" s="165">
        <f>Return!B124*('DJI Components'!HC127/'DJI Components'!$HJ127)</f>
        <v>2.8172550650803775E-4</v>
      </c>
      <c r="AF124" s="166">
        <f t="shared" si="1"/>
        <v>7.7350728122460802E-3</v>
      </c>
    </row>
    <row r="125" spans="1:32" x14ac:dyDescent="0.2">
      <c r="A125" s="127">
        <f>'DJI Components'!A128</f>
        <v>44257</v>
      </c>
      <c r="B125" s="164">
        <f>Return!B125*('DJI Components'!H128/'DJI Components'!$HJ128)</f>
        <v>4.2417977657646914E-5</v>
      </c>
      <c r="C125" s="165">
        <f>Return!B125*('DJI Components'!O128/'DJI Components'!$HJ128)</f>
        <v>4.63940827663506E-5</v>
      </c>
      <c r="D125" s="165">
        <f>Return!D125*('DJI Components'!V128/'DJI Components'!$HJ128)</f>
        <v>-8.1545342337964528E-5</v>
      </c>
      <c r="E125" s="165">
        <f>Return!B125*('DJI Components'!AC128/'DJI Components'!$HJ128)</f>
        <v>8.6872437441959914E-4</v>
      </c>
      <c r="F125" s="165">
        <f>Return!B125*('DJI Components'!AJ128/'DJI Components'!$HJ128)</f>
        <v>5.3861211469092005E-5</v>
      </c>
      <c r="G125" s="165">
        <f>Return!B125*('DJI Components'!AQ128/'DJI Components'!$HJ128)</f>
        <v>4.8672505967344916E-5</v>
      </c>
      <c r="H125" s="165">
        <f>Return!B125*('DJI Components'!AX128/'DJI Components'!$HJ128)</f>
        <v>8.161396192441937E-5</v>
      </c>
      <c r="I125" s="165">
        <f>Return!B125*('DJI Components'!BE128/'DJI Components'!$HJ128)</f>
        <v>7.9540382166356287E-5</v>
      </c>
      <c r="J125" s="165">
        <f>Return!B125*('DJI Components'!BL128/'DJI Components'!$HJ128)</f>
        <v>8.9289284023428872E-5</v>
      </c>
      <c r="K125" s="165">
        <f>Return!B125*('DJI Components'!BS128/'DJI Components'!$HJ128)</f>
        <v>1.6240958401332888E-5</v>
      </c>
      <c r="L125" s="165">
        <f>Return!B125*('DJI Components'!BZ128/'DJI Components'!$HJ128)</f>
        <v>4.6932143172677148E-5</v>
      </c>
      <c r="M125" s="165">
        <f>Return!B125*('DJI Components'!CG128/'DJI Components'!$HJ128)</f>
        <v>5.9744970252063076E-5</v>
      </c>
      <c r="N125" s="165">
        <f>Return!B125*('DJI Components'!CN128/'DJI Components'!$HJ128)</f>
        <v>1.1589531650133762E-4</v>
      </c>
      <c r="O125" s="165">
        <f>Return!B125*('DJI Components'!CU128/'DJI Components'!$HJ128)</f>
        <v>1.029048178227527E-4</v>
      </c>
      <c r="P125" s="165">
        <f>Return!B125*('DJI Components'!DB128/'DJI Components'!$HJ128)</f>
        <v>4.4470051542436381E-5</v>
      </c>
      <c r="Q125" s="165">
        <f>Return!B125*('DJI Components'!DI128/'DJI Components'!$HJ128)</f>
        <v>1.7314419930040815E-4</v>
      </c>
      <c r="R125" s="165">
        <f>Return!B125*('DJI Components'!DP128/'DJI Components'!$HJ128)</f>
        <v>1.8931624378513366E-4</v>
      </c>
      <c r="S125" s="165">
        <f>Return!B125*('DJI Components'!DW128/'DJI Components'!$HJ128)</f>
        <v>6.4343298175000658E-5</v>
      </c>
      <c r="T125" s="165">
        <f>Return!B125*('DJI Components'!ED128/'DJI Components'!$HJ128)</f>
        <v>7.6237824465602962E-5</v>
      </c>
      <c r="U125" s="165">
        <f>Return!B125*('DJI Components'!EK128/'DJI Components'!$HJ128)</f>
        <v>7.2950279518692578E-4</v>
      </c>
      <c r="V125" s="165">
        <f>Return!B125*('DJI Components'!ER128/'DJI Components'!$HJ128)</f>
        <v>7.2052119807378679E-5</v>
      </c>
      <c r="W125" s="165">
        <f>Return!B125*('DJI Components'!EY128/'DJI Components'!$HJ128)</f>
        <v>1.2618190654769933E-4</v>
      </c>
      <c r="X125" s="165">
        <f>Return!B125*('DJI Components'!FF128/'DJI Components'!$HJ128)</f>
        <v>7.9100256198321914E-5</v>
      </c>
      <c r="Y125" s="165">
        <f>Return!B125*('DJI Components'!FM128/'DJI Components'!$HJ128)</f>
        <v>1.5554623270274435E-5</v>
      </c>
      <c r="Z125" s="165">
        <f>Return!B125*('DJI Components'!FT128/'DJI Components'!$HJ128)</f>
        <v>1.3083069055793271E-4</v>
      </c>
      <c r="AA125" s="165">
        <f>Return!B125*('DJI Components'!GA128/'DJI Components'!$HJ128)</f>
        <v>9.4094523261727836E-5</v>
      </c>
      <c r="AB125" s="165">
        <f>Return!B125*('DJI Components'!GH128/'DJI Components'!$HJ128)</f>
        <v>1.5135610279751955E-4</v>
      </c>
      <c r="AC125" s="165">
        <f>Return!B125*('DJI Components'!GO128/'DJI Components'!$HJ128)</f>
        <v>1.7332906709566409E-5</v>
      </c>
      <c r="AD125" s="165">
        <f>Return!B125*('DJI Components'!GV128/'DJI Components'!$HJ128)</f>
        <v>1.5224437807861732E-4</v>
      </c>
      <c r="AE125" s="165">
        <f>Return!B125*('DJI Components'!HC128/'DJI Components'!$HJ128)</f>
        <v>1.455998903860405E-4</v>
      </c>
      <c r="AF125" s="166">
        <f t="shared" si="1"/>
        <v>3.8320484542770238E-3</v>
      </c>
    </row>
    <row r="126" spans="1:32" x14ac:dyDescent="0.2">
      <c r="A126" s="127">
        <f>'DJI Components'!A129</f>
        <v>44258</v>
      </c>
      <c r="B126" s="164">
        <f>Return!B126*('DJI Components'!H129/'DJI Components'!$HJ129)</f>
        <v>5.8334719146716455E-5</v>
      </c>
      <c r="C126" s="165">
        <f>Return!B126*('DJI Components'!O129/'DJI Components'!$HJ129)</f>
        <v>6.4984507709315927E-5</v>
      </c>
      <c r="D126" s="165">
        <f>Return!D126*('DJI Components'!V129/'DJI Components'!$HJ129)</f>
        <v>-1.0756692932448573E-4</v>
      </c>
      <c r="E126" s="165">
        <f>Return!B126*('DJI Components'!AC129/'DJI Components'!$HJ129)</f>
        <v>1.1592641165675914E-3</v>
      </c>
      <c r="F126" s="165">
        <f>Return!B126*('DJI Components'!AJ129/'DJI Components'!$HJ129)</f>
        <v>7.546625220575869E-5</v>
      </c>
      <c r="G126" s="165">
        <f>Return!B126*('DJI Components'!AQ129/'DJI Components'!$HJ129)</f>
        <v>6.6298296926879115E-5</v>
      </c>
      <c r="H126" s="165">
        <f>Return!B126*('DJI Components'!AX129/'DJI Components'!$HJ129)</f>
        <v>1.1289281051937846E-4</v>
      </c>
      <c r="I126" s="165">
        <f>Return!B126*('DJI Components'!BE129/'DJI Components'!$HJ129)</f>
        <v>1.0788278342046023E-4</v>
      </c>
      <c r="J126" s="165">
        <f>Return!B126*('DJI Components'!BL129/'DJI Components'!$HJ129)</f>
        <v>1.2184607217208348E-4</v>
      </c>
      <c r="K126" s="165">
        <f>Return!B126*('DJI Components'!BS129/'DJI Components'!$HJ129)</f>
        <v>2.2703027834296431E-5</v>
      </c>
      <c r="L126" s="165">
        <f>Return!B126*('DJI Components'!BZ129/'DJI Components'!$HJ129)</f>
        <v>6.4875322281511731E-5</v>
      </c>
      <c r="M126" s="165">
        <f>Return!B126*('DJI Components'!CG129/'DJI Components'!$HJ129)</f>
        <v>8.1283742315583365E-5</v>
      </c>
      <c r="N126" s="165">
        <f>Return!B126*('DJI Components'!CN129/'DJI Components'!$HJ129)</f>
        <v>1.5674846705680798E-4</v>
      </c>
      <c r="O126" s="165">
        <f>Return!B126*('DJI Components'!CU129/'DJI Components'!$HJ129)</f>
        <v>1.3768316389766049E-4</v>
      </c>
      <c r="P126" s="165">
        <f>Return!B126*('DJI Components'!DB129/'DJI Components'!$HJ129)</f>
        <v>6.1856712925668965E-5</v>
      </c>
      <c r="Q126" s="165">
        <f>Return!B126*('DJI Components'!DI129/'DJI Components'!$HJ129)</f>
        <v>2.3267324148658382E-4</v>
      </c>
      <c r="R126" s="165">
        <f>Return!B126*('DJI Components'!DP129/'DJI Components'!$HJ129)</f>
        <v>2.6397161208960139E-4</v>
      </c>
      <c r="S126" s="165">
        <f>Return!B126*('DJI Components'!DW129/'DJI Components'!$HJ129)</f>
        <v>8.6812937637796502E-5</v>
      </c>
      <c r="T126" s="165">
        <f>Return!B126*('DJI Components'!ED129/'DJI Components'!$HJ129)</f>
        <v>1.0492968532129996E-4</v>
      </c>
      <c r="U126" s="165">
        <f>Return!B126*('DJI Components'!EK129/'DJI Components'!$HJ129)</f>
        <v>9.7096168317573506E-4</v>
      </c>
      <c r="V126" s="165">
        <f>Return!B126*('DJI Components'!ER129/'DJI Components'!$HJ129)</f>
        <v>9.6574624038336753E-5</v>
      </c>
      <c r="W126" s="165">
        <f>Return!B126*('DJI Components'!EY129/'DJI Components'!$HJ129)</f>
        <v>1.7157301951459248E-4</v>
      </c>
      <c r="X126" s="165">
        <f>Return!B126*('DJI Components'!FF129/'DJI Components'!$HJ129)</f>
        <v>1.0978509906571621E-4</v>
      </c>
      <c r="Y126" s="165">
        <f>Return!B126*('DJI Components'!FM129/'DJI Components'!$HJ129)</f>
        <v>2.1504002118724747E-5</v>
      </c>
      <c r="Z126" s="165">
        <f>Return!B126*('DJI Components'!FT129/'DJI Components'!$HJ129)</f>
        <v>1.7801660036509542E-4</v>
      </c>
      <c r="AA126" s="165">
        <f>Return!B126*('DJI Components'!GA129/'DJI Components'!$HJ129)</f>
        <v>1.2964813472096065E-4</v>
      </c>
      <c r="AB126" s="165">
        <f>Return!B126*('DJI Components'!GH129/'DJI Components'!$HJ129)</f>
        <v>2.0615696633034816E-4</v>
      </c>
      <c r="AC126" s="165">
        <f>Return!B126*('DJI Components'!GO129/'DJI Components'!$HJ129)</f>
        <v>2.3081686292287036E-5</v>
      </c>
      <c r="AD126" s="165">
        <f>Return!B126*('DJI Components'!GV129/'DJI Components'!$HJ129)</f>
        <v>2.0422121618362467E-4</v>
      </c>
      <c r="AE126" s="165">
        <f>Return!B126*('DJI Components'!HC129/'DJI Components'!$HJ129)</f>
        <v>1.9744051825318118E-4</v>
      </c>
      <c r="AF126" s="166">
        <f t="shared" si="1"/>
        <v>5.1819040922491105E-3</v>
      </c>
    </row>
    <row r="127" spans="1:32" x14ac:dyDescent="0.2">
      <c r="A127" s="127">
        <f>'DJI Components'!A130</f>
        <v>44259</v>
      </c>
      <c r="B127" s="164">
        <f>Return!B127*('DJI Components'!H130/'DJI Components'!$HJ130)</f>
        <v>-2.6513249635850218E-5</v>
      </c>
      <c r="C127" s="165">
        <f>Return!B127*('DJI Components'!O130/'DJI Components'!$HJ130)</f>
        <v>-2.9625773769573996E-5</v>
      </c>
      <c r="D127" s="165">
        <f>Return!D127*('DJI Components'!V130/'DJI Components'!$HJ130)</f>
        <v>-1.2400766061691068E-4</v>
      </c>
      <c r="E127" s="165">
        <f>Return!B127*('DJI Components'!AC130/'DJI Components'!$HJ130)</f>
        <v>-5.1981207274887206E-4</v>
      </c>
      <c r="F127" s="165">
        <f>Return!B127*('DJI Components'!AJ130/'DJI Components'!$HJ130)</f>
        <v>-3.3803436400851879E-5</v>
      </c>
      <c r="G127" s="165">
        <f>Return!B127*('DJI Components'!AQ130/'DJI Components'!$HJ130)</f>
        <v>-2.9904887739084304E-5</v>
      </c>
      <c r="H127" s="165">
        <f>Return!B127*('DJI Components'!AX130/'DJI Components'!$HJ130)</f>
        <v>-5.1886047170036151E-5</v>
      </c>
      <c r="I127" s="165">
        <f>Return!B127*('DJI Components'!BE130/'DJI Components'!$HJ130)</f>
        <v>-4.8530828684395387E-5</v>
      </c>
      <c r="J127" s="165">
        <f>Return!B127*('DJI Components'!BL130/'DJI Components'!$HJ130)</f>
        <v>-5.5468907596642391E-5</v>
      </c>
      <c r="K127" s="165">
        <f>Return!B127*('DJI Components'!BS130/'DJI Components'!$HJ130)</f>
        <v>-1.0077264371121894E-5</v>
      </c>
      <c r="L127" s="165">
        <f>Return!B127*('DJI Components'!BZ130/'DJI Components'!$HJ130)</f>
        <v>-2.9103089109152957E-5</v>
      </c>
      <c r="M127" s="165">
        <f>Return!B127*('DJI Components'!CG130/'DJI Components'!$HJ130)</f>
        <v>-3.6380955578889502E-5</v>
      </c>
      <c r="N127" s="165">
        <f>Return!B127*('DJI Components'!CN130/'DJI Components'!$HJ130)</f>
        <v>-6.9630648834394696E-5</v>
      </c>
      <c r="O127" s="165">
        <f>Return!B127*('DJI Components'!CU130/'DJI Components'!$HJ130)</f>
        <v>-6.1084616741992519E-5</v>
      </c>
      <c r="P127" s="165">
        <f>Return!B127*('DJI Components'!DB130/'DJI Components'!$HJ130)</f>
        <v>-2.7663831185295226E-5</v>
      </c>
      <c r="Q127" s="165">
        <f>Return!B127*('DJI Components'!DI130/'DJI Components'!$HJ130)</f>
        <v>-1.038689555735583E-4</v>
      </c>
      <c r="R127" s="165">
        <f>Return!B127*('DJI Components'!DP130/'DJI Components'!$HJ130)</f>
        <v>-1.1841775512511023E-4</v>
      </c>
      <c r="S127" s="165">
        <f>Return!B127*('DJI Components'!DW130/'DJI Components'!$HJ130)</f>
        <v>-3.9363833090890424E-5</v>
      </c>
      <c r="T127" s="165">
        <f>Return!B127*('DJI Components'!ED130/'DJI Components'!$HJ130)</f>
        <v>-4.7069224116196968E-5</v>
      </c>
      <c r="U127" s="165">
        <f>Return!B127*('DJI Components'!EK130/'DJI Components'!$HJ130)</f>
        <v>-4.4075856310947292E-4</v>
      </c>
      <c r="V127" s="165">
        <f>Return!B127*('DJI Components'!ER130/'DJI Components'!$HJ130)</f>
        <v>-4.3272073030941851E-5</v>
      </c>
      <c r="W127" s="165">
        <f>Return!B127*('DJI Components'!EY130/'DJI Components'!$HJ130)</f>
        <v>-7.752800964868568E-5</v>
      </c>
      <c r="X127" s="165">
        <f>Return!B127*('DJI Components'!FF130/'DJI Components'!$HJ130)</f>
        <v>-4.8729602987919586E-5</v>
      </c>
      <c r="Y127" s="165">
        <f>Return!B127*('DJI Components'!FM130/'DJI Components'!$HJ130)</f>
        <v>-9.6874095049451384E-6</v>
      </c>
      <c r="Z127" s="165">
        <f>Return!B127*('DJI Components'!FT130/'DJI Components'!$HJ130)</f>
        <v>-8.1333769475820601E-5</v>
      </c>
      <c r="AA127" s="165">
        <f>Return!B127*('DJI Components'!GA130/'DJI Components'!$HJ130)</f>
        <v>-5.8449336514396056E-5</v>
      </c>
      <c r="AB127" s="165">
        <f>Return!B127*('DJI Components'!GH130/'DJI Components'!$HJ130)</f>
        <v>-9.2461058074321984E-5</v>
      </c>
      <c r="AC127" s="165">
        <f>Return!B127*('DJI Components'!GO130/'DJI Components'!$HJ130)</f>
        <v>-1.0441321363803145E-5</v>
      </c>
      <c r="AD127" s="165">
        <f>Return!B127*('DJI Components'!GV130/'DJI Components'!$HJ130)</f>
        <v>-9.2999877682098584E-5</v>
      </c>
      <c r="AE127" s="165">
        <f>Return!B127*('DJI Components'!HC130/'DJI Components'!$HJ130)</f>
        <v>-8.7975233413358517E-5</v>
      </c>
      <c r="AF127" s="166">
        <f t="shared" si="1"/>
        <v>-2.5058492928945841E-3</v>
      </c>
    </row>
    <row r="128" spans="1:32" x14ac:dyDescent="0.2">
      <c r="A128" s="127">
        <f>'DJI Components'!A131</f>
        <v>44260</v>
      </c>
      <c r="B128" s="164">
        <f>Return!B128*('DJI Components'!H131/'DJI Components'!$HJ131)</f>
        <v>1.9598779013194E-4</v>
      </c>
      <c r="C128" s="165">
        <f>Return!B128*('DJI Components'!O131/'DJI Components'!$HJ131)</f>
        <v>2.2216802697297563E-4</v>
      </c>
      <c r="D128" s="165">
        <f>Return!D128*('DJI Components'!V131/'DJI Components'!$HJ131)</f>
        <v>3.5580548998977201E-4</v>
      </c>
      <c r="E128" s="165">
        <f>Return!B128*('DJI Components'!AC131/'DJI Components'!$HJ131)</f>
        <v>3.8156533229141195E-3</v>
      </c>
      <c r="F128" s="165">
        <f>Return!B128*('DJI Components'!AJ131/'DJI Components'!$HJ131)</f>
        <v>2.4386811717875669E-4</v>
      </c>
      <c r="G128" s="165">
        <f>Return!B128*('DJI Components'!AQ131/'DJI Components'!$HJ131)</f>
        <v>2.2472631911236001E-4</v>
      </c>
      <c r="H128" s="165">
        <f>Return!B128*('DJI Components'!AX131/'DJI Components'!$HJ131)</f>
        <v>3.9304704175549017E-4</v>
      </c>
      <c r="I128" s="165">
        <f>Return!B128*('DJI Components'!BE131/'DJI Components'!$HJ131)</f>
        <v>3.6582042655350047E-4</v>
      </c>
      <c r="J128" s="165">
        <f>Return!B128*('DJI Components'!BL131/'DJI Components'!$HJ131)</f>
        <v>4.0969718644752923E-4</v>
      </c>
      <c r="K128" s="165">
        <f>Return!B128*('DJI Components'!BS131/'DJI Components'!$HJ131)</f>
        <v>7.4565633314243403E-5</v>
      </c>
      <c r="L128" s="165">
        <f>Return!B128*('DJI Components'!BZ131/'DJI Components'!$HJ131)</f>
        <v>2.1012756269540053E-4</v>
      </c>
      <c r="M128" s="165">
        <f>Return!B128*('DJI Components'!CG131/'DJI Components'!$HJ131)</f>
        <v>2.6951262327398724E-4</v>
      </c>
      <c r="N128" s="165">
        <f>Return!B128*('DJI Components'!CN131/'DJI Components'!$HJ131)</f>
        <v>5.111313077580061E-4</v>
      </c>
      <c r="O128" s="165">
        <f>Return!B128*('DJI Components'!CU131/'DJI Components'!$HJ131)</f>
        <v>4.6195377104367398E-4</v>
      </c>
      <c r="P128" s="165">
        <f>Return!B128*('DJI Components'!DB131/'DJI Components'!$HJ131)</f>
        <v>2.0545723351726052E-4</v>
      </c>
      <c r="Q128" s="165">
        <f>Return!B128*('DJI Components'!DI131/'DJI Components'!$HJ131)</f>
        <v>7.6927621878112099E-4</v>
      </c>
      <c r="R128" s="165">
        <f>Return!B128*('DJI Components'!DP131/'DJI Components'!$HJ131)</f>
        <v>8.6200331156569877E-4</v>
      </c>
      <c r="S128" s="165">
        <f>Return!B128*('DJI Components'!DW131/'DJI Components'!$HJ131)</f>
        <v>2.894093486981169E-4</v>
      </c>
      <c r="T128" s="165">
        <f>Return!B128*('DJI Components'!ED131/'DJI Components'!$HJ131)</f>
        <v>3.463854927960029E-4</v>
      </c>
      <c r="U128" s="165">
        <f>Return!B128*('DJI Components'!EK131/'DJI Components'!$HJ131)</f>
        <v>3.2697470623145046E-3</v>
      </c>
      <c r="V128" s="165">
        <f>Return!B128*('DJI Components'!ER131/'DJI Components'!$HJ131)</f>
        <v>3.1737966000530704E-4</v>
      </c>
      <c r="W128" s="165">
        <f>Return!B128*('DJI Components'!EY131/'DJI Components'!$HJ131)</f>
        <v>5.8069806032002246E-4</v>
      </c>
      <c r="X128" s="165">
        <f>Return!B128*('DJI Components'!FF131/'DJI Components'!$HJ131)</f>
        <v>3.5505733006396649E-4</v>
      </c>
      <c r="Y128" s="165">
        <f>Return!B128*('DJI Components'!FM131/'DJI Components'!$HJ131)</f>
        <v>7.1931268157704903E-5</v>
      </c>
      <c r="Z128" s="165">
        <f>Return!B128*('DJI Components'!FT131/'DJI Components'!$HJ131)</f>
        <v>6.1420013787460309E-4</v>
      </c>
      <c r="AA128" s="165">
        <f>Return!B128*('DJI Components'!GA131/'DJI Components'!$HJ131)</f>
        <v>4.3378148437843927E-4</v>
      </c>
      <c r="AB128" s="165">
        <f>Return!B128*('DJI Components'!GH131/'DJI Components'!$HJ131)</f>
        <v>6.8390859140607244E-4</v>
      </c>
      <c r="AC128" s="165">
        <f>Return!B128*('DJI Components'!GO131/'DJI Components'!$HJ131)</f>
        <v>7.7065111127865355E-5</v>
      </c>
      <c r="AD128" s="165">
        <f>Return!B128*('DJI Components'!GV131/'DJI Components'!$HJ131)</f>
        <v>6.8382866232554883E-4</v>
      </c>
      <c r="AE128" s="165">
        <f>Return!B128*('DJI Components'!HC131/'DJI Components'!$HJ131)</f>
        <v>6.4557632651230442E-4</v>
      </c>
      <c r="AF128" s="166">
        <f t="shared" si="1"/>
        <v>1.7959769918986294E-2</v>
      </c>
    </row>
    <row r="129" spans="1:32" x14ac:dyDescent="0.2">
      <c r="A129" s="127">
        <f>'DJI Components'!A132</f>
        <v>44263</v>
      </c>
      <c r="B129" s="164">
        <f>Return!B129*('DJI Components'!H132/'DJI Components'!$HJ132)</f>
        <v>1.8404983192874384E-4</v>
      </c>
      <c r="C129" s="165">
        <f>Return!B129*('DJI Components'!O132/'DJI Components'!$HJ132)</f>
        <v>2.0879614408367172E-4</v>
      </c>
      <c r="D129" s="165">
        <f>Return!D129*('DJI Components'!V132/'DJI Components'!$HJ132)</f>
        <v>4.8210401962232734E-6</v>
      </c>
      <c r="E129" s="165">
        <f>Return!B129*('DJI Components'!AC132/'DJI Components'!$HJ132)</f>
        <v>3.3784125801893951E-3</v>
      </c>
      <c r="F129" s="165">
        <f>Return!B129*('DJI Components'!AJ132/'DJI Components'!$HJ132)</f>
        <v>2.2613021906533521E-4</v>
      </c>
      <c r="G129" s="165">
        <f>Return!B129*('DJI Components'!AQ132/'DJI Components'!$HJ132)</f>
        <v>2.0896632167480758E-4</v>
      </c>
      <c r="H129" s="165">
        <f>Return!B129*('DJI Components'!AX132/'DJI Components'!$HJ132)</f>
        <v>3.6563935246368802E-4</v>
      </c>
      <c r="I129" s="165">
        <f>Return!B129*('DJI Components'!BE132/'DJI Components'!$HJ132)</f>
        <v>3.471935889090354E-4</v>
      </c>
      <c r="J129" s="165">
        <f>Return!B129*('DJI Components'!BL132/'DJI Components'!$HJ132)</f>
        <v>3.8485869769024186E-4</v>
      </c>
      <c r="K129" s="165">
        <f>Return!B129*('DJI Components'!BS132/'DJI Components'!$HJ132)</f>
        <v>6.9517373034295489E-5</v>
      </c>
      <c r="L129" s="165">
        <f>Return!B129*('DJI Components'!BZ132/'DJI Components'!$HJ132)</f>
        <v>1.9818373806246211E-4</v>
      </c>
      <c r="M129" s="165">
        <f>Return!B129*('DJI Components'!CG132/'DJI Components'!$HJ132)</f>
        <v>2.4848695421139693E-4</v>
      </c>
      <c r="N129" s="165">
        <f>Return!B129*('DJI Components'!CN132/'DJI Components'!$HJ132)</f>
        <v>4.8250379777975834E-4</v>
      </c>
      <c r="O129" s="165">
        <f>Return!B129*('DJI Components'!CU132/'DJI Components'!$HJ132)</f>
        <v>4.2055050737098068E-4</v>
      </c>
      <c r="P129" s="165">
        <f>Return!B129*('DJI Components'!DB132/'DJI Components'!$HJ132)</f>
        <v>1.9288419342305521E-4</v>
      </c>
      <c r="Q129" s="165">
        <f>Return!B129*('DJI Components'!DI132/'DJI Components'!$HJ132)</f>
        <v>7.1666211011798696E-4</v>
      </c>
      <c r="R129" s="165">
        <f>Return!B129*('DJI Components'!DP132/'DJI Components'!$HJ132)</f>
        <v>8.0696951220271421E-4</v>
      </c>
      <c r="S129" s="165">
        <f>Return!B129*('DJI Components'!DW132/'DJI Components'!$HJ132)</f>
        <v>2.6963221168885423E-4</v>
      </c>
      <c r="T129" s="165">
        <f>Return!B129*('DJI Components'!ED132/'DJI Components'!$HJ132)</f>
        <v>3.2458072265273766E-4</v>
      </c>
      <c r="U129" s="165">
        <f>Return!B129*('DJI Components'!EK132/'DJI Components'!$HJ132)</f>
        <v>2.9660432221565061E-3</v>
      </c>
      <c r="V129" s="165">
        <f>Return!B129*('DJI Components'!ER132/'DJI Components'!$HJ132)</f>
        <v>2.9589127119100314E-4</v>
      </c>
      <c r="W129" s="165">
        <f>Return!B129*('DJI Components'!EY132/'DJI Components'!$HJ132)</f>
        <v>5.421778499023781E-4</v>
      </c>
      <c r="X129" s="165">
        <f>Return!B129*('DJI Components'!FF132/'DJI Components'!$HJ132)</f>
        <v>3.3992282050563803E-4</v>
      </c>
      <c r="Y129" s="165">
        <f>Return!B129*('DJI Components'!FM132/'DJI Components'!$HJ132)</f>
        <v>6.7936814067679825E-5</v>
      </c>
      <c r="Z129" s="165">
        <f>Return!B129*('DJI Components'!FT132/'DJI Components'!$HJ132)</f>
        <v>5.7248537203755481E-4</v>
      </c>
      <c r="AA129" s="165">
        <f>Return!B129*('DJI Components'!GA132/'DJI Components'!$HJ132)</f>
        <v>4.0642939914553887E-4</v>
      </c>
      <c r="AB129" s="165">
        <f>Return!B129*('DJI Components'!GH132/'DJI Components'!$HJ132)</f>
        <v>6.4612695748629849E-4</v>
      </c>
      <c r="AC129" s="165">
        <f>Return!B129*('DJI Components'!GO132/'DJI Components'!$HJ132)</f>
        <v>7.0924624110588731E-5</v>
      </c>
      <c r="AD129" s="165">
        <f>Return!B129*('DJI Components'!GV132/'DJI Components'!$HJ132)</f>
        <v>6.2572968586418944E-4</v>
      </c>
      <c r="AE129" s="165">
        <f>Return!B129*('DJI Components'!HC132/'DJI Components'!$HJ132)</f>
        <v>6.3387711098452542E-4</v>
      </c>
      <c r="AF129" s="166">
        <f t="shared" si="1"/>
        <v>1.6206384024197287E-2</v>
      </c>
    </row>
    <row r="130" spans="1:32" x14ac:dyDescent="0.2">
      <c r="A130" s="127">
        <f>'DJI Components'!A133</f>
        <v>44264</v>
      </c>
      <c r="B130" s="164">
        <f>Return!B130*('DJI Components'!H133/'DJI Components'!$HJ133)</f>
        <v>-1.5364243569758893E-4</v>
      </c>
      <c r="C130" s="165">
        <f>Return!B130*('DJI Components'!O133/'DJI Components'!$HJ133)</f>
        <v>-1.7070953825975123E-4</v>
      </c>
      <c r="D130" s="165">
        <f>Return!D130*('DJI Components'!V133/'DJI Components'!$HJ133)</f>
        <v>7.057232106779323E-5</v>
      </c>
      <c r="E130" s="165">
        <f>Return!B130*('DJI Components'!AC133/'DJI Components'!$HJ133)</f>
        <v>-2.9767311268239184E-3</v>
      </c>
      <c r="F130" s="165">
        <f>Return!B130*('DJI Components'!AJ133/'DJI Components'!$HJ133)</f>
        <v>-1.9709274548001911E-4</v>
      </c>
      <c r="G130" s="165">
        <f>Return!B130*('DJI Components'!AQ133/'DJI Components'!$HJ133)</f>
        <v>-1.7311914077077981E-4</v>
      </c>
      <c r="H130" s="165">
        <f>Return!B130*('DJI Components'!AX133/'DJI Components'!$HJ133)</f>
        <v>-3.0888936940267345E-4</v>
      </c>
      <c r="I130" s="165">
        <f>Return!B130*('DJI Components'!BE133/'DJI Components'!$HJ133)</f>
        <v>-2.9632736688619903E-4</v>
      </c>
      <c r="J130" s="165">
        <f>Return!B130*('DJI Components'!BL133/'DJI Components'!$HJ133)</f>
        <v>-3.2094587523922869E-4</v>
      </c>
      <c r="K130" s="165">
        <f>Return!B130*('DJI Components'!BS133/'DJI Components'!$HJ133)</f>
        <v>-5.9206210774005937E-5</v>
      </c>
      <c r="L130" s="165">
        <f>Return!B130*('DJI Components'!BZ133/'DJI Components'!$HJ133)</f>
        <v>-1.6599869579364432E-4</v>
      </c>
      <c r="M130" s="165">
        <f>Return!B130*('DJI Components'!CG133/'DJI Components'!$HJ133)</f>
        <v>-2.1003299189111438E-4</v>
      </c>
      <c r="N130" s="165">
        <f>Return!B130*('DJI Components'!CN133/'DJI Components'!$HJ133)</f>
        <v>-4.1789887909911044E-4</v>
      </c>
      <c r="O130" s="165">
        <f>Return!B130*('DJI Components'!CU133/'DJI Components'!$HJ133)</f>
        <v>-3.7286691530746612E-4</v>
      </c>
      <c r="P130" s="165">
        <f>Return!B130*('DJI Components'!DB133/'DJI Components'!$HJ133)</f>
        <v>-1.6249463146751834E-4</v>
      </c>
      <c r="Q130" s="165">
        <f>Return!B130*('DJI Components'!DI133/'DJI Components'!$HJ133)</f>
        <v>-6.0796929164589491E-4</v>
      </c>
      <c r="R130" s="165">
        <f>Return!B130*('DJI Components'!DP133/'DJI Components'!$HJ133)</f>
        <v>-6.7845195893308946E-4</v>
      </c>
      <c r="S130" s="165">
        <f>Return!B130*('DJI Components'!DW133/'DJI Components'!$HJ133)</f>
        <v>-2.2769184187029684E-4</v>
      </c>
      <c r="T130" s="165">
        <f>Return!B130*('DJI Components'!ED133/'DJI Components'!$HJ133)</f>
        <v>-2.7471811599908476E-4</v>
      </c>
      <c r="U130" s="165">
        <f>Return!B130*('DJI Components'!EK133/'DJI Components'!$HJ133)</f>
        <v>-2.5819839078035762E-3</v>
      </c>
      <c r="V130" s="165">
        <f>Return!B130*('DJI Components'!ER133/'DJI Components'!$HJ133)</f>
        <v>-2.5312541236713592E-4</v>
      </c>
      <c r="W130" s="165">
        <f>Return!B130*('DJI Components'!EY133/'DJI Components'!$HJ133)</f>
        <v>-4.549984109234246E-4</v>
      </c>
      <c r="X130" s="165">
        <f>Return!B130*('DJI Components'!FF133/'DJI Components'!$HJ133)</f>
        <v>-2.9331108049773558E-4</v>
      </c>
      <c r="Y130" s="165">
        <f>Return!B130*('DJI Components'!FM133/'DJI Components'!$HJ133)</f>
        <v>-5.6810710038839546E-5</v>
      </c>
      <c r="Z130" s="165">
        <f>Return!B130*('DJI Components'!FT133/'DJI Components'!$HJ133)</f>
        <v>-4.8724095726698546E-4</v>
      </c>
      <c r="AA130" s="165">
        <f>Return!B130*('DJI Components'!GA133/'DJI Components'!$HJ133)</f>
        <v>-3.405570084561524E-4</v>
      </c>
      <c r="AB130" s="165">
        <f>Return!B130*('DJI Components'!GH133/'DJI Components'!$HJ133)</f>
        <v>-5.4731261877331773E-4</v>
      </c>
      <c r="AC130" s="165">
        <f>Return!B130*('DJI Components'!GO133/'DJI Components'!$HJ133)</f>
        <v>-6.0565882622997218E-5</v>
      </c>
      <c r="AD130" s="165">
        <f>Return!B130*('DJI Components'!GV133/'DJI Components'!$HJ133)</f>
        <v>-5.3400291462078677E-4</v>
      </c>
      <c r="AE130" s="165">
        <f>Return!B130*('DJI Components'!HC133/'DJI Components'!$HJ133)</f>
        <v>-5.1704622471698445E-4</v>
      </c>
      <c r="AF130" s="166">
        <f t="shared" si="1"/>
        <v>-1.383116993836153E-2</v>
      </c>
    </row>
    <row r="131" spans="1:32" x14ac:dyDescent="0.2">
      <c r="A131" s="127">
        <f>'DJI Components'!A134</f>
        <v>44265</v>
      </c>
      <c r="B131" s="164">
        <f>Return!B131*('DJI Components'!H134/'DJI Components'!$HJ134)</f>
        <v>2.0328136090652139E-4</v>
      </c>
      <c r="C131" s="165">
        <f>Return!B131*('DJI Components'!O134/'DJI Components'!$HJ134)</f>
        <v>2.2430815140767442E-4</v>
      </c>
      <c r="D131" s="165">
        <f>Return!D131*('DJI Components'!V134/'DJI Components'!$HJ134)</f>
        <v>5.696245289927831E-5</v>
      </c>
      <c r="E131" s="165">
        <f>Return!B131*('DJI Components'!AC134/'DJI Components'!$HJ134)</f>
        <v>3.8320822477580087E-3</v>
      </c>
      <c r="F131" s="165">
        <f>Return!B131*('DJI Components'!AJ134/'DJI Components'!$HJ134)</f>
        <v>2.7241928664856397E-4</v>
      </c>
      <c r="G131" s="165">
        <f>Return!B131*('DJI Components'!AQ134/'DJI Components'!$HJ134)</f>
        <v>2.2933626387537298E-4</v>
      </c>
      <c r="H131" s="165">
        <f>Return!B131*('DJI Components'!AX134/'DJI Components'!$HJ134)</f>
        <v>4.0816310329089961E-4</v>
      </c>
      <c r="I131" s="165">
        <f>Return!B131*('DJI Components'!BE134/'DJI Components'!$HJ134)</f>
        <v>3.8820456552371787E-4</v>
      </c>
      <c r="J131" s="165">
        <f>Return!B131*('DJI Components'!BL134/'DJI Components'!$HJ134)</f>
        <v>4.2172867638851118E-4</v>
      </c>
      <c r="K131" s="165">
        <f>Return!B131*('DJI Components'!BS134/'DJI Components'!$HJ134)</f>
        <v>7.7988613674041148E-5</v>
      </c>
      <c r="L131" s="165">
        <f>Return!B131*('DJI Components'!BZ134/'DJI Components'!$HJ134)</f>
        <v>2.2312232428552966E-4</v>
      </c>
      <c r="M131" s="165">
        <f>Return!B131*('DJI Components'!CG134/'DJI Components'!$HJ134)</f>
        <v>2.6773857035045258E-4</v>
      </c>
      <c r="N131" s="165">
        <f>Return!B131*('DJI Components'!CN134/'DJI Components'!$HJ134)</f>
        <v>5.4555809811277878E-4</v>
      </c>
      <c r="O131" s="165">
        <f>Return!B131*('DJI Components'!CU134/'DJI Components'!$HJ134)</f>
        <v>4.8118288634085859E-4</v>
      </c>
      <c r="P131" s="165">
        <f>Return!B131*('DJI Components'!DB134/'DJI Components'!$HJ134)</f>
        <v>2.173866727407805E-4</v>
      </c>
      <c r="Q131" s="165">
        <f>Return!B131*('DJI Components'!DI134/'DJI Components'!$HJ134)</f>
        <v>7.9713780008213581E-4</v>
      </c>
      <c r="R131" s="165">
        <f>Return!B131*('DJI Components'!DP134/'DJI Components'!$HJ134)</f>
        <v>9.0060440317373848E-4</v>
      </c>
      <c r="S131" s="165">
        <f>Return!B131*('DJI Components'!DW134/'DJI Components'!$HJ134)</f>
        <v>3.0256931697248801E-4</v>
      </c>
      <c r="T131" s="165">
        <f>Return!B131*('DJI Components'!ED134/'DJI Components'!$HJ134)</f>
        <v>3.5989900719549307E-4</v>
      </c>
      <c r="U131" s="165">
        <f>Return!B131*('DJI Components'!EK134/'DJI Components'!$HJ134)</f>
        <v>3.3350051305343544E-3</v>
      </c>
      <c r="V131" s="165">
        <f>Return!B131*('DJI Components'!ER134/'DJI Components'!$HJ134)</f>
        <v>3.3282817019290932E-4</v>
      </c>
      <c r="W131" s="165">
        <f>Return!B131*('DJI Components'!EY134/'DJI Components'!$HJ134)</f>
        <v>5.9656940159528147E-4</v>
      </c>
      <c r="X131" s="165">
        <f>Return!B131*('DJI Components'!FF134/'DJI Components'!$HJ134)</f>
        <v>3.7852103998384169E-4</v>
      </c>
      <c r="Y131" s="165">
        <f>Return!B131*('DJI Components'!FM134/'DJI Components'!$HJ134)</f>
        <v>7.4557134762764219E-5</v>
      </c>
      <c r="Z131" s="165">
        <f>Return!B131*('DJI Components'!FT134/'DJI Components'!$HJ134)</f>
        <v>6.2874426074336525E-4</v>
      </c>
      <c r="AA131" s="165">
        <f>Return!B131*('DJI Components'!GA134/'DJI Components'!$HJ134)</f>
        <v>4.4938034608865761E-4</v>
      </c>
      <c r="AB131" s="165">
        <f>Return!B131*('DJI Components'!GH134/'DJI Components'!$HJ134)</f>
        <v>7.2013722981835416E-4</v>
      </c>
      <c r="AC131" s="165">
        <f>Return!B131*('DJI Components'!GO134/'DJI Components'!$HJ134)</f>
        <v>7.87824500690133E-5</v>
      </c>
      <c r="AD131" s="165">
        <f>Return!B131*('DJI Components'!GV134/'DJI Components'!$HJ134)</f>
        <v>7.1148676079592485E-4</v>
      </c>
      <c r="AE131" s="165">
        <f>Return!B131*('DJI Components'!HC134/'DJI Components'!$HJ134)</f>
        <v>6.73647023035779E-4</v>
      </c>
      <c r="AF131" s="166">
        <f t="shared" ref="AF131:AF194" si="2">SUM(B131:AE131)</f>
        <v>1.8189332749247087E-2</v>
      </c>
    </row>
    <row r="132" spans="1:32" x14ac:dyDescent="0.2">
      <c r="A132" s="127">
        <f>'DJI Components'!A135</f>
        <v>44266</v>
      </c>
      <c r="B132" s="164">
        <f>Return!B132*('DJI Components'!H135/'DJI Components'!$HJ135)</f>
        <v>3.5617181230755891E-6</v>
      </c>
      <c r="C132" s="165">
        <f>Return!B132*('DJI Components'!O135/'DJI Components'!$HJ135)</f>
        <v>3.9556303304030992E-6</v>
      </c>
      <c r="D132" s="165">
        <f>Return!D132*('DJI Components'!V135/'DJI Components'!$HJ135)</f>
        <v>7.08410942738987E-5</v>
      </c>
      <c r="E132" s="165">
        <f>Return!B132*('DJI Components'!AC135/'DJI Components'!$HJ135)</f>
        <v>6.822825349143971E-5</v>
      </c>
      <c r="F132" s="165">
        <f>Return!B132*('DJI Components'!AJ135/'DJI Components'!$HJ135)</f>
        <v>4.9010696126191039E-6</v>
      </c>
      <c r="G132" s="165">
        <f>Return!B132*('DJI Components'!AQ135/'DJI Components'!$HJ135)</f>
        <v>3.9933020798645453E-6</v>
      </c>
      <c r="H132" s="165">
        <f>Return!B132*('DJI Components'!AX135/'DJI Components'!$HJ135)</f>
        <v>7.1375985579787896E-6</v>
      </c>
      <c r="I132" s="165">
        <f>Return!B132*('DJI Components'!BE135/'DJI Components'!$HJ135)</f>
        <v>6.8713870833236833E-6</v>
      </c>
      <c r="J132" s="165">
        <f>Return!B132*('DJI Components'!BL135/'DJI Components'!$HJ135)</f>
        <v>7.3063466687906088E-6</v>
      </c>
      <c r="K132" s="165">
        <f>Return!B132*('DJI Components'!BS135/'DJI Components'!$HJ135)</f>
        <v>1.3695668651354397E-6</v>
      </c>
      <c r="L132" s="165">
        <f>Return!B132*('DJI Components'!BZ135/'DJI Components'!$HJ135)</f>
        <v>3.909001335249273E-6</v>
      </c>
      <c r="M132" s="165">
        <f>Return!B132*('DJI Components'!CG135/'DJI Components'!$HJ135)</f>
        <v>4.7462072320156747E-6</v>
      </c>
      <c r="N132" s="165">
        <f>Return!B132*('DJI Components'!CN135/'DJI Components'!$HJ135)</f>
        <v>9.6493695344765985E-6</v>
      </c>
      <c r="O132" s="165">
        <f>Return!B132*('DJI Components'!CU135/'DJI Components'!$HJ135)</f>
        <v>8.5716442628647114E-6</v>
      </c>
      <c r="P132" s="165">
        <f>Return!B132*('DJI Components'!DB135/'DJI Components'!$HJ135)</f>
        <v>3.7858858593003499E-6</v>
      </c>
      <c r="Q132" s="165">
        <f>Return!B132*('DJI Components'!DI135/'DJI Components'!$HJ135)</f>
        <v>1.3961336959697059E-5</v>
      </c>
      <c r="R132" s="165">
        <f>Return!B132*('DJI Components'!DP135/'DJI Components'!$HJ135)</f>
        <v>1.5692114754303755E-5</v>
      </c>
      <c r="S132" s="165">
        <f>Return!B132*('DJI Components'!DW135/'DJI Components'!$HJ135)</f>
        <v>5.2564036825282019E-6</v>
      </c>
      <c r="T132" s="165">
        <f>Return!B132*('DJI Components'!ED135/'DJI Components'!$HJ135)</f>
        <v>6.2928283205421108E-6</v>
      </c>
      <c r="U132" s="165">
        <f>Return!B132*('DJI Components'!EK135/'DJI Components'!$HJ135)</f>
        <v>5.959784063295341E-5</v>
      </c>
      <c r="V132" s="165">
        <f>Return!B132*('DJI Components'!ER135/'DJI Components'!$HJ135)</f>
        <v>5.982163848291632E-6</v>
      </c>
      <c r="W132" s="165">
        <f>Return!B132*('DJI Components'!EY135/'DJI Components'!$HJ135)</f>
        <v>1.0413891114635034E-5</v>
      </c>
      <c r="X132" s="165">
        <f>Return!B132*('DJI Components'!FF135/'DJI Components'!$HJ135)</f>
        <v>7.0764906816741462E-6</v>
      </c>
      <c r="Y132" s="165">
        <f>Return!B132*('DJI Components'!FM135/'DJI Components'!$HJ135)</f>
        <v>1.303463524910615E-6</v>
      </c>
      <c r="Z132" s="165">
        <f>Return!B132*('DJI Components'!FT135/'DJI Components'!$HJ135)</f>
        <v>1.1122983072454534E-5</v>
      </c>
      <c r="AA132" s="165">
        <f>Return!B132*('DJI Components'!GA135/'DJI Components'!$HJ135)</f>
        <v>7.6545962504772346E-6</v>
      </c>
      <c r="AB132" s="165">
        <f>Return!B132*('DJI Components'!GH135/'DJI Components'!$HJ135)</f>
        <v>1.2781946283014912E-5</v>
      </c>
      <c r="AC132" s="165">
        <f>Return!B132*('DJI Components'!GO135/'DJI Components'!$HJ135)</f>
        <v>1.389905944305089E-6</v>
      </c>
      <c r="AD132" s="165">
        <f>Return!B132*('DJI Components'!GV135/'DJI Components'!$HJ135)</f>
        <v>1.2457289446678754E-5</v>
      </c>
      <c r="AE132" s="165">
        <f>Return!B132*('DJI Components'!HC135/'DJI Components'!$HJ135)</f>
        <v>1.1901450364377336E-5</v>
      </c>
      <c r="AF132" s="166">
        <f t="shared" si="2"/>
        <v>3.9171278019127959E-4</v>
      </c>
    </row>
    <row r="133" spans="1:32" x14ac:dyDescent="0.2">
      <c r="A133" s="127">
        <f>'DJI Components'!A136</f>
        <v>44267</v>
      </c>
      <c r="B133" s="164">
        <f>Return!B133*('DJI Components'!H136/'DJI Components'!$HJ136)</f>
        <v>2.0749664137449863E-5</v>
      </c>
      <c r="C133" s="165">
        <f>Return!B133*('DJI Components'!O136/'DJI Components'!$HJ136)</f>
        <v>2.3123858925395129E-5</v>
      </c>
      <c r="D133" s="165">
        <f>Return!D133*('DJI Components'!V136/'DJI Components'!$HJ136)</f>
        <v>-4.7558295341881303E-5</v>
      </c>
      <c r="E133" s="165">
        <f>Return!B133*('DJI Components'!AC136/'DJI Components'!$HJ136)</f>
        <v>3.9370303540426038E-4</v>
      </c>
      <c r="F133" s="165">
        <f>Return!B133*('DJI Components'!AJ136/'DJI Components'!$HJ136)</f>
        <v>3.0442319687756493E-5</v>
      </c>
      <c r="G133" s="165">
        <f>Return!B133*('DJI Components'!AQ136/'DJI Components'!$HJ136)</f>
        <v>2.4196228437710829E-5</v>
      </c>
      <c r="H133" s="165">
        <f>Return!B133*('DJI Components'!AX136/'DJI Components'!$HJ136)</f>
        <v>4.1641241297236386E-5</v>
      </c>
      <c r="I133" s="165">
        <f>Return!B133*('DJI Components'!BE136/'DJI Components'!$HJ136)</f>
        <v>3.9971554370997662E-5</v>
      </c>
      <c r="J133" s="165">
        <f>Return!B133*('DJI Components'!BL136/'DJI Components'!$HJ136)</f>
        <v>4.2050142240760497E-5</v>
      </c>
      <c r="K133" s="165">
        <f>Return!B133*('DJI Components'!BS136/'DJI Components'!$HJ136)</f>
        <v>7.9812530935123839E-6</v>
      </c>
      <c r="L133" s="165">
        <f>Return!B133*('DJI Components'!BZ136/'DJI Components'!$HJ136)</f>
        <v>2.3175555258491005E-5</v>
      </c>
      <c r="M133" s="165">
        <f>Return!B133*('DJI Components'!CG136/'DJI Components'!$HJ136)</f>
        <v>2.8438796133740822E-5</v>
      </c>
      <c r="N133" s="165">
        <f>Return!B133*('DJI Components'!CN136/'DJI Components'!$HJ136)</f>
        <v>5.6995323496825917E-5</v>
      </c>
      <c r="O133" s="165">
        <f>Return!B133*('DJI Components'!CU136/'DJI Components'!$HJ136)</f>
        <v>4.9518925398983119E-5</v>
      </c>
      <c r="P133" s="165">
        <f>Return!B133*('DJI Components'!DB136/'DJI Components'!$HJ136)</f>
        <v>2.2095222030694643E-5</v>
      </c>
      <c r="Q133" s="165">
        <f>Return!B133*('DJI Components'!DI136/'DJI Components'!$HJ136)</f>
        <v>8.1415911695000465E-5</v>
      </c>
      <c r="R133" s="165">
        <f>Return!B133*('DJI Components'!DP136/'DJI Components'!$HJ136)</f>
        <v>9.2327248231088678E-5</v>
      </c>
      <c r="S133" s="165">
        <f>Return!B133*('DJI Components'!DW136/'DJI Components'!$HJ136)</f>
        <v>3.0675766997029034E-5</v>
      </c>
      <c r="T133" s="165">
        <f>Return!B133*('DJI Components'!ED136/'DJI Components'!$HJ136)</f>
        <v>3.6576318251535419E-5</v>
      </c>
      <c r="U133" s="165">
        <f>Return!B133*('DJI Components'!EK136/'DJI Components'!$HJ136)</f>
        <v>3.4452777048645731E-4</v>
      </c>
      <c r="V133" s="165">
        <f>Return!B133*('DJI Components'!ER136/'DJI Components'!$HJ136)</f>
        <v>3.4602266257729208E-5</v>
      </c>
      <c r="W133" s="165">
        <f>Return!B133*('DJI Components'!EY136/'DJI Components'!$HJ136)</f>
        <v>6.1140718362842492E-5</v>
      </c>
      <c r="X133" s="165">
        <f>Return!B133*('DJI Components'!FF136/'DJI Components'!$HJ136)</f>
        <v>4.2819987446994503E-5</v>
      </c>
      <c r="Y133" s="165">
        <f>Return!B133*('DJI Components'!FM136/'DJI Components'!$HJ136)</f>
        <v>7.6858108750418425E-6</v>
      </c>
      <c r="Z133" s="165">
        <f>Return!B133*('DJI Components'!FT136/'DJI Components'!$HJ136)</f>
        <v>6.5211862723452989E-5</v>
      </c>
      <c r="AA133" s="165">
        <f>Return!B133*('DJI Components'!GA136/'DJI Components'!$HJ136)</f>
        <v>4.4605545464655036E-5</v>
      </c>
      <c r="AB133" s="165">
        <f>Return!B133*('DJI Components'!GH136/'DJI Components'!$HJ136)</f>
        <v>7.3735150319360717E-5</v>
      </c>
      <c r="AC133" s="165">
        <f>Return!B133*('DJI Components'!GO136/'DJI Components'!$HJ136)</f>
        <v>8.231110307019896E-6</v>
      </c>
      <c r="AD133" s="165">
        <f>Return!B133*('DJI Components'!GV136/'DJI Components'!$HJ136)</f>
        <v>7.3526562978364773E-5</v>
      </c>
      <c r="AE133" s="165">
        <f>Return!B133*('DJI Components'!HC136/'DJI Components'!$HJ136)</f>
        <v>6.9347801888363544E-5</v>
      </c>
      <c r="AF133" s="166">
        <f t="shared" si="2"/>
        <v>1.8229546568568702E-3</v>
      </c>
    </row>
    <row r="134" spans="1:32" x14ac:dyDescent="0.2">
      <c r="A134" s="127">
        <f>'DJI Components'!A137</f>
        <v>44270</v>
      </c>
      <c r="B134" s="164">
        <f>Return!B134*('DJI Components'!H137/'DJI Components'!$HJ137)</f>
        <v>2.748726270078461E-4</v>
      </c>
      <c r="C134" s="165">
        <f>Return!B134*('DJI Components'!O137/'DJI Components'!$HJ137)</f>
        <v>2.9583230422888438E-4</v>
      </c>
      <c r="D134" s="165">
        <f>Return!D134*('DJI Components'!V137/'DJI Components'!$HJ137)</f>
        <v>3.3155998594612632E-4</v>
      </c>
      <c r="E134" s="165">
        <f>Return!B134*('DJI Components'!AC137/'DJI Components'!$HJ137)</f>
        <v>5.2143854233527966E-3</v>
      </c>
      <c r="F134" s="165">
        <f>Return!B134*('DJI Components'!AJ137/'DJI Components'!$HJ137)</f>
        <v>3.8836200201595035E-4</v>
      </c>
      <c r="G134" s="165">
        <f>Return!B134*('DJI Components'!AQ137/'DJI Components'!$HJ137)</f>
        <v>3.1519276333854331E-4</v>
      </c>
      <c r="H134" s="165">
        <f>Return!B134*('DJI Components'!AX137/'DJI Components'!$HJ137)</f>
        <v>5.3246222532546742E-4</v>
      </c>
      <c r="I134" s="165">
        <f>Return!B134*('DJI Components'!BE137/'DJI Components'!$HJ137)</f>
        <v>5.2300895247629428E-4</v>
      </c>
      <c r="J134" s="165">
        <f>Return!B134*('DJI Components'!BL137/'DJI Components'!$HJ137)</f>
        <v>5.5086876485991774E-4</v>
      </c>
      <c r="K134" s="165">
        <f>Return!B134*('DJI Components'!BS137/'DJI Components'!$HJ137)</f>
        <v>1.0271526924291133E-4</v>
      </c>
      <c r="L134" s="165">
        <f>Return!B134*('DJI Components'!BZ137/'DJI Components'!$HJ137)</f>
        <v>2.9724940586674036E-4</v>
      </c>
      <c r="M134" s="165">
        <f>Return!B134*('DJI Components'!CG137/'DJI Components'!$HJ137)</f>
        <v>3.5724388293202749E-4</v>
      </c>
      <c r="N134" s="165">
        <f>Return!B134*('DJI Components'!CN137/'DJI Components'!$HJ137)</f>
        <v>7.5152930466315247E-4</v>
      </c>
      <c r="O134" s="165">
        <f>Return!B134*('DJI Components'!CU137/'DJI Components'!$HJ137)</f>
        <v>6.4925299373737311E-4</v>
      </c>
      <c r="P134" s="165">
        <f>Return!B134*('DJI Components'!DB137/'DJI Components'!$HJ137)</f>
        <v>2.8782494098793194E-4</v>
      </c>
      <c r="Q134" s="165">
        <f>Return!B134*('DJI Components'!DI137/'DJI Components'!$HJ137)</f>
        <v>1.0579759681989549E-3</v>
      </c>
      <c r="R134" s="165">
        <f>Return!B134*('DJI Components'!DP137/'DJI Components'!$HJ137)</f>
        <v>1.1876704527974617E-3</v>
      </c>
      <c r="S134" s="165">
        <f>Return!B134*('DJI Components'!DW137/'DJI Components'!$HJ137)</f>
        <v>4.1175056689487301E-4</v>
      </c>
      <c r="T134" s="165">
        <f>Return!B134*('DJI Components'!ED137/'DJI Components'!$HJ137)</f>
        <v>4.8320109700990943E-4</v>
      </c>
      <c r="U134" s="165">
        <f>Return!B134*('DJI Components'!EK137/'DJI Components'!$HJ137)</f>
        <v>4.4363948706412073E-3</v>
      </c>
      <c r="V134" s="165">
        <f>Return!B134*('DJI Components'!ER137/'DJI Components'!$HJ137)</f>
        <v>4.6164922811980772E-4</v>
      </c>
      <c r="W134" s="165">
        <f>Return!B134*('DJI Components'!EY137/'DJI Components'!$HJ137)</f>
        <v>7.9303557786060766E-4</v>
      </c>
      <c r="X134" s="165">
        <f>Return!B134*('DJI Components'!FF137/'DJI Components'!$HJ137)</f>
        <v>5.4246660717292296E-4</v>
      </c>
      <c r="Y134" s="165">
        <f>Return!B134*('DJI Components'!FM137/'DJI Components'!$HJ137)</f>
        <v>9.9408565152399211E-5</v>
      </c>
      <c r="Z134" s="165">
        <f>Return!B134*('DJI Components'!FT137/'DJI Components'!$HJ137)</f>
        <v>8.3800957917770918E-4</v>
      </c>
      <c r="AA134" s="165">
        <f>Return!B134*('DJI Components'!GA137/'DJI Components'!$HJ137)</f>
        <v>5.7677689987735133E-4</v>
      </c>
      <c r="AB134" s="165">
        <f>Return!B134*('DJI Components'!GH137/'DJI Components'!$HJ137)</f>
        <v>9.4863769646836747E-4</v>
      </c>
      <c r="AC134" s="165">
        <f>Return!B134*('DJI Components'!GO137/'DJI Components'!$HJ137)</f>
        <v>1.0478586090068514E-4</v>
      </c>
      <c r="AD134" s="165">
        <f>Return!B134*('DJI Components'!GV137/'DJI Components'!$HJ137)</f>
        <v>9.456819987089431E-4</v>
      </c>
      <c r="AE134" s="165">
        <f>Return!B134*('DJI Components'!HC137/'DJI Components'!$HJ137)</f>
        <v>8.9472896576865842E-4</v>
      </c>
      <c r="AF134" s="166">
        <f t="shared" si="2"/>
        <v>2.4654534780731818E-2</v>
      </c>
    </row>
    <row r="135" spans="1:32" x14ac:dyDescent="0.2">
      <c r="A135" s="127">
        <f>'DJI Components'!A138</f>
        <v>44271</v>
      </c>
      <c r="B135" s="164">
        <f>Return!B135*('DJI Components'!H138/'DJI Components'!$HJ138)</f>
        <v>-1.5205515159593603E-4</v>
      </c>
      <c r="C135" s="165">
        <f>Return!B135*('DJI Components'!O138/'DJI Components'!$HJ138)</f>
        <v>-1.6169833590964387E-4</v>
      </c>
      <c r="D135" s="165">
        <f>Return!D135*('DJI Components'!V138/'DJI Components'!$HJ138)</f>
        <v>2.4996140117453238E-4</v>
      </c>
      <c r="E135" s="165">
        <f>Return!B135*('DJI Components'!AC138/'DJI Components'!$HJ138)</f>
        <v>-2.9607665706976182E-3</v>
      </c>
      <c r="F135" s="165">
        <f>Return!B135*('DJI Components'!AJ138/'DJI Components'!$HJ138)</f>
        <v>-2.091989539869259E-4</v>
      </c>
      <c r="G135" s="165">
        <f>Return!B135*('DJI Components'!AQ138/'DJI Components'!$HJ138)</f>
        <v>-1.7343883556498582E-4</v>
      </c>
      <c r="H135" s="165">
        <f>Return!B135*('DJI Components'!AX138/'DJI Components'!$HJ138)</f>
        <v>-2.9146461386420492E-4</v>
      </c>
      <c r="I135" s="165">
        <f>Return!B135*('DJI Components'!BE138/'DJI Components'!$HJ138)</f>
        <v>-2.9477470078388836E-4</v>
      </c>
      <c r="J135" s="165">
        <f>Return!B135*('DJI Components'!BL138/'DJI Components'!$HJ138)</f>
        <v>-3.100016904975391E-4</v>
      </c>
      <c r="K135" s="165">
        <f>Return!B135*('DJI Components'!BS138/'DJI Components'!$HJ138)</f>
        <v>-5.7573630548194549E-5</v>
      </c>
      <c r="L135" s="165">
        <f>Return!B135*('DJI Components'!BZ138/'DJI Components'!$HJ138)</f>
        <v>-1.6456657229261127E-4</v>
      </c>
      <c r="M135" s="165">
        <f>Return!B135*('DJI Components'!CG138/'DJI Components'!$HJ138)</f>
        <v>-1.9890296570161724E-4</v>
      </c>
      <c r="N135" s="165">
        <f>Return!B135*('DJI Components'!CN138/'DJI Components'!$HJ138)</f>
        <v>-4.2670978229470162E-4</v>
      </c>
      <c r="O135" s="165">
        <f>Return!B135*('DJI Components'!CU138/'DJI Components'!$HJ138)</f>
        <v>-3.6966148478768083E-4</v>
      </c>
      <c r="P135" s="165">
        <f>Return!B135*('DJI Components'!DB138/'DJI Components'!$HJ138)</f>
        <v>-1.609459540516693E-4</v>
      </c>
      <c r="Q135" s="165">
        <f>Return!B135*('DJI Components'!DI138/'DJI Components'!$HJ138)</f>
        <v>-5.9668052653637845E-4</v>
      </c>
      <c r="R135" s="165">
        <f>Return!B135*('DJI Components'!DP138/'DJI Components'!$HJ138)</f>
        <v>-6.5791123571945389E-4</v>
      </c>
      <c r="S135" s="165">
        <f>Return!B135*('DJI Components'!DW138/'DJI Components'!$HJ138)</f>
        <v>-2.3022491598616776E-4</v>
      </c>
      <c r="T135" s="165">
        <f>Return!B135*('DJI Components'!ED138/'DJI Components'!$HJ138)</f>
        <v>-2.7297416608598502E-4</v>
      </c>
      <c r="U135" s="165">
        <f>Return!B135*('DJI Components'!EK138/'DJI Components'!$HJ138)</f>
        <v>-2.5180410407063675E-3</v>
      </c>
      <c r="V135" s="165">
        <f>Return!B135*('DJI Components'!ER138/'DJI Components'!$HJ138)</f>
        <v>-2.5831177877462237E-4</v>
      </c>
      <c r="W135" s="165">
        <f>Return!B135*('DJI Components'!EY138/'DJI Components'!$HJ138)</f>
        <v>-4.4593983113024721E-4</v>
      </c>
      <c r="X135" s="165">
        <f>Return!B135*('DJI Components'!FF138/'DJI Components'!$HJ138)</f>
        <v>-3.1099480084245944E-4</v>
      </c>
      <c r="Y135" s="165">
        <f>Return!B135*('DJI Components'!FM138/'DJI Components'!$HJ138)</f>
        <v>-5.5426512218537707E-5</v>
      </c>
      <c r="Z135" s="165">
        <f>Return!B135*('DJI Components'!FT138/'DJI Components'!$HJ138)</f>
        <v>-4.7079708390859824E-4</v>
      </c>
      <c r="AA135" s="165">
        <f>Return!B135*('DJI Components'!GA138/'DJI Components'!$HJ138)</f>
        <v>-3.2337743039413512E-4</v>
      </c>
      <c r="AB135" s="165">
        <f>Return!B135*('DJI Components'!GH138/'DJI Components'!$HJ138)</f>
        <v>-5.3527243107616646E-4</v>
      </c>
      <c r="AC135" s="165">
        <f>Return!B135*('DJI Components'!GO138/'DJI Components'!$HJ138)</f>
        <v>-5.929729707613529E-5</v>
      </c>
      <c r="AD135" s="165">
        <f>Return!B135*('DJI Components'!GV138/'DJI Components'!$HJ138)</f>
        <v>-5.3004985885500089E-4</v>
      </c>
      <c r="AE135" s="165">
        <f>Return!B135*('DJI Components'!HC138/'DJI Components'!$HJ138)</f>
        <v>-4.9521684004935531E-4</v>
      </c>
      <c r="AF135" s="166">
        <f t="shared" si="2"/>
        <v>-1.3442313590762298E-2</v>
      </c>
    </row>
    <row r="136" spans="1:32" x14ac:dyDescent="0.2">
      <c r="A136" s="127">
        <f>'DJI Components'!A139</f>
        <v>44272</v>
      </c>
      <c r="B136" s="164">
        <f>Return!B136*('DJI Components'!H139/'DJI Components'!$HJ139)</f>
        <v>8.5663522518110034E-5</v>
      </c>
      <c r="C136" s="165">
        <f>Return!B136*('DJI Components'!O139/'DJI Components'!$HJ139)</f>
        <v>9.1265355757435E-5</v>
      </c>
      <c r="D136" s="165">
        <f>Return!D136*('DJI Components'!V139/'DJI Components'!$HJ139)</f>
        <v>2.2254012895283151E-4</v>
      </c>
      <c r="E136" s="165">
        <f>Return!B136*('DJI Components'!AC139/'DJI Components'!$HJ139)</f>
        <v>1.6444910214072528E-3</v>
      </c>
      <c r="F136" s="165">
        <f>Return!B136*('DJI Components'!AJ139/'DJI Components'!$HJ139)</f>
        <v>1.2078931821299573E-4</v>
      </c>
      <c r="G136" s="165">
        <f>Return!B136*('DJI Components'!AQ139/'DJI Components'!$HJ139)</f>
        <v>1.0002798063082315E-4</v>
      </c>
      <c r="H136" s="165">
        <f>Return!B136*('DJI Components'!AX139/'DJI Components'!$HJ139)</f>
        <v>1.6352882395946847E-4</v>
      </c>
      <c r="I136" s="165">
        <f>Return!B136*('DJI Components'!BE139/'DJI Components'!$HJ139)</f>
        <v>1.6395948054373548E-4</v>
      </c>
      <c r="J136" s="165">
        <f>Return!B136*('DJI Components'!BL139/'DJI Components'!$HJ139)</f>
        <v>1.7336899321981748E-4</v>
      </c>
      <c r="K136" s="165">
        <f>Return!B136*('DJI Components'!BS139/'DJI Components'!$HJ139)</f>
        <v>3.2894853260788902E-5</v>
      </c>
      <c r="L136" s="165">
        <f>Return!B136*('DJI Components'!BZ139/'DJI Components'!$HJ139)</f>
        <v>9.2870523161036556E-5</v>
      </c>
      <c r="M136" s="165">
        <f>Return!B136*('DJI Components'!CG139/'DJI Components'!$HJ139)</f>
        <v>1.1116200401188973E-4</v>
      </c>
      <c r="N136" s="165">
        <f>Return!B136*('DJI Components'!CN139/'DJI Components'!$HJ139)</f>
        <v>2.3681134262771916E-4</v>
      </c>
      <c r="O136" s="165">
        <f>Return!B136*('DJI Components'!CU139/'DJI Components'!$HJ139)</f>
        <v>2.0984321118967152E-4</v>
      </c>
      <c r="P136" s="165">
        <f>Return!B136*('DJI Components'!DB139/'DJI Components'!$HJ139)</f>
        <v>9.0528489386724746E-5</v>
      </c>
      <c r="Q136" s="165">
        <f>Return!B136*('DJI Components'!DI139/'DJI Components'!$HJ139)</f>
        <v>3.323242206997715E-4</v>
      </c>
      <c r="R136" s="165">
        <f>Return!B136*('DJI Components'!DP139/'DJI Components'!$HJ139)</f>
        <v>3.7157992274514833E-4</v>
      </c>
      <c r="S136" s="165">
        <f>Return!B136*('DJI Components'!DW139/'DJI Components'!$HJ139)</f>
        <v>1.3119134317380319E-4</v>
      </c>
      <c r="T136" s="165">
        <f>Return!B136*('DJI Components'!ED139/'DJI Components'!$HJ139)</f>
        <v>1.5357527856280561E-4</v>
      </c>
      <c r="U136" s="165">
        <f>Return!B136*('DJI Components'!EK139/'DJI Components'!$HJ139)</f>
        <v>1.4037017781076461E-3</v>
      </c>
      <c r="V136" s="165">
        <f>Return!B136*('DJI Components'!ER139/'DJI Components'!$HJ139)</f>
        <v>1.4457459520929032E-4</v>
      </c>
      <c r="W136" s="165">
        <f>Return!B136*('DJI Components'!EY139/'DJI Components'!$HJ139)</f>
        <v>2.4828989127619928E-4</v>
      </c>
      <c r="X136" s="165">
        <f>Return!B136*('DJI Components'!FF139/'DJI Components'!$HJ139)</f>
        <v>1.7790788592353507E-4</v>
      </c>
      <c r="Y136" s="165">
        <f>Return!B136*('DJI Components'!FM139/'DJI Components'!$HJ139)</f>
        <v>3.1272420336151744E-5</v>
      </c>
      <c r="Z136" s="165">
        <f>Return!B136*('DJI Components'!FT139/'DJI Components'!$HJ139)</f>
        <v>2.6139504201333204E-4</v>
      </c>
      <c r="AA136" s="165">
        <f>Return!B136*('DJI Components'!GA139/'DJI Components'!$HJ139)</f>
        <v>1.8113620074127547E-4</v>
      </c>
      <c r="AB136" s="165">
        <f>Return!B136*('DJI Components'!GH139/'DJI Components'!$HJ139)</f>
        <v>2.9699797536776021E-4</v>
      </c>
      <c r="AC136" s="165">
        <f>Return!B136*('DJI Components'!GO139/'DJI Components'!$HJ139)</f>
        <v>3.314917226572951E-5</v>
      </c>
      <c r="AD136" s="165">
        <f>Return!B136*('DJI Components'!GV139/'DJI Components'!$HJ139)</f>
        <v>2.9258133103263043E-4</v>
      </c>
      <c r="AE136" s="165">
        <f>Return!B136*('DJI Components'!HC139/'DJI Components'!$HJ139)</f>
        <v>2.7826798639965435E-4</v>
      </c>
      <c r="AF136" s="166">
        <f t="shared" si="2"/>
        <v>7.8776900926950319E-3</v>
      </c>
    </row>
    <row r="137" spans="1:32" x14ac:dyDescent="0.2">
      <c r="A137" s="127">
        <f>'DJI Components'!A140</f>
        <v>44273</v>
      </c>
      <c r="B137" s="164">
        <f>Return!B137*('DJI Components'!H140/'DJI Components'!$HJ140)</f>
        <v>1.628550135343594E-4</v>
      </c>
      <c r="C137" s="165">
        <f>Return!B137*('DJI Components'!O140/'DJI Components'!$HJ140)</f>
        <v>1.6856921162718131E-4</v>
      </c>
      <c r="D137" s="165">
        <f>Return!D137*('DJI Components'!V140/'DJI Components'!$HJ140)</f>
        <v>8.4633737941933943E-6</v>
      </c>
      <c r="E137" s="165">
        <f>Return!B137*('DJI Components'!AC140/'DJI Components'!$HJ140)</f>
        <v>2.9776488926070285E-3</v>
      </c>
      <c r="F137" s="165">
        <f>Return!B137*('DJI Components'!AJ140/'DJI Components'!$HJ140)</f>
        <v>2.1991944347509639E-4</v>
      </c>
      <c r="G137" s="165">
        <f>Return!B137*('DJI Components'!AQ140/'DJI Components'!$HJ140)</f>
        <v>1.8510787943007493E-4</v>
      </c>
      <c r="H137" s="165">
        <f>Return!B137*('DJI Components'!AX140/'DJI Components'!$HJ140)</f>
        <v>2.9539700891995454E-4</v>
      </c>
      <c r="I137" s="165">
        <f>Return!B137*('DJI Components'!BE140/'DJI Components'!$HJ140)</f>
        <v>3.0344215130445834E-4</v>
      </c>
      <c r="J137" s="165">
        <f>Return!B137*('DJI Components'!BL140/'DJI Components'!$HJ140)</f>
        <v>3.2068422275092763E-4</v>
      </c>
      <c r="K137" s="165">
        <f>Return!B137*('DJI Components'!BS140/'DJI Components'!$HJ140)</f>
        <v>6.164455888720314E-5</v>
      </c>
      <c r="L137" s="165">
        <f>Return!B137*('DJI Components'!BZ140/'DJI Components'!$HJ140)</f>
        <v>1.7559942201801528E-4</v>
      </c>
      <c r="M137" s="165">
        <f>Return!B137*('DJI Components'!CG140/'DJI Components'!$HJ140)</f>
        <v>2.0829871495427405E-4</v>
      </c>
      <c r="N137" s="165">
        <f>Return!B137*('DJI Components'!CN140/'DJI Components'!$HJ140)</f>
        <v>4.4879904269364094E-4</v>
      </c>
      <c r="O137" s="165">
        <f>Return!B137*('DJI Components'!CU140/'DJI Components'!$HJ140)</f>
        <v>3.810072657216523E-4</v>
      </c>
      <c r="P137" s="165">
        <f>Return!B137*('DJI Components'!DB140/'DJI Components'!$HJ140)</f>
        <v>1.7102538531231149E-4</v>
      </c>
      <c r="Q137" s="165">
        <f>Return!B137*('DJI Components'!DI140/'DJI Components'!$HJ140)</f>
        <v>6.2168874197257606E-4</v>
      </c>
      <c r="R137" s="165">
        <f>Return!B137*('DJI Components'!DP140/'DJI Components'!$HJ140)</f>
        <v>7.0792073107429616E-4</v>
      </c>
      <c r="S137" s="165">
        <f>Return!B137*('DJI Components'!DW140/'DJI Components'!$HJ140)</f>
        <v>2.4455475811338329E-4</v>
      </c>
      <c r="T137" s="165">
        <f>Return!B137*('DJI Components'!ED140/'DJI Components'!$HJ140)</f>
        <v>2.8772314004857661E-4</v>
      </c>
      <c r="U137" s="165">
        <f>Return!B137*('DJI Components'!EK140/'DJI Components'!$HJ140)</f>
        <v>2.5607115333226103E-3</v>
      </c>
      <c r="V137" s="165">
        <f>Return!B137*('DJI Components'!ER140/'DJI Components'!$HJ140)</f>
        <v>2.6787847512087709E-4</v>
      </c>
      <c r="W137" s="165">
        <f>Return!B137*('DJI Components'!EY140/'DJI Components'!$HJ140)</f>
        <v>4.6636632795858354E-4</v>
      </c>
      <c r="X137" s="165">
        <f>Return!B137*('DJI Components'!FF140/'DJI Components'!$HJ140)</f>
        <v>3.340431529114815E-4</v>
      </c>
      <c r="Y137" s="165">
        <f>Return!B137*('DJI Components'!FM140/'DJI Components'!$HJ140)</f>
        <v>5.8207063541497835E-5</v>
      </c>
      <c r="Z137" s="165">
        <f>Return!B137*('DJI Components'!FT140/'DJI Components'!$HJ140)</f>
        <v>5.0364392511219119E-4</v>
      </c>
      <c r="AA137" s="165">
        <f>Return!B137*('DJI Components'!GA140/'DJI Components'!$HJ140)</f>
        <v>3.4290059406429866E-4</v>
      </c>
      <c r="AB137" s="165">
        <f>Return!B137*('DJI Components'!GH140/'DJI Components'!$HJ140)</f>
        <v>5.5075136745140853E-4</v>
      </c>
      <c r="AC137" s="165">
        <f>Return!B137*('DJI Components'!GO140/'DJI Components'!$HJ140)</f>
        <v>6.2202661117041075E-5</v>
      </c>
      <c r="AD137" s="165">
        <f>Return!B137*('DJI Components'!GV140/'DJI Components'!$HJ140)</f>
        <v>5.389537579306745E-4</v>
      </c>
      <c r="AE137" s="165">
        <f>Return!B137*('DJI Components'!HC140/'DJI Components'!$HJ140)</f>
        <v>5.1363049098407875E-4</v>
      </c>
      <c r="AF137" s="166">
        <f t="shared" si="2"/>
        <v>1.4149638307753946E-2</v>
      </c>
    </row>
    <row r="138" spans="1:32" x14ac:dyDescent="0.2">
      <c r="A138" s="127">
        <f>'DJI Components'!A141</f>
        <v>44274</v>
      </c>
      <c r="B138" s="164">
        <f>Return!B138*('DJI Components'!H141/'DJI Components'!$HJ141)</f>
        <v>-1.3525219534232517E-4</v>
      </c>
      <c r="C138" s="165">
        <f>Return!B138*('DJI Components'!O141/'DJI Components'!$HJ141)</f>
        <v>-1.3983825039383952E-4</v>
      </c>
      <c r="D138" s="165">
        <f>Return!D138*('DJI Components'!V141/'DJI Components'!$HJ141)</f>
        <v>8.7309120156588225E-5</v>
      </c>
      <c r="E138" s="165">
        <f>Return!B138*('DJI Components'!AC141/'DJI Components'!$HJ141)</f>
        <v>-2.4917512177992421E-3</v>
      </c>
      <c r="F138" s="165">
        <f>Return!B138*('DJI Components'!AJ141/'DJI Components'!$HJ141)</f>
        <v>-1.8468758040875012E-4</v>
      </c>
      <c r="G138" s="165">
        <f>Return!B138*('DJI Components'!AQ141/'DJI Components'!$HJ141)</f>
        <v>-1.5196312435754783E-4</v>
      </c>
      <c r="H138" s="165">
        <f>Return!B138*('DJI Components'!AX141/'DJI Components'!$HJ141)</f>
        <v>-2.465414953982171E-4</v>
      </c>
      <c r="I138" s="165">
        <f>Return!B138*('DJI Components'!BE141/'DJI Components'!$HJ141)</f>
        <v>-2.5600961169782767E-4</v>
      </c>
      <c r="J138" s="165">
        <f>Return!B138*('DJI Components'!BL141/'DJI Components'!$HJ141)</f>
        <v>-2.7084146418472789E-4</v>
      </c>
      <c r="K138" s="165">
        <f>Return!B138*('DJI Components'!BS141/'DJI Components'!$HJ141)</f>
        <v>-5.0977759184761643E-5</v>
      </c>
      <c r="L138" s="165">
        <f>Return!B138*('DJI Components'!BZ141/'DJI Components'!$HJ141)</f>
        <v>-1.4599438762388038E-4</v>
      </c>
      <c r="M138" s="165">
        <f>Return!B138*('DJI Components'!CG141/'DJI Components'!$HJ141)</f>
        <v>-1.7369490231521065E-4</v>
      </c>
      <c r="N138" s="165">
        <f>Return!B138*('DJI Components'!CN141/'DJI Components'!$HJ141)</f>
        <v>-3.8516764185544733E-4</v>
      </c>
      <c r="O138" s="165">
        <f>Return!B138*('DJI Components'!CU141/'DJI Components'!$HJ141)</f>
        <v>-3.211818142884254E-4</v>
      </c>
      <c r="P138" s="165">
        <f>Return!B138*('DJI Components'!DB141/'DJI Components'!$HJ141)</f>
        <v>-1.4247905118398862E-4</v>
      </c>
      <c r="Q138" s="165">
        <f>Return!B138*('DJI Components'!DI141/'DJI Components'!$HJ141)</f>
        <v>-5.211815614595992E-4</v>
      </c>
      <c r="R138" s="165">
        <f>Return!B138*('DJI Components'!DP141/'DJI Components'!$HJ141)</f>
        <v>-5.8187062465081627E-4</v>
      </c>
      <c r="S138" s="165">
        <f>Return!B138*('DJI Components'!DW141/'DJI Components'!$HJ141)</f>
        <v>-2.0514478759767917E-4</v>
      </c>
      <c r="T138" s="165">
        <f>Return!B138*('DJI Components'!ED141/'DJI Components'!$HJ141)</f>
        <v>-2.4260682715455909E-4</v>
      </c>
      <c r="U138" s="165">
        <f>Return!B138*('DJI Components'!EK141/'DJI Components'!$HJ141)</f>
        <v>-2.1490420961937516E-3</v>
      </c>
      <c r="V138" s="165">
        <f>Return!B138*('DJI Components'!ER141/'DJI Components'!$HJ141)</f>
        <v>-2.1624112352353609E-4</v>
      </c>
      <c r="W138" s="165">
        <f>Return!B138*('DJI Components'!EY141/'DJI Components'!$HJ141)</f>
        <v>-3.8991858460443079E-4</v>
      </c>
      <c r="X138" s="165">
        <f>Return!B138*('DJI Components'!FF141/'DJI Components'!$HJ141)</f>
        <v>-2.8153368300058354E-4</v>
      </c>
      <c r="Y138" s="165">
        <f>Return!B138*('DJI Components'!FM141/'DJI Components'!$HJ141)</f>
        <v>-4.6578745909198611E-5</v>
      </c>
      <c r="Z138" s="165">
        <f>Return!B138*('DJI Components'!FT141/'DJI Components'!$HJ141)</f>
        <v>-4.274830450266554E-4</v>
      </c>
      <c r="AA138" s="165">
        <f>Return!B138*('DJI Components'!GA141/'DJI Components'!$HJ141)</f>
        <v>-2.8787858139066785E-4</v>
      </c>
      <c r="AB138" s="165">
        <f>Return!B138*('DJI Components'!GH141/'DJI Components'!$HJ141)</f>
        <v>-4.3408399558010142E-4</v>
      </c>
      <c r="AC138" s="165">
        <f>Return!B138*('DJI Components'!GO141/'DJI Components'!$HJ141)</f>
        <v>-5.2966925773659881E-5</v>
      </c>
      <c r="AD138" s="165">
        <f>Return!B138*('DJI Components'!GV141/'DJI Components'!$HJ141)</f>
        <v>-4.5906454359502573E-4</v>
      </c>
      <c r="AE138" s="165">
        <f>Return!B138*('DJI Components'!HC141/'DJI Components'!$HJ141)</f>
        <v>-4.2919005944906663E-4</v>
      </c>
      <c r="AF138" s="166">
        <f t="shared" si="2"/>
        <v>-1.1733856560786933E-2</v>
      </c>
    </row>
    <row r="139" spans="1:32" x14ac:dyDescent="0.2">
      <c r="A139" s="127">
        <f>'DJI Components'!A142</f>
        <v>44277</v>
      </c>
      <c r="B139" s="164">
        <f>Return!B139*('DJI Components'!H142/'DJI Components'!$HJ142)</f>
        <v>4.5080520727174646E-5</v>
      </c>
      <c r="C139" s="165">
        <f>Return!B139*('DJI Components'!O142/'DJI Components'!$HJ142)</f>
        <v>4.6171417251870495E-5</v>
      </c>
      <c r="D139" s="165">
        <f>Return!D139*('DJI Components'!V142/'DJI Components'!$HJ142)</f>
        <v>2.0907492657740506E-4</v>
      </c>
      <c r="E139" s="165">
        <f>Return!B139*('DJI Components'!AC142/'DJI Components'!$HJ142)</f>
        <v>8.5062662672704065E-4</v>
      </c>
      <c r="F139" s="165">
        <f>Return!B139*('DJI Components'!AJ142/'DJI Components'!$HJ142)</f>
        <v>6.0210745514360634E-5</v>
      </c>
      <c r="G139" s="165">
        <f>Return!B139*('DJI Components'!AQ142/'DJI Components'!$HJ142)</f>
        <v>5.0610724693405496E-5</v>
      </c>
      <c r="H139" s="165">
        <f>Return!B139*('DJI Components'!AX142/'DJI Components'!$HJ142)</f>
        <v>8.1179438974955523E-5</v>
      </c>
      <c r="I139" s="165">
        <f>Return!B139*('DJI Components'!BE142/'DJI Components'!$HJ142)</f>
        <v>8.7278004711807279E-5</v>
      </c>
      <c r="J139" s="165">
        <f>Return!B139*('DJI Components'!BL142/'DJI Components'!$HJ142)</f>
        <v>9.0247562533079029E-5</v>
      </c>
      <c r="K139" s="165">
        <f>Return!B139*('DJI Components'!BS142/'DJI Components'!$HJ142)</f>
        <v>1.7024071415947102E-5</v>
      </c>
      <c r="L139" s="165">
        <f>Return!B139*('DJI Components'!BZ142/'DJI Components'!$HJ142)</f>
        <v>4.7780126212628029E-5</v>
      </c>
      <c r="M139" s="165">
        <f>Return!B139*('DJI Components'!CG142/'DJI Components'!$HJ142)</f>
        <v>5.8100937016944846E-5</v>
      </c>
      <c r="N139" s="165">
        <f>Return!B139*('DJI Components'!CN142/'DJI Components'!$HJ142)</f>
        <v>1.2757461197338433E-4</v>
      </c>
      <c r="O139" s="165">
        <f>Return!B139*('DJI Components'!CU142/'DJI Components'!$HJ142)</f>
        <v>1.0974995571874206E-4</v>
      </c>
      <c r="P139" s="165">
        <f>Return!B139*('DJI Components'!DB142/'DJI Components'!$HJ142)</f>
        <v>4.7904261580924179E-5</v>
      </c>
      <c r="Q139" s="165">
        <f>Return!B139*('DJI Components'!DI142/'DJI Components'!$HJ142)</f>
        <v>1.7351414287898676E-4</v>
      </c>
      <c r="R139" s="165">
        <f>Return!B139*('DJI Components'!DP142/'DJI Components'!$HJ142)</f>
        <v>1.8797174532654622E-4</v>
      </c>
      <c r="S139" s="165">
        <f>Return!B139*('DJI Components'!DW142/'DJI Components'!$HJ142)</f>
        <v>6.8955739329473097E-5</v>
      </c>
      <c r="T139" s="165">
        <f>Return!B139*('DJI Components'!ED142/'DJI Components'!$HJ142)</f>
        <v>8.0538271379660748E-5</v>
      </c>
      <c r="U139" s="165">
        <f>Return!B139*('DJI Components'!EK142/'DJI Components'!$HJ142)</f>
        <v>7.3088588863765567E-4</v>
      </c>
      <c r="V139" s="165">
        <f>Return!B139*('DJI Components'!ER142/'DJI Components'!$HJ142)</f>
        <v>7.2192867795739106E-5</v>
      </c>
      <c r="W139" s="165">
        <f>Return!B139*('DJI Components'!EY142/'DJI Components'!$HJ142)</f>
        <v>1.3163568227387535E-4</v>
      </c>
      <c r="X139" s="165">
        <f>Return!B139*('DJI Components'!FF142/'DJI Components'!$HJ142)</f>
        <v>9.3809873924100996E-5</v>
      </c>
      <c r="Y139" s="165">
        <f>Return!B139*('DJI Components'!FM142/'DJI Components'!$HJ142)</f>
        <v>1.5285658858001275E-5</v>
      </c>
      <c r="Z139" s="165">
        <f>Return!B139*('DJI Components'!FT142/'DJI Components'!$HJ142)</f>
        <v>1.4240860369841736E-4</v>
      </c>
      <c r="AA139" s="165">
        <f>Return!B139*('DJI Components'!GA142/'DJI Components'!$HJ142)</f>
        <v>9.616187574014421E-5</v>
      </c>
      <c r="AB139" s="165">
        <f>Return!B139*('DJI Components'!GH142/'DJI Components'!$HJ142)</f>
        <v>1.4486917776513044E-4</v>
      </c>
      <c r="AC139" s="165">
        <f>Return!B139*('DJI Components'!GO142/'DJI Components'!$HJ142)</f>
        <v>1.7435619377620171E-5</v>
      </c>
      <c r="AD139" s="165">
        <f>Return!B139*('DJI Components'!GV142/'DJI Components'!$HJ142)</f>
        <v>1.53124569861356E-4</v>
      </c>
      <c r="AE139" s="165">
        <f>Return!B139*('DJI Components'!HC142/'DJI Components'!$HJ142)</f>
        <v>1.4376050068652381E-4</v>
      </c>
      <c r="AF139" s="166">
        <f t="shared" si="2"/>
        <v>4.1811641491629001E-3</v>
      </c>
    </row>
    <row r="140" spans="1:32" x14ac:dyDescent="0.2">
      <c r="A140" s="127">
        <f>'DJI Components'!A143</f>
        <v>44278</v>
      </c>
      <c r="B140" s="164">
        <f>Return!B140*('DJI Components'!H143/'DJI Components'!$HJ143)</f>
        <v>-6.7194677958031248E-5</v>
      </c>
      <c r="C140" s="165">
        <f>Return!B140*('DJI Components'!O143/'DJI Components'!$HJ143)</f>
        <v>-6.7322636621390997E-5</v>
      </c>
      <c r="D140" s="165">
        <f>Return!D140*('DJI Components'!V143/'DJI Components'!$HJ143)</f>
        <v>-2.6111591716017677E-4</v>
      </c>
      <c r="E140" s="165">
        <f>Return!B140*('DJI Components'!AC143/'DJI Components'!$HJ143)</f>
        <v>-1.2667876883717911E-3</v>
      </c>
      <c r="F140" s="165">
        <f>Return!B140*('DJI Components'!AJ143/'DJI Components'!$HJ143)</f>
        <v>-8.6703447896589392E-5</v>
      </c>
      <c r="G140" s="165">
        <f>Return!B140*('DJI Components'!AQ143/'DJI Components'!$HJ143)</f>
        <v>-7.3285276338325243E-5</v>
      </c>
      <c r="H140" s="165">
        <f>Return!B140*('DJI Components'!AX143/'DJI Components'!$HJ143)</f>
        <v>-1.2105757800779532E-4</v>
      </c>
      <c r="I140" s="165">
        <f>Return!B140*('DJI Components'!BE143/'DJI Components'!$HJ143)</f>
        <v>-1.3012484712283958E-4</v>
      </c>
      <c r="J140" s="165">
        <f>Return!B140*('DJI Components'!BL143/'DJI Components'!$HJ143)</f>
        <v>-1.3636741950754741E-4</v>
      </c>
      <c r="K140" s="165">
        <f>Return!B140*('DJI Components'!BS143/'DJI Components'!$HJ143)</f>
        <v>-2.4791498403573797E-5</v>
      </c>
      <c r="L140" s="165">
        <f>Return!B140*('DJI Components'!BZ143/'DJI Components'!$HJ143)</f>
        <v>-7.0053304054831214E-5</v>
      </c>
      <c r="M140" s="165">
        <f>Return!B140*('DJI Components'!CG143/'DJI Components'!$HJ143)</f>
        <v>-8.7181845805945509E-5</v>
      </c>
      <c r="N140" s="165">
        <f>Return!B140*('DJI Components'!CN143/'DJI Components'!$HJ143)</f>
        <v>-1.919956934359742E-4</v>
      </c>
      <c r="O140" s="165">
        <f>Return!B140*('DJI Components'!CU143/'DJI Components'!$HJ143)</f>
        <v>-1.5918624237692402E-4</v>
      </c>
      <c r="P140" s="165">
        <f>Return!B140*('DJI Components'!DB143/'DJI Components'!$HJ143)</f>
        <v>-7.1786349589767325E-5</v>
      </c>
      <c r="Q140" s="165">
        <f>Return!B140*('DJI Components'!DI143/'DJI Components'!$HJ143)</f>
        <v>-2.599534434615484E-4</v>
      </c>
      <c r="R140" s="165">
        <f>Return!B140*('DJI Components'!DP143/'DJI Components'!$HJ143)</f>
        <v>-2.7905752411444703E-4</v>
      </c>
      <c r="S140" s="165">
        <f>Return!B140*('DJI Components'!DW143/'DJI Components'!$HJ143)</f>
        <v>-1.0308234154003197E-4</v>
      </c>
      <c r="T140" s="165">
        <f>Return!B140*('DJI Components'!ED143/'DJI Components'!$HJ143)</f>
        <v>-1.1884065413951899E-4</v>
      </c>
      <c r="U140" s="165">
        <f>Return!B140*('DJI Components'!EK143/'DJI Components'!$HJ143)</f>
        <v>-1.1033996233995749E-3</v>
      </c>
      <c r="V140" s="165">
        <f>Return!B140*('DJI Components'!ER143/'DJI Components'!$HJ143)</f>
        <v>-1.0735787275902069E-4</v>
      </c>
      <c r="W140" s="165">
        <f>Return!B140*('DJI Components'!EY143/'DJI Components'!$HJ143)</f>
        <v>-2.0106647248548023E-4</v>
      </c>
      <c r="X140" s="165">
        <f>Return!B140*('DJI Components'!FF143/'DJI Components'!$HJ143)</f>
        <v>-1.360253548420212E-4</v>
      </c>
      <c r="Y140" s="165">
        <f>Return!B140*('DJI Components'!FM143/'DJI Components'!$HJ143)</f>
        <v>-2.2762066613352228E-5</v>
      </c>
      <c r="Z140" s="165">
        <f>Return!B140*('DJI Components'!FT143/'DJI Components'!$HJ143)</f>
        <v>-2.1450619627289542E-4</v>
      </c>
      <c r="AA140" s="165">
        <f>Return!B140*('DJI Components'!GA143/'DJI Components'!$HJ143)</f>
        <v>-1.4501688326604885E-4</v>
      </c>
      <c r="AB140" s="165">
        <f>Return!B140*('DJI Components'!GH143/'DJI Components'!$HJ143)</f>
        <v>-2.1739813595818318E-4</v>
      </c>
      <c r="AC140" s="165">
        <f>Return!B140*('DJI Components'!GO143/'DJI Components'!$HJ143)</f>
        <v>-2.6804815284170137E-5</v>
      </c>
      <c r="AD140" s="165">
        <f>Return!B140*('DJI Components'!GV143/'DJI Components'!$HJ143)</f>
        <v>-2.3234448371885314E-4</v>
      </c>
      <c r="AE140" s="165">
        <f>Return!B140*('DJI Components'!HC143/'DJI Components'!$HJ143)</f>
        <v>-2.1096239402248427E-4</v>
      </c>
      <c r="AF140" s="166">
        <f t="shared" si="2"/>
        <v>-6.1935326845291338E-3</v>
      </c>
    </row>
    <row r="141" spans="1:32" x14ac:dyDescent="0.2">
      <c r="A141" s="127">
        <f>'DJI Components'!A144</f>
        <v>44279</v>
      </c>
      <c r="B141" s="164">
        <f>Return!B141*('DJI Components'!H144/'DJI Components'!$HJ144)</f>
        <v>1.4255320364154337E-4</v>
      </c>
      <c r="C141" s="165">
        <f>Return!B141*('DJI Components'!O144/'DJI Components'!$HJ144)</f>
        <v>1.434826656504616E-4</v>
      </c>
      <c r="D141" s="165">
        <f>Return!D141*('DJI Components'!V144/'DJI Components'!$HJ144)</f>
        <v>2.4527023611840399E-5</v>
      </c>
      <c r="E141" s="165">
        <f>Return!B141*('DJI Components'!AC144/'DJI Components'!$HJ144)</f>
        <v>2.6011556847944472E-3</v>
      </c>
      <c r="F141" s="165">
        <f>Return!B141*('DJI Components'!AJ144/'DJI Components'!$HJ144)</f>
        <v>1.8015099986848192E-4</v>
      </c>
      <c r="G141" s="165">
        <f>Return!B141*('DJI Components'!AQ144/'DJI Components'!$HJ144)</f>
        <v>1.5564695453508542E-4</v>
      </c>
      <c r="H141" s="165">
        <f>Return!B141*('DJI Components'!AX144/'DJI Components'!$HJ144)</f>
        <v>2.6043540972321325E-4</v>
      </c>
      <c r="I141" s="165">
        <f>Return!B141*('DJI Components'!BE144/'DJI Components'!$HJ144)</f>
        <v>2.7068013506415493E-4</v>
      </c>
      <c r="J141" s="165">
        <f>Return!B141*('DJI Components'!BL144/'DJI Components'!$HJ144)</f>
        <v>2.8644525060159652E-4</v>
      </c>
      <c r="K141" s="165">
        <f>Return!B141*('DJI Components'!BS144/'DJI Components'!$HJ144)</f>
        <v>5.2882040324424673E-5</v>
      </c>
      <c r="L141" s="165">
        <f>Return!B141*('DJI Components'!BZ144/'DJI Components'!$HJ144)</f>
        <v>1.4539810054557545E-4</v>
      </c>
      <c r="M141" s="165">
        <f>Return!B141*('DJI Components'!CG144/'DJI Components'!$HJ144)</f>
        <v>1.8142830051927185E-4</v>
      </c>
      <c r="N141" s="165">
        <f>Return!B141*('DJI Components'!CN144/'DJI Components'!$HJ144)</f>
        <v>4.0611980624294044E-4</v>
      </c>
      <c r="O141" s="165">
        <f>Return!B141*('DJI Components'!CU144/'DJI Components'!$HJ144)</f>
        <v>3.2596751314239189E-4</v>
      </c>
      <c r="P141" s="165">
        <f>Return!B141*('DJI Components'!DB144/'DJI Components'!$HJ144)</f>
        <v>1.5059400476866755E-4</v>
      </c>
      <c r="Q141" s="165">
        <f>Return!B141*('DJI Components'!DI144/'DJI Components'!$HJ144)</f>
        <v>5.4996372864312044E-4</v>
      </c>
      <c r="R141" s="165">
        <f>Return!B141*('DJI Components'!DP144/'DJI Components'!$HJ144)</f>
        <v>5.892304020334901E-4</v>
      </c>
      <c r="S141" s="165">
        <f>Return!B141*('DJI Components'!DW144/'DJI Components'!$HJ144)</f>
        <v>2.1567427921016281E-4</v>
      </c>
      <c r="T141" s="165">
        <f>Return!B141*('DJI Components'!ED144/'DJI Components'!$HJ144)</f>
        <v>2.4890177190738349E-4</v>
      </c>
      <c r="U141" s="165">
        <f>Return!B141*('DJI Components'!EK144/'DJI Components'!$HJ144)</f>
        <v>2.2912567428592604E-3</v>
      </c>
      <c r="V141" s="165">
        <f>Return!B141*('DJI Components'!ER144/'DJI Components'!$HJ144)</f>
        <v>2.1844434435889609E-4</v>
      </c>
      <c r="W141" s="165">
        <f>Return!B141*('DJI Components'!EY144/'DJI Components'!$HJ144)</f>
        <v>4.2115544118648648E-4</v>
      </c>
      <c r="X141" s="165">
        <f>Return!B141*('DJI Components'!FF144/'DJI Components'!$HJ144)</f>
        <v>2.860379336162891E-4</v>
      </c>
      <c r="Y141" s="165">
        <f>Return!B141*('DJI Components'!FM144/'DJI Components'!$HJ144)</f>
        <v>4.843170552261739E-5</v>
      </c>
      <c r="Z141" s="165">
        <f>Return!B141*('DJI Components'!FT144/'DJI Components'!$HJ144)</f>
        <v>4.520035421057407E-4</v>
      </c>
      <c r="AA141" s="165">
        <f>Return!B141*('DJI Components'!GA144/'DJI Components'!$HJ144)</f>
        <v>3.0437919684002585E-4</v>
      </c>
      <c r="AB141" s="165">
        <f>Return!B141*('DJI Components'!GH144/'DJI Components'!$HJ144)</f>
        <v>4.5532620106127531E-4</v>
      </c>
      <c r="AC141" s="165">
        <f>Return!B141*('DJI Components'!GO144/'DJI Components'!$HJ144)</f>
        <v>5.5878677965365267E-5</v>
      </c>
      <c r="AD141" s="165">
        <f>Return!B141*('DJI Components'!GV144/'DJI Components'!$HJ144)</f>
        <v>4.8380084513487994E-4</v>
      </c>
      <c r="AE141" s="165">
        <f>Return!B141*('DJI Components'!HC144/'DJI Components'!$HJ144)</f>
        <v>4.3262521396977675E-4</v>
      </c>
      <c r="AF141" s="166">
        <f t="shared" si="2"/>
        <v>1.2380577119448866E-2</v>
      </c>
    </row>
    <row r="142" spans="1:32" x14ac:dyDescent="0.2">
      <c r="A142" s="127">
        <f>'DJI Components'!A145</f>
        <v>44280</v>
      </c>
      <c r="B142" s="164">
        <f>Return!B142*('DJI Components'!H145/'DJI Components'!$HJ145)</f>
        <v>1.4528309679426939E-4</v>
      </c>
      <c r="C142" s="165">
        <f>Return!B142*('DJI Components'!O145/'DJI Components'!$HJ145)</f>
        <v>1.4843221693278133E-4</v>
      </c>
      <c r="D142" s="165">
        <f>Return!D142*('DJI Components'!V145/'DJI Components'!$HJ145)</f>
        <v>4.4965145036788854E-5</v>
      </c>
      <c r="E142" s="165">
        <f>Return!B142*('DJI Components'!AC145/'DJI Components'!$HJ145)</f>
        <v>2.6287816636377235E-3</v>
      </c>
      <c r="F142" s="165">
        <f>Return!B142*('DJI Components'!AJ145/'DJI Components'!$HJ145)</f>
        <v>1.8733447236645039E-4</v>
      </c>
      <c r="G142" s="165">
        <f>Return!B142*('DJI Components'!AQ145/'DJI Components'!$HJ145)</f>
        <v>1.5878605960491254E-4</v>
      </c>
      <c r="H142" s="165">
        <f>Return!B142*('DJI Components'!AX145/'DJI Components'!$HJ145)</f>
        <v>2.6303645341015395E-4</v>
      </c>
      <c r="I142" s="165">
        <f>Return!B142*('DJI Components'!BE145/'DJI Components'!$HJ145)</f>
        <v>2.7713945267799907E-4</v>
      </c>
      <c r="J142" s="165">
        <f>Return!B142*('DJI Components'!BL145/'DJI Components'!$HJ145)</f>
        <v>2.9108507384886762E-4</v>
      </c>
      <c r="K142" s="165">
        <f>Return!B142*('DJI Components'!BS145/'DJI Components'!$HJ145)</f>
        <v>5.3569127957389491E-5</v>
      </c>
      <c r="L142" s="165">
        <f>Return!B142*('DJI Components'!BZ145/'DJI Components'!$HJ145)</f>
        <v>1.4717916525305844E-4</v>
      </c>
      <c r="M142" s="165">
        <f>Return!B142*('DJI Components'!CG145/'DJI Components'!$HJ145)</f>
        <v>1.8256898048605341E-4</v>
      </c>
      <c r="N142" s="165">
        <f>Return!B142*('DJI Components'!CN145/'DJI Components'!$HJ145)</f>
        <v>4.1491631543602575E-4</v>
      </c>
      <c r="O142" s="165">
        <f>Return!B142*('DJI Components'!CU145/'DJI Components'!$HJ145)</f>
        <v>3.2795777511113048E-4</v>
      </c>
      <c r="P142" s="165">
        <f>Return!B142*('DJI Components'!DB145/'DJI Components'!$HJ145)</f>
        <v>1.5440518317273721E-4</v>
      </c>
      <c r="Q142" s="165">
        <f>Return!B142*('DJI Components'!DI145/'DJI Components'!$HJ145)</f>
        <v>5.5370535828145554E-4</v>
      </c>
      <c r="R142" s="165">
        <f>Return!B142*('DJI Components'!DP145/'DJI Components'!$HJ145)</f>
        <v>6.0061818482121641E-4</v>
      </c>
      <c r="S142" s="165">
        <f>Return!B142*('DJI Components'!DW145/'DJI Components'!$HJ145)</f>
        <v>2.1720631546163962E-4</v>
      </c>
      <c r="T142" s="165">
        <f>Return!B142*('DJI Components'!ED145/'DJI Components'!$HJ145)</f>
        <v>2.4994368648098699E-4</v>
      </c>
      <c r="U142" s="165">
        <f>Return!B142*('DJI Components'!EK145/'DJI Components'!$HJ145)</f>
        <v>2.2754340749473619E-3</v>
      </c>
      <c r="V142" s="165">
        <f>Return!B142*('DJI Components'!ER145/'DJI Components'!$HJ145)</f>
        <v>2.1238641646685887E-4</v>
      </c>
      <c r="W142" s="165">
        <f>Return!B142*('DJI Components'!EY145/'DJI Components'!$HJ145)</f>
        <v>4.2680537365316873E-4</v>
      </c>
      <c r="X142" s="165">
        <f>Return!B142*('DJI Components'!FF145/'DJI Components'!$HJ145)</f>
        <v>2.8248849007639348E-4</v>
      </c>
      <c r="Y142" s="165">
        <f>Return!B142*('DJI Components'!FM145/'DJI Components'!$HJ145)</f>
        <v>4.9885974073468614E-5</v>
      </c>
      <c r="Z142" s="165">
        <f>Return!B142*('DJI Components'!FT145/'DJI Components'!$HJ145)</f>
        <v>4.5551142421151322E-4</v>
      </c>
      <c r="AA142" s="165">
        <f>Return!B142*('DJI Components'!GA145/'DJI Components'!$HJ145)</f>
        <v>3.0832459781346996E-4</v>
      </c>
      <c r="AB142" s="165">
        <f>Return!B142*('DJI Components'!GH145/'DJI Components'!$HJ145)</f>
        <v>4.5803388866024868E-4</v>
      </c>
      <c r="AC142" s="165">
        <f>Return!B142*('DJI Components'!GO145/'DJI Components'!$HJ145)</f>
        <v>5.7900077097248376E-5</v>
      </c>
      <c r="AD142" s="165">
        <f>Return!B142*('DJI Components'!GV145/'DJI Components'!$HJ145)</f>
        <v>4.9020394540097325E-4</v>
      </c>
      <c r="AE142" s="165">
        <f>Return!B142*('DJI Components'!HC145/'DJI Components'!$HJ145)</f>
        <v>4.4056920494304119E-4</v>
      </c>
      <c r="AF142" s="166">
        <f t="shared" si="2"/>
        <v>1.2504457194115387E-2</v>
      </c>
    </row>
    <row r="143" spans="1:32" x14ac:dyDescent="0.2">
      <c r="A143" s="127">
        <f>'DJI Components'!A146</f>
        <v>44281</v>
      </c>
      <c r="B143" s="164">
        <f>Return!B143*('DJI Components'!H146/'DJI Components'!$HJ146)</f>
        <v>1.0551364318475373E-4</v>
      </c>
      <c r="C143" s="165">
        <f>Return!B143*('DJI Components'!O146/'DJI Components'!$HJ146)</f>
        <v>1.0790468074675643E-4</v>
      </c>
      <c r="D143" s="165">
        <f>Return!D143*('DJI Components'!V146/'DJI Components'!$HJ146)</f>
        <v>3.7191426967462409E-4</v>
      </c>
      <c r="E143" s="165">
        <f>Return!B143*('DJI Components'!AC146/'DJI Components'!$HJ146)</f>
        <v>1.9014729015137761E-3</v>
      </c>
      <c r="F143" s="165">
        <f>Return!B143*('DJI Components'!AJ146/'DJI Components'!$HJ146)</f>
        <v>1.3354591414234146E-4</v>
      </c>
      <c r="G143" s="165">
        <f>Return!B143*('DJI Components'!AQ146/'DJI Components'!$HJ146)</f>
        <v>1.169421822649155E-4</v>
      </c>
      <c r="H143" s="165">
        <f>Return!B143*('DJI Components'!AX146/'DJI Components'!$HJ146)</f>
        <v>1.9363021742386968E-4</v>
      </c>
      <c r="I143" s="165">
        <f>Return!B143*('DJI Components'!BE146/'DJI Components'!$HJ146)</f>
        <v>2.0757136432819479E-4</v>
      </c>
      <c r="J143" s="165">
        <f>Return!B143*('DJI Components'!BL146/'DJI Components'!$HJ146)</f>
        <v>2.1358035531858659E-4</v>
      </c>
      <c r="K143" s="165">
        <f>Return!B143*('DJI Components'!BS146/'DJI Components'!$HJ146)</f>
        <v>3.9194215143096038E-5</v>
      </c>
      <c r="L143" s="165">
        <f>Return!B143*('DJI Components'!BZ146/'DJI Components'!$HJ146)</f>
        <v>1.0490168035086456E-4</v>
      </c>
      <c r="M143" s="165">
        <f>Return!B143*('DJI Components'!CG146/'DJI Components'!$HJ146)</f>
        <v>1.3129775200758207E-4</v>
      </c>
      <c r="N143" s="165">
        <f>Return!B143*('DJI Components'!CN146/'DJI Components'!$HJ146)</f>
        <v>3.0524704285517039E-4</v>
      </c>
      <c r="O143" s="165">
        <f>Return!B143*('DJI Components'!CU146/'DJI Components'!$HJ146)</f>
        <v>2.4685304278057775E-4</v>
      </c>
      <c r="P143" s="165">
        <f>Return!B143*('DJI Components'!DB146/'DJI Components'!$HJ146)</f>
        <v>1.1387825657238357E-4</v>
      </c>
      <c r="Q143" s="165">
        <f>Return!B143*('DJI Components'!DI146/'DJI Components'!$HJ146)</f>
        <v>4.0574406721259577E-4</v>
      </c>
      <c r="R143" s="165">
        <f>Return!B143*('DJI Components'!DP146/'DJI Components'!$HJ146)</f>
        <v>4.3941856261255047E-4</v>
      </c>
      <c r="S143" s="165">
        <f>Return!B143*('DJI Components'!DW146/'DJI Components'!$HJ146)</f>
        <v>1.5701215182535911E-4</v>
      </c>
      <c r="T143" s="165">
        <f>Return!B143*('DJI Components'!ED146/'DJI Components'!$HJ146)</f>
        <v>1.8305369805960363E-4</v>
      </c>
      <c r="U143" s="165">
        <f>Return!B143*('DJI Components'!EK146/'DJI Components'!$HJ146)</f>
        <v>1.6666451293230894E-3</v>
      </c>
      <c r="V143" s="165">
        <f>Return!B143*('DJI Components'!ER146/'DJI Components'!$HJ146)</f>
        <v>1.584398782170208E-4</v>
      </c>
      <c r="W143" s="165">
        <f>Return!B143*('DJI Components'!EY146/'DJI Components'!$HJ146)</f>
        <v>3.1167428787587034E-4</v>
      </c>
      <c r="X143" s="165">
        <f>Return!B143*('DJI Components'!FF146/'DJI Components'!$HJ146)</f>
        <v>2.0326809475631149E-4</v>
      </c>
      <c r="Y143" s="165">
        <f>Return!B143*('DJI Components'!FM146/'DJI Components'!$HJ146)</f>
        <v>3.6101443378366593E-5</v>
      </c>
      <c r="Z143" s="165">
        <f>Return!B143*('DJI Components'!FT146/'DJI Components'!$HJ146)</f>
        <v>3.325601710475099E-4</v>
      </c>
      <c r="AA143" s="165">
        <f>Return!B143*('DJI Components'!GA146/'DJI Components'!$HJ146)</f>
        <v>2.2497263824062516E-4</v>
      </c>
      <c r="AB143" s="165">
        <f>Return!B143*('DJI Components'!GH146/'DJI Components'!$HJ146)</f>
        <v>3.3842638005436495E-4</v>
      </c>
      <c r="AC143" s="165">
        <f>Return!B143*('DJI Components'!GO146/'DJI Components'!$HJ146)</f>
        <v>4.0367681209362649E-5</v>
      </c>
      <c r="AD143" s="165">
        <f>Return!B143*('DJI Components'!GV146/'DJI Components'!$HJ146)</f>
        <v>3.5571309198262243E-4</v>
      </c>
      <c r="AE143" s="165">
        <f>Return!B143*('DJI Components'!HC146/'DJI Components'!$HJ146)</f>
        <v>3.1536690282575548E-4</v>
      </c>
      <c r="AF143" s="166">
        <f t="shared" si="2"/>
        <v>9.4622116969285026E-3</v>
      </c>
    </row>
    <row r="144" spans="1:32" x14ac:dyDescent="0.2">
      <c r="A144" s="127">
        <f>'DJI Components'!A147</f>
        <v>44284</v>
      </c>
      <c r="B144" s="164">
        <f>Return!B144*('DJI Components'!H147/'DJI Components'!$HJ147)</f>
        <v>5.0680921263818009E-5</v>
      </c>
      <c r="C144" s="165">
        <f>Return!B144*('DJI Components'!O147/'DJI Components'!$HJ147)</f>
        <v>5.1113439188602712E-5</v>
      </c>
      <c r="D144" s="165">
        <f>Return!D144*('DJI Components'!V147/'DJI Components'!$HJ147)</f>
        <v>1.1539011765355677E-4</v>
      </c>
      <c r="E144" s="165">
        <f>Return!B144*('DJI Components'!AC147/'DJI Components'!$HJ147)</f>
        <v>9.1066405523519201E-4</v>
      </c>
      <c r="F144" s="165">
        <f>Return!B144*('DJI Components'!AJ147/'DJI Components'!$HJ147)</f>
        <v>6.5337286491897928E-5</v>
      </c>
      <c r="G144" s="165">
        <f>Return!B144*('DJI Components'!AQ147/'DJI Components'!$HJ147)</f>
        <v>5.6098991397754442E-5</v>
      </c>
      <c r="H144" s="165">
        <f>Return!B144*('DJI Components'!AX147/'DJI Components'!$HJ147)</f>
        <v>9.2114967679224653E-5</v>
      </c>
      <c r="I144" s="165">
        <f>Return!B144*('DJI Components'!BE147/'DJI Components'!$HJ147)</f>
        <v>9.9169402508655555E-5</v>
      </c>
      <c r="J144" s="165">
        <f>Return!B144*('DJI Components'!BL147/'DJI Components'!$HJ147)</f>
        <v>1.0369723376486073E-4</v>
      </c>
      <c r="K144" s="165">
        <f>Return!B144*('DJI Components'!BS147/'DJI Components'!$HJ147)</f>
        <v>1.8654901612532105E-5</v>
      </c>
      <c r="L144" s="165">
        <f>Return!B144*('DJI Components'!BZ147/'DJI Components'!$HJ147)</f>
        <v>4.9911290494258446E-5</v>
      </c>
      <c r="M144" s="165">
        <f>Return!B144*('DJI Components'!CG147/'DJI Components'!$HJ147)</f>
        <v>6.335612292176365E-5</v>
      </c>
      <c r="N144" s="165">
        <f>Return!B144*('DJI Components'!CN147/'DJI Components'!$HJ147)</f>
        <v>1.452002310179513E-4</v>
      </c>
      <c r="O144" s="165">
        <f>Return!B144*('DJI Components'!CU147/'DJI Components'!$HJ147)</f>
        <v>1.1638570723018948E-4</v>
      </c>
      <c r="P144" s="165">
        <f>Return!B144*('DJI Components'!DB147/'DJI Components'!$HJ147)</f>
        <v>5.4250679960111624E-5</v>
      </c>
      <c r="Q144" s="165">
        <f>Return!B144*('DJI Components'!DI147/'DJI Components'!$HJ147)</f>
        <v>1.9533892968652829E-4</v>
      </c>
      <c r="R144" s="165">
        <f>Return!B144*('DJI Components'!DP147/'DJI Components'!$HJ147)</f>
        <v>2.0687132595048242E-4</v>
      </c>
      <c r="S144" s="165">
        <f>Return!B144*('DJI Components'!DW147/'DJI Components'!$HJ147)</f>
        <v>7.5799090293615071E-5</v>
      </c>
      <c r="T144" s="165">
        <f>Return!B144*('DJI Components'!ED147/'DJI Components'!$HJ147)</f>
        <v>8.8568445817406493E-5</v>
      </c>
      <c r="U144" s="165">
        <f>Return!B144*('DJI Components'!EK147/'DJI Components'!$HJ147)</f>
        <v>7.928363236809192E-4</v>
      </c>
      <c r="V144" s="165">
        <f>Return!B144*('DJI Components'!ER147/'DJI Components'!$HJ147)</f>
        <v>7.605326551380056E-5</v>
      </c>
      <c r="W144" s="165">
        <f>Return!B144*('DJI Components'!EY147/'DJI Components'!$HJ147)</f>
        <v>1.5138029057780247E-4</v>
      </c>
      <c r="X144" s="165">
        <f>Return!B144*('DJI Components'!FF147/'DJI Components'!$HJ147)</f>
        <v>9.8122002194673879E-5</v>
      </c>
      <c r="Y144" s="165">
        <f>Return!B144*('DJI Components'!FM147/'DJI Components'!$HJ147)</f>
        <v>1.7287865234474338E-5</v>
      </c>
      <c r="Z144" s="165">
        <f>Return!B144*('DJI Components'!FT147/'DJI Components'!$HJ147)</f>
        <v>1.601252944877639E-4</v>
      </c>
      <c r="AA144" s="165">
        <f>Return!B144*('DJI Components'!GA147/'DJI Components'!$HJ147)</f>
        <v>1.0878735172915207E-4</v>
      </c>
      <c r="AB144" s="165">
        <f>Return!B144*('DJI Components'!GH147/'DJI Components'!$HJ147)</f>
        <v>1.6258348345794742E-4</v>
      </c>
      <c r="AC144" s="165">
        <f>Return!B144*('DJI Components'!GO147/'DJI Components'!$HJ147)</f>
        <v>1.9277635370608575E-5</v>
      </c>
      <c r="AD144" s="165">
        <f>Return!B144*('DJI Components'!GV147/'DJI Components'!$HJ147)</f>
        <v>1.7204610337721946E-4</v>
      </c>
      <c r="AE144" s="165">
        <f>Return!B144*('DJI Components'!HC147/'DJI Components'!$HJ147)</f>
        <v>1.4994537136272225E-4</v>
      </c>
      <c r="AF144" s="166">
        <f t="shared" si="2"/>
        <v>4.4670481271554853E-3</v>
      </c>
    </row>
    <row r="145" spans="1:32" x14ac:dyDescent="0.2">
      <c r="A145" s="127">
        <f>'DJI Components'!A148</f>
        <v>44285</v>
      </c>
      <c r="B145" s="164">
        <f>Return!B145*('DJI Components'!H148/'DJI Components'!$HJ148)</f>
        <v>-6.4679311770952718E-5</v>
      </c>
      <c r="C145" s="165">
        <f>Return!B145*('DJI Components'!O148/'DJI Components'!$HJ148)</f>
        <v>-6.6116015515730399E-5</v>
      </c>
      <c r="D145" s="165">
        <f>Return!D145*('DJI Components'!V148/'DJI Components'!$HJ148)</f>
        <v>-2.8463858778270248E-4</v>
      </c>
      <c r="E145" s="165">
        <f>Return!B145*('DJI Components'!AC148/'DJI Components'!$HJ148)</f>
        <v>-1.1544179264861769E-3</v>
      </c>
      <c r="F145" s="165">
        <f>Return!B145*('DJI Components'!AJ148/'DJI Components'!$HJ148)</f>
        <v>-8.4353854362504433E-5</v>
      </c>
      <c r="G145" s="165">
        <f>Return!B145*('DJI Components'!AQ148/'DJI Components'!$HJ148)</f>
        <v>-7.2892971912896144E-5</v>
      </c>
      <c r="H145" s="165">
        <f>Return!B145*('DJI Components'!AX148/'DJI Components'!$HJ148)</f>
        <v>-1.1712745775047013E-4</v>
      </c>
      <c r="I145" s="165">
        <f>Return!B145*('DJI Components'!BE148/'DJI Components'!$HJ148)</f>
        <v>-1.2545840100119444E-4</v>
      </c>
      <c r="J145" s="165">
        <f>Return!B145*('DJI Components'!BL148/'DJI Components'!$HJ148)</f>
        <v>-1.3135702448345579E-4</v>
      </c>
      <c r="K145" s="165">
        <f>Return!B145*('DJI Components'!BS148/'DJI Components'!$HJ148)</f>
        <v>-2.400949834555413E-5</v>
      </c>
      <c r="L145" s="165">
        <f>Return!B145*('DJI Components'!BZ148/'DJI Components'!$HJ148)</f>
        <v>-6.529210884543875E-5</v>
      </c>
      <c r="M145" s="165">
        <f>Return!B145*('DJI Components'!CG148/'DJI Components'!$HJ148)</f>
        <v>-8.0939682847181284E-5</v>
      </c>
      <c r="N145" s="165">
        <f>Return!B145*('DJI Components'!CN148/'DJI Components'!$HJ148)</f>
        <v>-1.8796846274450472E-4</v>
      </c>
      <c r="O145" s="165">
        <f>Return!B145*('DJI Components'!CU148/'DJI Components'!$HJ148)</f>
        <v>-1.4768111269115408E-4</v>
      </c>
      <c r="P145" s="165">
        <f>Return!B145*('DJI Components'!DB148/'DJI Components'!$HJ148)</f>
        <v>-6.9042128715295361E-5</v>
      </c>
      <c r="Q145" s="165">
        <f>Return!B145*('DJI Components'!DI148/'DJI Components'!$HJ148)</f>
        <v>-2.4914654394921526E-4</v>
      </c>
      <c r="R145" s="165">
        <f>Return!B145*('DJI Components'!DP148/'DJI Components'!$HJ148)</f>
        <v>-2.686327453528763E-4</v>
      </c>
      <c r="S145" s="165">
        <f>Return!B145*('DJI Components'!DW148/'DJI Components'!$HJ148)</f>
        <v>-9.6267868275427094E-5</v>
      </c>
      <c r="T145" s="165">
        <f>Return!B145*('DJI Components'!ED148/'DJI Components'!$HJ148)</f>
        <v>-1.1172515115006202E-4</v>
      </c>
      <c r="U145" s="165">
        <f>Return!B145*('DJI Components'!EK148/'DJI Components'!$HJ148)</f>
        <v>-1.0028778267336337E-3</v>
      </c>
      <c r="V145" s="165">
        <f>Return!B145*('DJI Components'!ER148/'DJI Components'!$HJ148)</f>
        <v>-9.7213359391007506E-5</v>
      </c>
      <c r="W145" s="165">
        <f>Return!B145*('DJI Components'!EY148/'DJI Components'!$HJ148)</f>
        <v>-1.9129035625394596E-4</v>
      </c>
      <c r="X145" s="165">
        <f>Return!B145*('DJI Components'!FF148/'DJI Components'!$HJ148)</f>
        <v>-1.2590872225799036E-4</v>
      </c>
      <c r="Y145" s="165">
        <f>Return!B145*('DJI Components'!FM148/'DJI Components'!$HJ148)</f>
        <v>-2.2213535505409546E-5</v>
      </c>
      <c r="Z145" s="165">
        <f>Return!B145*('DJI Components'!FT148/'DJI Components'!$HJ148)</f>
        <v>-2.0252602072400286E-4</v>
      </c>
      <c r="AA145" s="165">
        <f>Return!B145*('DJI Components'!GA148/'DJI Components'!$HJ148)</f>
        <v>-1.390501655567951E-4</v>
      </c>
      <c r="AB145" s="165">
        <f>Return!B145*('DJI Components'!GH148/'DJI Components'!$HJ148)</f>
        <v>-2.061238879837882E-4</v>
      </c>
      <c r="AC145" s="165">
        <f>Return!B145*('DJI Components'!GO148/'DJI Components'!$HJ148)</f>
        <v>-2.4683936439755421E-5</v>
      </c>
      <c r="AD145" s="165">
        <f>Return!B145*('DJI Components'!GV148/'DJI Components'!$HJ148)</f>
        <v>-2.1930473152500496E-4</v>
      </c>
      <c r="AE145" s="165">
        <f>Return!B145*('DJI Components'!HC148/'DJI Components'!$HJ148)</f>
        <v>-1.9315071296917085E-4</v>
      </c>
      <c r="AF145" s="166">
        <f t="shared" si="2"/>
        <v>-5.8260901093232969E-3</v>
      </c>
    </row>
    <row r="146" spans="1:32" x14ac:dyDescent="0.2">
      <c r="A146" s="127">
        <f>'DJI Components'!A149</f>
        <v>44286</v>
      </c>
      <c r="B146" s="164">
        <f>Return!B146*('DJI Components'!H149/'DJI Components'!$HJ149)</f>
        <v>-1.1431985536155466E-4</v>
      </c>
      <c r="C146" s="165">
        <f>Return!B146*('DJI Components'!O149/'DJI Components'!$HJ149)</f>
        <v>-1.1630959676444065E-4</v>
      </c>
      <c r="D146" s="165">
        <f>Return!D146*('DJI Components'!V149/'DJI Components'!$HJ149)</f>
        <v>-5.2414399705032429E-5</v>
      </c>
      <c r="E146" s="165">
        <f>Return!B146*('DJI Components'!AC149/'DJI Components'!$HJ149)</f>
        <v>-2.0989182270740843E-3</v>
      </c>
      <c r="F146" s="165">
        <f>Return!B146*('DJI Components'!AJ149/'DJI Components'!$HJ149)</f>
        <v>-1.5216281260893325E-4</v>
      </c>
      <c r="G146" s="165">
        <f>Return!B146*('DJI Components'!AQ149/'DJI Components'!$HJ149)</f>
        <v>-1.2999838302798881E-4</v>
      </c>
      <c r="H146" s="165">
        <f>Return!B146*('DJI Components'!AX149/'DJI Components'!$HJ149)</f>
        <v>-2.0679452000202093E-4</v>
      </c>
      <c r="I146" s="165">
        <f>Return!B146*('DJI Components'!BE149/'DJI Components'!$HJ149)</f>
        <v>-2.2364253250741473E-4</v>
      </c>
      <c r="J146" s="165">
        <f>Return!B146*('DJI Components'!BL149/'DJI Components'!$HJ149)</f>
        <v>-2.3248838645517305E-4</v>
      </c>
      <c r="K146" s="165">
        <f>Return!B146*('DJI Components'!BS149/'DJI Components'!$HJ149)</f>
        <v>-4.228007034051909E-5</v>
      </c>
      <c r="L146" s="165">
        <f>Return!B146*('DJI Components'!BZ149/'DJI Components'!$HJ149)</f>
        <v>-1.147666260006286E-4</v>
      </c>
      <c r="M146" s="165">
        <f>Return!B146*('DJI Components'!CG149/'DJI Components'!$HJ149)</f>
        <v>-1.4279260448386087E-4</v>
      </c>
      <c r="N146" s="165">
        <f>Return!B146*('DJI Components'!CN149/'DJI Components'!$HJ149)</f>
        <v>-3.3593508293239727E-4</v>
      </c>
      <c r="O146" s="165">
        <f>Return!B146*('DJI Components'!CU149/'DJI Components'!$HJ149)</f>
        <v>-2.6451278304044965E-4</v>
      </c>
      <c r="P146" s="165">
        <f>Return!B146*('DJI Components'!DB149/'DJI Components'!$HJ149)</f>
        <v>-1.2187247975038994E-4</v>
      </c>
      <c r="Q146" s="165">
        <f>Return!B146*('DJI Components'!DI149/'DJI Components'!$HJ149)</f>
        <v>-4.4286628333553964E-4</v>
      </c>
      <c r="R146" s="165">
        <f>Return!B146*('DJI Components'!DP149/'DJI Components'!$HJ149)</f>
        <v>-4.7166257014172048E-4</v>
      </c>
      <c r="S146" s="165">
        <f>Return!B146*('DJI Components'!DW149/'DJI Components'!$HJ149)</f>
        <v>-1.7118265242028579E-4</v>
      </c>
      <c r="T146" s="165">
        <f>Return!B146*('DJI Components'!ED149/'DJI Components'!$HJ149)</f>
        <v>-1.9972940272748328E-4</v>
      </c>
      <c r="U146" s="165">
        <f>Return!B146*('DJI Components'!EK149/'DJI Components'!$HJ149)</f>
        <v>-1.8200678424021392E-3</v>
      </c>
      <c r="V146" s="165">
        <f>Return!B146*('DJI Components'!ER149/'DJI Components'!$HJ149)</f>
        <v>-1.7341548208612724E-4</v>
      </c>
      <c r="W146" s="165">
        <f>Return!B146*('DJI Components'!EY149/'DJI Components'!$HJ149)</f>
        <v>-3.3936564685217751E-4</v>
      </c>
      <c r="X146" s="165">
        <f>Return!B146*('DJI Components'!FF149/'DJI Components'!$HJ149)</f>
        <v>-2.2384590782467472E-4</v>
      </c>
      <c r="Y146" s="165">
        <f>Return!B146*('DJI Components'!FM149/'DJI Components'!$HJ149)</f>
        <v>-3.8709579698933928E-5</v>
      </c>
      <c r="Z146" s="165">
        <f>Return!B146*('DJI Components'!FT149/'DJI Components'!$HJ149)</f>
        <v>-3.6000071861203546E-4</v>
      </c>
      <c r="AA146" s="165">
        <f>Return!B146*('DJI Components'!GA149/'DJI Components'!$HJ149)</f>
        <v>-2.4640951392163025E-4</v>
      </c>
      <c r="AB146" s="165">
        <f>Return!B146*('DJI Components'!GH149/'DJI Components'!$HJ149)</f>
        <v>-3.6756818417903013E-4</v>
      </c>
      <c r="AC146" s="165">
        <f>Return!B146*('DJI Components'!GO149/'DJI Components'!$HJ149)</f>
        <v>-4.3571652016901706E-5</v>
      </c>
      <c r="AD146" s="165">
        <f>Return!B146*('DJI Components'!GV149/'DJI Components'!$HJ149)</f>
        <v>-3.9164630691891286E-4</v>
      </c>
      <c r="AE146" s="165">
        <f>Return!B146*('DJI Components'!HC149/'DJI Components'!$HJ149)</f>
        <v>-3.4283397901154974E-4</v>
      </c>
      <c r="AF146" s="166">
        <f t="shared" si="2"/>
        <v>-9.9820840822040322E-3</v>
      </c>
    </row>
    <row r="147" spans="1:32" x14ac:dyDescent="0.2">
      <c r="A147" s="127">
        <f>'DJI Components'!A150</f>
        <v>44287</v>
      </c>
      <c r="B147" s="164">
        <f>Return!B147*('DJI Components'!H150/'DJI Components'!$HJ150)</f>
        <v>1.1693133629637458E-6</v>
      </c>
      <c r="C147" s="165">
        <f>Return!B147*('DJI Components'!O150/'DJI Components'!$HJ150)</f>
        <v>1.2158667807031712E-6</v>
      </c>
      <c r="D147" s="165">
        <f>Return!D147*('DJI Components'!V150/'DJI Components'!$HJ150)</f>
        <v>1.9976434082411261E-5</v>
      </c>
      <c r="E147" s="165">
        <f>Return!B147*('DJI Components'!AC150/'DJI Components'!$HJ150)</f>
        <v>2.1615820014075396E-5</v>
      </c>
      <c r="F147" s="165">
        <f>Return!B147*('DJI Components'!AJ150/'DJI Components'!$HJ150)</f>
        <v>1.5454746507569275E-6</v>
      </c>
      <c r="G147" s="165">
        <f>Return!B147*('DJI Components'!AQ150/'DJI Components'!$HJ150)</f>
        <v>1.3345313085301979E-6</v>
      </c>
      <c r="H147" s="165">
        <f>Return!B147*('DJI Components'!AX150/'DJI Components'!$HJ150)</f>
        <v>2.1343431436319145E-6</v>
      </c>
      <c r="I147" s="165">
        <f>Return!B147*('DJI Components'!BE150/'DJI Components'!$HJ150)</f>
        <v>2.299219831459047E-6</v>
      </c>
      <c r="J147" s="165">
        <f>Return!B147*('DJI Components'!BL150/'DJI Components'!$HJ150)</f>
        <v>2.3687254491749663E-6</v>
      </c>
      <c r="K147" s="165">
        <f>Return!B147*('DJI Components'!BS150/'DJI Components'!$HJ150)</f>
        <v>4.3717063460290711E-7</v>
      </c>
      <c r="L147" s="165">
        <f>Return!B147*('DJI Components'!BZ150/'DJI Components'!$HJ150)</f>
        <v>1.1760589607311693E-6</v>
      </c>
      <c r="M147" s="165">
        <f>Return!B147*('DJI Components'!CG150/'DJI Components'!$HJ150)</f>
        <v>1.4498219906706318E-6</v>
      </c>
      <c r="N147" s="165">
        <f>Return!B147*('DJI Components'!CN150/'DJI Components'!$HJ150)</f>
        <v>3.4638749216007822E-6</v>
      </c>
      <c r="O147" s="165">
        <f>Return!B147*('DJI Components'!CU150/'DJI Components'!$HJ150)</f>
        <v>2.7285220675239935E-6</v>
      </c>
      <c r="P147" s="165">
        <f>Return!B147*('DJI Components'!DB150/'DJI Components'!$HJ150)</f>
        <v>1.2461560220750519E-6</v>
      </c>
      <c r="Q147" s="165">
        <f>Return!B147*('DJI Components'!DI150/'DJI Components'!$HJ150)</f>
        <v>4.4874722766776378E-6</v>
      </c>
      <c r="R147" s="165">
        <f>Return!B147*('DJI Components'!DP150/'DJI Components'!$HJ150)</f>
        <v>4.8707727601216317E-6</v>
      </c>
      <c r="S147" s="165">
        <f>Return!B147*('DJI Components'!DW150/'DJI Components'!$HJ150)</f>
        <v>1.7591093231916093E-6</v>
      </c>
      <c r="T147" s="165">
        <f>Return!B147*('DJI Components'!ED150/'DJI Components'!$HJ150)</f>
        <v>2.042709159807124E-6</v>
      </c>
      <c r="U147" s="165">
        <f>Return!B147*('DJI Components'!EK150/'DJI Components'!$HJ150)</f>
        <v>1.9134038806911681E-5</v>
      </c>
      <c r="V147" s="165">
        <f>Return!B147*('DJI Components'!ER150/'DJI Components'!$HJ150)</f>
        <v>1.7687828286181709E-6</v>
      </c>
      <c r="W147" s="165">
        <f>Return!B147*('DJI Components'!EY150/'DJI Components'!$HJ150)</f>
        <v>3.4413498171998788E-6</v>
      </c>
      <c r="X147" s="165">
        <f>Return!B147*('DJI Components'!FF150/'DJI Components'!$HJ150)</f>
        <v>2.2590006179546742E-6</v>
      </c>
      <c r="Y147" s="165">
        <f>Return!B147*('DJI Components'!FM150/'DJI Components'!$HJ150)</f>
        <v>3.9647680067212991E-7</v>
      </c>
      <c r="Z147" s="165">
        <f>Return!B147*('DJI Components'!FT150/'DJI Components'!$HJ150)</f>
        <v>3.6323882026377259E-6</v>
      </c>
      <c r="AA147" s="165">
        <f>Return!B147*('DJI Components'!GA150/'DJI Components'!$HJ150)</f>
        <v>2.5266251957978962E-6</v>
      </c>
      <c r="AB147" s="165">
        <f>Return!B147*('DJI Components'!GH150/'DJI Components'!$HJ150)</f>
        <v>3.8503440773666237E-6</v>
      </c>
      <c r="AC147" s="165">
        <f>Return!B147*('DJI Components'!GO150/'DJI Components'!$HJ150)</f>
        <v>4.4227421737064394E-7</v>
      </c>
      <c r="AD147" s="165">
        <f>Return!B147*('DJI Components'!GV150/'DJI Components'!$HJ150)</f>
        <v>3.9993240166375649E-6</v>
      </c>
      <c r="AE147" s="165">
        <f>Return!B147*('DJI Components'!HC150/'DJI Components'!$HJ150)</f>
        <v>3.5908542047143771E-6</v>
      </c>
      <c r="AF147" s="166">
        <f t="shared" si="2"/>
        <v>1.2236285552659053E-4</v>
      </c>
    </row>
    <row r="148" spans="1:32" x14ac:dyDescent="0.2">
      <c r="A148" s="127">
        <f>'DJI Components'!A151</f>
        <v>44291</v>
      </c>
      <c r="B148" s="164">
        <f>Return!B148*('DJI Components'!H151/'DJI Components'!$HJ151)</f>
        <v>1.3214318495784831E-4</v>
      </c>
      <c r="C148" s="165">
        <f>Return!B148*('DJI Components'!O151/'DJI Components'!$HJ151)</f>
        <v>1.3720399375645556E-4</v>
      </c>
      <c r="D148" s="165">
        <f>Return!D148*('DJI Components'!V151/'DJI Components'!$HJ151)</f>
        <v>1.5789280287533951E-4</v>
      </c>
      <c r="E148" s="165">
        <f>Return!B148*('DJI Components'!AC151/'DJI Components'!$HJ151)</f>
        <v>2.4712680931821963E-3</v>
      </c>
      <c r="F148" s="165">
        <f>Return!B148*('DJI Components'!AJ151/'DJI Components'!$HJ151)</f>
        <v>1.7698671661368933E-4</v>
      </c>
      <c r="G148" s="165">
        <f>Return!B148*('DJI Components'!AQ151/'DJI Components'!$HJ151)</f>
        <v>1.4967969887680002E-4</v>
      </c>
      <c r="H148" s="165">
        <f>Return!B148*('DJI Components'!AX151/'DJI Components'!$HJ151)</f>
        <v>2.3559746281574616E-4</v>
      </c>
      <c r="I148" s="165">
        <f>Return!B148*('DJI Components'!BE151/'DJI Components'!$HJ151)</f>
        <v>2.5893220631449014E-4</v>
      </c>
      <c r="J148" s="165">
        <f>Return!B148*('DJI Components'!BL151/'DJI Components'!$HJ151)</f>
        <v>2.6608262732196695E-4</v>
      </c>
      <c r="K148" s="165">
        <f>Return!B148*('DJI Components'!BS151/'DJI Components'!$HJ151)</f>
        <v>4.8516605041116086E-5</v>
      </c>
      <c r="L148" s="165">
        <f>Return!B148*('DJI Components'!BZ151/'DJI Components'!$HJ151)</f>
        <v>1.2971426799124943E-4</v>
      </c>
      <c r="M148" s="165">
        <f>Return!B148*('DJI Components'!CG151/'DJI Components'!$HJ151)</f>
        <v>1.6273065534381175E-4</v>
      </c>
      <c r="N148" s="165">
        <f>Return!B148*('DJI Components'!CN151/'DJI Components'!$HJ151)</f>
        <v>3.9650929499924147E-4</v>
      </c>
      <c r="O148" s="165">
        <f>Return!B148*('DJI Components'!CU151/'DJI Components'!$HJ151)</f>
        <v>3.1415329564841044E-4</v>
      </c>
      <c r="P148" s="165">
        <f>Return!B148*('DJI Components'!DB151/'DJI Components'!$HJ151)</f>
        <v>1.4200816094816549E-4</v>
      </c>
      <c r="Q148" s="165">
        <f>Return!B148*('DJI Components'!DI151/'DJI Components'!$HJ151)</f>
        <v>5.0306817631406151E-4</v>
      </c>
      <c r="R148" s="165">
        <f>Return!B148*('DJI Components'!DP151/'DJI Components'!$HJ151)</f>
        <v>5.437147115593396E-4</v>
      </c>
      <c r="S148" s="165">
        <f>Return!B148*('DJI Components'!DW151/'DJI Components'!$HJ151)</f>
        <v>1.9965653035460874E-4</v>
      </c>
      <c r="T148" s="165">
        <f>Return!B148*('DJI Components'!ED151/'DJI Components'!$HJ151)</f>
        <v>2.2789084858548559E-4</v>
      </c>
      <c r="U148" s="165">
        <f>Return!B148*('DJI Components'!EK151/'DJI Components'!$HJ151)</f>
        <v>2.1964066860102657E-3</v>
      </c>
      <c r="V148" s="165">
        <f>Return!B148*('DJI Components'!ER151/'DJI Components'!$HJ151)</f>
        <v>2.0142227137846439E-4</v>
      </c>
      <c r="W148" s="165">
        <f>Return!B148*('DJI Components'!EY151/'DJI Components'!$HJ151)</f>
        <v>3.9058783067973628E-4</v>
      </c>
      <c r="X148" s="165">
        <f>Return!B148*('DJI Components'!FF151/'DJI Components'!$HJ151)</f>
        <v>2.5164907996586152E-4</v>
      </c>
      <c r="Y148" s="165">
        <f>Return!B148*('DJI Components'!FM151/'DJI Components'!$HJ151)</f>
        <v>4.4698409303913487E-5</v>
      </c>
      <c r="Z148" s="165">
        <f>Return!B148*('DJI Components'!FT151/'DJI Components'!$HJ151)</f>
        <v>4.0915114486828801E-4</v>
      </c>
      <c r="AA148" s="165">
        <f>Return!B148*('DJI Components'!GA151/'DJI Components'!$HJ151)</f>
        <v>2.8496665582838622E-4</v>
      </c>
      <c r="AB148" s="165">
        <f>Return!B148*('DJI Components'!GH151/'DJI Components'!$HJ151)</f>
        <v>4.3438129478589872E-4</v>
      </c>
      <c r="AC148" s="165">
        <f>Return!B148*('DJI Components'!GO151/'DJI Components'!$HJ151)</f>
        <v>4.8931440768346907E-5</v>
      </c>
      <c r="AD148" s="165">
        <f>Return!B148*('DJI Components'!GV151/'DJI Components'!$HJ151)</f>
        <v>4.5924746961363626E-4</v>
      </c>
      <c r="AE148" s="165">
        <f>Return!B148*('DJI Components'!HC151/'DJI Components'!$HJ151)</f>
        <v>4.0007725640064387E-4</v>
      </c>
      <c r="AF148" s="166">
        <f t="shared" si="2"/>
        <v>1.1775268873103463E-2</v>
      </c>
    </row>
    <row r="149" spans="1:32" x14ac:dyDescent="0.2">
      <c r="A149" s="127">
        <f>'DJI Components'!A152</f>
        <v>44292</v>
      </c>
      <c r="B149" s="164">
        <f>Return!B149*('DJI Components'!H152/'DJI Components'!$HJ152)</f>
        <v>-7.494829691953223E-6</v>
      </c>
      <c r="C149" s="165">
        <f>Return!B149*('DJI Components'!O152/'DJI Components'!$HJ152)</f>
        <v>-7.7918519986132777E-6</v>
      </c>
      <c r="D149" s="165">
        <f>Return!D149*('DJI Components'!V152/'DJI Components'!$HJ152)</f>
        <v>-1.6032233367288957E-4</v>
      </c>
      <c r="E149" s="165">
        <f>Return!B149*('DJI Components'!AC152/'DJI Components'!$HJ152)</f>
        <v>-1.4060296759463921E-4</v>
      </c>
      <c r="F149" s="165">
        <f>Return!B149*('DJI Components'!AJ152/'DJI Components'!$HJ152)</f>
        <v>-9.8826541270966774E-6</v>
      </c>
      <c r="G149" s="165">
        <f>Return!B149*('DJI Components'!AQ152/'DJI Components'!$HJ152)</f>
        <v>-8.3835209643510779E-6</v>
      </c>
      <c r="H149" s="165">
        <f>Return!B149*('DJI Components'!AX152/'DJI Components'!$HJ152)</f>
        <v>-1.3252417320187294E-5</v>
      </c>
      <c r="I149" s="165">
        <f>Return!B149*('DJI Components'!BE152/'DJI Components'!$HJ152)</f>
        <v>-1.4587823240479287E-5</v>
      </c>
      <c r="J149" s="165">
        <f>Return!B149*('DJI Components'!BL152/'DJI Components'!$HJ152)</f>
        <v>-1.5210269450593523E-5</v>
      </c>
      <c r="K149" s="165">
        <f>Return!B149*('DJI Components'!BS152/'DJI Components'!$HJ152)</f>
        <v>-2.7330013837324645E-6</v>
      </c>
      <c r="L149" s="165">
        <f>Return!B149*('DJI Components'!BZ152/'DJI Components'!$HJ152)</f>
        <v>-7.4420743894968454E-6</v>
      </c>
      <c r="M149" s="165">
        <f>Return!B149*('DJI Components'!CG152/'DJI Components'!$HJ152)</f>
        <v>-9.0254700466564194E-6</v>
      </c>
      <c r="N149" s="165">
        <f>Return!B149*('DJI Components'!CN152/'DJI Components'!$HJ152)</f>
        <v>-2.238842797417935E-5</v>
      </c>
      <c r="O149" s="165">
        <f>Return!B149*('DJI Components'!CU152/'DJI Components'!$HJ152)</f>
        <v>-1.7567270190150831E-5</v>
      </c>
      <c r="P149" s="165">
        <f>Return!B149*('DJI Components'!DB152/'DJI Components'!$HJ152)</f>
        <v>-7.9583264983268817E-6</v>
      </c>
      <c r="Q149" s="165">
        <f>Return!B149*('DJI Components'!DI152/'DJI Components'!$HJ152)</f>
        <v>-2.8544792601886826E-5</v>
      </c>
      <c r="R149" s="165">
        <f>Return!B149*('DJI Components'!DP152/'DJI Components'!$HJ152)</f>
        <v>-3.0641746197713252E-5</v>
      </c>
      <c r="S149" s="165">
        <f>Return!B149*('DJI Components'!DW152/'DJI Components'!$HJ152)</f>
        <v>-1.1483090742332725E-5</v>
      </c>
      <c r="T149" s="165">
        <f>Return!B149*('DJI Components'!ED152/'DJI Components'!$HJ152)</f>
        <v>-1.2730770235143798E-5</v>
      </c>
      <c r="U149" s="165">
        <f>Return!B149*('DJI Components'!EK152/'DJI Components'!$HJ152)</f>
        <v>-1.240521361394759E-4</v>
      </c>
      <c r="V149" s="165">
        <f>Return!B149*('DJI Components'!ER152/'DJI Components'!$HJ152)</f>
        <v>-1.1604381486772682E-5</v>
      </c>
      <c r="W149" s="165">
        <f>Return!B149*('DJI Components'!EY152/'DJI Components'!$HJ152)</f>
        <v>-2.2176059679272255E-5</v>
      </c>
      <c r="X149" s="165">
        <f>Return!B149*('DJI Components'!FF152/'DJI Components'!$HJ152)</f>
        <v>-1.3932044969454562E-5</v>
      </c>
      <c r="Y149" s="165">
        <f>Return!B149*('DJI Components'!FM152/'DJI Components'!$HJ152)</f>
        <v>-2.5321994400431599E-6</v>
      </c>
      <c r="Z149" s="165">
        <f>Return!B149*('DJI Components'!FT152/'DJI Components'!$HJ152)</f>
        <v>-2.2857041049508212E-5</v>
      </c>
      <c r="AA149" s="165">
        <f>Return!B149*('DJI Components'!GA152/'DJI Components'!$HJ152)</f>
        <v>-1.6239303099299543E-5</v>
      </c>
      <c r="AB149" s="165">
        <f>Return!B149*('DJI Components'!GH152/'DJI Components'!$HJ152)</f>
        <v>-2.460954565356066E-5</v>
      </c>
      <c r="AC149" s="165">
        <f>Return!B149*('DJI Components'!GO152/'DJI Components'!$HJ152)</f>
        <v>-2.7996807680937748E-6</v>
      </c>
      <c r="AD149" s="165">
        <f>Return!B149*('DJI Components'!GV152/'DJI Components'!$HJ152)</f>
        <v>-2.6189981705072993E-5</v>
      </c>
      <c r="AE149" s="165">
        <f>Return!B149*('DJI Components'!HC152/'DJI Components'!$HJ152)</f>
        <v>-2.2854672037813004E-5</v>
      </c>
      <c r="AF149" s="166">
        <f t="shared" si="2"/>
        <v>-8.1789068434878905E-4</v>
      </c>
    </row>
    <row r="150" spans="1:32" x14ac:dyDescent="0.2">
      <c r="A150" s="127">
        <f>'DJI Components'!A153</f>
        <v>44293</v>
      </c>
      <c r="B150" s="164">
        <f>Return!B150*('DJI Components'!H153/'DJI Components'!$HJ153)</f>
        <v>6.3185902345594457E-6</v>
      </c>
      <c r="C150" s="165">
        <f>Return!B150*('DJI Components'!O153/'DJI Components'!$HJ153)</f>
        <v>6.6093208902201156E-6</v>
      </c>
      <c r="D150" s="165">
        <f>Return!D150*('DJI Components'!V153/'DJI Components'!$HJ153)</f>
        <v>-5.439999565898504E-5</v>
      </c>
      <c r="E150" s="165">
        <f>Return!B150*('DJI Components'!AC153/'DJI Components'!$HJ153)</f>
        <v>1.2005626730463974E-4</v>
      </c>
      <c r="F150" s="165">
        <f>Return!B150*('DJI Components'!AJ153/'DJI Components'!$HJ153)</f>
        <v>8.2424547933038859E-6</v>
      </c>
      <c r="G150" s="165">
        <f>Return!B150*('DJI Components'!AQ153/'DJI Components'!$HJ153)</f>
        <v>7.056781184298853E-6</v>
      </c>
      <c r="H150" s="165">
        <f>Return!B150*('DJI Components'!AX153/'DJI Components'!$HJ153)</f>
        <v>1.1232042872473473E-5</v>
      </c>
      <c r="I150" s="165">
        <f>Return!B150*('DJI Components'!BE153/'DJI Components'!$HJ153)</f>
        <v>1.2231229961905257E-5</v>
      </c>
      <c r="J150" s="165">
        <f>Return!B150*('DJI Components'!BL153/'DJI Components'!$HJ153)</f>
        <v>1.2837622865310582E-5</v>
      </c>
      <c r="K150" s="165">
        <f>Return!B150*('DJI Components'!BS153/'DJI Components'!$HJ153)</f>
        <v>2.2594491558397222E-6</v>
      </c>
      <c r="L150" s="165">
        <f>Return!B150*('DJI Components'!BZ153/'DJI Components'!$HJ153)</f>
        <v>6.2607930003427716E-6</v>
      </c>
      <c r="M150" s="165">
        <f>Return!B150*('DJI Components'!CG153/'DJI Components'!$HJ153)</f>
        <v>7.5974539860322434E-6</v>
      </c>
      <c r="N150" s="165">
        <f>Return!B150*('DJI Components'!CN153/'DJI Components'!$HJ153)</f>
        <v>1.8785387118664826E-5</v>
      </c>
      <c r="O150" s="165">
        <f>Return!B150*('DJI Components'!CU153/'DJI Components'!$HJ153)</f>
        <v>1.495769720862806E-5</v>
      </c>
      <c r="P150" s="165">
        <f>Return!B150*('DJI Components'!DB153/'DJI Components'!$HJ153)</f>
        <v>6.7410294758066437E-6</v>
      </c>
      <c r="Q150" s="165">
        <f>Return!B150*('DJI Components'!DI153/'DJI Components'!$HJ153)</f>
        <v>2.4083789353304159E-5</v>
      </c>
      <c r="R150" s="165">
        <f>Return!B150*('DJI Components'!DP153/'DJI Components'!$HJ153)</f>
        <v>2.6222784644729331E-5</v>
      </c>
      <c r="S150" s="165">
        <f>Return!B150*('DJI Components'!DW153/'DJI Components'!$HJ153)</f>
        <v>9.7046795294822652E-6</v>
      </c>
      <c r="T150" s="165">
        <f>Return!B150*('DJI Components'!ED153/'DJI Components'!$HJ153)</f>
        <v>1.0773455897917696E-5</v>
      </c>
      <c r="U150" s="165">
        <f>Return!B150*('DJI Components'!EK153/'DJI Components'!$HJ153)</f>
        <v>1.0538470470576676E-4</v>
      </c>
      <c r="V150" s="165">
        <f>Return!B150*('DJI Components'!ER153/'DJI Components'!$HJ153)</f>
        <v>9.7334747076012408E-6</v>
      </c>
      <c r="W150" s="165">
        <f>Return!B150*('DJI Components'!EY153/'DJI Components'!$HJ153)</f>
        <v>1.8718056723536915E-5</v>
      </c>
      <c r="X150" s="165">
        <f>Return!B150*('DJI Components'!FF153/'DJI Components'!$HJ153)</f>
        <v>1.1573984214812147E-5</v>
      </c>
      <c r="Y150" s="165">
        <f>Return!B150*('DJI Components'!FM153/'DJI Components'!$HJ153)</f>
        <v>2.1411848432215581E-6</v>
      </c>
      <c r="Z150" s="165">
        <f>Return!B150*('DJI Components'!FT153/'DJI Components'!$HJ153)</f>
        <v>1.9326110242068713E-5</v>
      </c>
      <c r="AA150" s="165">
        <f>Return!B150*('DJI Components'!GA153/'DJI Components'!$HJ153)</f>
        <v>1.3657519434050495E-5</v>
      </c>
      <c r="AB150" s="165">
        <f>Return!B150*('DJI Components'!GH153/'DJI Components'!$HJ153)</f>
        <v>2.0794429491674211E-5</v>
      </c>
      <c r="AC150" s="165">
        <f>Return!B150*('DJI Components'!GO153/'DJI Components'!$HJ153)</f>
        <v>2.4277410367494851E-6</v>
      </c>
      <c r="AD150" s="165">
        <f>Return!B150*('DJI Components'!GV153/'DJI Components'!$HJ153)</f>
        <v>2.1999588769755874E-5</v>
      </c>
      <c r="AE150" s="165">
        <f>Return!B150*('DJI Components'!HC153/'DJI Components'!$HJ153)</f>
        <v>1.9036749454104965E-5</v>
      </c>
      <c r="AF150" s="166">
        <f t="shared" si="2"/>
        <v>5.0236437744181634E-4</v>
      </c>
    </row>
    <row r="151" spans="1:32" x14ac:dyDescent="0.2">
      <c r="A151" s="127">
        <f>'DJI Components'!A154</f>
        <v>44294</v>
      </c>
      <c r="B151" s="164">
        <f>Return!B151*('DJI Components'!H154/'DJI Components'!$HJ154)</f>
        <v>4.4068759526821603E-5</v>
      </c>
      <c r="C151" s="165">
        <f>Return!B151*('DJI Components'!O154/'DJI Components'!$HJ154)</f>
        <v>4.5886994627995316E-5</v>
      </c>
      <c r="D151" s="165">
        <f>Return!D151*('DJI Components'!V154/'DJI Components'!$HJ154)</f>
        <v>-7.0413077795792803E-5</v>
      </c>
      <c r="E151" s="165">
        <f>Return!B151*('DJI Components'!AC154/'DJI Components'!$HJ154)</f>
        <v>8.5007559975399727E-4</v>
      </c>
      <c r="F151" s="165">
        <f>Return!B151*('DJI Components'!AJ154/'DJI Components'!$HJ154)</f>
        <v>5.7797813462838453E-5</v>
      </c>
      <c r="G151" s="165">
        <f>Return!B151*('DJI Components'!AQ154/'DJI Components'!$HJ154)</f>
        <v>4.9038550346192928E-5</v>
      </c>
      <c r="H151" s="165">
        <f>Return!B151*('DJI Components'!AX154/'DJI Components'!$HJ154)</f>
        <v>7.7153064007048141E-5</v>
      </c>
      <c r="I151" s="165">
        <f>Return!B151*('DJI Components'!BE154/'DJI Components'!$HJ154)</f>
        <v>8.5200414862759838E-5</v>
      </c>
      <c r="J151" s="165">
        <f>Return!B151*('DJI Components'!BL154/'DJI Components'!$HJ154)</f>
        <v>8.89154642065231E-5</v>
      </c>
      <c r="K151" s="165">
        <f>Return!B151*('DJI Components'!BS154/'DJI Components'!$HJ154)</f>
        <v>1.5646618043828489E-5</v>
      </c>
      <c r="L151" s="165">
        <f>Return!B151*('DJI Components'!BZ154/'DJI Components'!$HJ154)</f>
        <v>4.4105232988902401E-5</v>
      </c>
      <c r="M151" s="165">
        <f>Return!B151*('DJI Components'!CG154/'DJI Components'!$HJ154)</f>
        <v>5.4900523221510815E-5</v>
      </c>
      <c r="N151" s="165">
        <f>Return!B151*('DJI Components'!CN154/'DJI Components'!$HJ154)</f>
        <v>1.3132112708536664E-4</v>
      </c>
      <c r="O151" s="165">
        <f>Return!B151*('DJI Components'!CU154/'DJI Components'!$HJ154)</f>
        <v>1.0516627544308256E-4</v>
      </c>
      <c r="P151" s="165">
        <f>Return!B151*('DJI Components'!DB154/'DJI Components'!$HJ154)</f>
        <v>4.6896093745564039E-5</v>
      </c>
      <c r="Q151" s="165">
        <f>Return!B151*('DJI Components'!DI154/'DJI Components'!$HJ154)</f>
        <v>1.6665622095189119E-4</v>
      </c>
      <c r="R151" s="165">
        <f>Return!B151*('DJI Components'!DP154/'DJI Components'!$HJ154)</f>
        <v>1.8239376240364164E-4</v>
      </c>
      <c r="S151" s="165">
        <f>Return!B151*('DJI Components'!DW154/'DJI Components'!$HJ154)</f>
        <v>6.6734627373063685E-5</v>
      </c>
      <c r="T151" s="165">
        <f>Return!B151*('DJI Components'!ED154/'DJI Components'!$HJ154)</f>
        <v>7.4224039134708752E-5</v>
      </c>
      <c r="U151" s="165">
        <f>Return!B151*('DJI Components'!EK154/'DJI Components'!$HJ154)</f>
        <v>7.4192421032329885E-4</v>
      </c>
      <c r="V151" s="165">
        <f>Return!B151*('DJI Components'!ER154/'DJI Components'!$HJ154)</f>
        <v>6.6202324578223173E-5</v>
      </c>
      <c r="W151" s="165">
        <f>Return!B151*('DJI Components'!EY154/'DJI Components'!$HJ154)</f>
        <v>1.3052931502517809E-4</v>
      </c>
      <c r="X151" s="165">
        <f>Return!B151*('DJI Components'!FF154/'DJI Components'!$HJ154)</f>
        <v>8.0742689698991461E-5</v>
      </c>
      <c r="Y151" s="165">
        <f>Return!B151*('DJI Components'!FM154/'DJI Components'!$HJ154)</f>
        <v>1.4686352191997765E-5</v>
      </c>
      <c r="Z151" s="165">
        <f>Return!B151*('DJI Components'!FT154/'DJI Components'!$HJ154)</f>
        <v>1.3398357328863196E-4</v>
      </c>
      <c r="AA151" s="165">
        <f>Return!B151*('DJI Components'!GA154/'DJI Components'!$HJ154)</f>
        <v>9.2627794548853245E-5</v>
      </c>
      <c r="AB151" s="165">
        <f>Return!B151*('DJI Components'!GH154/'DJI Components'!$HJ154)</f>
        <v>1.4540151484941416E-4</v>
      </c>
      <c r="AC151" s="165">
        <f>Return!B151*('DJI Components'!GO154/'DJI Components'!$HJ154)</f>
        <v>1.7009296107754059E-5</v>
      </c>
      <c r="AD151" s="165">
        <f>Return!B151*('DJI Components'!GV154/'DJI Components'!$HJ154)</f>
        <v>1.5273330221369624E-4</v>
      </c>
      <c r="AE151" s="165">
        <f>Return!B151*('DJI Components'!HC154/'DJI Components'!$HJ154)</f>
        <v>1.3207953427080602E-4</v>
      </c>
      <c r="AF151" s="166">
        <f t="shared" si="2"/>
        <v>3.8236880104867903E-3</v>
      </c>
    </row>
    <row r="152" spans="1:32" x14ac:dyDescent="0.2">
      <c r="A152" s="127">
        <f>'DJI Components'!A155</f>
        <v>44295</v>
      </c>
      <c r="B152" s="164">
        <f>Return!B152*('DJI Components'!H155/'DJI Components'!$HJ155)</f>
        <v>1.3032710351851851E-4</v>
      </c>
      <c r="C152" s="165">
        <f>Return!B152*('DJI Components'!O155/'DJI Components'!$HJ155)</f>
        <v>1.3481673663393563E-4</v>
      </c>
      <c r="D152" s="165">
        <f>Return!D152*('DJI Components'!V155/'DJI Components'!$HJ155)</f>
        <v>1.1866022816403498E-4</v>
      </c>
      <c r="E152" s="165">
        <f>Return!B152*('DJI Components'!AC155/'DJI Components'!$HJ155)</f>
        <v>2.5352579742324664E-3</v>
      </c>
      <c r="F152" s="165">
        <f>Return!B152*('DJI Components'!AJ155/'DJI Components'!$HJ155)</f>
        <v>1.6724408521300206E-4</v>
      </c>
      <c r="G152" s="165">
        <f>Return!B152*('DJI Components'!AQ155/'DJI Components'!$HJ155)</f>
        <v>1.4352246215369876E-4</v>
      </c>
      <c r="H152" s="165">
        <f>Return!B152*('DJI Components'!AX155/'DJI Components'!$HJ155)</f>
        <v>2.253228303609829E-4</v>
      </c>
      <c r="I152" s="165">
        <f>Return!B152*('DJI Components'!BE155/'DJI Components'!$HJ155)</f>
        <v>2.4993025295829595E-4</v>
      </c>
      <c r="J152" s="165">
        <f>Return!B152*('DJI Components'!BL155/'DJI Components'!$HJ155)</f>
        <v>2.6022033445214585E-4</v>
      </c>
      <c r="K152" s="165">
        <f>Return!B152*('DJI Components'!BS155/'DJI Components'!$HJ155)</f>
        <v>4.6043283154361401E-5</v>
      </c>
      <c r="L152" s="165">
        <f>Return!B152*('DJI Components'!BZ155/'DJI Components'!$HJ155)</f>
        <v>1.2880451846465703E-4</v>
      </c>
      <c r="M152" s="165">
        <f>Return!B152*('DJI Components'!CG155/'DJI Components'!$HJ155)</f>
        <v>1.5775430049442366E-4</v>
      </c>
      <c r="N152" s="165">
        <f>Return!B152*('DJI Components'!CN155/'DJI Components'!$HJ155)</f>
        <v>3.8975179672430689E-4</v>
      </c>
      <c r="O152" s="165">
        <f>Return!B152*('DJI Components'!CU155/'DJI Components'!$HJ155)</f>
        <v>3.1298087588749678E-4</v>
      </c>
      <c r="P152" s="165">
        <f>Return!B152*('DJI Components'!DB155/'DJI Components'!$HJ155)</f>
        <v>1.3771031817823808E-4</v>
      </c>
      <c r="Q152" s="165">
        <f>Return!B152*('DJI Components'!DI155/'DJI Components'!$HJ155)</f>
        <v>4.8204470515845875E-4</v>
      </c>
      <c r="R152" s="165">
        <f>Return!B152*('DJI Components'!DP155/'DJI Components'!$HJ155)</f>
        <v>5.3717945279048256E-4</v>
      </c>
      <c r="S152" s="165">
        <f>Return!B152*('DJI Components'!DW155/'DJI Components'!$HJ155)</f>
        <v>1.9612766789260083E-4</v>
      </c>
      <c r="T152" s="165">
        <f>Return!B152*('DJI Components'!ED155/'DJI Components'!$HJ155)</f>
        <v>2.1933616082598866E-4</v>
      </c>
      <c r="U152" s="165">
        <f>Return!B152*('DJI Components'!EK155/'DJI Components'!$HJ155)</f>
        <v>2.1911360383400054E-3</v>
      </c>
      <c r="V152" s="165">
        <f>Return!B152*('DJI Components'!ER155/'DJI Components'!$HJ155)</f>
        <v>1.9609189980460273E-4</v>
      </c>
      <c r="W152" s="165">
        <f>Return!B152*('DJI Components'!EY155/'DJI Components'!$HJ155)</f>
        <v>3.7910244465767622E-4</v>
      </c>
      <c r="X152" s="165">
        <f>Return!B152*('DJI Components'!FF155/'DJI Components'!$HJ155)</f>
        <v>2.3424123406747758E-4</v>
      </c>
      <c r="Y152" s="165">
        <f>Return!B152*('DJI Components'!FM155/'DJI Components'!$HJ155)</f>
        <v>4.3300983589868003E-5</v>
      </c>
      <c r="Z152" s="165">
        <f>Return!B152*('DJI Components'!FT155/'DJI Components'!$HJ155)</f>
        <v>4.0331108146118204E-4</v>
      </c>
      <c r="AA152" s="165">
        <f>Return!B152*('DJI Components'!GA155/'DJI Components'!$HJ155)</f>
        <v>2.702618561217805E-4</v>
      </c>
      <c r="AB152" s="165">
        <f>Return!B152*('DJI Components'!GH155/'DJI Components'!$HJ155)</f>
        <v>4.2855778766303238E-4</v>
      </c>
      <c r="AC152" s="165">
        <f>Return!B152*('DJI Components'!GO155/'DJI Components'!$HJ155)</f>
        <v>5.0211582580172855E-5</v>
      </c>
      <c r="AD152" s="165">
        <f>Return!B152*('DJI Components'!GV155/'DJI Components'!$HJ155)</f>
        <v>4.4655413210344162E-4</v>
      </c>
      <c r="AE152" s="165">
        <f>Return!B152*('DJI Components'!HC155/'DJI Components'!$HJ155)</f>
        <v>3.8728334445449594E-4</v>
      </c>
      <c r="AF152" s="166">
        <f t="shared" si="2"/>
        <v>1.160308747210183E-2</v>
      </c>
    </row>
    <row r="153" spans="1:32" x14ac:dyDescent="0.2">
      <c r="A153" s="127">
        <f>'DJI Components'!A156</f>
        <v>44298</v>
      </c>
      <c r="B153" s="164">
        <f>Return!B153*('DJI Components'!H156/'DJI Components'!$HJ156)</f>
        <v>-9.6360195897213014E-6</v>
      </c>
      <c r="C153" s="165">
        <f>Return!B153*('DJI Components'!O156/'DJI Components'!$HJ156)</f>
        <v>-9.9623568382268939E-6</v>
      </c>
      <c r="D153" s="165">
        <f>Return!D153*('DJI Components'!V156/'DJI Components'!$HJ156)</f>
        <v>-5.8762388635386086E-7</v>
      </c>
      <c r="E153" s="165">
        <f>Return!B153*('DJI Components'!AC156/'DJI Components'!$HJ156)</f>
        <v>-1.8513515355258236E-4</v>
      </c>
      <c r="F153" s="165">
        <f>Return!B153*('DJI Components'!AJ156/'DJI Components'!$HJ156)</f>
        <v>-1.2236903176389656E-5</v>
      </c>
      <c r="G153" s="165">
        <f>Return!B153*('DJI Components'!AQ156/'DJI Components'!$HJ156)</f>
        <v>-1.0629500855075515E-5</v>
      </c>
      <c r="H153" s="165">
        <f>Return!B153*('DJI Components'!AX156/'DJI Components'!$HJ156)</f>
        <v>-1.6489353890565867E-5</v>
      </c>
      <c r="I153" s="165">
        <f>Return!B153*('DJI Components'!BE156/'DJI Components'!$HJ156)</f>
        <v>-1.8310387496634392E-5</v>
      </c>
      <c r="J153" s="165">
        <f>Return!B153*('DJI Components'!BL156/'DJI Components'!$HJ156)</f>
        <v>-1.9318052588635297E-5</v>
      </c>
      <c r="K153" s="165">
        <f>Return!B153*('DJI Components'!BS156/'DJI Components'!$HJ156)</f>
        <v>-3.422505272852315E-6</v>
      </c>
      <c r="L153" s="165">
        <f>Return!B153*('DJI Components'!BZ156/'DJI Components'!$HJ156)</f>
        <v>-9.5613024175990522E-6</v>
      </c>
      <c r="M153" s="165">
        <f>Return!B153*('DJI Components'!CG156/'DJI Components'!$HJ156)</f>
        <v>-1.1772240007115234E-5</v>
      </c>
      <c r="N153" s="165">
        <f>Return!B153*('DJI Components'!CN156/'DJI Components'!$HJ156)</f>
        <v>-2.8982851565954292E-5</v>
      </c>
      <c r="O153" s="165">
        <f>Return!B153*('DJI Components'!CU156/'DJI Components'!$HJ156)</f>
        <v>-2.2192092476625065E-5</v>
      </c>
      <c r="P153" s="165">
        <f>Return!B153*('DJI Components'!DB156/'DJI Components'!$HJ156)</f>
        <v>-1.010506898974784E-5</v>
      </c>
      <c r="Q153" s="165">
        <f>Return!B153*('DJI Components'!DI156/'DJI Components'!$HJ156)</f>
        <v>-3.575792273801494E-5</v>
      </c>
      <c r="R153" s="165">
        <f>Return!B153*('DJI Components'!DP156/'DJI Components'!$HJ156)</f>
        <v>-3.9667709678108236E-5</v>
      </c>
      <c r="S153" s="165">
        <f>Return!B153*('DJI Components'!DW156/'DJI Components'!$HJ156)</f>
        <v>-1.4480972773292025E-5</v>
      </c>
      <c r="T153" s="165">
        <f>Return!B153*('DJI Components'!ED156/'DJI Components'!$HJ156)</f>
        <v>-1.6211886983160478E-5</v>
      </c>
      <c r="U153" s="165">
        <f>Return!B153*('DJI Components'!EK156/'DJI Components'!$HJ156)</f>
        <v>-1.6218365496397795E-4</v>
      </c>
      <c r="V153" s="165">
        <f>Return!B153*('DJI Components'!ER156/'DJI Components'!$HJ156)</f>
        <v>-1.4638423332359355E-5</v>
      </c>
      <c r="W153" s="165">
        <f>Return!B153*('DJI Components'!EY156/'DJI Components'!$HJ156)</f>
        <v>-2.8166995840578955E-5</v>
      </c>
      <c r="X153" s="165">
        <f>Return!B153*('DJI Components'!FF156/'DJI Components'!$HJ156)</f>
        <v>-1.7448291488061945E-5</v>
      </c>
      <c r="Y153" s="165">
        <f>Return!B153*('DJI Components'!FM156/'DJI Components'!$HJ156)</f>
        <v>-3.2083177266500533E-6</v>
      </c>
      <c r="Z153" s="165">
        <f>Return!B153*('DJI Components'!FT156/'DJI Components'!$HJ156)</f>
        <v>-2.9843703968872882E-5</v>
      </c>
      <c r="AA153" s="165">
        <f>Return!B153*('DJI Components'!GA156/'DJI Components'!$HJ156)</f>
        <v>-2.001695896610269E-5</v>
      </c>
      <c r="AB153" s="165">
        <f>Return!B153*('DJI Components'!GH156/'DJI Components'!$HJ156)</f>
        <v>-3.1563929892310887E-5</v>
      </c>
      <c r="AC153" s="165">
        <f>Return!B153*('DJI Components'!GO156/'DJI Components'!$HJ156)</f>
        <v>-3.5711648843854206E-6</v>
      </c>
      <c r="AD153" s="165">
        <f>Return!B153*('DJI Components'!GV156/'DJI Components'!$HJ156)</f>
        <v>-3.3050047051410393E-5</v>
      </c>
      <c r="AE153" s="165">
        <f>Return!B153*('DJI Components'!HC156/'DJI Components'!$HJ156)</f>
        <v>-2.8445689548156394E-5</v>
      </c>
      <c r="AF153" s="166">
        <f t="shared" si="2"/>
        <v>-8.4659708243952172E-4</v>
      </c>
    </row>
    <row r="154" spans="1:32" x14ac:dyDescent="0.2">
      <c r="A154" s="127">
        <f>'DJI Components'!A157</f>
        <v>44299</v>
      </c>
      <c r="B154" s="164">
        <f>Return!B154*('DJI Components'!H157/'DJI Components'!$HJ157)</f>
        <v>-7.6318500928035715E-5</v>
      </c>
      <c r="C154" s="165">
        <f>Return!B154*('DJI Components'!O157/'DJI Components'!$HJ157)</f>
        <v>-7.8598700483459793E-5</v>
      </c>
      <c r="D154" s="165">
        <f>Return!D154*('DJI Components'!V157/'DJI Components'!$HJ157)</f>
        <v>5.880025517443496E-5</v>
      </c>
      <c r="E154" s="165">
        <f>Return!B154*('DJI Components'!AC157/'DJI Components'!$HJ157)</f>
        <v>-1.5123317840744007E-3</v>
      </c>
      <c r="F154" s="165">
        <f>Return!B154*('DJI Components'!AJ157/'DJI Components'!$HJ157)</f>
        <v>-9.9055361325845742E-5</v>
      </c>
      <c r="G154" s="165">
        <f>Return!B154*('DJI Components'!AQ157/'DJI Components'!$HJ157)</f>
        <v>-8.4189803134495991E-5</v>
      </c>
      <c r="H154" s="165">
        <f>Return!B154*('DJI Components'!AX157/'DJI Components'!$HJ157)</f>
        <v>-1.3209617459755677E-4</v>
      </c>
      <c r="I154" s="165">
        <f>Return!B154*('DJI Components'!BE157/'DJI Components'!$HJ157)</f>
        <v>-1.4627935491037228E-4</v>
      </c>
      <c r="J154" s="165">
        <f>Return!B154*('DJI Components'!BL157/'DJI Components'!$HJ157)</f>
        <v>-1.5330973008180108E-4</v>
      </c>
      <c r="K154" s="165">
        <f>Return!B154*('DJI Components'!BS157/'DJI Components'!$HJ157)</f>
        <v>-2.7290745993015111E-5</v>
      </c>
      <c r="L154" s="165">
        <f>Return!B154*('DJI Components'!BZ157/'DJI Components'!$HJ157)</f>
        <v>-7.5295034627451111E-5</v>
      </c>
      <c r="M154" s="165">
        <f>Return!B154*('DJI Components'!CG157/'DJI Components'!$HJ157)</f>
        <v>-9.4258344686852199E-5</v>
      </c>
      <c r="N154" s="165">
        <f>Return!B154*('DJI Components'!CN157/'DJI Components'!$HJ157)</f>
        <v>-2.3085581427182916E-4</v>
      </c>
      <c r="O154" s="165">
        <f>Return!B154*('DJI Components'!CU157/'DJI Components'!$HJ157)</f>
        <v>-1.7648035577547203E-4</v>
      </c>
      <c r="P154" s="165">
        <f>Return!B154*('DJI Components'!DB157/'DJI Components'!$HJ157)</f>
        <v>-7.8545694404512489E-5</v>
      </c>
      <c r="Q154" s="165">
        <f>Return!B154*('DJI Components'!DI157/'DJI Components'!$HJ157)</f>
        <v>-2.8135707119010739E-4</v>
      </c>
      <c r="R154" s="165">
        <f>Return!B154*('DJI Components'!DP157/'DJI Components'!$HJ157)</f>
        <v>-3.12575105253922E-4</v>
      </c>
      <c r="S154" s="165">
        <f>Return!B154*('DJI Components'!DW157/'DJI Components'!$HJ157)</f>
        <v>-1.1566516127309913E-4</v>
      </c>
      <c r="T154" s="165">
        <f>Return!B154*('DJI Components'!ED157/'DJI Components'!$HJ157)</f>
        <v>-1.2964529680815185E-4</v>
      </c>
      <c r="U154" s="165">
        <f>Return!B154*('DJI Components'!EK157/'DJI Components'!$HJ157)</f>
        <v>-1.3064470598820284E-3</v>
      </c>
      <c r="V154" s="165">
        <f>Return!B154*('DJI Components'!ER157/'DJI Components'!$HJ157)</f>
        <v>-1.1409220085447658E-4</v>
      </c>
      <c r="W154" s="165">
        <f>Return!B154*('DJI Components'!EY157/'DJI Components'!$HJ157)</f>
        <v>-2.2166110239010893E-4</v>
      </c>
      <c r="X154" s="165">
        <f>Return!B154*('DJI Components'!FF157/'DJI Components'!$HJ157)</f>
        <v>-1.3893489694245036E-4</v>
      </c>
      <c r="Y154" s="165">
        <f>Return!B154*('DJI Components'!FM157/'DJI Components'!$HJ157)</f>
        <v>-2.5648542614371992E-5</v>
      </c>
      <c r="Z154" s="165">
        <f>Return!B154*('DJI Components'!FT157/'DJI Components'!$HJ157)</f>
        <v>-2.3687632647266866E-4</v>
      </c>
      <c r="AA154" s="165">
        <f>Return!B154*('DJI Components'!GA157/'DJI Components'!$HJ157)</f>
        <v>-1.5985628238344524E-4</v>
      </c>
      <c r="AB154" s="165">
        <f>Return!B154*('DJI Components'!GH157/'DJI Components'!$HJ157)</f>
        <v>-2.5120947847282187E-4</v>
      </c>
      <c r="AC154" s="165">
        <f>Return!B154*('DJI Components'!GO157/'DJI Components'!$HJ157)</f>
        <v>-2.7689142630888192E-5</v>
      </c>
      <c r="AD154" s="165">
        <f>Return!B154*('DJI Components'!GV157/'DJI Components'!$HJ157)</f>
        <v>-2.6276192218979173E-4</v>
      </c>
      <c r="AE154" s="165">
        <f>Return!B154*('DJI Components'!HC157/'DJI Components'!$HJ157)</f>
        <v>-2.2563662532263572E-4</v>
      </c>
      <c r="AF154" s="166">
        <f t="shared" si="2"/>
        <v>-6.7161613588016342E-3</v>
      </c>
    </row>
    <row r="155" spans="1:32" x14ac:dyDescent="0.2">
      <c r="A155" s="127">
        <f>'DJI Components'!A158</f>
        <v>44300</v>
      </c>
      <c r="B155" s="164">
        <f>Return!B155*('DJI Components'!H158/'DJI Components'!$HJ158)</f>
        <v>1.5938928554313713E-5</v>
      </c>
      <c r="C155" s="165">
        <f>Return!B155*('DJI Components'!O158/'DJI Components'!$HJ158)</f>
        <v>1.655234482513509E-5</v>
      </c>
      <c r="D155" s="165">
        <f>Return!D155*('DJI Components'!V158/'DJI Components'!$HJ158)</f>
        <v>-1.8980043343183542E-5</v>
      </c>
      <c r="E155" s="165">
        <f>Return!B155*('DJI Components'!AC158/'DJI Components'!$HJ158)</f>
        <v>3.0976634247203999E-4</v>
      </c>
      <c r="F155" s="165">
        <f>Return!B155*('DJI Components'!AJ158/'DJI Components'!$HJ158)</f>
        <v>2.0589505167299206E-5</v>
      </c>
      <c r="G155" s="165">
        <f>Return!B155*('DJI Components'!AQ158/'DJI Components'!$HJ158)</f>
        <v>1.7805087506574696E-5</v>
      </c>
      <c r="H155" s="165">
        <f>Return!B155*('DJI Components'!AX158/'DJI Components'!$HJ158)</f>
        <v>2.809567546149751E-5</v>
      </c>
      <c r="I155" s="165">
        <f>Return!B155*('DJI Components'!BE158/'DJI Components'!$HJ158)</f>
        <v>3.0335351299600043E-5</v>
      </c>
      <c r="J155" s="165">
        <f>Return!B155*('DJI Components'!BL158/'DJI Components'!$HJ158)</f>
        <v>3.1966781714629204E-5</v>
      </c>
      <c r="K155" s="165">
        <f>Return!B155*('DJI Components'!BS158/'DJI Components'!$HJ158)</f>
        <v>5.719879976747982E-6</v>
      </c>
      <c r="L155" s="165">
        <f>Return!B155*('DJI Components'!BZ158/'DJI Components'!$HJ158)</f>
        <v>1.6070365913962745E-5</v>
      </c>
      <c r="M155" s="165">
        <f>Return!B155*('DJI Components'!CG158/'DJI Components'!$HJ158)</f>
        <v>1.969533981428862E-5</v>
      </c>
      <c r="N155" s="165">
        <f>Return!B155*('DJI Components'!CN158/'DJI Components'!$HJ158)</f>
        <v>4.8087961689164408E-5</v>
      </c>
      <c r="O155" s="165">
        <f>Return!B155*('DJI Components'!CU158/'DJI Components'!$HJ158)</f>
        <v>3.6223786937669341E-5</v>
      </c>
      <c r="P155" s="165">
        <f>Return!B155*('DJI Components'!DB158/'DJI Components'!$HJ158)</f>
        <v>1.6561792103723368E-5</v>
      </c>
      <c r="Q155" s="165">
        <f>Return!B155*('DJI Components'!DI158/'DJI Components'!$HJ158)</f>
        <v>5.8838992673152271E-5</v>
      </c>
      <c r="R155" s="165">
        <f>Return!B155*('DJI Components'!DP158/'DJI Components'!$HJ158)</f>
        <v>6.3969256253983958E-5</v>
      </c>
      <c r="S155" s="165">
        <f>Return!B155*('DJI Components'!DW158/'DJI Components'!$HJ158)</f>
        <v>2.4016673178366974E-5</v>
      </c>
      <c r="T155" s="165">
        <f>Return!B155*('DJI Components'!ED158/'DJI Components'!$HJ158)</f>
        <v>2.7026945083566553E-5</v>
      </c>
      <c r="U155" s="165">
        <f>Return!B155*('DJI Components'!EK158/'DJI Components'!$HJ158)</f>
        <v>2.694031242089092E-4</v>
      </c>
      <c r="V155" s="165">
        <f>Return!B155*('DJI Components'!ER158/'DJI Components'!$HJ158)</f>
        <v>2.3565901032117148E-5</v>
      </c>
      <c r="W155" s="165">
        <f>Return!B155*('DJI Components'!EY158/'DJI Components'!$HJ158)</f>
        <v>4.6395137938575613E-5</v>
      </c>
      <c r="X155" s="165">
        <f>Return!B155*('DJI Components'!FF158/'DJI Components'!$HJ158)</f>
        <v>2.8956747388920753E-5</v>
      </c>
      <c r="Y155" s="165">
        <f>Return!B155*('DJI Components'!FM158/'DJI Components'!$HJ158)</f>
        <v>5.4621691175658431E-6</v>
      </c>
      <c r="Z155" s="165">
        <f>Return!B155*('DJI Components'!FT158/'DJI Components'!$HJ158)</f>
        <v>4.9549676495944999E-5</v>
      </c>
      <c r="AA155" s="165">
        <f>Return!B155*('DJI Components'!GA158/'DJI Components'!$HJ158)</f>
        <v>3.3384362637117225E-5</v>
      </c>
      <c r="AB155" s="165">
        <f>Return!B155*('DJI Components'!GH158/'DJI Components'!$HJ158)</f>
        <v>5.2617358786411809E-5</v>
      </c>
      <c r="AC155" s="165">
        <f>Return!B155*('DJI Components'!GO158/'DJI Components'!$HJ158)</f>
        <v>5.7298583153752462E-6</v>
      </c>
      <c r="AD155" s="165">
        <f>Return!B155*('DJI Components'!GV158/'DJI Components'!$HJ158)</f>
        <v>5.477941600723727E-5</v>
      </c>
      <c r="AE155" s="165">
        <f>Return!B155*('DJI Components'!HC158/'DJI Components'!$HJ158)</f>
        <v>4.7556370590139424E-5</v>
      </c>
      <c r="AF155" s="166">
        <f t="shared" si="2"/>
        <v>1.3856810898008466E-3</v>
      </c>
    </row>
    <row r="156" spans="1:32" x14ac:dyDescent="0.2">
      <c r="A156" s="127">
        <f>'DJI Components'!A159</f>
        <v>44301</v>
      </c>
      <c r="B156" s="164">
        <f>Return!B156*('DJI Components'!H159/'DJI Components'!$HJ159)</f>
        <v>4.1210297371250698E-5</v>
      </c>
      <c r="C156" s="165">
        <f>Return!B156*('DJI Components'!O159/'DJI Components'!$HJ159)</f>
        <v>4.2959123775801233E-5</v>
      </c>
      <c r="D156" s="165">
        <f>Return!D156*('DJI Components'!V159/'DJI Components'!$HJ159)</f>
        <v>3.1215764250607653E-4</v>
      </c>
      <c r="E156" s="165">
        <f>Return!B156*('DJI Components'!AC159/'DJI Components'!$HJ159)</f>
        <v>8.128718214609411E-4</v>
      </c>
      <c r="F156" s="165">
        <f>Return!B156*('DJI Components'!AJ159/'DJI Components'!$HJ159)</f>
        <v>5.2760277163555503E-5</v>
      </c>
      <c r="G156" s="165">
        <f>Return!B156*('DJI Components'!AQ159/'DJI Components'!$HJ159)</f>
        <v>4.5853242657232113E-5</v>
      </c>
      <c r="H156" s="165">
        <f>Return!B156*('DJI Components'!AX159/'DJI Components'!$HJ159)</f>
        <v>7.1783205768355792E-5</v>
      </c>
      <c r="I156" s="165">
        <f>Return!B156*('DJI Components'!BE159/'DJI Components'!$HJ159)</f>
        <v>7.8553153653947413E-5</v>
      </c>
      <c r="J156" s="165">
        <f>Return!B156*('DJI Components'!BL159/'DJI Components'!$HJ159)</f>
        <v>8.2732783601478782E-5</v>
      </c>
      <c r="K156" s="165">
        <f>Return!B156*('DJI Components'!BS159/'DJI Components'!$HJ159)</f>
        <v>1.483613472934728E-5</v>
      </c>
      <c r="L156" s="165">
        <f>Return!B156*('DJI Components'!BZ159/'DJI Components'!$HJ159)</f>
        <v>4.1791547523124407E-5</v>
      </c>
      <c r="M156" s="165">
        <f>Return!B156*('DJI Components'!CG159/'DJI Components'!$HJ159)</f>
        <v>5.1479482050006458E-5</v>
      </c>
      <c r="N156" s="165">
        <f>Return!B156*('DJI Components'!CN159/'DJI Components'!$HJ159)</f>
        <v>1.2492525909075069E-4</v>
      </c>
      <c r="O156" s="165">
        <f>Return!B156*('DJI Components'!CU159/'DJI Components'!$HJ159)</f>
        <v>9.4517337033670181E-5</v>
      </c>
      <c r="P156" s="165">
        <f>Return!B156*('DJI Components'!DB159/'DJI Components'!$HJ159)</f>
        <v>4.2646322922981295E-5</v>
      </c>
      <c r="Q156" s="165">
        <f>Return!B156*('DJI Components'!DI159/'DJI Components'!$HJ159)</f>
        <v>1.5201199856321201E-4</v>
      </c>
      <c r="R156" s="165">
        <f>Return!B156*('DJI Components'!DP159/'DJI Components'!$HJ159)</f>
        <v>1.6582804755593762E-4</v>
      </c>
      <c r="S156" s="165">
        <f>Return!B156*('DJI Components'!DW159/'DJI Components'!$HJ159)</f>
        <v>6.2126410928168318E-5</v>
      </c>
      <c r="T156" s="165">
        <f>Return!B156*('DJI Components'!ED159/'DJI Components'!$HJ159)</f>
        <v>6.9857117147291805E-5</v>
      </c>
      <c r="U156" s="165">
        <f>Return!B156*('DJI Components'!EK159/'DJI Components'!$HJ159)</f>
        <v>7.0458635095245351E-4</v>
      </c>
      <c r="V156" s="165">
        <f>Return!B156*('DJI Components'!ER159/'DJI Components'!$HJ159)</f>
        <v>6.1351806721685807E-5</v>
      </c>
      <c r="W156" s="165">
        <f>Return!B156*('DJI Components'!EY159/'DJI Components'!$HJ159)</f>
        <v>1.2095712701527791E-4</v>
      </c>
      <c r="X156" s="165">
        <f>Return!B156*('DJI Components'!FF159/'DJI Components'!$HJ159)</f>
        <v>7.3399661504726003E-5</v>
      </c>
      <c r="Y156" s="165">
        <f>Return!B156*('DJI Components'!FM159/'DJI Components'!$HJ159)</f>
        <v>1.3973684206712027E-5</v>
      </c>
      <c r="Z156" s="165">
        <f>Return!B156*('DJI Components'!FT159/'DJI Components'!$HJ159)</f>
        <v>1.3252399063770959E-4</v>
      </c>
      <c r="AA156" s="165">
        <f>Return!B156*('DJI Components'!GA159/'DJI Components'!$HJ159)</f>
        <v>8.5996582763449186E-5</v>
      </c>
      <c r="AB156" s="165">
        <f>Return!B156*('DJI Components'!GH159/'DJI Components'!$HJ159)</f>
        <v>1.3816545787727217E-4</v>
      </c>
      <c r="AC156" s="165">
        <f>Return!B156*('DJI Components'!GO159/'DJI Components'!$HJ159)</f>
        <v>1.4641052692124216E-5</v>
      </c>
      <c r="AD156" s="165">
        <f>Return!B156*('DJI Components'!GV159/'DJI Components'!$HJ159)</f>
        <v>1.4196003569892459E-4</v>
      </c>
      <c r="AE156" s="165">
        <f>Return!B156*('DJI Components'!HC159/'DJI Components'!$HJ159)</f>
        <v>1.2150313352174813E-4</v>
      </c>
      <c r="AF156" s="166">
        <f t="shared" si="2"/>
        <v>3.9699600890952128E-3</v>
      </c>
    </row>
    <row r="157" spans="1:32" x14ac:dyDescent="0.2">
      <c r="A157" s="127">
        <f>'DJI Components'!A160</f>
        <v>44302</v>
      </c>
      <c r="B157" s="164">
        <f>Return!B157*('DJI Components'!H160/'DJI Components'!$HJ160)</f>
        <v>6.2054632160794089E-5</v>
      </c>
      <c r="C157" s="165">
        <f>Return!B157*('DJI Components'!O160/'DJI Components'!$HJ160)</f>
        <v>6.4962006054431363E-5</v>
      </c>
      <c r="D157" s="165">
        <f>Return!D157*('DJI Components'!V160/'DJI Components'!$HJ160)</f>
        <v>3.2108847079148048E-5</v>
      </c>
      <c r="E157" s="165">
        <f>Return!B157*('DJI Components'!AC160/'DJI Components'!$HJ160)</f>
        <v>1.2069014043958966E-3</v>
      </c>
      <c r="F157" s="165">
        <f>Return!B157*('DJI Components'!AJ160/'DJI Components'!$HJ160)</f>
        <v>7.8084757151745252E-5</v>
      </c>
      <c r="G157" s="165">
        <f>Return!B157*('DJI Components'!AQ160/'DJI Components'!$HJ160)</f>
        <v>6.8911639958073504E-5</v>
      </c>
      <c r="H157" s="165">
        <f>Return!B157*('DJI Components'!AX160/'DJI Components'!$HJ160)</f>
        <v>1.0701461525814469E-4</v>
      </c>
      <c r="I157" s="165">
        <f>Return!B157*('DJI Components'!BE160/'DJI Components'!$HJ160)</f>
        <v>1.2027289142348138E-4</v>
      </c>
      <c r="J157" s="165">
        <f>Return!B157*('DJI Components'!BL160/'DJI Components'!$HJ160)</f>
        <v>1.2470236169564804E-4</v>
      </c>
      <c r="K157" s="165">
        <f>Return!B157*('DJI Components'!BS160/'DJI Components'!$HJ160)</f>
        <v>2.2193518293313404E-5</v>
      </c>
      <c r="L157" s="165">
        <f>Return!B157*('DJI Components'!BZ160/'DJI Components'!$HJ160)</f>
        <v>6.2697271116999117E-5</v>
      </c>
      <c r="M157" s="165">
        <f>Return!B157*('DJI Components'!CG160/'DJI Components'!$HJ160)</f>
        <v>7.8161414529123293E-5</v>
      </c>
      <c r="N157" s="165">
        <f>Return!B157*('DJI Components'!CN160/'DJI Components'!$HJ160)</f>
        <v>1.9016625254852489E-4</v>
      </c>
      <c r="O157" s="165">
        <f>Return!B157*('DJI Components'!CU160/'DJI Components'!$HJ160)</f>
        <v>1.4094849661005479E-4</v>
      </c>
      <c r="P157" s="165">
        <f>Return!B157*('DJI Components'!DB160/'DJI Components'!$HJ160)</f>
        <v>6.4347776688857989E-5</v>
      </c>
      <c r="Q157" s="165">
        <f>Return!B157*('DJI Components'!DI160/'DJI Components'!$HJ160)</f>
        <v>2.3025800700909575E-4</v>
      </c>
      <c r="R157" s="165">
        <f>Return!B157*('DJI Components'!DP160/'DJI Components'!$HJ160)</f>
        <v>2.5016547508578191E-4</v>
      </c>
      <c r="S157" s="165">
        <f>Return!B157*('DJI Components'!DW160/'DJI Components'!$HJ160)</f>
        <v>9.3756123460241557E-5</v>
      </c>
      <c r="T157" s="165">
        <f>Return!B157*('DJI Components'!ED160/'DJI Components'!$HJ160)</f>
        <v>1.0571375789280758E-4</v>
      </c>
      <c r="U157" s="165">
        <f>Return!B157*('DJI Components'!EK160/'DJI Components'!$HJ160)</f>
        <v>1.0601343325205125E-3</v>
      </c>
      <c r="V157" s="165">
        <f>Return!B157*('DJI Components'!ER160/'DJI Components'!$HJ160)</f>
        <v>9.2311978254488962E-5</v>
      </c>
      <c r="W157" s="165">
        <f>Return!B157*('DJI Components'!EY160/'DJI Components'!$HJ160)</f>
        <v>1.8114208355013832E-4</v>
      </c>
      <c r="X157" s="165">
        <f>Return!B157*('DJI Components'!FF160/'DJI Components'!$HJ160)</f>
        <v>1.1054403519788966E-4</v>
      </c>
      <c r="Y157" s="165">
        <f>Return!B157*('DJI Components'!FM160/'DJI Components'!$HJ160)</f>
        <v>2.114061681615352E-5</v>
      </c>
      <c r="Z157" s="165">
        <f>Return!B157*('DJI Components'!FT160/'DJI Components'!$HJ160)</f>
        <v>1.9895867044610407E-4</v>
      </c>
      <c r="AA157" s="165">
        <f>Return!B157*('DJI Components'!GA160/'DJI Components'!$HJ160)</f>
        <v>1.3007123524361617E-4</v>
      </c>
      <c r="AB157" s="165">
        <f>Return!B157*('DJI Components'!GH160/'DJI Components'!$HJ160)</f>
        <v>2.0701658991416439E-4</v>
      </c>
      <c r="AC157" s="165">
        <f>Return!B157*('DJI Components'!GO160/'DJI Components'!$HJ160)</f>
        <v>2.2398832841472326E-5</v>
      </c>
      <c r="AD157" s="165">
        <f>Return!B157*('DJI Components'!GV160/'DJI Components'!$HJ160)</f>
        <v>2.1326249501808417E-4</v>
      </c>
      <c r="AE157" s="165">
        <f>Return!B157*('DJI Components'!HC160/'DJI Components'!$HJ160)</f>
        <v>1.8324800510236965E-4</v>
      </c>
      <c r="AF157" s="166">
        <f t="shared" si="2"/>
        <v>5.5236501233171574E-3</v>
      </c>
    </row>
    <row r="158" spans="1:32" x14ac:dyDescent="0.2">
      <c r="A158" s="127">
        <f>'DJI Components'!A161</f>
        <v>44305</v>
      </c>
      <c r="B158" s="164">
        <f>Return!B158*('DJI Components'!H161/'DJI Components'!$HJ161)</f>
        <v>5.6234999166567681E-7</v>
      </c>
      <c r="C158" s="165">
        <f>Return!B158*('DJI Components'!O161/'DJI Components'!$HJ161)</f>
        <v>5.8289143550184247E-7</v>
      </c>
      <c r="D158" s="165">
        <f>Return!D158*('DJI Components'!V161/'DJI Components'!$HJ161)</f>
        <v>1.4169040245655615E-5</v>
      </c>
      <c r="E158" s="165">
        <f>Return!B158*('DJI Components'!AC161/'DJI Components'!$HJ161)</f>
        <v>1.0992036794516631E-5</v>
      </c>
      <c r="F158" s="165">
        <f>Return!B158*('DJI Components'!AJ161/'DJI Components'!$HJ161)</f>
        <v>6.9609213280501676E-7</v>
      </c>
      <c r="G158" s="165">
        <f>Return!B158*('DJI Components'!AQ161/'DJI Components'!$HJ161)</f>
        <v>6.2186204723725117E-7</v>
      </c>
      <c r="H158" s="165">
        <f>Return!B158*('DJI Components'!AX161/'DJI Components'!$HJ161)</f>
        <v>9.7256189232323079E-7</v>
      </c>
      <c r="I158" s="165">
        <f>Return!B158*('DJI Components'!BE161/'DJI Components'!$HJ161)</f>
        <v>1.0909113843477653E-6</v>
      </c>
      <c r="J158" s="165">
        <f>Return!B158*('DJI Components'!BL161/'DJI Components'!$HJ161)</f>
        <v>1.1367542203848905E-6</v>
      </c>
      <c r="K158" s="165">
        <f>Return!B158*('DJI Components'!BS161/'DJI Components'!$HJ161)</f>
        <v>2.009808571461346E-7</v>
      </c>
      <c r="L158" s="165">
        <f>Return!B158*('DJI Components'!BZ161/'DJI Components'!$HJ161)</f>
        <v>5.6943959866672967E-7</v>
      </c>
      <c r="M158" s="165">
        <f>Return!B158*('DJI Components'!CG161/'DJI Components'!$HJ161)</f>
        <v>7.0378259535704409E-7</v>
      </c>
      <c r="N158" s="165">
        <f>Return!B158*('DJI Components'!CN161/'DJI Components'!$HJ161)</f>
        <v>1.7167727847523573E-6</v>
      </c>
      <c r="O158" s="165">
        <f>Return!B158*('DJI Components'!CU161/'DJI Components'!$HJ161)</f>
        <v>1.2551427924452605E-6</v>
      </c>
      <c r="P158" s="165">
        <f>Return!B158*('DJI Components'!DB161/'DJI Components'!$HJ161)</f>
        <v>5.8105027731353071E-7</v>
      </c>
      <c r="Q158" s="165">
        <f>Return!B158*('DJI Components'!DI161/'DJI Components'!$HJ161)</f>
        <v>2.0923211821240499E-6</v>
      </c>
      <c r="R158" s="165">
        <f>Return!B158*('DJI Components'!DP161/'DJI Components'!$HJ161)</f>
        <v>2.2573170934225818E-6</v>
      </c>
      <c r="S158" s="165">
        <f>Return!B158*('DJI Components'!DW161/'DJI Components'!$HJ161)</f>
        <v>8.4496215581637501E-7</v>
      </c>
      <c r="T158" s="165">
        <f>Return!B158*('DJI Components'!ED161/'DJI Components'!$HJ161)</f>
        <v>9.6029808857752484E-7</v>
      </c>
      <c r="U158" s="165">
        <f>Return!B158*('DJI Components'!EK161/'DJI Components'!$HJ161)</f>
        <v>9.5329494615575878E-6</v>
      </c>
      <c r="V158" s="165">
        <f>Return!B158*('DJI Components'!ER161/'DJI Components'!$HJ161)</f>
        <v>8.2566834212426559E-7</v>
      </c>
      <c r="W158" s="165">
        <f>Return!B158*('DJI Components'!EY161/'DJI Components'!$HJ161)</f>
        <v>1.6338048916721664E-6</v>
      </c>
      <c r="X158" s="165">
        <f>Return!B158*('DJI Components'!FF161/'DJI Components'!$HJ161)</f>
        <v>9.7177394110069271E-7</v>
      </c>
      <c r="Y158" s="165">
        <f>Return!B158*('DJI Components'!FM161/'DJI Components'!$HJ161)</f>
        <v>1.89641784748392E-7</v>
      </c>
      <c r="Z158" s="165">
        <f>Return!B158*('DJI Components'!FT161/'DJI Components'!$HJ161)</f>
        <v>1.7975131157899105E-6</v>
      </c>
      <c r="AA158" s="165">
        <f>Return!B158*('DJI Components'!GA161/'DJI Components'!$HJ161)</f>
        <v>1.1808936553600252E-6</v>
      </c>
      <c r="AB158" s="165">
        <f>Return!B158*('DJI Components'!GH161/'DJI Components'!$HJ161)</f>
        <v>1.8707896484832838E-6</v>
      </c>
      <c r="AC158" s="165">
        <f>Return!B158*('DJI Components'!GO161/'DJI Components'!$HJ161)</f>
        <v>2.0321618634589464E-7</v>
      </c>
      <c r="AD158" s="165">
        <f>Return!B158*('DJI Components'!GV161/'DJI Components'!$HJ161)</f>
        <v>1.9201555497510021E-6</v>
      </c>
      <c r="AE158" s="165">
        <f>Return!B158*('DJI Components'!HC161/'DJI Components'!$HJ161)</f>
        <v>1.6620494990720061E-6</v>
      </c>
      <c r="AF158" s="166">
        <f t="shared" si="2"/>
        <v>6.3795023646064742E-5</v>
      </c>
    </row>
    <row r="159" spans="1:32" x14ac:dyDescent="0.2">
      <c r="A159" s="127">
        <f>'DJI Components'!A162</f>
        <v>44306</v>
      </c>
      <c r="B159" s="164">
        <f>Return!B159*('DJI Components'!H162/'DJI Components'!$HJ162)</f>
        <v>-1.6400432933517821E-5</v>
      </c>
      <c r="C159" s="165">
        <f>Return!B159*('DJI Components'!O162/'DJI Components'!$HJ162)</f>
        <v>-1.6630097063358173E-5</v>
      </c>
      <c r="D159" s="165">
        <f>Return!D159*('DJI Components'!V162/'DJI Components'!$HJ162)</f>
        <v>1.717856057785629E-4</v>
      </c>
      <c r="E159" s="165">
        <f>Return!B159*('DJI Components'!AC162/'DJI Components'!$HJ162)</f>
        <v>-3.1692265969369911E-4</v>
      </c>
      <c r="F159" s="165">
        <f>Return!B159*('DJI Components'!AJ162/'DJI Components'!$HJ162)</f>
        <v>-1.9490390664269805E-5</v>
      </c>
      <c r="G159" s="165">
        <f>Return!B159*('DJI Components'!AQ162/'DJI Components'!$HJ162)</f>
        <v>-1.7790545097188396E-5</v>
      </c>
      <c r="H159" s="165">
        <f>Return!B159*('DJI Components'!AX162/'DJI Components'!$HJ162)</f>
        <v>-2.7874465415751814E-5</v>
      </c>
      <c r="I159" s="165">
        <f>Return!B159*('DJI Components'!BE162/'DJI Components'!$HJ162)</f>
        <v>-3.1222921916737226E-5</v>
      </c>
      <c r="J159" s="165">
        <f>Return!B159*('DJI Components'!BL162/'DJI Components'!$HJ162)</f>
        <v>-3.3305422137624831E-5</v>
      </c>
      <c r="K159" s="165">
        <f>Return!B159*('DJI Components'!BS162/'DJI Components'!$HJ162)</f>
        <v>-5.7296727530366809E-6</v>
      </c>
      <c r="L159" s="165">
        <f>Return!B159*('DJI Components'!BZ162/'DJI Components'!$HJ162)</f>
        <v>-1.608806004051138E-5</v>
      </c>
      <c r="M159" s="165">
        <f>Return!B159*('DJI Components'!CG162/'DJI Components'!$HJ162)</f>
        <v>-2.0476732257369346E-5</v>
      </c>
      <c r="N159" s="165">
        <f>Return!B159*('DJI Components'!CN162/'DJI Components'!$HJ162)</f>
        <v>-4.9697993672401145E-5</v>
      </c>
      <c r="O159" s="165">
        <f>Return!B159*('DJI Components'!CU162/'DJI Components'!$HJ162)</f>
        <v>-3.6122856134508363E-5</v>
      </c>
      <c r="P159" s="165">
        <f>Return!B159*('DJI Components'!DB162/'DJI Components'!$HJ162)</f>
        <v>-1.7613114326318383E-5</v>
      </c>
      <c r="Q159" s="165">
        <f>Return!B159*('DJI Components'!DI162/'DJI Components'!$HJ162)</f>
        <v>-6.2533503423071221E-5</v>
      </c>
      <c r="R159" s="165">
        <f>Return!B159*('DJI Components'!DP162/'DJI Components'!$HJ162)</f>
        <v>-6.4469091079818555E-5</v>
      </c>
      <c r="S159" s="165">
        <f>Return!B159*('DJI Components'!DW162/'DJI Components'!$HJ162)</f>
        <v>-2.4806351244842378E-5</v>
      </c>
      <c r="T159" s="165">
        <f>Return!B159*('DJI Components'!ED162/'DJI Components'!$HJ162)</f>
        <v>-2.837584003131495E-5</v>
      </c>
      <c r="U159" s="165">
        <f>Return!B159*('DJI Components'!EK162/'DJI Components'!$HJ162)</f>
        <v>-2.7791000474485363E-4</v>
      </c>
      <c r="V159" s="165">
        <f>Return!B159*('DJI Components'!ER162/'DJI Components'!$HJ162)</f>
        <v>-2.3121900322483447E-5</v>
      </c>
      <c r="W159" s="165">
        <f>Return!B159*('DJI Components'!EY162/'DJI Components'!$HJ162)</f>
        <v>-4.8116340169157563E-5</v>
      </c>
      <c r="X159" s="165">
        <f>Return!B159*('DJI Components'!FF162/'DJI Components'!$HJ162)</f>
        <v>-2.7908678907915394E-5</v>
      </c>
      <c r="Y159" s="165">
        <f>Return!B159*('DJI Components'!FM162/'DJI Components'!$HJ162)</f>
        <v>-5.5871545823853011E-6</v>
      </c>
      <c r="Z159" s="165">
        <f>Return!B159*('DJI Components'!FT162/'DJI Components'!$HJ162)</f>
        <v>-5.3400455664446927E-5</v>
      </c>
      <c r="AA159" s="165">
        <f>Return!B159*('DJI Components'!GA162/'DJI Components'!$HJ162)</f>
        <v>-3.4490067870666657E-5</v>
      </c>
      <c r="AB159" s="165">
        <f>Return!B159*('DJI Components'!GH162/'DJI Components'!$HJ162)</f>
        <v>-5.4032278136078304E-5</v>
      </c>
      <c r="AC159" s="165">
        <f>Return!B159*('DJI Components'!GO162/'DJI Components'!$HJ162)</f>
        <v>-6.0308770381758797E-6</v>
      </c>
      <c r="AD159" s="165">
        <f>Return!B159*('DJI Components'!GV162/'DJI Components'!$HJ162)</f>
        <v>-5.6515024852239031E-5</v>
      </c>
      <c r="AE159" s="165">
        <f>Return!B159*('DJI Components'!HC162/'DJI Components'!$HJ162)</f>
        <v>-4.7341343221353736E-5</v>
      </c>
      <c r="AF159" s="166">
        <f t="shared" si="2"/>
        <v>-1.2682186696165324E-3</v>
      </c>
    </row>
    <row r="160" spans="1:32" x14ac:dyDescent="0.2">
      <c r="A160" s="127">
        <f>'DJI Components'!A163</f>
        <v>44307</v>
      </c>
      <c r="B160" s="164">
        <f>Return!B160*('DJI Components'!H163/'DJI Components'!$HJ163)</f>
        <v>1.4703537792567746E-4</v>
      </c>
      <c r="C160" s="165">
        <f>Return!B160*('DJI Components'!O163/'DJI Components'!$HJ163)</f>
        <v>1.4928929972743069E-4</v>
      </c>
      <c r="D160" s="165">
        <f>Return!D160*('DJI Components'!V163/'DJI Components'!$HJ163)</f>
        <v>-1.8842669966749088E-5</v>
      </c>
      <c r="E160" s="165">
        <f>Return!B160*('DJI Components'!AC163/'DJI Components'!$HJ163)</f>
        <v>2.8130434073401836E-3</v>
      </c>
      <c r="F160" s="165">
        <f>Return!B160*('DJI Components'!AJ163/'DJI Components'!$HJ163)</f>
        <v>1.7421275031979228E-4</v>
      </c>
      <c r="G160" s="165">
        <f>Return!B160*('DJI Components'!AQ163/'DJI Components'!$HJ163)</f>
        <v>1.6079061442281963E-4</v>
      </c>
      <c r="H160" s="165">
        <f>Return!B160*('DJI Components'!AX163/'DJI Components'!$HJ163)</f>
        <v>2.5010248679001676E-4</v>
      </c>
      <c r="I160" s="165">
        <f>Return!B160*('DJI Components'!BE163/'DJI Components'!$HJ163)</f>
        <v>2.7707555411549085E-4</v>
      </c>
      <c r="J160" s="165">
        <f>Return!B160*('DJI Components'!BL163/'DJI Components'!$HJ163)</f>
        <v>2.9715338850940545E-4</v>
      </c>
      <c r="K160" s="165">
        <f>Return!B160*('DJI Components'!BS163/'DJI Components'!$HJ163)</f>
        <v>5.2301541983454975E-5</v>
      </c>
      <c r="L160" s="165">
        <f>Return!B160*('DJI Components'!BZ163/'DJI Components'!$HJ163)</f>
        <v>1.4383682928925109E-4</v>
      </c>
      <c r="M160" s="165">
        <f>Return!B160*('DJI Components'!CG163/'DJI Components'!$HJ163)</f>
        <v>1.8354625944137174E-4</v>
      </c>
      <c r="N160" s="165">
        <f>Return!B160*('DJI Components'!CN163/'DJI Components'!$HJ163)</f>
        <v>4.4253816330945165E-4</v>
      </c>
      <c r="O160" s="165">
        <f>Return!B160*('DJI Components'!CU163/'DJI Components'!$HJ163)</f>
        <v>3.2479278330534741E-4</v>
      </c>
      <c r="P160" s="165">
        <f>Return!B160*('DJI Components'!DB163/'DJI Components'!$HJ163)</f>
        <v>1.6196050716753914E-4</v>
      </c>
      <c r="Q160" s="165">
        <f>Return!B160*('DJI Components'!DI163/'DJI Components'!$HJ163)</f>
        <v>5.537988145712119E-4</v>
      </c>
      <c r="R160" s="165">
        <f>Return!B160*('DJI Components'!DP163/'DJI Components'!$HJ163)</f>
        <v>5.7541777588895828E-4</v>
      </c>
      <c r="S160" s="165">
        <f>Return!B160*('DJI Components'!DW163/'DJI Components'!$HJ163)</f>
        <v>2.1883421475818755E-4</v>
      </c>
      <c r="T160" s="165">
        <f>Return!B160*('DJI Components'!ED163/'DJI Components'!$HJ163)</f>
        <v>2.5324093084506304E-4</v>
      </c>
      <c r="U160" s="165">
        <f>Return!B160*('DJI Components'!EK163/'DJI Components'!$HJ163)</f>
        <v>2.4816499793141162E-3</v>
      </c>
      <c r="V160" s="165">
        <f>Return!B160*('DJI Components'!ER163/'DJI Components'!$HJ163)</f>
        <v>2.0912467319259576E-4</v>
      </c>
      <c r="W160" s="165">
        <f>Return!B160*('DJI Components'!EY163/'DJI Components'!$HJ163)</f>
        <v>4.2305619765405095E-4</v>
      </c>
      <c r="X160" s="165">
        <f>Return!B160*('DJI Components'!FF163/'DJI Components'!$HJ163)</f>
        <v>2.4983807713999594E-4</v>
      </c>
      <c r="Y160" s="165">
        <f>Return!B160*('DJI Components'!FM163/'DJI Components'!$HJ163)</f>
        <v>4.9971277261738735E-5</v>
      </c>
      <c r="Z160" s="165">
        <f>Return!B160*('DJI Components'!FT163/'DJI Components'!$HJ163)</f>
        <v>4.7532142434842002E-4</v>
      </c>
      <c r="AA160" s="165">
        <f>Return!B160*('DJI Components'!GA163/'DJI Components'!$HJ163)</f>
        <v>3.0393661983658656E-4</v>
      </c>
      <c r="AB160" s="165">
        <f>Return!B160*('DJI Components'!GH163/'DJI Components'!$HJ163)</f>
        <v>4.8712654497406202E-4</v>
      </c>
      <c r="AC160" s="165">
        <f>Return!B160*('DJI Components'!GO163/'DJI Components'!$HJ163)</f>
        <v>5.3803701945492915E-5</v>
      </c>
      <c r="AD160" s="165">
        <f>Return!B160*('DJI Components'!GV163/'DJI Components'!$HJ163)</f>
        <v>5.0162500745020247E-4</v>
      </c>
      <c r="AE160" s="165">
        <f>Return!B160*('DJI Components'!HC163/'DJI Components'!$HJ163)</f>
        <v>4.1971319599010603E-4</v>
      </c>
      <c r="AF160" s="166">
        <f t="shared" si="2"/>
        <v>1.2815294728851272E-2</v>
      </c>
    </row>
    <row r="161" spans="1:32" x14ac:dyDescent="0.2">
      <c r="A161" s="127">
        <f>'DJI Components'!A164</f>
        <v>44308</v>
      </c>
      <c r="B161" s="164">
        <f>Return!B161*('DJI Components'!H164/'DJI Components'!$HJ164)</f>
        <v>1.1370003747380765E-6</v>
      </c>
      <c r="C161" s="165">
        <f>Return!B161*('DJI Components'!O164/'DJI Components'!$HJ164)</f>
        <v>1.1541574018436637E-6</v>
      </c>
      <c r="D161" s="165">
        <f>Return!D161*('DJI Components'!V164/'DJI Components'!$HJ164)</f>
        <v>-1.9444220709834316E-4</v>
      </c>
      <c r="E161" s="165">
        <f>Return!B161*('DJI Components'!AC164/'DJI Components'!$HJ164)</f>
        <v>2.14964671855306E-5</v>
      </c>
      <c r="F161" s="165">
        <f>Return!B161*('DJI Components'!AJ164/'DJI Components'!$HJ164)</f>
        <v>1.3379454522883305E-6</v>
      </c>
      <c r="G161" s="165">
        <f>Return!B161*('DJI Components'!AQ164/'DJI Components'!$HJ164)</f>
        <v>1.2241494416873121E-6</v>
      </c>
      <c r="H161" s="165">
        <f>Return!B161*('DJI Components'!AX164/'DJI Components'!$HJ164)</f>
        <v>1.9003020902883423E-6</v>
      </c>
      <c r="I161" s="165">
        <f>Return!B161*('DJI Components'!BE164/'DJI Components'!$HJ164)</f>
        <v>2.1246273151155264E-6</v>
      </c>
      <c r="J161" s="165">
        <f>Return!B161*('DJI Components'!BL164/'DJI Components'!$HJ164)</f>
        <v>2.2904567724582662E-6</v>
      </c>
      <c r="K161" s="165">
        <f>Return!B161*('DJI Components'!BS164/'DJI Components'!$HJ164)</f>
        <v>3.9427459470507185E-7</v>
      </c>
      <c r="L161" s="165">
        <f>Return!B161*('DJI Components'!BZ164/'DJI Components'!$HJ164)</f>
        <v>1.0974942036346525E-6</v>
      </c>
      <c r="M161" s="165">
        <f>Return!B161*('DJI Components'!CG164/'DJI Components'!$HJ164)</f>
        <v>1.4083543845563849E-6</v>
      </c>
      <c r="N161" s="165">
        <f>Return!B161*('DJI Components'!CN164/'DJI Components'!$HJ164)</f>
        <v>3.3745996788944373E-6</v>
      </c>
      <c r="O161" s="165">
        <f>Return!B161*('DJI Components'!CU164/'DJI Components'!$HJ164)</f>
        <v>2.4667700491295096E-6</v>
      </c>
      <c r="P161" s="165">
        <f>Return!B161*('DJI Components'!DB164/'DJI Components'!$HJ164)</f>
        <v>1.2324872901754308E-6</v>
      </c>
      <c r="Q161" s="165">
        <f>Return!B161*('DJI Components'!DI164/'DJI Components'!$HJ164)</f>
        <v>4.2457652308754868E-6</v>
      </c>
      <c r="R161" s="165">
        <f>Return!B161*('DJI Components'!DP164/'DJI Components'!$HJ164)</f>
        <v>4.3554792105012324E-6</v>
      </c>
      <c r="S161" s="165">
        <f>Return!B161*('DJI Components'!DW164/'DJI Components'!$HJ164)</f>
        <v>1.6971407462195836E-6</v>
      </c>
      <c r="T161" s="165">
        <f>Return!B161*('DJI Components'!ED164/'DJI Components'!$HJ164)</f>
        <v>1.9266893304626271E-6</v>
      </c>
      <c r="U161" s="165">
        <f>Return!B161*('DJI Components'!EK164/'DJI Components'!$HJ164)</f>
        <v>1.8910455163403499E-5</v>
      </c>
      <c r="V161" s="165">
        <f>Return!B161*('DJI Components'!ER164/'DJI Components'!$HJ164)</f>
        <v>1.6080028973768707E-6</v>
      </c>
      <c r="W161" s="165">
        <f>Return!B161*('DJI Components'!EY164/'DJI Components'!$HJ164)</f>
        <v>3.218034606130592E-6</v>
      </c>
      <c r="X161" s="165">
        <f>Return!B161*('DJI Components'!FF164/'DJI Components'!$HJ164)</f>
        <v>1.9549032819391677E-6</v>
      </c>
      <c r="Y161" s="165">
        <f>Return!B161*('DJI Components'!FM164/'DJI Components'!$HJ164)</f>
        <v>3.8267395279043729E-7</v>
      </c>
      <c r="Z161" s="165">
        <f>Return!B161*('DJI Components'!FT164/'DJI Components'!$HJ164)</f>
        <v>3.654297395174041E-6</v>
      </c>
      <c r="AA161" s="165">
        <f>Return!B161*('DJI Components'!GA164/'DJI Components'!$HJ164)</f>
        <v>2.315295555056186E-6</v>
      </c>
      <c r="AB161" s="165">
        <f>Return!B161*('DJI Components'!GH164/'DJI Components'!$HJ164)</f>
        <v>3.7684810083335825E-6</v>
      </c>
      <c r="AC161" s="165">
        <f>Return!B161*('DJI Components'!GO164/'DJI Components'!$HJ164)</f>
        <v>4.1288947606855826E-7</v>
      </c>
      <c r="AD161" s="165">
        <f>Return!B161*('DJI Components'!GV164/'DJI Components'!$HJ164)</f>
        <v>3.8365701832236775E-6</v>
      </c>
      <c r="AE161" s="165">
        <f>Return!B161*('DJI Components'!HC164/'DJI Components'!$HJ164)</f>
        <v>3.2390471559152876E-6</v>
      </c>
      <c r="AF161" s="166">
        <f t="shared" si="2"/>
        <v>-9.6277395669826655E-5</v>
      </c>
    </row>
    <row r="162" spans="1:32" x14ac:dyDescent="0.2">
      <c r="A162" s="127">
        <f>'DJI Components'!A165</f>
        <v>44309</v>
      </c>
      <c r="B162" s="164">
        <f>Return!B162*('DJI Components'!H165/'DJI Components'!$HJ165)</f>
        <v>7.3808743786351922E-5</v>
      </c>
      <c r="C162" s="165">
        <f>Return!B162*('DJI Components'!O165/'DJI Components'!$HJ165)</f>
        <v>7.300919833697135E-5</v>
      </c>
      <c r="D162" s="165">
        <f>Return!D162*('DJI Components'!V165/'DJI Components'!$HJ165)</f>
        <v>1.0336325364886556E-4</v>
      </c>
      <c r="E162" s="165">
        <f>Return!B162*('DJI Components'!AC165/'DJI Components'!$HJ165)</f>
        <v>1.4114877005773031E-3</v>
      </c>
      <c r="F162" s="165">
        <f>Return!B162*('DJI Components'!AJ165/'DJI Components'!$HJ165)</f>
        <v>8.7786211315469561E-5</v>
      </c>
      <c r="G162" s="165">
        <f>Return!B162*('DJI Components'!AQ165/'DJI Components'!$HJ165)</f>
        <v>7.9375965463463548E-5</v>
      </c>
      <c r="H162" s="165">
        <f>Return!B162*('DJI Components'!AX165/'DJI Components'!$HJ165)</f>
        <v>1.2329403920583875E-4</v>
      </c>
      <c r="I162" s="165">
        <f>Return!B162*('DJI Components'!BE165/'DJI Components'!$HJ165)</f>
        <v>1.3812501851103768E-4</v>
      </c>
      <c r="J162" s="165">
        <f>Return!B162*('DJI Components'!BL165/'DJI Components'!$HJ165)</f>
        <v>1.4789235690298232E-4</v>
      </c>
      <c r="K162" s="165">
        <f>Return!B162*('DJI Components'!BS165/'DJI Components'!$HJ165)</f>
        <v>2.5854013995246114E-5</v>
      </c>
      <c r="L162" s="165">
        <f>Return!B162*('DJI Components'!BZ165/'DJI Components'!$HJ165)</f>
        <v>7.2604734257159466E-5</v>
      </c>
      <c r="M162" s="165">
        <f>Return!B162*('DJI Components'!CG165/'DJI Components'!$HJ165)</f>
        <v>9.1654595697677763E-5</v>
      </c>
      <c r="N162" s="165">
        <f>Return!B162*('DJI Components'!CN165/'DJI Components'!$HJ165)</f>
        <v>2.193000084640148E-4</v>
      </c>
      <c r="O162" s="165">
        <f>Return!B162*('DJI Components'!CU165/'DJI Components'!$HJ165)</f>
        <v>1.5063412337270194E-4</v>
      </c>
      <c r="P162" s="165">
        <f>Return!B162*('DJI Components'!DB165/'DJI Components'!$HJ165)</f>
        <v>8.013993217937163E-5</v>
      </c>
      <c r="Q162" s="165">
        <f>Return!B162*('DJI Components'!DI165/'DJI Components'!$HJ165)</f>
        <v>2.7447878283603329E-4</v>
      </c>
      <c r="R162" s="165">
        <f>Return!B162*('DJI Components'!DP165/'DJI Components'!$HJ165)</f>
        <v>2.8629507844873437E-4</v>
      </c>
      <c r="S162" s="165">
        <f>Return!B162*('DJI Components'!DW165/'DJI Components'!$HJ165)</f>
        <v>1.1022323115377721E-4</v>
      </c>
      <c r="T162" s="165">
        <f>Return!B162*('DJI Components'!ED165/'DJI Components'!$HJ165)</f>
        <v>1.2413999443675776E-4</v>
      </c>
      <c r="U162" s="165">
        <f>Return!B162*('DJI Components'!EK165/'DJI Components'!$HJ165)</f>
        <v>1.2385612022349417E-3</v>
      </c>
      <c r="V162" s="165">
        <f>Return!B162*('DJI Components'!ER165/'DJI Components'!$HJ165)</f>
        <v>1.045237699363254E-4</v>
      </c>
      <c r="W162" s="165">
        <f>Return!B162*('DJI Components'!EY165/'DJI Components'!$HJ165)</f>
        <v>2.0649286086690764E-4</v>
      </c>
      <c r="X162" s="165">
        <f>Return!B162*('DJI Components'!FF165/'DJI Components'!$HJ165)</f>
        <v>1.2455075563753821E-4</v>
      </c>
      <c r="Y162" s="165">
        <f>Return!B162*('DJI Components'!FM165/'DJI Components'!$HJ165)</f>
        <v>2.4993632060188099E-5</v>
      </c>
      <c r="Z162" s="165">
        <f>Return!B162*('DJI Components'!FT165/'DJI Components'!$HJ165)</f>
        <v>2.3793545637359085E-4</v>
      </c>
      <c r="AA162" s="165">
        <f>Return!B162*('DJI Components'!GA165/'DJI Components'!$HJ165)</f>
        <v>1.4938395594680978E-4</v>
      </c>
      <c r="AB162" s="165">
        <f>Return!B162*('DJI Components'!GH165/'DJI Components'!$HJ165)</f>
        <v>2.4503080039614772E-4</v>
      </c>
      <c r="AC162" s="165">
        <f>Return!B162*('DJI Components'!GO165/'DJI Components'!$HJ165)</f>
        <v>2.6095269293794346E-5</v>
      </c>
      <c r="AD162" s="165">
        <f>Return!B162*('DJI Components'!GV165/'DJI Components'!$HJ165)</f>
        <v>2.4785839662466909E-4</v>
      </c>
      <c r="AE162" s="165">
        <f>Return!B162*('DJI Components'!HC165/'DJI Components'!$HJ165)</f>
        <v>2.092091239967045E-4</v>
      </c>
      <c r="AF162" s="166">
        <f t="shared" si="2"/>
        <v>6.4881022059573744E-3</v>
      </c>
    </row>
    <row r="163" spans="1:32" x14ac:dyDescent="0.2">
      <c r="A163" s="127">
        <f>'DJI Components'!A166</f>
        <v>44312</v>
      </c>
      <c r="B163" s="164">
        <f>Return!B163*('DJI Components'!H166/'DJI Components'!$HJ166)</f>
        <v>-1.4329215494164797E-4</v>
      </c>
      <c r="C163" s="165">
        <f>Return!B163*('DJI Components'!O166/'DJI Components'!$HJ166)</f>
        <v>-1.4954289528709618E-4</v>
      </c>
      <c r="D163" s="165">
        <f>Return!D163*('DJI Components'!V166/'DJI Components'!$HJ166)</f>
        <v>-7.8633626282162162E-5</v>
      </c>
      <c r="E163" s="165">
        <f>Return!B163*('DJI Components'!AC166/'DJI Components'!$HJ166)</f>
        <v>-2.7838033700597173E-3</v>
      </c>
      <c r="F163" s="165">
        <f>Return!B163*('DJI Components'!AJ166/'DJI Components'!$HJ166)</f>
        <v>-1.7483796238352672E-4</v>
      </c>
      <c r="G163" s="165">
        <f>Return!B163*('DJI Components'!AQ166/'DJI Components'!$HJ166)</f>
        <v>-1.5638948671301776E-4</v>
      </c>
      <c r="H163" s="165">
        <f>Return!B163*('DJI Components'!AX166/'DJI Components'!$HJ166)</f>
        <v>-2.4237282837298387E-4</v>
      </c>
      <c r="I163" s="165">
        <f>Return!B163*('DJI Components'!BE166/'DJI Components'!$HJ166)</f>
        <v>-2.7019518569228673E-4</v>
      </c>
      <c r="J163" s="165">
        <f>Return!B163*('DJI Components'!BL166/'DJI Components'!$HJ166)</f>
        <v>-2.8648983058687008E-4</v>
      </c>
      <c r="K163" s="165">
        <f>Return!B163*('DJI Components'!BS166/'DJI Components'!$HJ166)</f>
        <v>-5.0918545713150263E-5</v>
      </c>
      <c r="L163" s="165">
        <f>Return!B163*('DJI Components'!BZ166/'DJI Components'!$HJ166)</f>
        <v>-1.4452372909925154E-4</v>
      </c>
      <c r="M163" s="165">
        <f>Return!B163*('DJI Components'!CG166/'DJI Components'!$HJ166)</f>
        <v>-1.7978308057758021E-4</v>
      </c>
      <c r="N163" s="165">
        <f>Return!B163*('DJI Components'!CN166/'DJI Components'!$HJ166)</f>
        <v>-4.2603748497292465E-4</v>
      </c>
      <c r="O163" s="165">
        <f>Return!B163*('DJI Components'!CU166/'DJI Components'!$HJ166)</f>
        <v>-2.938057228430066E-4</v>
      </c>
      <c r="P163" s="165">
        <f>Return!B163*('DJI Components'!DB166/'DJI Components'!$HJ166)</f>
        <v>-1.5663490999678713E-4</v>
      </c>
      <c r="Q163" s="165">
        <f>Return!B163*('DJI Components'!DI166/'DJI Components'!$HJ166)</f>
        <v>-5.35167758952918E-4</v>
      </c>
      <c r="R163" s="165">
        <f>Return!B163*('DJI Components'!DP166/'DJI Components'!$HJ166)</f>
        <v>-5.6435517494037122E-4</v>
      </c>
      <c r="S163" s="165">
        <f>Return!B163*('DJI Components'!DW166/'DJI Components'!$HJ166)</f>
        <v>-2.1464470269795364E-4</v>
      </c>
      <c r="T163" s="165">
        <f>Return!B163*('DJI Components'!ED166/'DJI Components'!$HJ166)</f>
        <v>-2.4301078031949236E-4</v>
      </c>
      <c r="U163" s="165">
        <f>Return!B163*('DJI Components'!EK166/'DJI Components'!$HJ166)</f>
        <v>-2.4392288319953536E-3</v>
      </c>
      <c r="V163" s="165">
        <f>Return!B163*('DJI Components'!ER166/'DJI Components'!$HJ166)</f>
        <v>-2.0776071579690672E-4</v>
      </c>
      <c r="W163" s="165">
        <f>Return!B163*('DJI Components'!EY166/'DJI Components'!$HJ166)</f>
        <v>-3.9792128837391202E-4</v>
      </c>
      <c r="X163" s="165">
        <f>Return!B163*('DJI Components'!FF166/'DJI Components'!$HJ166)</f>
        <v>-2.4802363137743172E-4</v>
      </c>
      <c r="Y163" s="165">
        <f>Return!B163*('DJI Components'!FM166/'DJI Components'!$HJ166)</f>
        <v>-4.8490266821106339E-5</v>
      </c>
      <c r="Z163" s="165">
        <f>Return!B163*('DJI Components'!FT166/'DJI Components'!$HJ166)</f>
        <v>-4.6267341094452486E-4</v>
      </c>
      <c r="AA163" s="165">
        <f>Return!B163*('DJI Components'!GA166/'DJI Components'!$HJ166)</f>
        <v>-2.9190189691568355E-4</v>
      </c>
      <c r="AB163" s="165">
        <f>Return!B163*('DJI Components'!GH166/'DJI Components'!$HJ166)</f>
        <v>-4.825388284092684E-4</v>
      </c>
      <c r="AC163" s="165">
        <f>Return!B163*('DJI Components'!GO166/'DJI Components'!$HJ166)</f>
        <v>-5.1028726156085681E-5</v>
      </c>
      <c r="AD163" s="165">
        <f>Return!B163*('DJI Components'!GV166/'DJI Components'!$HJ166)</f>
        <v>-4.8045396875799449E-4</v>
      </c>
      <c r="AE163" s="165">
        <f>Return!B163*('DJI Components'!HC166/'DJI Components'!$HJ166)</f>
        <v>-4.1419674022662634E-4</v>
      </c>
      <c r="AF163" s="166">
        <f t="shared" si="2"/>
        <v>-1.2618657536207639E-2</v>
      </c>
    </row>
    <row r="164" spans="1:32" x14ac:dyDescent="0.2">
      <c r="A164" s="127">
        <f>'DJI Components'!A167</f>
        <v>44313</v>
      </c>
      <c r="B164" s="164">
        <f>Return!B164*('DJI Components'!H167/'DJI Components'!$HJ167)</f>
        <v>-2.8503095954330129E-4</v>
      </c>
      <c r="C164" s="165">
        <f>Return!B164*('DJI Components'!O167/'DJI Components'!$HJ167)</f>
        <v>-3.0542958109592124E-4</v>
      </c>
      <c r="D164" s="165">
        <f>Return!D164*('DJI Components'!V167/'DJI Components'!$HJ167)</f>
        <v>-2.0514491415422393E-5</v>
      </c>
      <c r="E164" s="165">
        <f>Return!B164*('DJI Components'!AC167/'DJI Components'!$HJ167)</f>
        <v>-5.6710155484655045E-3</v>
      </c>
      <c r="F164" s="165">
        <f>Return!B164*('DJI Components'!AJ167/'DJI Components'!$HJ167)</f>
        <v>-3.5856846058110312E-4</v>
      </c>
      <c r="G164" s="165">
        <f>Return!B164*('DJI Components'!AQ167/'DJI Components'!$HJ167)</f>
        <v>-3.1906591850166551E-4</v>
      </c>
      <c r="H164" s="165">
        <f>Return!B164*('DJI Components'!AX167/'DJI Components'!$HJ167)</f>
        <v>-5.0071449539207077E-4</v>
      </c>
      <c r="I164" s="165">
        <f>Return!B164*('DJI Components'!BE167/'DJI Components'!$HJ167)</f>
        <v>-5.4889406305732441E-4</v>
      </c>
      <c r="J164" s="165">
        <f>Return!B164*('DJI Components'!BL167/'DJI Components'!$HJ167)</f>
        <v>-5.8418275789184633E-4</v>
      </c>
      <c r="K164" s="165">
        <f>Return!B164*('DJI Components'!BS167/'DJI Components'!$HJ167)</f>
        <v>-1.0418603291268157E-4</v>
      </c>
      <c r="L164" s="165">
        <f>Return!B164*('DJI Components'!BZ167/'DJI Components'!$HJ167)</f>
        <v>-2.9781056900462805E-4</v>
      </c>
      <c r="M164" s="165">
        <f>Return!B164*('DJI Components'!CG167/'DJI Components'!$HJ167)</f>
        <v>-3.7007713891827328E-4</v>
      </c>
      <c r="N164" s="165">
        <f>Return!B164*('DJI Components'!CN167/'DJI Components'!$HJ167)</f>
        <v>-8.7166353453240787E-4</v>
      </c>
      <c r="O164" s="165">
        <f>Return!B164*('DJI Components'!CU167/'DJI Components'!$HJ167)</f>
        <v>-5.9192845850148453E-4</v>
      </c>
      <c r="P164" s="165">
        <f>Return!B164*('DJI Components'!DB167/'DJI Components'!$HJ167)</f>
        <v>-3.2086610924437765E-4</v>
      </c>
      <c r="Q164" s="165">
        <f>Return!B164*('DJI Components'!DI167/'DJI Components'!$HJ167)</f>
        <v>-1.0866324561040451E-3</v>
      </c>
      <c r="R164" s="165">
        <f>Return!B164*('DJI Components'!DP167/'DJI Components'!$HJ167)</f>
        <v>-1.1577790590561125E-3</v>
      </c>
      <c r="S164" s="165">
        <f>Return!B164*('DJI Components'!DW167/'DJI Components'!$HJ167)</f>
        <v>-4.4337415935538415E-4</v>
      </c>
      <c r="T164" s="165">
        <f>Return!B164*('DJI Components'!ED167/'DJI Components'!$HJ167)</f>
        <v>-4.9517610830864878E-4</v>
      </c>
      <c r="U164" s="165">
        <f>Return!B164*('DJI Components'!EK167/'DJI Components'!$HJ167)</f>
        <v>-4.9892644247147558E-3</v>
      </c>
      <c r="V164" s="165">
        <f>Return!B164*('DJI Components'!ER167/'DJI Components'!$HJ167)</f>
        <v>-4.2592249986422891E-4</v>
      </c>
      <c r="W164" s="165">
        <f>Return!B164*('DJI Components'!EY167/'DJI Components'!$HJ167)</f>
        <v>-8.1211917229632806E-4</v>
      </c>
      <c r="X164" s="165">
        <f>Return!B164*('DJI Components'!FF167/'DJI Components'!$HJ167)</f>
        <v>-5.1527583599164011E-4</v>
      </c>
      <c r="Y164" s="165">
        <f>Return!B164*('DJI Components'!FM167/'DJI Components'!$HJ167)</f>
        <v>-9.8687346622433649E-5</v>
      </c>
      <c r="Z164" s="165">
        <f>Return!B164*('DJI Components'!FT167/'DJI Components'!$HJ167)</f>
        <v>-9.4160166556996169E-4</v>
      </c>
      <c r="AA164" s="165">
        <f>Return!B164*('DJI Components'!GA167/'DJI Components'!$HJ167)</f>
        <v>-5.8961645625951005E-4</v>
      </c>
      <c r="AB164" s="165">
        <f>Return!B164*('DJI Components'!GH167/'DJI Components'!$HJ167)</f>
        <v>-9.8357653029183464E-4</v>
      </c>
      <c r="AC164" s="165">
        <f>Return!B164*('DJI Components'!GO167/'DJI Components'!$HJ167)</f>
        <v>-9.8771527476240197E-5</v>
      </c>
      <c r="AD164" s="165">
        <f>Return!B164*('DJI Components'!GV167/'DJI Components'!$HJ167)</f>
        <v>-9.8450229209954198E-4</v>
      </c>
      <c r="AE164" s="165">
        <f>Return!B164*('DJI Components'!HC167/'DJI Components'!$HJ167)</f>
        <v>-8.4754998079813538E-4</v>
      </c>
      <c r="AF164" s="166">
        <f t="shared" si="2"/>
        <v>-2.5619797633866809E-2</v>
      </c>
    </row>
    <row r="165" spans="1:32" x14ac:dyDescent="0.2">
      <c r="A165" s="127">
        <f>'DJI Components'!A168</f>
        <v>44314</v>
      </c>
      <c r="B165" s="164">
        <f>Return!B165*('DJI Components'!H168/'DJI Components'!$HJ168)</f>
        <v>8.484560142405462E-5</v>
      </c>
      <c r="C165" s="165">
        <f>Return!B165*('DJI Components'!O168/'DJI Components'!$HJ168)</f>
        <v>9.1539155356098827E-5</v>
      </c>
      <c r="D165" s="165">
        <f>Return!D165*('DJI Components'!V168/'DJI Components'!$HJ168)</f>
        <v>-9.5898857332862722E-4</v>
      </c>
      <c r="E165" s="165">
        <f>Return!B165*('DJI Components'!AC168/'DJI Components'!$HJ168)</f>
        <v>1.6652509752843763E-3</v>
      </c>
      <c r="F165" s="165">
        <f>Return!B165*('DJI Components'!AJ168/'DJI Components'!$HJ168)</f>
        <v>1.0286689779742783E-4</v>
      </c>
      <c r="G165" s="165">
        <f>Return!B165*('DJI Components'!AQ168/'DJI Components'!$HJ168)</f>
        <v>9.5061524095842967E-5</v>
      </c>
      <c r="H165" s="165">
        <f>Return!B165*('DJI Components'!AX168/'DJI Components'!$HJ168)</f>
        <v>1.5155224766018072E-4</v>
      </c>
      <c r="I165" s="165">
        <f>Return!B165*('DJI Components'!BE168/'DJI Components'!$HJ168)</f>
        <v>1.6133518589440555E-4</v>
      </c>
      <c r="J165" s="165">
        <f>Return!B165*('DJI Components'!BL168/'DJI Components'!$HJ168)</f>
        <v>1.7261325016958902E-4</v>
      </c>
      <c r="K165" s="165">
        <f>Return!B165*('DJI Components'!BS168/'DJI Components'!$HJ168)</f>
        <v>3.076697320291164E-5</v>
      </c>
      <c r="L165" s="165">
        <f>Return!B165*('DJI Components'!BZ168/'DJI Components'!$HJ168)</f>
        <v>8.835586811430168E-5</v>
      </c>
      <c r="M165" s="165">
        <f>Return!B165*('DJI Components'!CG168/'DJI Components'!$HJ168)</f>
        <v>1.1067398969122526E-4</v>
      </c>
      <c r="N165" s="165">
        <f>Return!B165*('DJI Components'!CN168/'DJI Components'!$HJ168)</f>
        <v>2.5680257687245739E-4</v>
      </c>
      <c r="O165" s="165">
        <f>Return!B165*('DJI Components'!CU168/'DJI Components'!$HJ168)</f>
        <v>1.7381344478206232E-4</v>
      </c>
      <c r="P165" s="165">
        <f>Return!B165*('DJI Components'!DB168/'DJI Components'!$HJ168)</f>
        <v>9.545207665615734E-5</v>
      </c>
      <c r="Q165" s="165">
        <f>Return!B165*('DJI Components'!DI168/'DJI Components'!$HJ168)</f>
        <v>3.1865562892415651E-4</v>
      </c>
      <c r="R165" s="165">
        <f>Return!B165*('DJI Components'!DP168/'DJI Components'!$HJ168)</f>
        <v>3.442507912744753E-4</v>
      </c>
      <c r="S165" s="165">
        <f>Return!B165*('DJI Components'!DW168/'DJI Components'!$HJ168)</f>
        <v>1.2955042285838546E-4</v>
      </c>
      <c r="T165" s="165">
        <f>Return!B165*('DJI Components'!ED168/'DJI Components'!$HJ168)</f>
        <v>1.4577583484959398E-4</v>
      </c>
      <c r="U165" s="165">
        <f>Return!B165*('DJI Components'!EK168/'DJI Components'!$HJ168)</f>
        <v>1.43225290566072E-3</v>
      </c>
      <c r="V165" s="165">
        <f>Return!B165*('DJI Components'!ER168/'DJI Components'!$HJ168)</f>
        <v>1.2449393258485869E-4</v>
      </c>
      <c r="W165" s="165">
        <f>Return!B165*('DJI Components'!EY168/'DJI Components'!$HJ168)</f>
        <v>2.4032115424157843E-4</v>
      </c>
      <c r="X165" s="165">
        <f>Return!B165*('DJI Components'!FF168/'DJI Components'!$HJ168)</f>
        <v>1.494453704875438E-4</v>
      </c>
      <c r="Y165" s="165">
        <f>Return!B165*('DJI Components'!FM168/'DJI Components'!$HJ168)</f>
        <v>2.8889646509871867E-5</v>
      </c>
      <c r="Z165" s="165">
        <f>Return!B165*('DJI Components'!FT168/'DJI Components'!$HJ168)</f>
        <v>2.7823433537973107E-4</v>
      </c>
      <c r="AA165" s="165">
        <f>Return!B165*('DJI Components'!GA168/'DJI Components'!$HJ168)</f>
        <v>1.7452641984626286E-4</v>
      </c>
      <c r="AB165" s="165">
        <f>Return!B165*('DJI Components'!GH168/'DJI Components'!$HJ168)</f>
        <v>2.950452026913649E-4</v>
      </c>
      <c r="AC165" s="165">
        <f>Return!B165*('DJI Components'!GO168/'DJI Components'!$HJ168)</f>
        <v>2.9216738014335607E-5</v>
      </c>
      <c r="AD165" s="165">
        <f>Return!B165*('DJI Components'!GV168/'DJI Components'!$HJ168)</f>
        <v>2.8981487618833321E-4</v>
      </c>
      <c r="AE165" s="165">
        <f>Return!B165*('DJI Components'!HC168/'DJI Components'!$HJ168)</f>
        <v>2.4869069262095487E-4</v>
      </c>
      <c r="AF165" s="166">
        <f t="shared" si="2"/>
        <v>6.551105145804632E-3</v>
      </c>
    </row>
    <row r="166" spans="1:32" x14ac:dyDescent="0.2">
      <c r="A166" s="127">
        <f>'DJI Components'!A169</f>
        <v>44315</v>
      </c>
      <c r="B166" s="164">
        <f>Return!B166*('DJI Components'!H169/'DJI Components'!$HJ169)</f>
        <v>1.7966297665249762E-4</v>
      </c>
      <c r="C166" s="165">
        <f>Return!B166*('DJI Components'!O169/'DJI Components'!$HJ169)</f>
        <v>1.9341264579320579E-4</v>
      </c>
      <c r="D166" s="165">
        <f>Return!D166*('DJI Components'!V169/'DJI Components'!$HJ169)</f>
        <v>-1.1144226753028453E-4</v>
      </c>
      <c r="E166" s="165">
        <f>Return!B166*('DJI Components'!AC169/'DJI Components'!$HJ169)</f>
        <v>3.4683471895767359E-3</v>
      </c>
      <c r="F166" s="165">
        <f>Return!B166*('DJI Components'!AJ169/'DJI Components'!$HJ169)</f>
        <v>2.1484636574050045E-4</v>
      </c>
      <c r="G166" s="165">
        <f>Return!B166*('DJI Components'!AQ169/'DJI Components'!$HJ169)</f>
        <v>1.9402053114749696E-4</v>
      </c>
      <c r="H166" s="165">
        <f>Return!B166*('DJI Components'!AX169/'DJI Components'!$HJ169)</f>
        <v>3.2092952264788446E-4</v>
      </c>
      <c r="I166" s="165">
        <f>Return!B166*('DJI Components'!BE169/'DJI Components'!$HJ169)</f>
        <v>3.3857984138140702E-4</v>
      </c>
      <c r="J166" s="165">
        <f>Return!B166*('DJI Components'!BL169/'DJI Components'!$HJ169)</f>
        <v>3.6428230543420663E-4</v>
      </c>
      <c r="K166" s="165">
        <f>Return!B166*('DJI Components'!BS169/'DJI Components'!$HJ169)</f>
        <v>6.4852834485903686E-5</v>
      </c>
      <c r="L166" s="165">
        <f>Return!B166*('DJI Components'!BZ169/'DJI Components'!$HJ169)</f>
        <v>1.8673447085463187E-4</v>
      </c>
      <c r="M166" s="165">
        <f>Return!B166*('DJI Components'!CG169/'DJI Components'!$HJ169)</f>
        <v>2.3029263293970149E-4</v>
      </c>
      <c r="N166" s="165">
        <f>Return!B166*('DJI Components'!CN169/'DJI Components'!$HJ169)</f>
        <v>5.4468925652902068E-4</v>
      </c>
      <c r="O166" s="165">
        <f>Return!B166*('DJI Components'!CU169/'DJI Components'!$HJ169)</f>
        <v>3.6643559605011142E-4</v>
      </c>
      <c r="P166" s="165">
        <f>Return!B166*('DJI Components'!DB169/'DJI Components'!$HJ169)</f>
        <v>2.0067955396041058E-4</v>
      </c>
      <c r="Q166" s="165">
        <f>Return!B166*('DJI Components'!DI169/'DJI Components'!$HJ169)</f>
        <v>6.7328861775435307E-4</v>
      </c>
      <c r="R166" s="165">
        <f>Return!B166*('DJI Components'!DP169/'DJI Components'!$HJ169)</f>
        <v>7.3148663355248797E-4</v>
      </c>
      <c r="S166" s="165">
        <f>Return!B166*('DJI Components'!DW169/'DJI Components'!$HJ169)</f>
        <v>2.7327996825509098E-4</v>
      </c>
      <c r="T166" s="165">
        <f>Return!B166*('DJI Components'!ED169/'DJI Components'!$HJ169)</f>
        <v>2.9040570559552779E-4</v>
      </c>
      <c r="U166" s="165">
        <f>Return!B166*('DJI Components'!EK169/'DJI Components'!$HJ169)</f>
        <v>2.961256514177319E-3</v>
      </c>
      <c r="V166" s="165">
        <f>Return!B166*('DJI Components'!ER169/'DJI Components'!$HJ169)</f>
        <v>2.6454955741242963E-4</v>
      </c>
      <c r="W166" s="165">
        <f>Return!B166*('DJI Components'!EY169/'DJI Components'!$HJ169)</f>
        <v>5.0514167412388873E-4</v>
      </c>
      <c r="X166" s="165">
        <f>Return!B166*('DJI Components'!FF169/'DJI Components'!$HJ169)</f>
        <v>3.0887863148241102E-4</v>
      </c>
      <c r="Y166" s="165">
        <f>Return!B166*('DJI Components'!FM169/'DJI Components'!$HJ169)</f>
        <v>6.0963629455983876E-5</v>
      </c>
      <c r="Z166" s="165">
        <f>Return!B166*('DJI Components'!FT169/'DJI Components'!$HJ169)</f>
        <v>5.9016325401347518E-4</v>
      </c>
      <c r="AA166" s="165">
        <f>Return!B166*('DJI Components'!GA169/'DJI Components'!$HJ169)</f>
        <v>3.6950927865608146E-4</v>
      </c>
      <c r="AB166" s="165">
        <f>Return!B166*('DJI Components'!GH169/'DJI Components'!$HJ169)</f>
        <v>6.2395647905354981E-4</v>
      </c>
      <c r="AC166" s="165">
        <f>Return!B166*('DJI Components'!GO169/'DJI Components'!$HJ169)</f>
        <v>5.7892360329263708E-5</v>
      </c>
      <c r="AD166" s="165">
        <f>Return!B166*('DJI Components'!GV169/'DJI Components'!$HJ169)</f>
        <v>6.1169444738079688E-4</v>
      </c>
      <c r="AE166" s="165">
        <f>Return!B166*('DJI Components'!HC169/'DJI Components'!$HJ169)</f>
        <v>5.2383866431016351E-4</v>
      </c>
      <c r="AF166" s="166">
        <f t="shared" si="2"/>
        <v>1.5602628871216252E-2</v>
      </c>
    </row>
    <row r="167" spans="1:32" x14ac:dyDescent="0.2">
      <c r="A167" s="127">
        <f>'DJI Components'!A170</f>
        <v>44316</v>
      </c>
      <c r="B167" s="164">
        <f>Return!B167*('DJI Components'!H170/'DJI Components'!$HJ170)</f>
        <v>-1.0796028452388902E-4</v>
      </c>
      <c r="C167" s="165">
        <f>Return!B167*('DJI Components'!O170/'DJI Components'!$HJ170)</f>
        <v>-1.1637711136766334E-4</v>
      </c>
      <c r="D167" s="165">
        <f>Return!D167*('DJI Components'!V170/'DJI Components'!$HJ170)</f>
        <v>2.7237426997489409E-4</v>
      </c>
      <c r="E167" s="165">
        <f>Return!B167*('DJI Components'!AC170/'DJI Components'!$HJ170)</f>
        <v>-2.0724923363972672E-3</v>
      </c>
      <c r="F167" s="165">
        <f>Return!B167*('DJI Components'!AJ170/'DJI Components'!$HJ170)</f>
        <v>-1.2945246523930022E-4</v>
      </c>
      <c r="G167" s="165">
        <f>Return!B167*('DJI Components'!AQ170/'DJI Components'!$HJ170)</f>
        <v>-1.1804861100676967E-4</v>
      </c>
      <c r="H167" s="165">
        <f>Return!B167*('DJI Components'!AX170/'DJI Components'!$HJ170)</f>
        <v>-1.8774021691143582E-4</v>
      </c>
      <c r="I167" s="165">
        <f>Return!B167*('DJI Components'!BE170/'DJI Components'!$HJ170)</f>
        <v>-2.0322971772128117E-4</v>
      </c>
      <c r="J167" s="165">
        <f>Return!B167*('DJI Components'!BL170/'DJI Components'!$HJ170)</f>
        <v>-2.1987915028769396E-4</v>
      </c>
      <c r="K167" s="165">
        <f>Return!B167*('DJI Components'!BS170/'DJI Components'!$HJ170)</f>
        <v>-3.8765300972857286E-5</v>
      </c>
      <c r="L167" s="165">
        <f>Return!B167*('DJI Components'!BZ170/'DJI Components'!$HJ170)</f>
        <v>-1.118458386219393E-4</v>
      </c>
      <c r="M167" s="165">
        <f>Return!B167*('DJI Components'!CG170/'DJI Components'!$HJ170)</f>
        <v>-1.3722111715378565E-4</v>
      </c>
      <c r="N167" s="165">
        <f>Return!B167*('DJI Components'!CN170/'DJI Components'!$HJ170)</f>
        <v>-3.287807575044025E-4</v>
      </c>
      <c r="O167" s="165">
        <f>Return!B167*('DJI Components'!CU170/'DJI Components'!$HJ170)</f>
        <v>-2.1946507789080238E-4</v>
      </c>
      <c r="P167" s="165">
        <f>Return!B167*('DJI Components'!DB170/'DJI Components'!$HJ170)</f>
        <v>-1.1976545738338636E-4</v>
      </c>
      <c r="Q167" s="165">
        <f>Return!B167*('DJI Components'!DI170/'DJI Components'!$HJ170)</f>
        <v>-4.0484490264245342E-4</v>
      </c>
      <c r="R167" s="165">
        <f>Return!B167*('DJI Components'!DP170/'DJI Components'!$HJ170)</f>
        <v>-4.3986571565986568E-4</v>
      </c>
      <c r="S167" s="165">
        <f>Return!B167*('DJI Components'!DW170/'DJI Components'!$HJ170)</f>
        <v>-1.6641950354723574E-4</v>
      </c>
      <c r="T167" s="165">
        <f>Return!B167*('DJI Components'!ED170/'DJI Components'!$HJ170)</f>
        <v>-1.7821107238547997E-4</v>
      </c>
      <c r="U167" s="165">
        <f>Return!B167*('DJI Components'!EK170/'DJI Components'!$HJ170)</f>
        <v>-1.7943241118242603E-3</v>
      </c>
      <c r="V167" s="165">
        <f>Return!B167*('DJI Components'!ER170/'DJI Components'!$HJ170)</f>
        <v>-1.5973841755404075E-4</v>
      </c>
      <c r="W167" s="165">
        <f>Return!B167*('DJI Components'!EY170/'DJI Components'!$HJ170)</f>
        <v>-3.0858757187392384E-4</v>
      </c>
      <c r="X167" s="165">
        <f>Return!B167*('DJI Components'!FF170/'DJI Components'!$HJ170)</f>
        <v>-1.9206232783039329E-4</v>
      </c>
      <c r="Y167" s="165">
        <f>Return!B167*('DJI Components'!FM170/'DJI Components'!$HJ170)</f>
        <v>-3.6741183213422907E-5</v>
      </c>
      <c r="Z167" s="165">
        <f>Return!B167*('DJI Components'!FT170/'DJI Components'!$HJ170)</f>
        <v>-3.5554525223435311E-4</v>
      </c>
      <c r="AA167" s="165">
        <f>Return!B167*('DJI Components'!GA170/'DJI Components'!$HJ170)</f>
        <v>-2.2602930156253833E-4</v>
      </c>
      <c r="AB167" s="165">
        <f>Return!B167*('DJI Components'!GH170/'DJI Components'!$HJ170)</f>
        <v>-3.7329661052226795E-4</v>
      </c>
      <c r="AC167" s="165">
        <f>Return!B167*('DJI Components'!GO170/'DJI Components'!$HJ170)</f>
        <v>-3.3594374705601505E-5</v>
      </c>
      <c r="AD167" s="165">
        <f>Return!B167*('DJI Components'!GV170/'DJI Components'!$HJ170)</f>
        <v>-3.7187546266316676E-4</v>
      </c>
      <c r="AE167" s="165">
        <f>Return!B167*('DJI Components'!HC170/'DJI Components'!$HJ170)</f>
        <v>-3.190101416012039E-4</v>
      </c>
      <c r="AF167" s="166">
        <f t="shared" si="2"/>
        <v>-9.1987951228277888E-3</v>
      </c>
    </row>
    <row r="168" spans="1:32" x14ac:dyDescent="0.2">
      <c r="A168" s="127">
        <f>'DJI Components'!A171</f>
        <v>44319</v>
      </c>
      <c r="B168" s="164">
        <f>Return!B168*('DJI Components'!H171/'DJI Components'!$HJ171)</f>
        <v>8.4037205223667387E-5</v>
      </c>
      <c r="C168" s="165">
        <f>Return!B168*('DJI Components'!O171/'DJI Components'!$HJ171)</f>
        <v>9.0768768634975569E-5</v>
      </c>
      <c r="D168" s="165">
        <f>Return!D168*('DJI Components'!V171/'DJI Components'!$HJ171)</f>
        <v>3.0734942741082418E-4</v>
      </c>
      <c r="E168" s="165">
        <f>Return!B168*('DJI Components'!AC171/'DJI Components'!$HJ171)</f>
        <v>1.6144606030267506E-3</v>
      </c>
      <c r="F168" s="165">
        <f>Return!B168*('DJI Components'!AJ171/'DJI Components'!$HJ171)</f>
        <v>1.0039672696892296E-4</v>
      </c>
      <c r="G168" s="165">
        <f>Return!B168*('DJI Components'!AQ171/'DJI Components'!$HJ171)</f>
        <v>9.1233885279306647E-5</v>
      </c>
      <c r="H168" s="165">
        <f>Return!B168*('DJI Components'!AX171/'DJI Components'!$HJ171)</f>
        <v>1.4851907311480629E-4</v>
      </c>
      <c r="I168" s="165">
        <f>Return!B168*('DJI Components'!BE171/'DJI Components'!$HJ171)</f>
        <v>1.578268075443782E-4</v>
      </c>
      <c r="J168" s="165">
        <f>Return!B168*('DJI Components'!BL171/'DJI Components'!$HJ171)</f>
        <v>1.7146271074758651E-4</v>
      </c>
      <c r="K168" s="165">
        <f>Return!B168*('DJI Components'!BS171/'DJI Components'!$HJ171)</f>
        <v>3.0406372876260399E-5</v>
      </c>
      <c r="L168" s="165">
        <f>Return!B168*('DJI Components'!BZ171/'DJI Components'!$HJ171)</f>
        <v>8.6841481940853684E-5</v>
      </c>
      <c r="M168" s="165">
        <f>Return!B168*('DJI Components'!CG171/'DJI Components'!$HJ171)</f>
        <v>1.0576805047641609E-4</v>
      </c>
      <c r="N168" s="165">
        <f>Return!B168*('DJI Components'!CN171/'DJI Components'!$HJ171)</f>
        <v>2.5921165190412191E-4</v>
      </c>
      <c r="O168" s="165">
        <f>Return!B168*('DJI Components'!CU171/'DJI Components'!$HJ171)</f>
        <v>1.6877332630883352E-4</v>
      </c>
      <c r="P168" s="165">
        <f>Return!B168*('DJI Components'!DB171/'DJI Components'!$HJ171)</f>
        <v>9.4408313676248572E-5</v>
      </c>
      <c r="Q168" s="165">
        <f>Return!B168*('DJI Components'!DI171/'DJI Components'!$HJ171)</f>
        <v>3.1756948397823506E-4</v>
      </c>
      <c r="R168" s="165">
        <f>Return!B168*('DJI Components'!DP171/'DJI Components'!$HJ171)</f>
        <v>3.388668189122954E-4</v>
      </c>
      <c r="S168" s="165">
        <f>Return!B168*('DJI Components'!DW171/'DJI Components'!$HJ171)</f>
        <v>1.2830036791289915E-4</v>
      </c>
      <c r="T168" s="165">
        <f>Return!B168*('DJI Components'!ED171/'DJI Components'!$HJ171)</f>
        <v>1.4042975158968732E-4</v>
      </c>
      <c r="U168" s="165">
        <f>Return!B168*('DJI Components'!EK171/'DJI Components'!$HJ171)</f>
        <v>1.3846213007923716E-3</v>
      </c>
      <c r="V168" s="165">
        <f>Return!B168*('DJI Components'!ER171/'DJI Components'!$HJ171)</f>
        <v>1.2380292646220633E-4</v>
      </c>
      <c r="W168" s="165">
        <f>Return!B168*('DJI Components'!EY171/'DJI Components'!$HJ171)</f>
        <v>2.4125290847640409E-4</v>
      </c>
      <c r="X168" s="165">
        <f>Return!B168*('DJI Components'!FF171/'DJI Components'!$HJ171)</f>
        <v>1.4758621204849254E-4</v>
      </c>
      <c r="Y168" s="165">
        <f>Return!B168*('DJI Components'!FM171/'DJI Components'!$HJ171)</f>
        <v>2.8742223187656826E-5</v>
      </c>
      <c r="Z168" s="165">
        <f>Return!B168*('DJI Components'!FT171/'DJI Components'!$HJ171)</f>
        <v>2.7960181959779516E-4</v>
      </c>
      <c r="AA168" s="165">
        <f>Return!B168*('DJI Components'!GA171/'DJI Components'!$HJ171)</f>
        <v>1.7503386057609455E-4</v>
      </c>
      <c r="AB168" s="165">
        <f>Return!B168*('DJI Components'!GH171/'DJI Components'!$HJ171)</f>
        <v>2.8725339716245376E-4</v>
      </c>
      <c r="AC168" s="165">
        <f>Return!B168*('DJI Components'!GO171/'DJI Components'!$HJ171)</f>
        <v>2.6109890721472766E-5</v>
      </c>
      <c r="AD168" s="165">
        <f>Return!B168*('DJI Components'!GV171/'DJI Components'!$HJ171)</f>
        <v>2.9186719076805301E-4</v>
      </c>
      <c r="AE168" s="165">
        <f>Return!B168*('DJI Components'!HC171/'DJI Components'!$HJ171)</f>
        <v>2.4580655517131143E-4</v>
      </c>
      <c r="AF168" s="166">
        <f t="shared" si="2"/>
        <v>7.6683091124913816E-3</v>
      </c>
    </row>
    <row r="169" spans="1:32" x14ac:dyDescent="0.2">
      <c r="A169" s="127">
        <f>'DJI Components'!A172</f>
        <v>44320</v>
      </c>
      <c r="B169" s="164">
        <f>Return!B169*('DJI Components'!H172/'DJI Components'!$HJ172)</f>
        <v>4.4254504407538294E-5</v>
      </c>
      <c r="C169" s="165">
        <f>Return!B169*('DJI Components'!O172/'DJI Components'!$HJ172)</f>
        <v>4.7531675600011424E-5</v>
      </c>
      <c r="D169" s="165">
        <f>Return!D169*('DJI Components'!V172/'DJI Components'!$HJ172)</f>
        <v>1.0596089199128801E-4</v>
      </c>
      <c r="E169" s="165">
        <f>Return!B169*('DJI Components'!AC172/'DJI Components'!$HJ172)</f>
        <v>8.1693333594668978E-4</v>
      </c>
      <c r="F169" s="165">
        <f>Return!B169*('DJI Components'!AJ172/'DJI Components'!$HJ172)</f>
        <v>5.2316000160483618E-5</v>
      </c>
      <c r="G169" s="165">
        <f>Return!B169*('DJI Components'!AQ172/'DJI Components'!$HJ172)</f>
        <v>4.8957844506911469E-5</v>
      </c>
      <c r="H169" s="165">
        <f>Return!B169*('DJI Components'!AX172/'DJI Components'!$HJ172)</f>
        <v>7.8337169048414636E-5</v>
      </c>
      <c r="I169" s="165">
        <f>Return!B169*('DJI Components'!BE172/'DJI Components'!$HJ172)</f>
        <v>8.204732950145872E-5</v>
      </c>
      <c r="J169" s="165">
        <f>Return!B169*('DJI Components'!BL172/'DJI Components'!$HJ172)</f>
        <v>8.9383219799167089E-5</v>
      </c>
      <c r="K169" s="165">
        <f>Return!B169*('DJI Components'!BS172/'DJI Components'!$HJ172)</f>
        <v>1.6198921617644468E-5</v>
      </c>
      <c r="L169" s="165">
        <f>Return!B169*('DJI Components'!BZ172/'DJI Components'!$HJ172)</f>
        <v>4.5512999103964323E-5</v>
      </c>
      <c r="M169" s="165">
        <f>Return!B169*('DJI Components'!CG172/'DJI Components'!$HJ172)</f>
        <v>5.675038760985234E-5</v>
      </c>
      <c r="N169" s="165">
        <f>Return!B169*('DJI Components'!CN172/'DJI Components'!$HJ172)</f>
        <v>1.3700449522847954E-4</v>
      </c>
      <c r="O169" s="165">
        <f>Return!B169*('DJI Components'!CU172/'DJI Components'!$HJ172)</f>
        <v>8.7977115127546414E-5</v>
      </c>
      <c r="P169" s="165">
        <f>Return!B169*('DJI Components'!DB172/'DJI Components'!$HJ172)</f>
        <v>4.9866095768031295E-5</v>
      </c>
      <c r="Q169" s="165">
        <f>Return!B169*('DJI Components'!DI172/'DJI Components'!$HJ172)</f>
        <v>1.6916945548863647E-4</v>
      </c>
      <c r="R169" s="165">
        <f>Return!B169*('DJI Components'!DP172/'DJI Components'!$HJ172)</f>
        <v>1.8021738247513071E-4</v>
      </c>
      <c r="S169" s="165">
        <f>Return!B169*('DJI Components'!DW172/'DJI Components'!$HJ172)</f>
        <v>6.6817081593924265E-5</v>
      </c>
      <c r="T169" s="165">
        <f>Return!B169*('DJI Components'!ED172/'DJI Components'!$HJ172)</f>
        <v>7.3675221006936508E-5</v>
      </c>
      <c r="U169" s="165">
        <f>Return!B169*('DJI Components'!EK172/'DJI Components'!$HJ172)</f>
        <v>7.1459616339053847E-4</v>
      </c>
      <c r="V169" s="165">
        <f>Return!B169*('DJI Components'!ER172/'DJI Components'!$HJ172)</f>
        <v>6.422109884729101E-5</v>
      </c>
      <c r="W169" s="165">
        <f>Return!B169*('DJI Components'!EY172/'DJI Components'!$HJ172)</f>
        <v>1.2612332347985113E-4</v>
      </c>
      <c r="X169" s="165">
        <f>Return!B169*('DJI Components'!FF172/'DJI Components'!$HJ172)</f>
        <v>7.8196910854085727E-5</v>
      </c>
      <c r="Y169" s="165">
        <f>Return!B169*('DJI Components'!FM172/'DJI Components'!$HJ172)</f>
        <v>1.5264165654882686E-5</v>
      </c>
      <c r="Z169" s="165">
        <f>Return!B169*('DJI Components'!FT172/'DJI Components'!$HJ172)</f>
        <v>1.4863708024642565E-4</v>
      </c>
      <c r="AA169" s="165">
        <f>Return!B169*('DJI Components'!GA172/'DJI Components'!$HJ172)</f>
        <v>9.2895839431970153E-5</v>
      </c>
      <c r="AB169" s="165">
        <f>Return!B169*('DJI Components'!GH172/'DJI Components'!$HJ172)</f>
        <v>1.5030941894075147E-4</v>
      </c>
      <c r="AC169" s="165">
        <f>Return!B169*('DJI Components'!GO172/'DJI Components'!$HJ172)</f>
        <v>1.3194915032963442E-5</v>
      </c>
      <c r="AD169" s="165">
        <f>Return!B169*('DJI Components'!GV172/'DJI Components'!$HJ172)</f>
        <v>1.5159716759853903E-4</v>
      </c>
      <c r="AE169" s="165">
        <f>Return!B169*('DJI Components'!HC172/'DJI Components'!$HJ172)</f>
        <v>1.2806748661358208E-4</v>
      </c>
      <c r="AF169" s="166">
        <f t="shared" si="2"/>
        <v>3.9320146960729902E-3</v>
      </c>
    </row>
    <row r="170" spans="1:32" x14ac:dyDescent="0.2">
      <c r="A170" s="127">
        <f>'DJI Components'!A173</f>
        <v>44321</v>
      </c>
      <c r="B170" s="164">
        <f>Return!B170*('DJI Components'!H173/'DJI Components'!$HJ173)</f>
        <v>1.1912125643197487E-4</v>
      </c>
      <c r="C170" s="165">
        <f>Return!B170*('DJI Components'!O173/'DJI Components'!$HJ173)</f>
        <v>1.281583565902688E-4</v>
      </c>
      <c r="D170" s="165">
        <f>Return!D170*('DJI Components'!V173/'DJI Components'!$HJ173)</f>
        <v>1.0504962103162672E-4</v>
      </c>
      <c r="E170" s="165">
        <f>Return!B170*('DJI Components'!AC173/'DJI Components'!$HJ173)</f>
        <v>2.1807335630264508E-3</v>
      </c>
      <c r="F170" s="165">
        <f>Return!B170*('DJI Components'!AJ173/'DJI Components'!$HJ173)</f>
        <v>1.3612920807940714E-4</v>
      </c>
      <c r="G170" s="165">
        <f>Return!B170*('DJI Components'!AQ173/'DJI Components'!$HJ173)</f>
        <v>1.3293178825187708E-4</v>
      </c>
      <c r="H170" s="165">
        <f>Return!B170*('DJI Components'!AX173/'DJI Components'!$HJ173)</f>
        <v>2.1431200396046786E-4</v>
      </c>
      <c r="I170" s="165">
        <f>Return!B170*('DJI Components'!BE173/'DJI Components'!$HJ173)</f>
        <v>2.2040131216086658E-4</v>
      </c>
      <c r="J170" s="165">
        <f>Return!B170*('DJI Components'!BL173/'DJI Components'!$HJ173)</f>
        <v>2.3751954077073258E-4</v>
      </c>
      <c r="K170" s="165">
        <f>Return!B170*('DJI Components'!BS173/'DJI Components'!$HJ173)</f>
        <v>4.3928098586506224E-5</v>
      </c>
      <c r="L170" s="165">
        <f>Return!B170*('DJI Components'!BZ173/'DJI Components'!$HJ173)</f>
        <v>1.2395273396927672E-4</v>
      </c>
      <c r="M170" s="165">
        <f>Return!B170*('DJI Components'!CG173/'DJI Components'!$HJ173)</f>
        <v>1.5100088787640048E-4</v>
      </c>
      <c r="N170" s="165">
        <f>Return!B170*('DJI Components'!CN173/'DJI Components'!$HJ173)</f>
        <v>3.6421838533367559E-4</v>
      </c>
      <c r="O170" s="165">
        <f>Return!B170*('DJI Components'!CU173/'DJI Components'!$HJ173)</f>
        <v>2.3418328010520775E-4</v>
      </c>
      <c r="P170" s="165">
        <f>Return!B170*('DJI Components'!DB173/'DJI Components'!$HJ173)</f>
        <v>1.3237040608326213E-4</v>
      </c>
      <c r="Q170" s="165">
        <f>Return!B170*('DJI Components'!DI173/'DJI Components'!$HJ173)</f>
        <v>4.4882172835780134E-4</v>
      </c>
      <c r="R170" s="165">
        <f>Return!B170*('DJI Components'!DP173/'DJI Components'!$HJ173)</f>
        <v>4.8643596587646286E-4</v>
      </c>
      <c r="S170" s="165">
        <f>Return!B170*('DJI Components'!DW173/'DJI Components'!$HJ173)</f>
        <v>1.789126909638793E-4</v>
      </c>
      <c r="T170" s="165">
        <f>Return!B170*('DJI Components'!ED173/'DJI Components'!$HJ173)</f>
        <v>2.0070294947711198E-4</v>
      </c>
      <c r="U170" s="165">
        <f>Return!B170*('DJI Components'!EK173/'DJI Components'!$HJ173)</f>
        <v>1.8936890566834852E-3</v>
      </c>
      <c r="V170" s="165">
        <f>Return!B170*('DJI Components'!ER173/'DJI Components'!$HJ173)</f>
        <v>1.7195657115404552E-4</v>
      </c>
      <c r="W170" s="165">
        <f>Return!B170*('DJI Components'!EY173/'DJI Components'!$HJ173)</f>
        <v>3.3332114718086578E-4</v>
      </c>
      <c r="X170" s="165">
        <f>Return!B170*('DJI Components'!FF173/'DJI Components'!$HJ173)</f>
        <v>2.0821025007143181E-4</v>
      </c>
      <c r="Y170" s="165">
        <f>Return!B170*('DJI Components'!FM173/'DJI Components'!$HJ173)</f>
        <v>4.0861837954721786E-5</v>
      </c>
      <c r="Z170" s="165">
        <f>Return!B170*('DJI Components'!FT173/'DJI Components'!$HJ173)</f>
        <v>3.9711652296953339E-4</v>
      </c>
      <c r="AA170" s="165">
        <f>Return!B170*('DJI Components'!GA173/'DJI Components'!$HJ173)</f>
        <v>2.4787384364775378E-4</v>
      </c>
      <c r="AB170" s="165">
        <f>Return!B170*('DJI Components'!GH173/'DJI Components'!$HJ173)</f>
        <v>3.9558825361317863E-4</v>
      </c>
      <c r="AC170" s="165">
        <f>Return!B170*('DJI Components'!GO173/'DJI Components'!$HJ173)</f>
        <v>3.4674504654228163E-5</v>
      </c>
      <c r="AD170" s="165">
        <f>Return!B170*('DJI Components'!GV173/'DJI Components'!$HJ173)</f>
        <v>4.0354166073545652E-4</v>
      </c>
      <c r="AE170" s="165">
        <f>Return!B170*('DJI Components'!HC173/'DJI Components'!$HJ173)</f>
        <v>3.3643287538171292E-4</v>
      </c>
      <c r="AF170" s="166">
        <f t="shared" si="2"/>
        <v>1.030215030097967E-2</v>
      </c>
    </row>
    <row r="171" spans="1:32" x14ac:dyDescent="0.2">
      <c r="A171" s="127">
        <f>'DJI Components'!A174</f>
        <v>44322</v>
      </c>
      <c r="B171" s="164">
        <f>Return!B171*('DJI Components'!H174/'DJI Components'!$HJ174)</f>
        <v>5.5234502335974826E-5</v>
      </c>
      <c r="C171" s="165">
        <f>Return!B171*('DJI Components'!O174/'DJI Components'!$HJ174)</f>
        <v>5.932540122758032E-5</v>
      </c>
      <c r="D171" s="165">
        <f>Return!D171*('DJI Components'!V174/'DJI Components'!$HJ174)</f>
        <v>1.009784452441007E-4</v>
      </c>
      <c r="E171" s="165">
        <f>Return!B171*('DJI Components'!AC174/'DJI Components'!$HJ174)</f>
        <v>1.0192067786410099E-3</v>
      </c>
      <c r="F171" s="165">
        <f>Return!B171*('DJI Components'!AJ174/'DJI Components'!$HJ174)</f>
        <v>6.3267024041979781E-5</v>
      </c>
      <c r="G171" s="165">
        <f>Return!B171*('DJI Components'!AQ174/'DJI Components'!$HJ174)</f>
        <v>6.1133896673188634E-5</v>
      </c>
      <c r="H171" s="165">
        <f>Return!B171*('DJI Components'!AX174/'DJI Components'!$HJ174)</f>
        <v>9.8951020728059414E-5</v>
      </c>
      <c r="I171" s="165">
        <f>Return!B171*('DJI Components'!BE174/'DJI Components'!$HJ174)</f>
        <v>1.0431243745243483E-4</v>
      </c>
      <c r="J171" s="165">
        <f>Return!B171*('DJI Components'!BL174/'DJI Components'!$HJ174)</f>
        <v>1.1070198080127561E-4</v>
      </c>
      <c r="K171" s="165">
        <f>Return!B171*('DJI Components'!BS174/'DJI Components'!$HJ174)</f>
        <v>2.039133810823884E-5</v>
      </c>
      <c r="L171" s="165">
        <f>Return!B171*('DJI Components'!BZ174/'DJI Components'!$HJ174)</f>
        <v>5.8534769970350667E-5</v>
      </c>
      <c r="M171" s="165">
        <f>Return!B171*('DJI Components'!CG174/'DJI Components'!$HJ174)</f>
        <v>6.9078434466138364E-5</v>
      </c>
      <c r="N171" s="165">
        <f>Return!B171*('DJI Components'!CN174/'DJI Components'!$HJ174)</f>
        <v>1.7087163216086886E-4</v>
      </c>
      <c r="O171" s="165">
        <f>Return!B171*('DJI Components'!CU174/'DJI Components'!$HJ174)</f>
        <v>1.0871276291467268E-4</v>
      </c>
      <c r="P171" s="165">
        <f>Return!B171*('DJI Components'!DB174/'DJI Components'!$HJ174)</f>
        <v>6.2429788143805951E-5</v>
      </c>
      <c r="Q171" s="165">
        <f>Return!B171*('DJI Components'!DI174/'DJI Components'!$HJ174)</f>
        <v>2.0794421177011035E-4</v>
      </c>
      <c r="R171" s="165">
        <f>Return!B171*('DJI Components'!DP174/'DJI Components'!$HJ174)</f>
        <v>2.2898846677535853E-4</v>
      </c>
      <c r="S171" s="165">
        <f>Return!B171*('DJI Components'!DW174/'DJI Components'!$HJ174)</f>
        <v>8.249793483594568E-5</v>
      </c>
      <c r="T171" s="165">
        <f>Return!B171*('DJI Components'!ED174/'DJI Components'!$HJ174)</f>
        <v>9.2711930341296989E-5</v>
      </c>
      <c r="U171" s="165">
        <f>Return!B171*('DJI Components'!EK174/'DJI Components'!$HJ174)</f>
        <v>8.8542180163245546E-4</v>
      </c>
      <c r="V171" s="165">
        <f>Return!B171*('DJI Components'!ER174/'DJI Components'!$HJ174)</f>
        <v>8.0119497584366583E-5</v>
      </c>
      <c r="W171" s="165">
        <f>Return!B171*('DJI Components'!EY174/'DJI Components'!$HJ174)</f>
        <v>1.5575092117041457E-4</v>
      </c>
      <c r="X171" s="165">
        <f>Return!B171*('DJI Components'!FF174/'DJI Components'!$HJ174)</f>
        <v>9.6109126213757731E-5</v>
      </c>
      <c r="Y171" s="165">
        <f>Return!B171*('DJI Components'!FM174/'DJI Components'!$HJ174)</f>
        <v>1.8999375171723677E-5</v>
      </c>
      <c r="Z171" s="165">
        <f>Return!B171*('DJI Components'!FT174/'DJI Components'!$HJ174)</f>
        <v>1.843509653575853E-4</v>
      </c>
      <c r="AA171" s="165">
        <f>Return!B171*('DJI Components'!GA174/'DJI Components'!$HJ174)</f>
        <v>1.1555338269737918E-4</v>
      </c>
      <c r="AB171" s="165">
        <f>Return!B171*('DJI Components'!GH174/'DJI Components'!$HJ174)</f>
        <v>1.8422899300941725E-4</v>
      </c>
      <c r="AC171" s="165">
        <f>Return!B171*('DJI Components'!GO174/'DJI Components'!$HJ174)</f>
        <v>1.6029171961101342E-5</v>
      </c>
      <c r="AD171" s="165">
        <f>Return!B171*('DJI Components'!GV174/'DJI Components'!$HJ174)</f>
        <v>1.8681465614931581E-4</v>
      </c>
      <c r="AE171" s="165">
        <f>Return!B171*('DJI Components'!HC174/'DJI Components'!$HJ174)</f>
        <v>1.554901234827068E-4</v>
      </c>
      <c r="AF171" s="166">
        <f t="shared" si="2"/>
        <v>4.8541407710626164E-3</v>
      </c>
    </row>
    <row r="172" spans="1:32" x14ac:dyDescent="0.2">
      <c r="A172" s="127">
        <f>'DJI Components'!A175</f>
        <v>44323</v>
      </c>
      <c r="B172" s="164">
        <f>Return!B172*('DJI Components'!H175/'DJI Components'!$HJ175)</f>
        <v>3.7298571784728812E-5</v>
      </c>
      <c r="C172" s="165">
        <f>Return!B172*('DJI Components'!O175/'DJI Components'!$HJ175)</f>
        <v>4.0465356923065884E-5</v>
      </c>
      <c r="D172" s="165">
        <f>Return!D172*('DJI Components'!V175/'DJI Components'!$HJ175)</f>
        <v>1.4650755188566839E-4</v>
      </c>
      <c r="E172" s="165">
        <f>Return!B172*('DJI Components'!AC175/'DJI Components'!$HJ175)</f>
        <v>6.8849471635785465E-4</v>
      </c>
      <c r="F172" s="165">
        <f>Return!B172*('DJI Components'!AJ175/'DJI Components'!$HJ175)</f>
        <v>4.3632680716523356E-5</v>
      </c>
      <c r="G172" s="165">
        <f>Return!B172*('DJI Components'!AQ175/'DJI Components'!$HJ175)</f>
        <v>4.1828502919187713E-5</v>
      </c>
      <c r="H172" s="165">
        <f>Return!B172*('DJI Components'!AX175/'DJI Components'!$HJ175)</f>
        <v>6.721306906565201E-5</v>
      </c>
      <c r="I172" s="165">
        <f>Return!B172*('DJI Components'!BE175/'DJI Components'!$HJ175)</f>
        <v>7.1536283376264444E-5</v>
      </c>
      <c r="J172" s="165">
        <f>Return!B172*('DJI Components'!BL175/'DJI Components'!$HJ175)</f>
        <v>7.4470527930571895E-5</v>
      </c>
      <c r="K172" s="165">
        <f>Return!B172*('DJI Components'!BS175/'DJI Components'!$HJ175)</f>
        <v>1.3969529420450263E-5</v>
      </c>
      <c r="L172" s="165">
        <f>Return!B172*('DJI Components'!BZ175/'DJI Components'!$HJ175)</f>
        <v>3.9928381139232962E-5</v>
      </c>
      <c r="M172" s="165">
        <f>Return!B172*('DJI Components'!CG175/'DJI Components'!$HJ175)</f>
        <v>4.6676050461101692E-5</v>
      </c>
      <c r="N172" s="165">
        <f>Return!B172*('DJI Components'!CN175/'DJI Components'!$HJ175)</f>
        <v>1.1557954603690222E-4</v>
      </c>
      <c r="O172" s="165">
        <f>Return!B172*('DJI Components'!CU175/'DJI Components'!$HJ175)</f>
        <v>7.3786689412445834E-5</v>
      </c>
      <c r="P172" s="165">
        <f>Return!B172*('DJI Components'!DB175/'DJI Components'!$HJ175)</f>
        <v>4.1182338573893266E-5</v>
      </c>
      <c r="Q172" s="165">
        <f>Return!B172*('DJI Components'!DI175/'DJI Components'!$HJ175)</f>
        <v>1.4059766827352832E-4</v>
      </c>
      <c r="R172" s="165">
        <f>Return!B172*('DJI Components'!DP175/'DJI Components'!$HJ175)</f>
        <v>1.5465552129092402E-4</v>
      </c>
      <c r="S172" s="165">
        <f>Return!B172*('DJI Components'!DW175/'DJI Components'!$HJ175)</f>
        <v>5.5523143957467525E-5</v>
      </c>
      <c r="T172" s="165">
        <f>Return!B172*('DJI Components'!ED175/'DJI Components'!$HJ175)</f>
        <v>6.2908169029132652E-5</v>
      </c>
      <c r="U172" s="165">
        <f>Return!B172*('DJI Components'!EK175/'DJI Components'!$HJ175)</f>
        <v>6.0247624647171262E-4</v>
      </c>
      <c r="V172" s="165">
        <f>Return!B172*('DJI Components'!ER175/'DJI Components'!$HJ175)</f>
        <v>5.5672161312242188E-5</v>
      </c>
      <c r="W172" s="165">
        <f>Return!B172*('DJI Components'!EY175/'DJI Components'!$HJ175)</f>
        <v>1.0484085418572182E-4</v>
      </c>
      <c r="X172" s="165">
        <f>Return!B172*('DJI Components'!FF175/'DJI Components'!$HJ175)</f>
        <v>6.5323023305007973E-5</v>
      </c>
      <c r="Y172" s="165">
        <f>Return!B172*('DJI Components'!FM175/'DJI Components'!$HJ175)</f>
        <v>1.2812834089174246E-5</v>
      </c>
      <c r="Z172" s="165">
        <f>Return!B172*('DJI Components'!FT175/'DJI Components'!$HJ175)</f>
        <v>1.2488468649916694E-4</v>
      </c>
      <c r="AA172" s="165">
        <f>Return!B172*('DJI Components'!GA175/'DJI Components'!$HJ175)</f>
        <v>7.702920312358994E-5</v>
      </c>
      <c r="AB172" s="165">
        <f>Return!B172*('DJI Components'!GH175/'DJI Components'!$HJ175)</f>
        <v>1.2443002989196694E-4</v>
      </c>
      <c r="AC172" s="165">
        <f>Return!B172*('DJI Components'!GO175/'DJI Components'!$HJ175)</f>
        <v>1.0855484955517914E-5</v>
      </c>
      <c r="AD172" s="165">
        <f>Return!B172*('DJI Components'!GV175/'DJI Components'!$HJ175)</f>
        <v>1.2498383072691305E-4</v>
      </c>
      <c r="AE172" s="165">
        <f>Return!B172*('DJI Components'!HC175/'DJI Components'!$HJ175)</f>
        <v>1.0641347365248266E-4</v>
      </c>
      <c r="AF172" s="166">
        <f t="shared" si="2"/>
        <v>3.3659761267680927E-3</v>
      </c>
    </row>
    <row r="173" spans="1:32" x14ac:dyDescent="0.2">
      <c r="A173" s="127">
        <f>'DJI Components'!A176</f>
        <v>44326</v>
      </c>
      <c r="B173" s="164">
        <f>Return!B173*('DJI Components'!H176/'DJI Components'!$HJ176)</f>
        <v>2.4722402664867615E-4</v>
      </c>
      <c r="C173" s="165">
        <f>Return!B173*('DJI Components'!O176/'DJI Components'!$HJ176)</f>
        <v>2.6220775603454799E-4</v>
      </c>
      <c r="D173" s="165">
        <f>Return!D173*('DJI Components'!V176/'DJI Components'!$HJ176)</f>
        <v>-7.9596916711053829E-5</v>
      </c>
      <c r="E173" s="165">
        <f>Return!B173*('DJI Components'!AC176/'DJI Components'!$HJ176)</f>
        <v>4.3544065783347524E-3</v>
      </c>
      <c r="F173" s="165">
        <f>Return!B173*('DJI Components'!AJ176/'DJI Components'!$HJ176)</f>
        <v>2.8021020054977929E-4</v>
      </c>
      <c r="G173" s="165">
        <f>Return!B173*('DJI Components'!AQ176/'DJI Components'!$HJ176)</f>
        <v>2.7337854479774138E-4</v>
      </c>
      <c r="H173" s="165">
        <f>Return!B173*('DJI Components'!AX176/'DJI Components'!$HJ176)</f>
        <v>4.3456620754285123E-4</v>
      </c>
      <c r="I173" s="165">
        <f>Return!B173*('DJI Components'!BE176/'DJI Components'!$HJ176)</f>
        <v>4.6207055933272448E-4</v>
      </c>
      <c r="J173" s="165">
        <f>Return!B173*('DJI Components'!BL176/'DJI Components'!$HJ176)</f>
        <v>4.8701450586091877E-4</v>
      </c>
      <c r="K173" s="165">
        <f>Return!B173*('DJI Components'!BS176/'DJI Components'!$HJ176)</f>
        <v>8.9410248609917307E-5</v>
      </c>
      <c r="L173" s="165">
        <f>Return!B173*('DJI Components'!BZ176/'DJI Components'!$HJ176)</f>
        <v>2.5767258653151647E-4</v>
      </c>
      <c r="M173" s="165">
        <f>Return!B173*('DJI Components'!CG176/'DJI Components'!$HJ176)</f>
        <v>3.0242691537882217E-4</v>
      </c>
      <c r="N173" s="165">
        <f>Return!B173*('DJI Components'!CN176/'DJI Components'!$HJ176)</f>
        <v>7.5448500859867152E-4</v>
      </c>
      <c r="O173" s="165">
        <f>Return!B173*('DJI Components'!CU176/'DJI Components'!$HJ176)</f>
        <v>4.6490660876975868E-4</v>
      </c>
      <c r="P173" s="165">
        <f>Return!B173*('DJI Components'!DB176/'DJI Components'!$HJ176)</f>
        <v>2.6866297235307796E-4</v>
      </c>
      <c r="Q173" s="165">
        <f>Return!B173*('DJI Components'!DI176/'DJI Components'!$HJ176)</f>
        <v>9.2235580836850085E-4</v>
      </c>
      <c r="R173" s="165">
        <f>Return!B173*('DJI Components'!DP176/'DJI Components'!$HJ176)</f>
        <v>1.0039076061027204E-3</v>
      </c>
      <c r="S173" s="165">
        <f>Return!B173*('DJI Components'!DW176/'DJI Components'!$HJ176)</f>
        <v>3.6394349565686796E-4</v>
      </c>
      <c r="T173" s="165">
        <f>Return!B173*('DJI Components'!ED176/'DJI Components'!$HJ176)</f>
        <v>4.0715318859914064E-4</v>
      </c>
      <c r="U173" s="165">
        <f>Return!B173*('DJI Components'!EK176/'DJI Components'!$HJ176)</f>
        <v>3.8295080718449589E-3</v>
      </c>
      <c r="V173" s="165">
        <f>Return!B173*('DJI Components'!ER176/'DJI Components'!$HJ176)</f>
        <v>3.5772874802564433E-4</v>
      </c>
      <c r="W173" s="165">
        <f>Return!B173*('DJI Components'!EY176/'DJI Components'!$HJ176)</f>
        <v>6.9332368017946085E-4</v>
      </c>
      <c r="X173" s="165">
        <f>Return!B173*('DJI Components'!FF176/'DJI Components'!$HJ176)</f>
        <v>4.2624051921946493E-4</v>
      </c>
      <c r="Y173" s="165">
        <f>Return!B173*('DJI Components'!FM176/'DJI Components'!$HJ176)</f>
        <v>8.362645213344722E-5</v>
      </c>
      <c r="Z173" s="165">
        <f>Return!B173*('DJI Components'!FT176/'DJI Components'!$HJ176)</f>
        <v>8.1704759681080878E-4</v>
      </c>
      <c r="AA173" s="165">
        <f>Return!B173*('DJI Components'!GA176/'DJI Components'!$HJ176)</f>
        <v>5.0689071365474182E-4</v>
      </c>
      <c r="AB173" s="165">
        <f>Return!B173*('DJI Components'!GH176/'DJI Components'!$HJ176)</f>
        <v>7.8640378128640187E-4</v>
      </c>
      <c r="AC173" s="165">
        <f>Return!B173*('DJI Components'!GO176/'DJI Components'!$HJ176)</f>
        <v>7.0412687480731078E-5</v>
      </c>
      <c r="AD173" s="165">
        <f>Return!B173*('DJI Components'!GV176/'DJI Components'!$HJ176)</f>
        <v>8.1499013931684964E-4</v>
      </c>
      <c r="AE173" s="165">
        <f>Return!B173*('DJI Components'!HC176/'DJI Components'!$HJ176)</f>
        <v>6.8882389186908691E-4</v>
      </c>
      <c r="AF173" s="166">
        <f t="shared" si="2"/>
        <v>2.0631402183181529E-2</v>
      </c>
    </row>
    <row r="174" spans="1:32" x14ac:dyDescent="0.2">
      <c r="A174" s="127">
        <f>'DJI Components'!A177</f>
        <v>44327</v>
      </c>
      <c r="B174" s="164">
        <f>Return!B174*('DJI Components'!H177/'DJI Components'!$HJ177)</f>
        <v>-2.0360033694788546E-4</v>
      </c>
      <c r="C174" s="165">
        <f>Return!B174*('DJI Components'!O177/'DJI Components'!$HJ177)</f>
        <v>-2.1388058391882364E-4</v>
      </c>
      <c r="D174" s="165">
        <f>Return!D174*('DJI Components'!V177/'DJI Components'!$HJ177)</f>
        <v>-1.6279012235363423E-5</v>
      </c>
      <c r="E174" s="165">
        <f>Return!B174*('DJI Components'!AC177/'DJI Components'!$HJ177)</f>
        <v>-3.6225582102520936E-3</v>
      </c>
      <c r="F174" s="165">
        <f>Return!B174*('DJI Components'!AJ177/'DJI Components'!$HJ177)</f>
        <v>-2.3077203638974673E-4</v>
      </c>
      <c r="G174" s="165">
        <f>Return!B174*('DJI Components'!AQ177/'DJI Components'!$HJ177)</f>
        <v>-2.2600336865584797E-4</v>
      </c>
      <c r="H174" s="165">
        <f>Return!B174*('DJI Components'!AX177/'DJI Components'!$HJ177)</f>
        <v>-3.5468688208360304E-4</v>
      </c>
      <c r="I174" s="165">
        <f>Return!B174*('DJI Components'!BE177/'DJI Components'!$HJ177)</f>
        <v>-3.8487574358277756E-4</v>
      </c>
      <c r="J174" s="165">
        <f>Return!B174*('DJI Components'!BL177/'DJI Components'!$HJ177)</f>
        <v>-4.0380041846180904E-4</v>
      </c>
      <c r="K174" s="165">
        <f>Return!B174*('DJI Components'!BS177/'DJI Components'!$HJ177)</f>
        <v>-7.599334694217974E-5</v>
      </c>
      <c r="L174" s="165">
        <f>Return!B174*('DJI Components'!BZ177/'DJI Components'!$HJ177)</f>
        <v>-2.1083428469649974E-4</v>
      </c>
      <c r="M174" s="165">
        <f>Return!B174*('DJI Components'!CG177/'DJI Components'!$HJ177)</f>
        <v>-2.5404504522577804E-4</v>
      </c>
      <c r="N174" s="165">
        <f>Return!B174*('DJI Components'!CN177/'DJI Components'!$HJ177)</f>
        <v>-6.1297319511566153E-4</v>
      </c>
      <c r="O174" s="165">
        <f>Return!B174*('DJI Components'!CU177/'DJI Components'!$HJ177)</f>
        <v>-3.8318199500843216E-4</v>
      </c>
      <c r="P174" s="165">
        <f>Return!B174*('DJI Components'!DB177/'DJI Components'!$HJ177)</f>
        <v>-2.2217312452640391E-4</v>
      </c>
      <c r="Q174" s="165">
        <f>Return!B174*('DJI Components'!DI177/'DJI Components'!$HJ177)</f>
        <v>-7.6675242808058573E-4</v>
      </c>
      <c r="R174" s="165">
        <f>Return!B174*('DJI Components'!DP177/'DJI Components'!$HJ177)</f>
        <v>-8.2742790187167678E-4</v>
      </c>
      <c r="S174" s="165">
        <f>Return!B174*('DJI Components'!DW177/'DJI Components'!$HJ177)</f>
        <v>-3.0085467665701956E-4</v>
      </c>
      <c r="T174" s="165">
        <f>Return!B174*('DJI Components'!ED177/'DJI Components'!$HJ177)</f>
        <v>-3.3815197196322417E-4</v>
      </c>
      <c r="U174" s="165">
        <f>Return!B174*('DJI Components'!EK177/'DJI Components'!$HJ177)</f>
        <v>-3.1973280103573813E-3</v>
      </c>
      <c r="V174" s="165">
        <f>Return!B174*('DJI Components'!ER177/'DJI Components'!$HJ177)</f>
        <v>-3.0140948965704434E-4</v>
      </c>
      <c r="W174" s="165">
        <f>Return!B174*('DJI Components'!EY177/'DJI Components'!$HJ177)</f>
        <v>-5.7823203950441268E-4</v>
      </c>
      <c r="X174" s="165">
        <f>Return!B174*('DJI Components'!FF177/'DJI Components'!$HJ177)</f>
        <v>-3.598526083442442E-4</v>
      </c>
      <c r="Y174" s="165">
        <f>Return!B174*('DJI Components'!FM177/'DJI Components'!$HJ177)</f>
        <v>-6.7931645093373045E-5</v>
      </c>
      <c r="Z174" s="165">
        <f>Return!B174*('DJI Components'!FT177/'DJI Components'!$HJ177)</f>
        <v>-6.6984807917009996E-4</v>
      </c>
      <c r="AA174" s="165">
        <f>Return!B174*('DJI Components'!GA177/'DJI Components'!$HJ177)</f>
        <v>-4.1785022150252421E-4</v>
      </c>
      <c r="AB174" s="165">
        <f>Return!B174*('DJI Components'!GH177/'DJI Components'!$HJ177)</f>
        <v>-6.5768719198652326E-4</v>
      </c>
      <c r="AC174" s="165">
        <f>Return!B174*('DJI Components'!GO177/'DJI Components'!$HJ177)</f>
        <v>-5.9377749287925309E-5</v>
      </c>
      <c r="AD174" s="165">
        <f>Return!B174*('DJI Components'!GV177/'DJI Components'!$HJ177)</f>
        <v>-6.7691547957315077E-4</v>
      </c>
      <c r="AE174" s="165">
        <f>Return!B174*('DJI Components'!HC177/'DJI Components'!$HJ177)</f>
        <v>-5.6909210738187834E-4</v>
      </c>
      <c r="AF174" s="166">
        <f t="shared" si="2"/>
        <v>-1.7204369184473971E-2</v>
      </c>
    </row>
    <row r="175" spans="1:32" x14ac:dyDescent="0.2">
      <c r="A175" s="127">
        <f>'DJI Components'!A178</f>
        <v>44328</v>
      </c>
      <c r="B175" s="164">
        <f>Return!B175*('DJI Components'!H178/'DJI Components'!$HJ178)</f>
        <v>-2.7716761734592144E-4</v>
      </c>
      <c r="C175" s="165">
        <f>Return!B175*('DJI Components'!O178/'DJI Components'!$HJ178)</f>
        <v>-2.941494380976395E-4</v>
      </c>
      <c r="D175" s="165">
        <f>Return!D175*('DJI Components'!V178/'DJI Components'!$HJ178)</f>
        <v>-7.5699054693437518E-5</v>
      </c>
      <c r="E175" s="165">
        <f>Return!B175*('DJI Components'!AC178/'DJI Components'!$HJ178)</f>
        <v>-4.9257859105851561E-3</v>
      </c>
      <c r="F175" s="165">
        <f>Return!B175*('DJI Components'!AJ178/'DJI Components'!$HJ178)</f>
        <v>-3.1042968372011517E-4</v>
      </c>
      <c r="G175" s="165">
        <f>Return!B175*('DJI Components'!AQ178/'DJI Components'!$HJ178)</f>
        <v>-3.1256109685264878E-4</v>
      </c>
      <c r="H175" s="165">
        <f>Return!B175*('DJI Components'!AX178/'DJI Components'!$HJ178)</f>
        <v>-4.9772788322540481E-4</v>
      </c>
      <c r="I175" s="165">
        <f>Return!B175*('DJI Components'!BE178/'DJI Components'!$HJ178)</f>
        <v>-5.2422520736643827E-4</v>
      </c>
      <c r="J175" s="165">
        <f>Return!B175*('DJI Components'!BL178/'DJI Components'!$HJ178)</f>
        <v>-5.6020966414104683E-4</v>
      </c>
      <c r="K175" s="165">
        <f>Return!B175*('DJI Components'!BS178/'DJI Components'!$HJ178)</f>
        <v>-1.0275103926951009E-4</v>
      </c>
      <c r="L175" s="165">
        <f>Return!B175*('DJI Components'!BZ178/'DJI Components'!$HJ178)</f>
        <v>-2.8950577050127694E-4</v>
      </c>
      <c r="M175" s="165">
        <f>Return!B175*('DJI Components'!CG178/'DJI Components'!$HJ178)</f>
        <v>-3.5081160763449136E-4</v>
      </c>
      <c r="N175" s="165">
        <f>Return!B175*('DJI Components'!CN178/'DJI Components'!$HJ178)</f>
        <v>-8.1949721375689205E-4</v>
      </c>
      <c r="O175" s="165">
        <f>Return!B175*('DJI Components'!CU178/'DJI Components'!$HJ178)</f>
        <v>-5.2057331407032398E-4</v>
      </c>
      <c r="P175" s="165">
        <f>Return!B175*('DJI Components'!DB178/'DJI Components'!$HJ178)</f>
        <v>-3.0355434362559395E-4</v>
      </c>
      <c r="Q175" s="165">
        <f>Return!B175*('DJI Components'!DI178/'DJI Components'!$HJ178)</f>
        <v>-1.064954741239675E-3</v>
      </c>
      <c r="R175" s="165">
        <f>Return!B175*('DJI Components'!DP178/'DJI Components'!$HJ178)</f>
        <v>-1.1459412273719498E-3</v>
      </c>
      <c r="S175" s="165">
        <f>Return!B175*('DJI Components'!DW178/'DJI Components'!$HJ178)</f>
        <v>-4.0893054334957459E-4</v>
      </c>
      <c r="T175" s="165">
        <f>Return!B175*('DJI Components'!ED178/'DJI Components'!$HJ178)</f>
        <v>-4.7485071560287754E-4</v>
      </c>
      <c r="U175" s="165">
        <f>Return!B175*('DJI Components'!EK178/'DJI Components'!$HJ178)</f>
        <v>-4.327850594643465E-3</v>
      </c>
      <c r="V175" s="165">
        <f>Return!B175*('DJI Components'!ER178/'DJI Components'!$HJ178)</f>
        <v>-4.0889087237756458E-4</v>
      </c>
      <c r="W175" s="165">
        <f>Return!B175*('DJI Components'!EY178/'DJI Components'!$HJ178)</f>
        <v>-7.9782748626426711E-4</v>
      </c>
      <c r="X175" s="165">
        <f>Return!B175*('DJI Components'!FF178/'DJI Components'!$HJ178)</f>
        <v>-5.1007252799436186E-4</v>
      </c>
      <c r="Y175" s="165">
        <f>Return!B175*('DJI Components'!FM178/'DJI Components'!$HJ178)</f>
        <v>-9.2955338602737761E-5</v>
      </c>
      <c r="Z175" s="165">
        <f>Return!B175*('DJI Components'!FT178/'DJI Components'!$HJ178)</f>
        <v>-9.1976210927505978E-4</v>
      </c>
      <c r="AA175" s="165">
        <f>Return!B175*('DJI Components'!GA178/'DJI Components'!$HJ178)</f>
        <v>-5.8141127416395455E-4</v>
      </c>
      <c r="AB175" s="165">
        <f>Return!B175*('DJI Components'!GH178/'DJI Components'!$HJ178)</f>
        <v>-8.9743745009907081E-4</v>
      </c>
      <c r="AC175" s="165">
        <f>Return!B175*('DJI Components'!GO178/'DJI Components'!$HJ178)</f>
        <v>-8.1577944260422805E-5</v>
      </c>
      <c r="AD175" s="165">
        <f>Return!B175*('DJI Components'!GV178/'DJI Components'!$HJ178)</f>
        <v>-9.1956014796300918E-4</v>
      </c>
      <c r="AE175" s="165">
        <f>Return!B175*('DJI Components'!HC178/'DJI Components'!$HJ178)</f>
        <v>-7.7692953949983553E-4</v>
      </c>
      <c r="AF175" s="166">
        <f t="shared" si="2"/>
        <v>-2.3573601357593718E-2</v>
      </c>
    </row>
    <row r="176" spans="1:32" x14ac:dyDescent="0.2">
      <c r="A176" s="127">
        <f>'DJI Components'!A179</f>
        <v>44329</v>
      </c>
      <c r="B176" s="164">
        <f>Return!B176*('DJI Components'!H179/'DJI Components'!$HJ179)</f>
        <v>2.6805768443258812E-4</v>
      </c>
      <c r="C176" s="165">
        <f>Return!B176*('DJI Components'!O179/'DJI Components'!$HJ179)</f>
        <v>2.8138263724269947E-4</v>
      </c>
      <c r="D176" s="165">
        <f>Return!D176*('DJI Components'!V179/'DJI Components'!$HJ179)</f>
        <v>6.5145818561469231E-5</v>
      </c>
      <c r="E176" s="165">
        <f>Return!B176*('DJI Components'!AC179/'DJI Components'!$HJ179)</f>
        <v>4.7410215289700906E-3</v>
      </c>
      <c r="F176" s="165">
        <f>Return!B176*('DJI Components'!AJ179/'DJI Components'!$HJ179)</f>
        <v>2.9599841430776817E-4</v>
      </c>
      <c r="G176" s="165">
        <f>Return!B176*('DJI Components'!AQ179/'DJI Components'!$HJ179)</f>
        <v>2.9896562779415471E-4</v>
      </c>
      <c r="H176" s="165">
        <f>Return!B176*('DJI Components'!AX179/'DJI Components'!$HJ179)</f>
        <v>4.676005180136832E-4</v>
      </c>
      <c r="I176" s="165">
        <f>Return!B176*('DJI Components'!BE179/'DJI Components'!$HJ179)</f>
        <v>5.0422873610283625E-4</v>
      </c>
      <c r="J176" s="165">
        <f>Return!B176*('DJI Components'!BL179/'DJI Components'!$HJ179)</f>
        <v>5.3431121576772269E-4</v>
      </c>
      <c r="K176" s="165">
        <f>Return!B176*('DJI Components'!BS179/'DJI Components'!$HJ179)</f>
        <v>9.8740576089300944E-5</v>
      </c>
      <c r="L176" s="165">
        <f>Return!B176*('DJI Components'!BZ179/'DJI Components'!$HJ179)</f>
        <v>2.7714756062318567E-4</v>
      </c>
      <c r="M176" s="165">
        <f>Return!B176*('DJI Components'!CG179/'DJI Components'!$HJ179)</f>
        <v>3.3605079494150852E-4</v>
      </c>
      <c r="N176" s="165">
        <f>Return!B176*('DJI Components'!CN179/'DJI Components'!$HJ179)</f>
        <v>7.9545419246188499E-4</v>
      </c>
      <c r="O176" s="165">
        <f>Return!B176*('DJI Components'!CU179/'DJI Components'!$HJ179)</f>
        <v>4.9580655114802761E-4</v>
      </c>
      <c r="P176" s="165">
        <f>Return!B176*('DJI Components'!DB179/'DJI Components'!$HJ179)</f>
        <v>2.9285455931977864E-4</v>
      </c>
      <c r="Q176" s="165">
        <f>Return!B176*('DJI Components'!DI179/'DJI Components'!$HJ179)</f>
        <v>1.0175007441390901E-3</v>
      </c>
      <c r="R176" s="165">
        <f>Return!B176*('DJI Components'!DP179/'DJI Components'!$HJ179)</f>
        <v>1.1114119597615925E-3</v>
      </c>
      <c r="S176" s="165">
        <f>Return!B176*('DJI Components'!DW179/'DJI Components'!$HJ179)</f>
        <v>3.8976708910465238E-4</v>
      </c>
      <c r="T176" s="165">
        <f>Return!B176*('DJI Components'!ED179/'DJI Components'!$HJ179)</f>
        <v>4.52965417232223E-4</v>
      </c>
      <c r="U176" s="165">
        <f>Return!B176*('DJI Components'!EK179/'DJI Components'!$HJ179)</f>
        <v>4.1611872747892523E-3</v>
      </c>
      <c r="V176" s="165">
        <f>Return!B176*('DJI Components'!ER179/'DJI Components'!$HJ179)</f>
        <v>3.8726296279814403E-4</v>
      </c>
      <c r="W176" s="165">
        <f>Return!B176*('DJI Components'!EY179/'DJI Components'!$HJ179)</f>
        <v>7.6651635882089961E-4</v>
      </c>
      <c r="X176" s="165">
        <f>Return!B176*('DJI Components'!FF179/'DJI Components'!$HJ179)</f>
        <v>4.7249896645002793E-4</v>
      </c>
      <c r="Y176" s="165">
        <f>Return!B176*('DJI Components'!FM179/'DJI Components'!$HJ179)</f>
        <v>9.0185944108966059E-5</v>
      </c>
      <c r="Z176" s="165">
        <f>Return!B176*('DJI Components'!FT179/'DJI Components'!$HJ179)</f>
        <v>8.7652127480566629E-4</v>
      </c>
      <c r="AA176" s="165">
        <f>Return!B176*('DJI Components'!GA179/'DJI Components'!$HJ179)</f>
        <v>5.5351603446903081E-4</v>
      </c>
      <c r="AB176" s="165">
        <f>Return!B176*('DJI Components'!GH179/'DJI Components'!$HJ179)</f>
        <v>8.6053033114703707E-4</v>
      </c>
      <c r="AC176" s="165">
        <f>Return!B176*('DJI Components'!GO179/'DJI Components'!$HJ179)</f>
        <v>7.9863783157185726E-5</v>
      </c>
      <c r="AD176" s="165">
        <f>Return!B176*('DJI Components'!GV179/'DJI Components'!$HJ179)</f>
        <v>8.8419779164559975E-4</v>
      </c>
      <c r="AE176" s="165">
        <f>Return!B176*('DJI Components'!HC179/'DJI Components'!$HJ179)</f>
        <v>7.3664689471200021E-4</v>
      </c>
      <c r="AF176" s="166">
        <f t="shared" si="2"/>
        <v>2.2593339242918068E-2</v>
      </c>
    </row>
    <row r="177" spans="1:32" x14ac:dyDescent="0.2">
      <c r="A177" s="127">
        <f>'DJI Components'!A180</f>
        <v>44330</v>
      </c>
      <c r="B177" s="164">
        <f>Return!B177*('DJI Components'!H180/'DJI Components'!$HJ180)</f>
        <v>5.5603179787307142E-5</v>
      </c>
      <c r="C177" s="165">
        <f>Return!B177*('DJI Components'!O180/'DJI Components'!$HJ180)</f>
        <v>5.9247562654473825E-5</v>
      </c>
      <c r="D177" s="165">
        <f>Return!D177*('DJI Components'!V180/'DJI Components'!$HJ180)</f>
        <v>-3.5836302117246029E-5</v>
      </c>
      <c r="E177" s="165">
        <f>Return!B177*('DJI Components'!AC180/'DJI Components'!$HJ180)</f>
        <v>9.9818525505868355E-4</v>
      </c>
      <c r="F177" s="165">
        <f>Return!B177*('DJI Components'!AJ180/'DJI Components'!$HJ180)</f>
        <v>6.270768714587592E-5</v>
      </c>
      <c r="G177" s="165">
        <f>Return!B177*('DJI Components'!AQ180/'DJI Components'!$HJ180)</f>
        <v>6.2275388648889746E-5</v>
      </c>
      <c r="H177" s="165">
        <f>Return!B177*('DJI Components'!AX180/'DJI Components'!$HJ180)</f>
        <v>9.9058635704033263E-5</v>
      </c>
      <c r="I177" s="165">
        <f>Return!B177*('DJI Components'!BE180/'DJI Components'!$HJ180)</f>
        <v>1.0490881566813325E-4</v>
      </c>
      <c r="J177" s="165">
        <f>Return!B177*('DJI Components'!BL180/'DJI Components'!$HJ180)</f>
        <v>1.1075129864455482E-4</v>
      </c>
      <c r="K177" s="165">
        <f>Return!B177*('DJI Components'!BS180/'DJI Components'!$HJ180)</f>
        <v>2.0789136630404378E-5</v>
      </c>
      <c r="L177" s="165">
        <f>Return!B177*('DJI Components'!BZ180/'DJI Components'!$HJ180)</f>
        <v>5.8804047205931948E-5</v>
      </c>
      <c r="M177" s="165">
        <f>Return!B177*('DJI Components'!CG180/'DJI Components'!$HJ180)</f>
        <v>6.9169636831853488E-5</v>
      </c>
      <c r="N177" s="165">
        <f>Return!B177*('DJI Components'!CN180/'DJI Components'!$HJ180)</f>
        <v>1.6331454376170807E-4</v>
      </c>
      <c r="O177" s="165">
        <f>Return!B177*('DJI Components'!CU180/'DJI Components'!$HJ180)</f>
        <v>1.0489647232813677E-4</v>
      </c>
      <c r="P177" s="165">
        <f>Return!B177*('DJI Components'!DB180/'DJI Components'!$HJ180)</f>
        <v>6.0672350166308138E-5</v>
      </c>
      <c r="Q177" s="165">
        <f>Return!B177*('DJI Components'!DI180/'DJI Components'!$HJ180)</f>
        <v>2.1037969916819636E-4</v>
      </c>
      <c r="R177" s="165">
        <f>Return!B177*('DJI Components'!DP180/'DJI Components'!$HJ180)</f>
        <v>2.330118935780488E-4</v>
      </c>
      <c r="S177" s="165">
        <f>Return!B177*('DJI Components'!DW180/'DJI Components'!$HJ180)</f>
        <v>8.1148496302026714E-5</v>
      </c>
      <c r="T177" s="165">
        <f>Return!B177*('DJI Components'!ED180/'DJI Components'!$HJ180)</f>
        <v>9.3037244696940618E-5</v>
      </c>
      <c r="U177" s="165">
        <f>Return!B177*('DJI Components'!EK180/'DJI Components'!$HJ180)</f>
        <v>8.771557557580679E-4</v>
      </c>
      <c r="V177" s="165">
        <f>Return!B177*('DJI Components'!ER180/'DJI Components'!$HJ180)</f>
        <v>8.1336884768740676E-5</v>
      </c>
      <c r="W177" s="165">
        <f>Return!B177*('DJI Components'!EY180/'DJI Components'!$HJ180)</f>
        <v>1.5857700091280195E-4</v>
      </c>
      <c r="X177" s="165">
        <f>Return!B177*('DJI Components'!FF180/'DJI Components'!$HJ180)</f>
        <v>9.7714197234305162E-5</v>
      </c>
      <c r="Y177" s="165">
        <f>Return!B177*('DJI Components'!FM180/'DJI Components'!$HJ180)</f>
        <v>1.8943023522310799E-5</v>
      </c>
      <c r="Z177" s="165">
        <f>Return!B177*('DJI Components'!FT180/'DJI Components'!$HJ180)</f>
        <v>1.815029949742811E-4</v>
      </c>
      <c r="AA177" s="165">
        <f>Return!B177*('DJI Components'!GA180/'DJI Components'!$HJ180)</f>
        <v>1.1403772465182426E-4</v>
      </c>
      <c r="AB177" s="165">
        <f>Return!B177*('DJI Components'!GH180/'DJI Components'!$HJ180)</f>
        <v>1.801933337476609E-4</v>
      </c>
      <c r="AC177" s="165">
        <f>Return!B177*('DJI Components'!GO180/'DJI Components'!$HJ180)</f>
        <v>1.6496897371689848E-5</v>
      </c>
      <c r="AD177" s="165">
        <f>Return!B177*('DJI Components'!GV180/'DJI Components'!$HJ180)</f>
        <v>1.8422871420231988E-4</v>
      </c>
      <c r="AE177" s="165">
        <f>Return!B177*('DJI Components'!HC180/'DJI Components'!$HJ180)</f>
        <v>1.4812064315169738E-4</v>
      </c>
      <c r="AF177" s="166">
        <f t="shared" si="2"/>
        <v>4.670432212159961E-3</v>
      </c>
    </row>
    <row r="178" spans="1:32" x14ac:dyDescent="0.2">
      <c r="A178" s="127">
        <f>'DJI Components'!A181</f>
        <v>44333</v>
      </c>
      <c r="B178" s="164">
        <f>Return!B178*('DJI Components'!H181/'DJI Components'!$HJ181)</f>
        <v>4.1986149289672503E-5</v>
      </c>
      <c r="C178" s="165">
        <f>Return!B178*('DJI Components'!O181/'DJI Components'!$HJ181)</f>
        <v>4.4496551438255453E-5</v>
      </c>
      <c r="D178" s="165">
        <f>Return!D178*('DJI Components'!V181/'DJI Components'!$HJ181)</f>
        <v>5.294580605087639E-5</v>
      </c>
      <c r="E178" s="165">
        <f>Return!B178*('DJI Components'!AC181/'DJI Components'!$HJ181)</f>
        <v>7.4409675703727214E-4</v>
      </c>
      <c r="F178" s="165">
        <f>Return!B178*('DJI Components'!AJ181/'DJI Components'!$HJ181)</f>
        <v>4.7081040289718229E-5</v>
      </c>
      <c r="G178" s="165">
        <f>Return!B178*('DJI Components'!AQ181/'DJI Components'!$HJ181)</f>
        <v>4.7352208922422809E-5</v>
      </c>
      <c r="H178" s="165">
        <f>Return!B178*('DJI Components'!AX181/'DJI Components'!$HJ181)</f>
        <v>7.5445582962535511E-5</v>
      </c>
      <c r="I178" s="165">
        <f>Return!B178*('DJI Components'!BE181/'DJI Components'!$HJ181)</f>
        <v>7.8994717411027973E-5</v>
      </c>
      <c r="J178" s="165">
        <f>Return!B178*('DJI Components'!BL181/'DJI Components'!$HJ181)</f>
        <v>8.3193964442941621E-5</v>
      </c>
      <c r="K178" s="165">
        <f>Return!B178*('DJI Components'!BS181/'DJI Components'!$HJ181)</f>
        <v>1.6029180800654686E-5</v>
      </c>
      <c r="L178" s="165">
        <f>Return!B178*('DJI Components'!BZ181/'DJI Components'!$HJ181)</f>
        <v>4.4302682992683355E-5</v>
      </c>
      <c r="M178" s="165">
        <f>Return!B178*('DJI Components'!CG181/'DJI Components'!$HJ181)</f>
        <v>5.2517514071916761E-5</v>
      </c>
      <c r="N178" s="165">
        <f>Return!B178*('DJI Components'!CN181/'DJI Components'!$HJ181)</f>
        <v>1.2150597121539211E-4</v>
      </c>
      <c r="O178" s="165">
        <f>Return!B178*('DJI Components'!CU181/'DJI Components'!$HJ181)</f>
        <v>7.8897218180021671E-5</v>
      </c>
      <c r="P178" s="165">
        <f>Return!B178*('DJI Components'!DB181/'DJI Components'!$HJ181)</f>
        <v>4.5786500518092093E-5</v>
      </c>
      <c r="Q178" s="165">
        <f>Return!B178*('DJI Components'!DI181/'DJI Components'!$HJ181)</f>
        <v>1.5845104653799738E-4</v>
      </c>
      <c r="R178" s="165">
        <f>Return!B178*('DJI Components'!DP181/'DJI Components'!$HJ181)</f>
        <v>1.7602728694041326E-4</v>
      </c>
      <c r="S178" s="165">
        <f>Return!B178*('DJI Components'!DW181/'DJI Components'!$HJ181)</f>
        <v>6.1046878164758669E-5</v>
      </c>
      <c r="T178" s="165">
        <f>Return!B178*('DJI Components'!ED181/'DJI Components'!$HJ181)</f>
        <v>7.141541464053063E-5</v>
      </c>
      <c r="U178" s="165">
        <f>Return!B178*('DJI Components'!EK181/'DJI Components'!$HJ181)</f>
        <v>6.5208658089067222E-4</v>
      </c>
      <c r="V178" s="165">
        <f>Return!B178*('DJI Components'!ER181/'DJI Components'!$HJ181)</f>
        <v>6.1415263524359419E-5</v>
      </c>
      <c r="W178" s="165">
        <f>Return!B178*('DJI Components'!EY181/'DJI Components'!$HJ181)</f>
        <v>1.1907375207928576E-4</v>
      </c>
      <c r="X178" s="165">
        <f>Return!B178*('DJI Components'!FF181/'DJI Components'!$HJ181)</f>
        <v>7.3034375069619588E-5</v>
      </c>
      <c r="Y178" s="165">
        <f>Return!B178*('DJI Components'!FM181/'DJI Components'!$HJ181)</f>
        <v>1.422994037369056E-5</v>
      </c>
      <c r="Z178" s="165">
        <f>Return!B178*('DJI Components'!FT181/'DJI Components'!$HJ181)</f>
        <v>1.3617573870683221E-4</v>
      </c>
      <c r="AA178" s="165">
        <f>Return!B178*('DJI Components'!GA181/'DJI Components'!$HJ181)</f>
        <v>8.4707268334844471E-5</v>
      </c>
      <c r="AB178" s="165">
        <f>Return!B178*('DJI Components'!GH181/'DJI Components'!$HJ181)</f>
        <v>1.3528157788527829E-4</v>
      </c>
      <c r="AC178" s="165">
        <f>Return!B178*('DJI Components'!GO181/'DJI Components'!$HJ181)</f>
        <v>1.2472556461942577E-5</v>
      </c>
      <c r="AD178" s="165">
        <f>Return!B178*('DJI Components'!GV181/'DJI Components'!$HJ181)</f>
        <v>1.3799065104930542E-4</v>
      </c>
      <c r="AE178" s="165">
        <f>Return!B178*('DJI Components'!HC181/'DJI Components'!$HJ181)</f>
        <v>1.0912565234540478E-4</v>
      </c>
      <c r="AF178" s="166">
        <f t="shared" si="2"/>
        <v>3.5771658286284191E-3</v>
      </c>
    </row>
    <row r="179" spans="1:32" x14ac:dyDescent="0.2">
      <c r="A179" s="127">
        <f>'DJI Components'!A182</f>
        <v>44334</v>
      </c>
      <c r="B179" s="164">
        <f>Return!B179*('DJI Components'!H182/'DJI Components'!$HJ182)</f>
        <v>-1.1895471378433248E-4</v>
      </c>
      <c r="C179" s="165">
        <f>Return!B179*('DJI Components'!O182/'DJI Components'!$HJ182)</f>
        <v>-1.2584033998689072E-4</v>
      </c>
      <c r="D179" s="165">
        <f>Return!D179*('DJI Components'!V182/'DJI Components'!$HJ182)</f>
        <v>-7.983048793469307E-5</v>
      </c>
      <c r="E179" s="165">
        <f>Return!B179*('DJI Components'!AC182/'DJI Components'!$HJ182)</f>
        <v>-2.1058140053900921E-3</v>
      </c>
      <c r="F179" s="165">
        <f>Return!B179*('DJI Components'!AJ182/'DJI Components'!$HJ182)</f>
        <v>-1.3450182604088308E-4</v>
      </c>
      <c r="G179" s="165">
        <f>Return!B179*('DJI Components'!AQ182/'DJI Components'!$HJ182)</f>
        <v>-1.3258658595409738E-4</v>
      </c>
      <c r="H179" s="165">
        <f>Return!B179*('DJI Components'!AX182/'DJI Components'!$HJ182)</f>
        <v>-2.0691880330301501E-4</v>
      </c>
      <c r="I179" s="165">
        <f>Return!B179*('DJI Components'!BE182/'DJI Components'!$HJ182)</f>
        <v>-2.2605705389317144E-4</v>
      </c>
      <c r="J179" s="165">
        <f>Return!B179*('DJI Components'!BL182/'DJI Components'!$HJ182)</f>
        <v>-2.3681156816591725E-4</v>
      </c>
      <c r="K179" s="165">
        <f>Return!B179*('DJI Components'!BS182/'DJI Components'!$HJ182)</f>
        <v>-4.5776775016823352E-5</v>
      </c>
      <c r="L179" s="165">
        <f>Return!B179*('DJI Components'!BZ182/'DJI Components'!$HJ182)</f>
        <v>-1.2519316692890937E-4</v>
      </c>
      <c r="M179" s="165">
        <f>Return!B179*('DJI Components'!CG182/'DJI Components'!$HJ182)</f>
        <v>-1.491540343062785E-4</v>
      </c>
      <c r="N179" s="165">
        <f>Return!B179*('DJI Components'!CN182/'DJI Components'!$HJ182)</f>
        <v>-3.4040231471651062E-4</v>
      </c>
      <c r="O179" s="165">
        <f>Return!B179*('DJI Components'!CU182/'DJI Components'!$HJ182)</f>
        <v>-2.2382090572281699E-4</v>
      </c>
      <c r="P179" s="165">
        <f>Return!B179*('DJI Components'!DB182/'DJI Components'!$HJ182)</f>
        <v>-1.2996706633146689E-4</v>
      </c>
      <c r="Q179" s="165">
        <f>Return!B179*('DJI Components'!DI182/'DJI Components'!$HJ182)</f>
        <v>-4.5368054352780716E-4</v>
      </c>
      <c r="R179" s="165">
        <f>Return!B179*('DJI Components'!DP182/'DJI Components'!$HJ182)</f>
        <v>-4.9672963015631949E-4</v>
      </c>
      <c r="S179" s="165">
        <f>Return!B179*('DJI Components'!DW182/'DJI Components'!$HJ182)</f>
        <v>-1.7491774813612515E-4</v>
      </c>
      <c r="T179" s="165">
        <f>Return!B179*('DJI Components'!ED182/'DJI Components'!$HJ182)</f>
        <v>-2.0315230259933305E-4</v>
      </c>
      <c r="U179" s="165">
        <f>Return!B179*('DJI Components'!EK182/'DJI Components'!$HJ182)</f>
        <v>-1.8504257505119108E-3</v>
      </c>
      <c r="V179" s="165">
        <f>Return!B179*('DJI Components'!ER182/'DJI Components'!$HJ182)</f>
        <v>-1.7468831149054998E-4</v>
      </c>
      <c r="W179" s="165">
        <f>Return!B179*('DJI Components'!EY182/'DJI Components'!$HJ182)</f>
        <v>-3.3732553897732417E-4</v>
      </c>
      <c r="X179" s="165">
        <f>Return!B179*('DJI Components'!FF182/'DJI Components'!$HJ182)</f>
        <v>-2.0690738200744232E-4</v>
      </c>
      <c r="Y179" s="165">
        <f>Return!B179*('DJI Components'!FM182/'DJI Components'!$HJ182)</f>
        <v>-3.997682887084901E-5</v>
      </c>
      <c r="Z179" s="165">
        <f>Return!B179*('DJI Components'!FT182/'DJI Components'!$HJ182)</f>
        <v>-3.9143337084914681E-4</v>
      </c>
      <c r="AA179" s="165">
        <f>Return!B179*('DJI Components'!GA182/'DJI Components'!$HJ182)</f>
        <v>-2.3927007784299654E-4</v>
      </c>
      <c r="AB179" s="165">
        <f>Return!B179*('DJI Components'!GH182/'DJI Components'!$HJ182)</f>
        <v>-3.8571726509854895E-4</v>
      </c>
      <c r="AC179" s="165">
        <f>Return!B179*('DJI Components'!GO182/'DJI Components'!$HJ182)</f>
        <v>-3.5315050204386868E-5</v>
      </c>
      <c r="AD179" s="165">
        <f>Return!B179*('DJI Components'!GV182/'DJI Components'!$HJ182)</f>
        <v>-4.0354681714821765E-4</v>
      </c>
      <c r="AE179" s="165">
        <f>Return!B179*('DJI Components'!HC182/'DJI Components'!$HJ182)</f>
        <v>-3.1160639852223461E-4</v>
      </c>
      <c r="AF179" s="166">
        <f t="shared" si="2"/>
        <v>-1.0086322663419092E-2</v>
      </c>
    </row>
    <row r="180" spans="1:32" x14ac:dyDescent="0.2">
      <c r="A180" s="127">
        <f>'DJI Components'!A183</f>
        <v>44335</v>
      </c>
      <c r="B180" s="164">
        <f>Return!B180*('DJI Components'!H183/'DJI Components'!$HJ183)</f>
        <v>-2.4863877884575465E-5</v>
      </c>
      <c r="C180" s="165">
        <f>Return!B180*('DJI Components'!O183/'DJI Components'!$HJ183)</f>
        <v>-2.631471764949117E-5</v>
      </c>
      <c r="D180" s="165">
        <f>Return!D180*('DJI Components'!V183/'DJI Components'!$HJ183)</f>
        <v>-1.1926181747504195E-4</v>
      </c>
      <c r="E180" s="165">
        <f>Return!B180*('DJI Components'!AC183/'DJI Components'!$HJ183)</f>
        <v>-4.4052567030619286E-4</v>
      </c>
      <c r="F180" s="165">
        <f>Return!B180*('DJI Components'!AJ183/'DJI Components'!$HJ183)</f>
        <v>-2.7785691206180216E-5</v>
      </c>
      <c r="G180" s="165">
        <f>Return!B180*('DJI Components'!AQ183/'DJI Components'!$HJ183)</f>
        <v>-2.7470515855886178E-5</v>
      </c>
      <c r="H180" s="165">
        <f>Return!B180*('DJI Components'!AX183/'DJI Components'!$HJ183)</f>
        <v>-4.2125481581222858E-5</v>
      </c>
      <c r="I180" s="165">
        <f>Return!B180*('DJI Components'!BE183/'DJI Components'!$HJ183)</f>
        <v>-4.6939172680595171E-5</v>
      </c>
      <c r="J180" s="165">
        <f>Return!B180*('DJI Components'!BL183/'DJI Components'!$HJ183)</f>
        <v>-4.9448169171718062E-5</v>
      </c>
      <c r="K180" s="165">
        <f>Return!B180*('DJI Components'!BS183/'DJI Components'!$HJ183)</f>
        <v>-9.490540162460568E-6</v>
      </c>
      <c r="L180" s="165">
        <f>Return!B180*('DJI Components'!BZ183/'DJI Components'!$HJ183)</f>
        <v>-2.577885392333463E-5</v>
      </c>
      <c r="M180" s="165">
        <f>Return!B180*('DJI Components'!CG183/'DJI Components'!$HJ183)</f>
        <v>-3.1816048661374418E-5</v>
      </c>
      <c r="N180" s="165">
        <f>Return!B180*('DJI Components'!CN183/'DJI Components'!$HJ183)</f>
        <v>-7.0784081692351931E-5</v>
      </c>
      <c r="O180" s="165">
        <f>Return!B180*('DJI Components'!CU183/'DJI Components'!$HJ183)</f>
        <v>-4.7326838149745043E-5</v>
      </c>
      <c r="P180" s="165">
        <f>Return!B180*('DJI Components'!DB183/'DJI Components'!$HJ183)</f>
        <v>-2.7087148136189496E-5</v>
      </c>
      <c r="Q180" s="165">
        <f>Return!B180*('DJI Components'!DI183/'DJI Components'!$HJ183)</f>
        <v>-9.4823193934326128E-5</v>
      </c>
      <c r="R180" s="165">
        <f>Return!B180*('DJI Components'!DP183/'DJI Components'!$HJ183)</f>
        <v>-1.0325196980158038E-4</v>
      </c>
      <c r="S180" s="165">
        <f>Return!B180*('DJI Components'!DW183/'DJI Components'!$HJ183)</f>
        <v>-3.635766893206205E-5</v>
      </c>
      <c r="T180" s="165">
        <f>Return!B180*('DJI Components'!ED183/'DJI Components'!$HJ183)</f>
        <v>-4.2542257422284762E-5</v>
      </c>
      <c r="U180" s="165">
        <f>Return!B180*('DJI Components'!EK183/'DJI Components'!$HJ183)</f>
        <v>-3.8766017635497843E-4</v>
      </c>
      <c r="V180" s="165">
        <f>Return!B180*('DJI Components'!ER183/'DJI Components'!$HJ183)</f>
        <v>-3.5889023701047826E-5</v>
      </c>
      <c r="W180" s="165">
        <f>Return!B180*('DJI Components'!EY183/'DJI Components'!$HJ183)</f>
        <v>-7.080247944740031E-5</v>
      </c>
      <c r="X180" s="165">
        <f>Return!B180*('DJI Components'!FF183/'DJI Components'!$HJ183)</f>
        <v>-4.2668395310177E-5</v>
      </c>
      <c r="Y180" s="165">
        <f>Return!B180*('DJI Components'!FM183/'DJI Components'!$HJ183)</f>
        <v>-8.3582419653909069E-6</v>
      </c>
      <c r="Z180" s="165">
        <f>Return!B180*('DJI Components'!FT183/'DJI Components'!$HJ183)</f>
        <v>-8.1815155439104556E-5</v>
      </c>
      <c r="AA180" s="165">
        <f>Return!B180*('DJI Components'!GA183/'DJI Components'!$HJ183)</f>
        <v>-4.9890435112985096E-5</v>
      </c>
      <c r="AB180" s="165">
        <f>Return!B180*('DJI Components'!GH183/'DJI Components'!$HJ183)</f>
        <v>-8.0442627867427077E-5</v>
      </c>
      <c r="AC180" s="165">
        <f>Return!B180*('DJI Components'!GO183/'DJI Components'!$HJ183)</f>
        <v>-7.5602282252973139E-6</v>
      </c>
      <c r="AD180" s="165">
        <f>Return!B180*('DJI Components'!GV183/'DJI Components'!$HJ183)</f>
        <v>-8.4534212373944603E-5</v>
      </c>
      <c r="AE180" s="165">
        <f>Return!B180*('DJI Components'!HC183/'DJI Components'!$HJ183)</f>
        <v>-6.5112428540808873E-5</v>
      </c>
      <c r="AF180" s="166">
        <f t="shared" si="2"/>
        <v>-2.2087271189651751E-3</v>
      </c>
    </row>
    <row r="181" spans="1:32" x14ac:dyDescent="0.2">
      <c r="A181" s="127">
        <f>'DJI Components'!A184</f>
        <v>44336</v>
      </c>
      <c r="B181" s="164">
        <f>Return!B181*('DJI Components'!H184/'DJI Components'!$HJ184)</f>
        <v>-5.4287945353856947E-5</v>
      </c>
      <c r="C181" s="165">
        <f>Return!B181*('DJI Components'!O184/'DJI Components'!$HJ184)</f>
        <v>-5.8024847007068431E-5</v>
      </c>
      <c r="D181" s="165">
        <f>Return!D181*('DJI Components'!V184/'DJI Components'!$HJ184)</f>
        <v>1.756028130730721E-4</v>
      </c>
      <c r="E181" s="165">
        <f>Return!B181*('DJI Components'!AC184/'DJI Components'!$HJ184)</f>
        <v>-9.8668331624237921E-4</v>
      </c>
      <c r="F181" s="165">
        <f>Return!B181*('DJI Components'!AJ184/'DJI Components'!$HJ184)</f>
        <v>-6.1830530835075531E-5</v>
      </c>
      <c r="G181" s="165">
        <f>Return!B181*('DJI Components'!AQ184/'DJI Components'!$HJ184)</f>
        <v>-5.9783552878210228E-5</v>
      </c>
      <c r="H181" s="165">
        <f>Return!B181*('DJI Components'!AX184/'DJI Components'!$HJ184)</f>
        <v>-9.2732768973727297E-5</v>
      </c>
      <c r="I181" s="165">
        <f>Return!B181*('DJI Components'!BE184/'DJI Components'!$HJ184)</f>
        <v>-1.034382663051194E-4</v>
      </c>
      <c r="J181" s="165">
        <f>Return!B181*('DJI Components'!BL184/'DJI Components'!$HJ184)</f>
        <v>-1.0943531956969444E-4</v>
      </c>
      <c r="K181" s="165">
        <f>Return!B181*('DJI Components'!BS184/'DJI Components'!$HJ184)</f>
        <v>-2.077978236307796E-5</v>
      </c>
      <c r="L181" s="165">
        <f>Return!B181*('DJI Components'!BZ184/'DJI Components'!$HJ184)</f>
        <v>-5.6771813194788778E-5</v>
      </c>
      <c r="M181" s="165">
        <f>Return!B181*('DJI Components'!CG184/'DJI Components'!$HJ184)</f>
        <v>-6.9037611636534738E-5</v>
      </c>
      <c r="N181" s="165">
        <f>Return!B181*('DJI Components'!CN184/'DJI Components'!$HJ184)</f>
        <v>-1.5599448920684619E-4</v>
      </c>
      <c r="O181" s="165">
        <f>Return!B181*('DJI Components'!CU184/'DJI Components'!$HJ184)</f>
        <v>-1.0492699865695869E-4</v>
      </c>
      <c r="P181" s="165">
        <f>Return!B181*('DJI Components'!DB184/'DJI Components'!$HJ184)</f>
        <v>-5.9707200484311501E-5</v>
      </c>
      <c r="Q181" s="165">
        <f>Return!B181*('DJI Components'!DI184/'DJI Components'!$HJ184)</f>
        <v>-2.0922376496281897E-4</v>
      </c>
      <c r="R181" s="165">
        <f>Return!B181*('DJI Components'!DP184/'DJI Components'!$HJ184)</f>
        <v>-2.2610944055218192E-4</v>
      </c>
      <c r="S181" s="165">
        <f>Return!B181*('DJI Components'!DW184/'DJI Components'!$HJ184)</f>
        <v>-8.04610722631096E-5</v>
      </c>
      <c r="T181" s="165">
        <f>Return!B181*('DJI Components'!ED184/'DJI Components'!$HJ184)</f>
        <v>-9.3677420854445156E-5</v>
      </c>
      <c r="U181" s="165">
        <f>Return!B181*('DJI Components'!EK184/'DJI Components'!$HJ184)</f>
        <v>-8.6216017845571467E-4</v>
      </c>
      <c r="V181" s="165">
        <f>Return!B181*('DJI Components'!ER184/'DJI Components'!$HJ184)</f>
        <v>-7.8913032121119032E-5</v>
      </c>
      <c r="W181" s="165">
        <f>Return!B181*('DJI Components'!EY184/'DJI Components'!$HJ184)</f>
        <v>-1.5691071793363096E-4</v>
      </c>
      <c r="X181" s="165">
        <f>Return!B181*('DJI Components'!FF184/'DJI Components'!$HJ184)</f>
        <v>-9.4075066351136739E-5</v>
      </c>
      <c r="Y181" s="165">
        <f>Return!B181*('DJI Components'!FM184/'DJI Components'!$HJ184)</f>
        <v>-1.8546795298667767E-5</v>
      </c>
      <c r="Z181" s="165">
        <f>Return!B181*('DJI Components'!FT184/'DJI Components'!$HJ184)</f>
        <v>-1.7910037697360862E-4</v>
      </c>
      <c r="AA181" s="165">
        <f>Return!B181*('DJI Components'!GA184/'DJI Components'!$HJ184)</f>
        <v>-1.0919432652106882E-4</v>
      </c>
      <c r="AB181" s="165">
        <f>Return!B181*('DJI Components'!GH184/'DJI Components'!$HJ184)</f>
        <v>-1.7791998011026914E-4</v>
      </c>
      <c r="AC181" s="165">
        <f>Return!B181*('DJI Components'!GO184/'DJI Components'!$HJ184)</f>
        <v>-1.6640549108220919E-5</v>
      </c>
      <c r="AD181" s="165">
        <f>Return!B181*('DJI Components'!GV184/'DJI Components'!$HJ184)</f>
        <v>-1.8609544519711913E-4</v>
      </c>
      <c r="AE181" s="165">
        <f>Return!B181*('DJI Components'!HC184/'DJI Components'!$HJ184)</f>
        <v>-1.4460028770932009E-4</v>
      </c>
      <c r="AF181" s="166">
        <f t="shared" si="2"/>
        <v>-4.451460084047008E-3</v>
      </c>
    </row>
    <row r="182" spans="1:32" x14ac:dyDescent="0.2">
      <c r="A182" s="127">
        <f>'DJI Components'!A185</f>
        <v>44337</v>
      </c>
      <c r="B182" s="164">
        <f>Return!B182*('DJI Components'!H185/'DJI Components'!$HJ185)</f>
        <v>1.2098221989492271E-5</v>
      </c>
      <c r="C182" s="165">
        <f>Return!B182*('DJI Components'!O185/'DJI Components'!$HJ185)</f>
        <v>1.3028853654899135E-5</v>
      </c>
      <c r="D182" s="165">
        <f>Return!D182*('DJI Components'!V185/'DJI Components'!$HJ185)</f>
        <v>-4.7996956240079997E-5</v>
      </c>
      <c r="E182" s="165">
        <f>Return!B182*('DJI Components'!AC185/'DJI Components'!$HJ185)</f>
        <v>2.1641275375510927E-4</v>
      </c>
      <c r="F182" s="165">
        <f>Return!B182*('DJI Components'!AJ185/'DJI Components'!$HJ185)</f>
        <v>1.4198310571269592E-5</v>
      </c>
      <c r="G182" s="165">
        <f>Return!B182*('DJI Components'!AQ185/'DJI Components'!$HJ185)</f>
        <v>1.3436507752262336E-5</v>
      </c>
      <c r="H182" s="165">
        <f>Return!B182*('DJI Components'!AX185/'DJI Components'!$HJ185)</f>
        <v>2.0755888062596236E-5</v>
      </c>
      <c r="I182" s="165">
        <f>Return!B182*('DJI Components'!BE185/'DJI Components'!$HJ185)</f>
        <v>2.2844531146611028E-5</v>
      </c>
      <c r="J182" s="165">
        <f>Return!B182*('DJI Components'!BL185/'DJI Components'!$HJ185)</f>
        <v>2.4349226382269921E-5</v>
      </c>
      <c r="K182" s="165">
        <f>Return!B182*('DJI Components'!BS185/'DJI Components'!$HJ185)</f>
        <v>4.6282191353875265E-6</v>
      </c>
      <c r="L182" s="165">
        <f>Return!B182*('DJI Components'!BZ185/'DJI Components'!$HJ185)</f>
        <v>1.2866228330322037E-5</v>
      </c>
      <c r="M182" s="165">
        <f>Return!B182*('DJI Components'!CG185/'DJI Components'!$HJ185)</f>
        <v>1.5570839774499913E-5</v>
      </c>
      <c r="N182" s="165">
        <f>Return!B182*('DJI Components'!CN185/'DJI Components'!$HJ185)</f>
        <v>3.4713388255919024E-5</v>
      </c>
      <c r="O182" s="165">
        <f>Return!B182*('DJI Components'!CU185/'DJI Components'!$HJ185)</f>
        <v>2.3413228670486586E-5</v>
      </c>
      <c r="P182" s="165">
        <f>Return!B182*('DJI Components'!DB185/'DJI Components'!$HJ185)</f>
        <v>1.3371525861171544E-5</v>
      </c>
      <c r="Q182" s="165">
        <f>Return!B182*('DJI Components'!DI185/'DJI Components'!$HJ185)</f>
        <v>4.6547660731066539E-5</v>
      </c>
      <c r="R182" s="165">
        <f>Return!B182*('DJI Components'!DP185/'DJI Components'!$HJ185)</f>
        <v>5.0909480994909717E-5</v>
      </c>
      <c r="S182" s="165">
        <f>Return!B182*('DJI Components'!DW185/'DJI Components'!$HJ185)</f>
        <v>1.783980889869203E-5</v>
      </c>
      <c r="T182" s="165">
        <f>Return!B182*('DJI Components'!ED185/'DJI Components'!$HJ185)</f>
        <v>2.0728902742668316E-5</v>
      </c>
      <c r="U182" s="165">
        <f>Return!B182*('DJI Components'!EK185/'DJI Components'!$HJ185)</f>
        <v>1.9091493496819857E-4</v>
      </c>
      <c r="V182" s="165">
        <f>Return!B182*('DJI Components'!ER185/'DJI Components'!$HJ185)</f>
        <v>1.7487293771127904E-5</v>
      </c>
      <c r="W182" s="165">
        <f>Return!B182*('DJI Components'!EY185/'DJI Components'!$HJ185)</f>
        <v>3.493162815363493E-5</v>
      </c>
      <c r="X182" s="165">
        <f>Return!B182*('DJI Components'!FF185/'DJI Components'!$HJ185)</f>
        <v>2.1051651304687431E-5</v>
      </c>
      <c r="Y182" s="165">
        <f>Return!B182*('DJI Components'!FM185/'DJI Components'!$HJ185)</f>
        <v>4.1359272880389097E-6</v>
      </c>
      <c r="Z182" s="165">
        <f>Return!B182*('DJI Components'!FT185/'DJI Components'!$HJ185)</f>
        <v>4.0163244212212228E-5</v>
      </c>
      <c r="AA182" s="165">
        <f>Return!B182*('DJI Components'!GA185/'DJI Components'!$HJ185)</f>
        <v>2.4360330686332213E-5</v>
      </c>
      <c r="AB182" s="165">
        <f>Return!B182*('DJI Components'!GH185/'DJI Components'!$HJ185)</f>
        <v>3.966645584546259E-5</v>
      </c>
      <c r="AC182" s="165">
        <f>Return!B182*('DJI Components'!GO185/'DJI Components'!$HJ185)</f>
        <v>3.7097060498609358E-6</v>
      </c>
      <c r="AD182" s="165">
        <f>Return!B182*('DJI Components'!GV185/'DJI Components'!$HJ185)</f>
        <v>4.1233868686747064E-5</v>
      </c>
      <c r="AE182" s="165">
        <f>Return!B182*('DJI Components'!HC185/'DJI Components'!$HJ185)</f>
        <v>3.2386436881092519E-5</v>
      </c>
      <c r="AF182" s="166">
        <f t="shared" si="2"/>
        <v>9.7975809831694818E-4</v>
      </c>
    </row>
    <row r="183" spans="1:32" x14ac:dyDescent="0.2">
      <c r="A183" s="127">
        <f>'DJI Components'!A186</f>
        <v>44340</v>
      </c>
      <c r="B183" s="164">
        <f>Return!B183*('DJI Components'!H186/'DJI Components'!$HJ186)</f>
        <v>4.2913258976669008E-5</v>
      </c>
      <c r="C183" s="165">
        <f>Return!B183*('DJI Components'!O186/'DJI Components'!$HJ186)</f>
        <v>4.6562686771112079E-5</v>
      </c>
      <c r="D183" s="165">
        <f>Return!D183*('DJI Components'!V186/'DJI Components'!$HJ186)</f>
        <v>-1.6965135821506952E-4</v>
      </c>
      <c r="E183" s="165">
        <f>Return!B183*('DJI Components'!AC186/'DJI Components'!$HJ186)</f>
        <v>7.7497250738189482E-4</v>
      </c>
      <c r="F183" s="165">
        <f>Return!B183*('DJI Components'!AJ186/'DJI Components'!$HJ186)</f>
        <v>5.0735852030568632E-5</v>
      </c>
      <c r="G183" s="165">
        <f>Return!B183*('DJI Components'!AQ186/'DJI Components'!$HJ186)</f>
        <v>4.7846088365823863E-5</v>
      </c>
      <c r="H183" s="165">
        <f>Return!B183*('DJI Components'!AX186/'DJI Components'!$HJ186)</f>
        <v>7.439271598237807E-5</v>
      </c>
      <c r="I183" s="165">
        <f>Return!B183*('DJI Components'!BE186/'DJI Components'!$HJ186)</f>
        <v>8.2209426398363123E-5</v>
      </c>
      <c r="J183" s="165">
        <f>Return!B183*('DJI Components'!BL186/'DJI Components'!$HJ186)</f>
        <v>8.6332278661494622E-5</v>
      </c>
      <c r="K183" s="165">
        <f>Return!B183*('DJI Components'!BS186/'DJI Components'!$HJ186)</f>
        <v>1.6577496525758688E-5</v>
      </c>
      <c r="L183" s="165">
        <f>Return!B183*('DJI Components'!BZ186/'DJI Components'!$HJ186)</f>
        <v>4.5720483019991608E-5</v>
      </c>
      <c r="M183" s="165">
        <f>Return!B183*('DJI Components'!CG186/'DJI Components'!$HJ186)</f>
        <v>5.4346805180763119E-5</v>
      </c>
      <c r="N183" s="165">
        <f>Return!B183*('DJI Components'!CN186/'DJI Components'!$HJ186)</f>
        <v>1.2231370750177229E-4</v>
      </c>
      <c r="O183" s="165">
        <f>Return!B183*('DJI Components'!CU186/'DJI Components'!$HJ186)</f>
        <v>8.4039328709149052E-5</v>
      </c>
      <c r="P183" s="165">
        <f>Return!B183*('DJI Components'!DB186/'DJI Components'!$HJ186)</f>
        <v>4.7247666975982165E-5</v>
      </c>
      <c r="Q183" s="165">
        <f>Return!B183*('DJI Components'!DI186/'DJI Components'!$HJ186)</f>
        <v>1.6410214034055654E-4</v>
      </c>
      <c r="R183" s="165">
        <f>Return!B183*('DJI Components'!DP186/'DJI Components'!$HJ186)</f>
        <v>1.8088435631955397E-4</v>
      </c>
      <c r="S183" s="165">
        <f>Return!B183*('DJI Components'!DW186/'DJI Components'!$HJ186)</f>
        <v>6.3227505758684332E-5</v>
      </c>
      <c r="T183" s="165">
        <f>Return!B183*('DJI Components'!ED186/'DJI Components'!$HJ186)</f>
        <v>7.3115927788054683E-5</v>
      </c>
      <c r="U183" s="165">
        <f>Return!B183*('DJI Components'!EK186/'DJI Components'!$HJ186)</f>
        <v>6.9012002272996116E-4</v>
      </c>
      <c r="V183" s="165">
        <f>Return!B183*('DJI Components'!ER186/'DJI Components'!$HJ186)</f>
        <v>6.2451216782705802E-5</v>
      </c>
      <c r="W183" s="165">
        <f>Return!B183*('DJI Components'!EY186/'DJI Components'!$HJ186)</f>
        <v>1.2341050889878464E-4</v>
      </c>
      <c r="X183" s="165">
        <f>Return!B183*('DJI Components'!FF186/'DJI Components'!$HJ186)</f>
        <v>7.4563349020023722E-5</v>
      </c>
      <c r="Y183" s="165">
        <f>Return!B183*('DJI Components'!FM186/'DJI Components'!$HJ186)</f>
        <v>1.4583961881826651E-5</v>
      </c>
      <c r="Z183" s="165">
        <f>Return!B183*('DJI Components'!FT186/'DJI Components'!$HJ186)</f>
        <v>1.4170006863260738E-4</v>
      </c>
      <c r="AA183" s="165">
        <f>Return!B183*('DJI Components'!GA186/'DJI Components'!$HJ186)</f>
        <v>8.6193799172698673E-5</v>
      </c>
      <c r="AB183" s="165">
        <f>Return!B183*('DJI Components'!GH186/'DJI Components'!$HJ186)</f>
        <v>1.4175516812313621E-4</v>
      </c>
      <c r="AC183" s="165">
        <f>Return!B183*('DJI Components'!GO186/'DJI Components'!$HJ186)</f>
        <v>1.3146416904691792E-5</v>
      </c>
      <c r="AD183" s="165">
        <f>Return!B183*('DJI Components'!GV186/'DJI Components'!$HJ186)</f>
        <v>1.4572828715537435E-4</v>
      </c>
      <c r="AE183" s="165">
        <f>Return!B183*('DJI Components'!HC186/'DJI Components'!$HJ186)</f>
        <v>1.1571970885704516E-4</v>
      </c>
      <c r="AF183" s="166">
        <f t="shared" si="2"/>
        <v>3.4972613826323561E-3</v>
      </c>
    </row>
    <row r="184" spans="1:32" x14ac:dyDescent="0.2">
      <c r="A184" s="127">
        <f>'DJI Components'!A187</f>
        <v>44341</v>
      </c>
      <c r="B184" s="164">
        <f>Return!B184*('DJI Components'!H187/'DJI Components'!$HJ187)</f>
        <v>-5.1112820403429674E-5</v>
      </c>
      <c r="C184" s="165">
        <f>Return!B184*('DJI Components'!O187/'DJI Components'!$HJ187)</f>
        <v>-5.5485812268980682E-5</v>
      </c>
      <c r="D184" s="165">
        <f>Return!D184*('DJI Components'!V187/'DJI Components'!$HJ187)</f>
        <v>-3.0562017991073734E-4</v>
      </c>
      <c r="E184" s="165">
        <f>Return!B184*('DJI Components'!AC187/'DJI Components'!$HJ187)</f>
        <v>-9.2570804612402097E-4</v>
      </c>
      <c r="F184" s="165">
        <f>Return!B184*('DJI Components'!AJ187/'DJI Components'!$HJ187)</f>
        <v>-6.154331328153738E-5</v>
      </c>
      <c r="G184" s="165">
        <f>Return!B184*('DJI Components'!AQ187/'DJI Components'!$HJ187)</f>
        <v>-5.6792284952944847E-5</v>
      </c>
      <c r="H184" s="165">
        <f>Return!B184*('DJI Components'!AX187/'DJI Components'!$HJ187)</f>
        <v>-8.7544379693018441E-5</v>
      </c>
      <c r="I184" s="165">
        <f>Return!B184*('DJI Components'!BE187/'DJI Components'!$HJ187)</f>
        <v>-9.8206905127303797E-5</v>
      </c>
      <c r="J184" s="165">
        <f>Return!B184*('DJI Components'!BL187/'DJI Components'!$HJ187)</f>
        <v>-1.0326799504613147E-4</v>
      </c>
      <c r="K184" s="165">
        <f>Return!B184*('DJI Components'!BS187/'DJI Components'!$HJ187)</f>
        <v>-1.9400443979514185E-5</v>
      </c>
      <c r="L184" s="165">
        <f>Return!B184*('DJI Components'!BZ187/'DJI Components'!$HJ187)</f>
        <v>-5.4137986382653284E-5</v>
      </c>
      <c r="M184" s="165">
        <f>Return!B184*('DJI Components'!CG187/'DJI Components'!$HJ187)</f>
        <v>-6.5102879788129462E-5</v>
      </c>
      <c r="N184" s="165">
        <f>Return!B184*('DJI Components'!CN187/'DJI Components'!$HJ187)</f>
        <v>-1.4722229635251942E-4</v>
      </c>
      <c r="O184" s="165">
        <f>Return!B184*('DJI Components'!CU187/'DJI Components'!$HJ187)</f>
        <v>-1.0038468016803758E-4</v>
      </c>
      <c r="P184" s="165">
        <f>Return!B184*('DJI Components'!DB187/'DJI Components'!$HJ187)</f>
        <v>-5.6163244168582276E-5</v>
      </c>
      <c r="Q184" s="165">
        <f>Return!B184*('DJI Components'!DI187/'DJI Components'!$HJ187)</f>
        <v>-1.9578865999351174E-4</v>
      </c>
      <c r="R184" s="165">
        <f>Return!B184*('DJI Components'!DP187/'DJI Components'!$HJ187)</f>
        <v>-2.1417142614256363E-4</v>
      </c>
      <c r="S184" s="165">
        <f>Return!B184*('DJI Components'!DW187/'DJI Components'!$HJ187)</f>
        <v>-7.5719549504360849E-5</v>
      </c>
      <c r="T184" s="165">
        <f>Return!B184*('DJI Components'!ED187/'DJI Components'!$HJ187)</f>
        <v>-8.5781448088254148E-5</v>
      </c>
      <c r="U184" s="165">
        <f>Return!B184*('DJI Components'!EK187/'DJI Components'!$HJ187)</f>
        <v>-8.2874571501837023E-4</v>
      </c>
      <c r="V184" s="165">
        <f>Return!B184*('DJI Components'!ER187/'DJI Components'!$HJ187)</f>
        <v>-7.4860749278538274E-5</v>
      </c>
      <c r="W184" s="165">
        <f>Return!B184*('DJI Components'!EY187/'DJI Components'!$HJ187)</f>
        <v>-1.481497271573169E-4</v>
      </c>
      <c r="X184" s="165">
        <f>Return!B184*('DJI Components'!FF187/'DJI Components'!$HJ187)</f>
        <v>-8.8266793035782589E-5</v>
      </c>
      <c r="Y184" s="165">
        <f>Return!B184*('DJI Components'!FM187/'DJI Components'!$HJ187)</f>
        <v>-1.7208435743548406E-5</v>
      </c>
      <c r="Z184" s="165">
        <f>Return!B184*('DJI Components'!FT187/'DJI Components'!$HJ187)</f>
        <v>-1.7039447149789626E-4</v>
      </c>
      <c r="AA184" s="165">
        <f>Return!B184*('DJI Components'!GA187/'DJI Components'!$HJ187)</f>
        <v>-1.0221624235177682E-4</v>
      </c>
      <c r="AB184" s="165">
        <f>Return!B184*('DJI Components'!GH187/'DJI Components'!$HJ187)</f>
        <v>-1.6937222558112636E-4</v>
      </c>
      <c r="AC184" s="165">
        <f>Return!B184*('DJI Components'!GO187/'DJI Components'!$HJ187)</f>
        <v>-1.5776290415319898E-5</v>
      </c>
      <c r="AD184" s="165">
        <f>Return!B184*('DJI Components'!GV187/'DJI Components'!$HJ187)</f>
        <v>-1.7506078258951207E-4</v>
      </c>
      <c r="AE184" s="165">
        <f>Return!B184*('DJI Components'!HC187/'DJI Components'!$HJ187)</f>
        <v>-1.3992288785672847E-4</v>
      </c>
      <c r="AF184" s="166">
        <f t="shared" si="2"/>
        <v>-4.6891286719021475E-3</v>
      </c>
    </row>
    <row r="185" spans="1:32" x14ac:dyDescent="0.2">
      <c r="A185" s="127">
        <f>'DJI Components'!A188</f>
        <v>44342</v>
      </c>
      <c r="B185" s="164">
        <f>Return!B185*('DJI Components'!H188/'DJI Components'!$HJ188)</f>
        <v>-7.4100950983647944E-6</v>
      </c>
      <c r="C185" s="165">
        <f>Return!B185*('DJI Components'!O188/'DJI Components'!$HJ188)</f>
        <v>-8.0782921857809798E-6</v>
      </c>
      <c r="D185" s="165">
        <f>Return!D185*('DJI Components'!V188/'DJI Components'!$HJ188)</f>
        <v>-1.8695085005168704E-4</v>
      </c>
      <c r="E185" s="165">
        <f>Return!B185*('DJI Components'!AC188/'DJI Components'!$HJ188)</f>
        <v>-1.3423837177630685E-4</v>
      </c>
      <c r="F185" s="165">
        <f>Return!B185*('DJI Components'!AJ188/'DJI Components'!$HJ188)</f>
        <v>-8.9513703245523289E-6</v>
      </c>
      <c r="G185" s="165">
        <f>Return!B185*('DJI Components'!AQ188/'DJI Components'!$HJ188)</f>
        <v>-8.2575409104809001E-6</v>
      </c>
      <c r="H185" s="165">
        <f>Return!B185*('DJI Components'!AX188/'DJI Components'!$HJ188)</f>
        <v>-1.273051508323576E-5</v>
      </c>
      <c r="I185" s="165">
        <f>Return!B185*('DJI Components'!BE188/'DJI Components'!$HJ188)</f>
        <v>-1.4139849144557147E-5</v>
      </c>
      <c r="J185" s="165">
        <f>Return!B185*('DJI Components'!BL188/'DJI Components'!$HJ188)</f>
        <v>-1.5046575260872464E-5</v>
      </c>
      <c r="K185" s="165">
        <f>Return!B185*('DJI Components'!BS188/'DJI Components'!$HJ188)</f>
        <v>-2.8194595413381156E-6</v>
      </c>
      <c r="L185" s="165">
        <f>Return!B185*('DJI Components'!BZ188/'DJI Components'!$HJ188)</f>
        <v>-7.915994279772169E-6</v>
      </c>
      <c r="M185" s="165">
        <f>Return!B185*('DJI Components'!CG188/'DJI Components'!$HJ188)</f>
        <v>-9.4367801325249973E-6</v>
      </c>
      <c r="N185" s="165">
        <f>Return!B185*('DJI Components'!CN188/'DJI Components'!$HJ188)</f>
        <v>-2.1396454674796392E-5</v>
      </c>
      <c r="O185" s="165">
        <f>Return!B185*('DJI Components'!CU188/'DJI Components'!$HJ188)</f>
        <v>-1.4575478209273096E-5</v>
      </c>
      <c r="P185" s="165">
        <f>Return!B185*('DJI Components'!DB188/'DJI Components'!$HJ188)</f>
        <v>-8.1242997389437183E-6</v>
      </c>
      <c r="Q185" s="165">
        <f>Return!B185*('DJI Components'!DI188/'DJI Components'!$HJ188)</f>
        <v>-2.8234140982164451E-5</v>
      </c>
      <c r="R185" s="165">
        <f>Return!B185*('DJI Components'!DP188/'DJI Components'!$HJ188)</f>
        <v>-3.1065726732070147E-5</v>
      </c>
      <c r="S185" s="165">
        <f>Return!B185*('DJI Components'!DW188/'DJI Components'!$HJ188)</f>
        <v>-1.099447983323927E-5</v>
      </c>
      <c r="T185" s="165">
        <f>Return!B185*('DJI Components'!ED188/'DJI Components'!$HJ188)</f>
        <v>-1.2400846074453121E-5</v>
      </c>
      <c r="U185" s="165">
        <f>Return!B185*('DJI Components'!EK188/'DJI Components'!$HJ188)</f>
        <v>-1.2011516271713898E-4</v>
      </c>
      <c r="V185" s="165">
        <f>Return!B185*('DJI Components'!ER188/'DJI Components'!$HJ188)</f>
        <v>-1.1067736794526097E-5</v>
      </c>
      <c r="W185" s="165">
        <f>Return!B185*('DJI Components'!EY188/'DJI Components'!$HJ188)</f>
        <v>-2.1443762234630162E-5</v>
      </c>
      <c r="X185" s="165">
        <f>Return!B185*('DJI Components'!FF188/'DJI Components'!$HJ188)</f>
        <v>-1.3227726415183045E-5</v>
      </c>
      <c r="Y185" s="165">
        <f>Return!B185*('DJI Components'!FM188/'DJI Components'!$HJ188)</f>
        <v>-2.5058135903881839E-6</v>
      </c>
      <c r="Z185" s="165">
        <f>Return!B185*('DJI Components'!FT188/'DJI Components'!$HJ188)</f>
        <v>-2.4728479578091108E-5</v>
      </c>
      <c r="AA185" s="165">
        <f>Return!B185*('DJI Components'!GA188/'DJI Components'!$HJ188)</f>
        <v>-1.4796878857594344E-5</v>
      </c>
      <c r="AB185" s="165">
        <f>Return!B185*('DJI Components'!GH188/'DJI Components'!$HJ188)</f>
        <v>-2.4361402084662433E-5</v>
      </c>
      <c r="AC185" s="165">
        <f>Return!B185*('DJI Components'!GO188/'DJI Components'!$HJ188)</f>
        <v>-2.3006947329346604E-6</v>
      </c>
      <c r="AD185" s="165">
        <f>Return!B185*('DJI Components'!GV188/'DJI Components'!$HJ188)</f>
        <v>-2.5365508212882231E-5</v>
      </c>
      <c r="AE185" s="165">
        <f>Return!B185*('DJI Components'!HC188/'DJI Components'!$HJ188)</f>
        <v>-2.0332998485921864E-5</v>
      </c>
      <c r="AF185" s="166">
        <f t="shared" si="2"/>
        <v>-8.2301328373836694E-4</v>
      </c>
    </row>
    <row r="186" spans="1:32" x14ac:dyDescent="0.2">
      <c r="A186" s="127">
        <f>'DJI Components'!A189</f>
        <v>44343</v>
      </c>
      <c r="B186" s="164">
        <f>Return!B186*('DJI Components'!H189/'DJI Components'!$HJ189)</f>
        <v>9.5722202031783084E-5</v>
      </c>
      <c r="C186" s="165">
        <f>Return!B186*('DJI Components'!O189/'DJI Components'!$HJ189)</f>
        <v>1.0425864929993007E-4</v>
      </c>
      <c r="D186" s="165">
        <f>Return!D186*('DJI Components'!V189/'DJI Components'!$HJ189)</f>
        <v>-1.7665997940446998E-4</v>
      </c>
      <c r="E186" s="165">
        <f>Return!B186*('DJI Components'!AC189/'DJI Components'!$HJ189)</f>
        <v>1.6986161014581273E-3</v>
      </c>
      <c r="F186" s="165">
        <f>Return!B186*('DJI Components'!AJ189/'DJI Components'!$HJ189)</f>
        <v>1.1912091558445854E-4</v>
      </c>
      <c r="G186" s="165">
        <f>Return!B186*('DJI Components'!AQ189/'DJI Components'!$HJ189)</f>
        <v>1.0738706852243739E-4</v>
      </c>
      <c r="H186" s="165">
        <f>Return!B186*('DJI Components'!AX189/'DJI Components'!$HJ189)</f>
        <v>1.6136846870162157E-4</v>
      </c>
      <c r="I186" s="165">
        <f>Return!B186*('DJI Components'!BE189/'DJI Components'!$HJ189)</f>
        <v>1.8119839236417108E-4</v>
      </c>
      <c r="J186" s="165">
        <f>Return!B186*('DJI Components'!BL189/'DJI Components'!$HJ189)</f>
        <v>1.9439285630659463E-4</v>
      </c>
      <c r="K186" s="165">
        <f>Return!B186*('DJI Components'!BS189/'DJI Components'!$HJ189)</f>
        <v>3.6629634011438609E-5</v>
      </c>
      <c r="L186" s="165">
        <f>Return!B186*('DJI Components'!BZ189/'DJI Components'!$HJ189)</f>
        <v>1.025181289232276E-4</v>
      </c>
      <c r="M186" s="165">
        <f>Return!B186*('DJI Components'!CG189/'DJI Components'!$HJ189)</f>
        <v>1.2035444094899487E-4</v>
      </c>
      <c r="N186" s="165">
        <f>Return!B186*('DJI Components'!CN189/'DJI Components'!$HJ189)</f>
        <v>2.7538197828291079E-4</v>
      </c>
      <c r="O186" s="165">
        <f>Return!B186*('DJI Components'!CU189/'DJI Components'!$HJ189)</f>
        <v>1.8940301789679135E-4</v>
      </c>
      <c r="P186" s="165">
        <f>Return!B186*('DJI Components'!DB189/'DJI Components'!$HJ189)</f>
        <v>1.0441042280677724E-4</v>
      </c>
      <c r="Q186" s="165">
        <f>Return!B186*('DJI Components'!DI189/'DJI Components'!$HJ189)</f>
        <v>3.6118820286841079E-4</v>
      </c>
      <c r="R186" s="165">
        <f>Return!B186*('DJI Components'!DP189/'DJI Components'!$HJ189)</f>
        <v>4.0422167950363204E-4</v>
      </c>
      <c r="S186" s="165">
        <f>Return!B186*('DJI Components'!DW189/'DJI Components'!$HJ189)</f>
        <v>1.4238629919883841E-4</v>
      </c>
      <c r="T186" s="165">
        <f>Return!B186*('DJI Components'!ED189/'DJI Components'!$HJ189)</f>
        <v>1.5618850716225604E-4</v>
      </c>
      <c r="U186" s="165">
        <f>Return!B186*('DJI Components'!EK189/'DJI Components'!$HJ189)</f>
        <v>1.5256129909684997E-3</v>
      </c>
      <c r="V186" s="165">
        <f>Return!B186*('DJI Components'!ER189/'DJI Components'!$HJ189)</f>
        <v>1.4146143954763853E-4</v>
      </c>
      <c r="W186" s="165">
        <f>Return!B186*('DJI Components'!EY189/'DJI Components'!$HJ189)</f>
        <v>2.6849805850714324E-4</v>
      </c>
      <c r="X186" s="165">
        <f>Return!B186*('DJI Components'!FF189/'DJI Components'!$HJ189)</f>
        <v>1.6936395879172335E-4</v>
      </c>
      <c r="Y186" s="165">
        <f>Return!B186*('DJI Components'!FM189/'DJI Components'!$HJ189)</f>
        <v>3.2556782205290555E-5</v>
      </c>
      <c r="Z186" s="165">
        <f>Return!B186*('DJI Components'!FT189/'DJI Components'!$HJ189)</f>
        <v>3.1643784937388132E-4</v>
      </c>
      <c r="AA186" s="165">
        <f>Return!B186*('DJI Components'!GA189/'DJI Components'!$HJ189)</f>
        <v>1.8934671220072869E-4</v>
      </c>
      <c r="AB186" s="165">
        <f>Return!B186*('DJI Components'!GH189/'DJI Components'!$HJ189)</f>
        <v>3.1183711338607546E-4</v>
      </c>
      <c r="AC186" s="165">
        <f>Return!B186*('DJI Components'!GO189/'DJI Components'!$HJ189)</f>
        <v>2.9785956964761706E-5</v>
      </c>
      <c r="AD186" s="165">
        <f>Return!B186*('DJI Components'!GV189/'DJI Components'!$HJ189)</f>
        <v>3.2389351977474718E-4</v>
      </c>
      <c r="AE186" s="165">
        <f>Return!B186*('DJI Components'!HC189/'DJI Components'!$HJ189)</f>
        <v>2.6430657474310029E-4</v>
      </c>
      <c r="AF186" s="166">
        <f t="shared" si="2"/>
        <v>7.951187942931523E-3</v>
      </c>
    </row>
    <row r="187" spans="1:32" x14ac:dyDescent="0.2">
      <c r="A187" s="127">
        <f>'DJI Components'!A190</f>
        <v>44344</v>
      </c>
      <c r="B187" s="164">
        <f>Return!B187*('DJI Components'!H190/'DJI Components'!$HJ190)</f>
        <v>-1.1438760061460018E-5</v>
      </c>
      <c r="C187" s="165">
        <f>Return!B187*('DJI Components'!O190/'DJI Components'!$HJ190)</f>
        <v>-1.250156958053186E-5</v>
      </c>
      <c r="D187" s="165">
        <f>Return!D187*('DJI Components'!V190/'DJI Components'!$HJ190)</f>
        <v>1.4728822408446835E-4</v>
      </c>
      <c r="E187" s="165">
        <f>Return!B187*('DJI Components'!AC190/'DJI Components'!$HJ190)</f>
        <v>-2.0209708452913636E-4</v>
      </c>
      <c r="F187" s="165">
        <f>Return!B187*('DJI Components'!AJ190/'DJI Components'!$HJ190)</f>
        <v>-1.4039754954667536E-5</v>
      </c>
      <c r="G187" s="165">
        <f>Return!B187*('DJI Components'!AQ190/'DJI Components'!$HJ190)</f>
        <v>-1.2834691302940381E-5</v>
      </c>
      <c r="H187" s="165">
        <f>Return!B187*('DJI Components'!AX190/'DJI Components'!$HJ190)</f>
        <v>-1.9448609482051919E-5</v>
      </c>
      <c r="I187" s="165">
        <f>Return!B187*('DJI Components'!BE190/'DJI Components'!$HJ190)</f>
        <v>-2.1666255874305944E-5</v>
      </c>
      <c r="J187" s="165">
        <f>Return!B187*('DJI Components'!BL190/'DJI Components'!$HJ190)</f>
        <v>-2.316891902019436E-5</v>
      </c>
      <c r="K187" s="165">
        <f>Return!B187*('DJI Components'!BS190/'DJI Components'!$HJ190)</f>
        <v>-4.3748116959702904E-6</v>
      </c>
      <c r="L187" s="165">
        <f>Return!B187*('DJI Components'!BZ190/'DJI Components'!$HJ190)</f>
        <v>-1.2284402907430609E-5</v>
      </c>
      <c r="M187" s="165">
        <f>Return!B187*('DJI Components'!CG190/'DJI Components'!$HJ190)</f>
        <v>-1.4503371057014768E-5</v>
      </c>
      <c r="N187" s="165">
        <f>Return!B187*('DJI Components'!CN190/'DJI Components'!$HJ190)</f>
        <v>-3.295488957195326E-5</v>
      </c>
      <c r="O187" s="165">
        <f>Return!B187*('DJI Components'!CU190/'DJI Components'!$HJ190)</f>
        <v>-2.241646978480188E-5</v>
      </c>
      <c r="P187" s="165">
        <f>Return!B187*('DJI Components'!DB190/'DJI Components'!$HJ190)</f>
        <v>-1.2482336067617677E-5</v>
      </c>
      <c r="Q187" s="165">
        <f>Return!B187*('DJI Components'!DI190/'DJI Components'!$HJ190)</f>
        <v>-4.3316942224767267E-5</v>
      </c>
      <c r="R187" s="165">
        <f>Return!B187*('DJI Components'!DP190/'DJI Components'!$HJ190)</f>
        <v>-4.8319511873998831E-5</v>
      </c>
      <c r="S187" s="165">
        <f>Return!B187*('DJI Components'!DW190/'DJI Components'!$HJ190)</f>
        <v>-1.6961509251725295E-5</v>
      </c>
      <c r="T187" s="165">
        <f>Return!B187*('DJI Components'!ED190/'DJI Components'!$HJ190)</f>
        <v>-1.8675449475552758E-5</v>
      </c>
      <c r="U187" s="165">
        <f>Return!B187*('DJI Components'!EK190/'DJI Components'!$HJ190)</f>
        <v>-1.8276035791755843E-4</v>
      </c>
      <c r="V187" s="165">
        <f>Return!B187*('DJI Components'!ER190/'DJI Components'!$HJ190)</f>
        <v>-1.6908833334598025E-5</v>
      </c>
      <c r="W187" s="165">
        <f>Return!B187*('DJI Components'!EY190/'DJI Components'!$HJ190)</f>
        <v>-3.2086067378685887E-5</v>
      </c>
      <c r="X187" s="165">
        <f>Return!B187*('DJI Components'!FF190/'DJI Components'!$HJ190)</f>
        <v>-2.009459893954549E-5</v>
      </c>
      <c r="Y187" s="165">
        <f>Return!B187*('DJI Components'!FM190/'DJI Components'!$HJ190)</f>
        <v>-3.9029054538980469E-6</v>
      </c>
      <c r="Z187" s="165">
        <f>Return!B187*('DJI Components'!FT190/'DJI Components'!$HJ190)</f>
        <v>-3.7779867517556305E-5</v>
      </c>
      <c r="AA187" s="165">
        <f>Return!B187*('DJI Components'!GA190/'DJI Components'!$HJ190)</f>
        <v>-2.2729599927592178E-5</v>
      </c>
      <c r="AB187" s="165">
        <f>Return!B187*('DJI Components'!GH190/'DJI Components'!$HJ190)</f>
        <v>-3.7373427138541126E-5</v>
      </c>
      <c r="AC187" s="165">
        <f>Return!B187*('DJI Components'!GO190/'DJI Components'!$HJ190)</f>
        <v>-3.6445514617573798E-6</v>
      </c>
      <c r="AD187" s="165">
        <f>Return!B187*('DJI Components'!GV190/'DJI Components'!$HJ190)</f>
        <v>-3.8836204313232069E-5</v>
      </c>
      <c r="AE187" s="165">
        <f>Return!B187*('DJI Components'!HC190/'DJI Components'!$HJ190)</f>
        <v>-3.1546751512776975E-5</v>
      </c>
      <c r="AF187" s="166">
        <f t="shared" si="2"/>
        <v>-8.2386027952739444E-4</v>
      </c>
    </row>
    <row r="188" spans="1:32" x14ac:dyDescent="0.2">
      <c r="A188" s="127">
        <f>'DJI Components'!A191</f>
        <v>44348</v>
      </c>
      <c r="B188" s="164">
        <f>Return!B188*('DJI Components'!H191/'DJI Components'!$HJ191)</f>
        <v>9.2028101146644155E-6</v>
      </c>
      <c r="C188" s="165">
        <f>Return!B188*('DJI Components'!O191/'DJI Components'!$HJ191)</f>
        <v>1.0277779565242575E-5</v>
      </c>
      <c r="D188" s="165">
        <f>Return!D188*('DJI Components'!V191/'DJI Components'!$HJ191)</f>
        <v>-2.3998550091099146E-4</v>
      </c>
      <c r="E188" s="165">
        <f>Return!B188*('DJI Components'!AC191/'DJI Components'!$HJ191)</f>
        <v>1.6203467700351878E-4</v>
      </c>
      <c r="F188" s="165">
        <f>Return!B188*('DJI Components'!AJ191/'DJI Components'!$HJ191)</f>
        <v>1.1638771565706377E-5</v>
      </c>
      <c r="G188" s="165">
        <f>Return!B188*('DJI Components'!AQ191/'DJI Components'!$HJ191)</f>
        <v>1.0389660329927827E-5</v>
      </c>
      <c r="H188" s="165">
        <f>Return!B188*('DJI Components'!AX191/'DJI Components'!$HJ191)</f>
        <v>1.6065468402402463E-5</v>
      </c>
      <c r="I188" s="165">
        <f>Return!B188*('DJI Components'!BE191/'DJI Components'!$HJ191)</f>
        <v>1.7325212998567647E-5</v>
      </c>
      <c r="J188" s="165">
        <f>Return!B188*('DJI Components'!BL191/'DJI Components'!$HJ191)</f>
        <v>1.8622022004486106E-5</v>
      </c>
      <c r="K188" s="165">
        <f>Return!B188*('DJI Components'!BS191/'DJI Components'!$HJ191)</f>
        <v>3.5518150394358637E-6</v>
      </c>
      <c r="L188" s="165">
        <f>Return!B188*('DJI Components'!BZ191/'DJI Components'!$HJ191)</f>
        <v>1.0151968395289598E-5</v>
      </c>
      <c r="M188" s="165">
        <f>Return!B188*('DJI Components'!CG191/'DJI Components'!$HJ191)</f>
        <v>1.1415431933074209E-5</v>
      </c>
      <c r="N188" s="165">
        <f>Return!B188*('DJI Components'!CN191/'DJI Components'!$HJ191)</f>
        <v>2.6276307018495371E-5</v>
      </c>
      <c r="O188" s="165">
        <f>Return!B188*('DJI Components'!CU191/'DJI Components'!$HJ191)</f>
        <v>1.7947940397257457E-5</v>
      </c>
      <c r="P188" s="165">
        <f>Return!B188*('DJI Components'!DB191/'DJI Components'!$HJ191)</f>
        <v>1.0065909273571158E-5</v>
      </c>
      <c r="Q188" s="165">
        <f>Return!B188*('DJI Components'!DI191/'DJI Components'!$HJ191)</f>
        <v>3.4056926666929254E-5</v>
      </c>
      <c r="R188" s="165">
        <f>Return!B188*('DJI Components'!DP191/'DJI Components'!$HJ191)</f>
        <v>3.9271914120502659E-5</v>
      </c>
      <c r="S188" s="165">
        <f>Return!B188*('DJI Components'!DW191/'DJI Components'!$HJ191)</f>
        <v>1.3597388108928864E-5</v>
      </c>
      <c r="T188" s="165">
        <f>Return!B188*('DJI Components'!ED191/'DJI Components'!$HJ191)</f>
        <v>1.4872649129581821E-5</v>
      </c>
      <c r="U188" s="165">
        <f>Return!B188*('DJI Components'!EK191/'DJI Components'!$HJ191)</f>
        <v>1.4557867285366121E-4</v>
      </c>
      <c r="V188" s="165">
        <f>Return!B188*('DJI Components'!ER191/'DJI Components'!$HJ191)</f>
        <v>1.3398690370976672E-5</v>
      </c>
      <c r="W188" s="165">
        <f>Return!B188*('DJI Components'!EY191/'DJI Components'!$HJ191)</f>
        <v>2.5417028368941359E-5</v>
      </c>
      <c r="X188" s="165">
        <f>Return!B188*('DJI Components'!FF191/'DJI Components'!$HJ191)</f>
        <v>1.5804720592304305E-5</v>
      </c>
      <c r="Y188" s="165">
        <f>Return!B188*('DJI Components'!FM191/'DJI Components'!$HJ191)</f>
        <v>3.1609066165285638E-6</v>
      </c>
      <c r="Z188" s="165">
        <f>Return!B188*('DJI Components'!FT191/'DJI Components'!$HJ191)</f>
        <v>2.9987670122436402E-5</v>
      </c>
      <c r="AA188" s="165">
        <f>Return!B188*('DJI Components'!GA191/'DJI Components'!$HJ191)</f>
        <v>1.8236642772721804E-5</v>
      </c>
      <c r="AB188" s="165">
        <f>Return!B188*('DJI Components'!GH191/'DJI Components'!$HJ191)</f>
        <v>2.9955777854179058E-5</v>
      </c>
      <c r="AC188" s="165">
        <f>Return!B188*('DJI Components'!GO191/'DJI Components'!$HJ191)</f>
        <v>2.8899926576169667E-6</v>
      </c>
      <c r="AD188" s="165">
        <f>Return!B188*('DJI Components'!GV191/'DJI Components'!$HJ191)</f>
        <v>3.1138924753628164E-5</v>
      </c>
      <c r="AE188" s="165">
        <f>Return!B188*('DJI Components'!HC191/'DJI Components'!$HJ191)</f>
        <v>2.5387269023083384E-5</v>
      </c>
      <c r="AF188" s="166">
        <f t="shared" si="2"/>
        <v>5.3773544714266904E-4</v>
      </c>
    </row>
    <row r="189" spans="1:32" x14ac:dyDescent="0.2">
      <c r="A189" s="127">
        <f>'DJI Components'!A192</f>
        <v>44349</v>
      </c>
      <c r="B189" s="164">
        <f>Return!B189*('DJI Components'!H192/'DJI Components'!$HJ192)</f>
        <v>5.1640495109799835E-6</v>
      </c>
      <c r="C189" s="165">
        <f>Return!B189*('DJI Components'!O192/'DJI Components'!$HJ192)</f>
        <v>5.7773746346049417E-6</v>
      </c>
      <c r="D189" s="165">
        <f>Return!D189*('DJI Components'!V192/'DJI Components'!$HJ192)</f>
        <v>8.827895606824993E-5</v>
      </c>
      <c r="E189" s="165">
        <f>Return!B189*('DJI Components'!AC192/'DJI Components'!$HJ192)</f>
        <v>9.1454020109432195E-5</v>
      </c>
      <c r="F189" s="165">
        <f>Return!B189*('DJI Components'!AJ192/'DJI Components'!$HJ192)</f>
        <v>6.5508770952981809E-6</v>
      </c>
      <c r="G189" s="165">
        <f>Return!B189*('DJI Components'!AQ192/'DJI Components'!$HJ192)</f>
        <v>5.8442554213836704E-6</v>
      </c>
      <c r="H189" s="165">
        <f>Return!B189*('DJI Components'!AX192/'DJI Components'!$HJ192)</f>
        <v>9.1317822045411573E-6</v>
      </c>
      <c r="I189" s="165">
        <f>Return!B189*('DJI Components'!BE192/'DJI Components'!$HJ192)</f>
        <v>9.7803268854548493E-6</v>
      </c>
      <c r="J189" s="165">
        <f>Return!B189*('DJI Components'!BL192/'DJI Components'!$HJ192)</f>
        <v>1.0486470902066326E-5</v>
      </c>
      <c r="K189" s="165">
        <f>Return!B189*('DJI Components'!BS192/'DJI Components'!$HJ192)</f>
        <v>1.9735217795371148E-6</v>
      </c>
      <c r="L189" s="165">
        <f>Return!B189*('DJI Components'!BZ192/'DJI Components'!$HJ192)</f>
        <v>5.7090258185003789E-6</v>
      </c>
      <c r="M189" s="165">
        <f>Return!B189*('DJI Components'!CG192/'DJI Components'!$HJ192)</f>
        <v>6.3957874658337595E-6</v>
      </c>
      <c r="N189" s="165">
        <f>Return!B189*('DJI Components'!CN192/'DJI Components'!$HJ192)</f>
        <v>1.4594599785302306E-5</v>
      </c>
      <c r="O189" s="165">
        <f>Return!B189*('DJI Components'!CU192/'DJI Components'!$HJ192)</f>
        <v>1.0171217082064901E-5</v>
      </c>
      <c r="P189" s="165">
        <f>Return!B189*('DJI Components'!DB192/'DJI Components'!$HJ192)</f>
        <v>5.7057742430980851E-6</v>
      </c>
      <c r="Q189" s="165">
        <f>Return!B189*('DJI Components'!DI192/'DJI Components'!$HJ192)</f>
        <v>1.9179496389621065E-5</v>
      </c>
      <c r="R189" s="165">
        <f>Return!B189*('DJI Components'!DP192/'DJI Components'!$HJ192)</f>
        <v>2.2028542532948935E-5</v>
      </c>
      <c r="S189" s="165">
        <f>Return!B189*('DJI Components'!DW192/'DJI Components'!$HJ192)</f>
        <v>7.6442960124187783E-6</v>
      </c>
      <c r="T189" s="165">
        <f>Return!B189*('DJI Components'!ED192/'DJI Components'!$HJ192)</f>
        <v>8.4184820927383745E-6</v>
      </c>
      <c r="U189" s="165">
        <f>Return!B189*('DJI Components'!EK192/'DJI Components'!$HJ192)</f>
        <v>8.1620590001975981E-5</v>
      </c>
      <c r="V189" s="165">
        <f>Return!B189*('DJI Components'!ER192/'DJI Components'!$HJ192)</f>
        <v>7.4961915732390693E-6</v>
      </c>
      <c r="W189" s="165">
        <f>Return!B189*('DJI Components'!EY192/'DJI Components'!$HJ192)</f>
        <v>1.4318373634482597E-5</v>
      </c>
      <c r="X189" s="165">
        <f>Return!B189*('DJI Components'!FF192/'DJI Components'!$HJ192)</f>
        <v>8.8568181207239558E-6</v>
      </c>
      <c r="Y189" s="165">
        <f>Return!B189*('DJI Components'!FM192/'DJI Components'!$HJ192)</f>
        <v>1.7653170961931926E-6</v>
      </c>
      <c r="Z189" s="165">
        <f>Return!B189*('DJI Components'!FT192/'DJI Components'!$HJ192)</f>
        <v>1.6783803995173201E-5</v>
      </c>
      <c r="AA189" s="165">
        <f>Return!B189*('DJI Components'!GA192/'DJI Components'!$HJ192)</f>
        <v>1.0277730278464047E-5</v>
      </c>
      <c r="AB189" s="165">
        <f>Return!B189*('DJI Components'!GH192/'DJI Components'!$HJ192)</f>
        <v>1.7026524019947164E-5</v>
      </c>
      <c r="AC189" s="165">
        <f>Return!B189*('DJI Components'!GO192/'DJI Components'!$HJ192)</f>
        <v>1.5083453550804935E-6</v>
      </c>
      <c r="AD189" s="165">
        <f>Return!B189*('DJI Components'!GV192/'DJI Components'!$HJ192)</f>
        <v>1.7357067255822724E-5</v>
      </c>
      <c r="AE189" s="165">
        <f>Return!B189*('DJI Components'!HC192/'DJI Components'!$HJ192)</f>
        <v>1.409295444486801E-5</v>
      </c>
      <c r="AF189" s="166">
        <f t="shared" si="2"/>
        <v>5.2539257181004545E-4</v>
      </c>
    </row>
    <row r="190" spans="1:32" x14ac:dyDescent="0.2">
      <c r="A190" s="127">
        <f>'DJI Components'!A193</f>
        <v>44350</v>
      </c>
      <c r="B190" s="164">
        <f>Return!B190*('DJI Components'!H193/'DJI Components'!$HJ193)</f>
        <v>2.1896307966839667E-5</v>
      </c>
      <c r="C190" s="165">
        <f>Return!B190*('DJI Components'!O193/'DJI Components'!$HJ193)</f>
        <v>2.4510773400184594E-5</v>
      </c>
      <c r="D190" s="165">
        <f>Return!D190*('DJI Components'!V193/'DJI Components'!$HJ193)</f>
        <v>3.206431745847884E-5</v>
      </c>
      <c r="E190" s="165">
        <f>Return!B190*('DJI Components'!AC193/'DJI Components'!$HJ193)</f>
        <v>3.8235024567558366E-4</v>
      </c>
      <c r="F190" s="165">
        <f>Return!B190*('DJI Components'!AJ193/'DJI Components'!$HJ193)</f>
        <v>2.7149979711935998E-5</v>
      </c>
      <c r="G190" s="165">
        <f>Return!B190*('DJI Components'!AQ193/'DJI Components'!$HJ193)</f>
        <v>2.4772833828882845E-5</v>
      </c>
      <c r="H190" s="165">
        <f>Return!B190*('DJI Components'!AX193/'DJI Components'!$HJ193)</f>
        <v>3.8472585220863096E-5</v>
      </c>
      <c r="I190" s="165">
        <f>Return!B190*('DJI Components'!BE193/'DJI Components'!$HJ193)</f>
        <v>4.1681777601629594E-5</v>
      </c>
      <c r="J190" s="165">
        <f>Return!B190*('DJI Components'!BL193/'DJI Components'!$HJ193)</f>
        <v>4.4493112918246425E-5</v>
      </c>
      <c r="K190" s="165">
        <f>Return!B190*('DJI Components'!BS193/'DJI Components'!$HJ193)</f>
        <v>8.4254263918663474E-6</v>
      </c>
      <c r="L190" s="165">
        <f>Return!B190*('DJI Components'!BZ193/'DJI Components'!$HJ193)</f>
        <v>2.4494638044702111E-5</v>
      </c>
      <c r="M190" s="165">
        <f>Return!B190*('DJI Components'!CG193/'DJI Components'!$HJ193)</f>
        <v>2.6834765342073612E-5</v>
      </c>
      <c r="N190" s="165">
        <f>Return!B190*('DJI Components'!CN193/'DJI Components'!$HJ193)</f>
        <v>6.1412757955491327E-5</v>
      </c>
      <c r="O190" s="165">
        <f>Return!B190*('DJI Components'!CU193/'DJI Components'!$HJ193)</f>
        <v>4.2118303879780401E-5</v>
      </c>
      <c r="P190" s="165">
        <f>Return!B190*('DJI Components'!DB193/'DJI Components'!$HJ193)</f>
        <v>2.4119982508953113E-5</v>
      </c>
      <c r="Q190" s="165">
        <f>Return!B190*('DJI Components'!DI193/'DJI Components'!$HJ193)</f>
        <v>8.1093922717599096E-5</v>
      </c>
      <c r="R190" s="165">
        <f>Return!B190*('DJI Components'!DP193/'DJI Components'!$HJ193)</f>
        <v>9.3291639431630744E-5</v>
      </c>
      <c r="S190" s="165">
        <f>Return!B190*('DJI Components'!DW193/'DJI Components'!$HJ193)</f>
        <v>3.2168372009157875E-5</v>
      </c>
      <c r="T190" s="165">
        <f>Return!B190*('DJI Components'!ED193/'DJI Components'!$HJ193)</f>
        <v>3.4708522075355319E-5</v>
      </c>
      <c r="U190" s="165">
        <f>Return!B190*('DJI Components'!EK193/'DJI Components'!$HJ193)</f>
        <v>3.4321607378716754E-4</v>
      </c>
      <c r="V190" s="165">
        <f>Return!B190*('DJI Components'!ER193/'DJI Components'!$HJ193)</f>
        <v>3.1725614145441424E-5</v>
      </c>
      <c r="W190" s="165">
        <f>Return!B190*('DJI Components'!EY193/'DJI Components'!$HJ193)</f>
        <v>6.1683869020368265E-5</v>
      </c>
      <c r="X190" s="165">
        <f>Return!B190*('DJI Components'!FF193/'DJI Components'!$HJ193)</f>
        <v>4.097638437126093E-5</v>
      </c>
      <c r="Y190" s="165">
        <f>Return!B190*('DJI Components'!FM193/'DJI Components'!$HJ193)</f>
        <v>7.5085375985321158E-6</v>
      </c>
      <c r="Z190" s="165">
        <f>Return!B190*('DJI Components'!FT193/'DJI Components'!$HJ193)</f>
        <v>7.1402212173853118E-5</v>
      </c>
      <c r="AA190" s="165">
        <f>Return!B190*('DJI Components'!GA193/'DJI Components'!$HJ193)</f>
        <v>4.3751109122679576E-5</v>
      </c>
      <c r="AB190" s="165">
        <f>Return!B190*('DJI Components'!GH193/'DJI Components'!$HJ193)</f>
        <v>7.1573840426307025E-5</v>
      </c>
      <c r="AC190" s="165">
        <f>Return!B190*('DJI Components'!GO193/'DJI Components'!$HJ193)</f>
        <v>6.1629639388838632E-6</v>
      </c>
      <c r="AD190" s="165">
        <f>Return!B190*('DJI Components'!GV193/'DJI Components'!$HJ193)</f>
        <v>7.3589053594141037E-5</v>
      </c>
      <c r="AE190" s="165">
        <f>Return!B190*('DJI Components'!HC193/'DJI Components'!$HJ193)</f>
        <v>5.9388549790635477E-5</v>
      </c>
      <c r="AF190" s="166">
        <f t="shared" si="2"/>
        <v>1.8770384721085247E-3</v>
      </c>
    </row>
    <row r="191" spans="1:32" x14ac:dyDescent="0.2">
      <c r="A191" s="127">
        <f>'DJI Components'!A194</f>
        <v>44351</v>
      </c>
      <c r="B191" s="164">
        <f>Return!B191*('DJI Components'!H194/'DJI Components'!$HJ194)</f>
        <v>1.3712347658673707E-4</v>
      </c>
      <c r="C191" s="165">
        <f>Return!B191*('DJI Components'!O194/'DJI Components'!$HJ194)</f>
        <v>1.5216605123693011E-4</v>
      </c>
      <c r="D191" s="165">
        <f>Return!D191*('DJI Components'!V194/'DJI Components'!$HJ194)</f>
        <v>5.979407774316657E-5</v>
      </c>
      <c r="E191" s="165">
        <f>Return!B191*('DJI Components'!AC194/'DJI Components'!$HJ194)</f>
        <v>2.4117944115748528E-3</v>
      </c>
      <c r="F191" s="165">
        <f>Return!B191*('DJI Components'!AJ194/'DJI Components'!$HJ194)</f>
        <v>1.6779159755044715E-4</v>
      </c>
      <c r="G191" s="165">
        <f>Return!B191*('DJI Components'!AQ194/'DJI Components'!$HJ194)</f>
        <v>1.5345873751677024E-4</v>
      </c>
      <c r="H191" s="165">
        <f>Return!B191*('DJI Components'!AX194/'DJI Components'!$HJ194)</f>
        <v>2.4005149775611502E-4</v>
      </c>
      <c r="I191" s="165">
        <f>Return!B191*('DJI Components'!BE194/'DJI Components'!$HJ194)</f>
        <v>2.6159320766279382E-4</v>
      </c>
      <c r="J191" s="165">
        <f>Return!B191*('DJI Components'!BL194/'DJI Components'!$HJ194)</f>
        <v>2.7838550092675632E-4</v>
      </c>
      <c r="K191" s="165">
        <f>Return!B191*('DJI Components'!BS194/'DJI Components'!$HJ194)</f>
        <v>5.2276175755035423E-5</v>
      </c>
      <c r="L191" s="165">
        <f>Return!B191*('DJI Components'!BZ194/'DJI Components'!$HJ194)</f>
        <v>1.5268829190184953E-4</v>
      </c>
      <c r="M191" s="165">
        <f>Return!B191*('DJI Components'!CG194/'DJI Components'!$HJ194)</f>
        <v>1.6427218453137261E-4</v>
      </c>
      <c r="N191" s="165">
        <f>Return!B191*('DJI Components'!CN194/'DJI Components'!$HJ194)</f>
        <v>3.7963658883773062E-4</v>
      </c>
      <c r="O191" s="165">
        <f>Return!B191*('DJI Components'!CU194/'DJI Components'!$HJ194)</f>
        <v>2.6595355558416226E-4</v>
      </c>
      <c r="P191" s="165">
        <f>Return!B191*('DJI Components'!DB194/'DJI Components'!$HJ194)</f>
        <v>1.5122259689876616E-4</v>
      </c>
      <c r="Q191" s="165">
        <f>Return!B191*('DJI Components'!DI194/'DJI Components'!$HJ194)</f>
        <v>5.0176524898852093E-4</v>
      </c>
      <c r="R191" s="165">
        <f>Return!B191*('DJI Components'!DP194/'DJI Components'!$HJ194)</f>
        <v>5.7841993813544644E-4</v>
      </c>
      <c r="S191" s="165">
        <f>Return!B191*('DJI Components'!DW194/'DJI Components'!$HJ194)</f>
        <v>1.9992105098805467E-4</v>
      </c>
      <c r="T191" s="165">
        <f>Return!B191*('DJI Components'!ED194/'DJI Components'!$HJ194)</f>
        <v>2.1542949783394852E-4</v>
      </c>
      <c r="U191" s="165">
        <f>Return!B191*('DJI Components'!EK194/'DJI Components'!$HJ194)</f>
        <v>2.1684559776839153E-3</v>
      </c>
      <c r="V191" s="165">
        <f>Return!B191*('DJI Components'!ER194/'DJI Components'!$HJ194)</f>
        <v>1.9575437640186304E-4</v>
      </c>
      <c r="W191" s="165">
        <f>Return!B191*('DJI Components'!EY194/'DJI Components'!$HJ194)</f>
        <v>3.8210842083517626E-4</v>
      </c>
      <c r="X191" s="165">
        <f>Return!B191*('DJI Components'!FF194/'DJI Components'!$HJ194)</f>
        <v>2.583306098486929E-4</v>
      </c>
      <c r="Y191" s="165">
        <f>Return!B191*('DJI Components'!FM194/'DJI Components'!$HJ194)</f>
        <v>4.6189689838181723E-5</v>
      </c>
      <c r="Z191" s="165">
        <f>Return!B191*('DJI Components'!FT194/'DJI Components'!$HJ194)</f>
        <v>4.3947108749458339E-4</v>
      </c>
      <c r="AA191" s="165">
        <f>Return!B191*('DJI Components'!GA194/'DJI Components'!$HJ194)</f>
        <v>2.7234328320080014E-4</v>
      </c>
      <c r="AB191" s="165">
        <f>Return!B191*('DJI Components'!GH194/'DJI Components'!$HJ194)</f>
        <v>4.4698979174318817E-4</v>
      </c>
      <c r="AC191" s="165">
        <f>Return!B191*('DJI Components'!GO194/'DJI Components'!$HJ194)</f>
        <v>3.7701436438676889E-5</v>
      </c>
      <c r="AD191" s="165">
        <f>Return!B191*('DJI Components'!GV194/'DJI Components'!$HJ194)</f>
        <v>4.5632548939774595E-4</v>
      </c>
      <c r="AE191" s="165">
        <f>Return!B191*('DJI Components'!HC194/'DJI Components'!$HJ194)</f>
        <v>3.6957981103009327E-4</v>
      </c>
      <c r="AF191" s="166">
        <f t="shared" si="2"/>
        <v>1.1596993661922374E-2</v>
      </c>
    </row>
    <row r="192" spans="1:32" x14ac:dyDescent="0.2">
      <c r="A192" s="127">
        <f>'DJI Components'!A195</f>
        <v>44354</v>
      </c>
      <c r="B192" s="164">
        <f>Return!B192*('DJI Components'!H195/'DJI Components'!$HJ195)</f>
        <v>-1.3053143717875449E-4</v>
      </c>
      <c r="C192" s="165">
        <f>Return!B192*('DJI Components'!O195/'DJI Components'!$HJ195)</f>
        <v>-1.4731735218674391E-4</v>
      </c>
      <c r="D192" s="165">
        <f>Return!D192*('DJI Components'!V195/'DJI Components'!$HJ195)</f>
        <v>1.8443057080555526E-5</v>
      </c>
      <c r="E192" s="165">
        <f>Return!B192*('DJI Components'!AC195/'DJI Components'!$HJ195)</f>
        <v>-2.3221814475742602E-3</v>
      </c>
      <c r="F192" s="165">
        <f>Return!B192*('DJI Components'!AJ195/'DJI Components'!$HJ195)</f>
        <v>-1.6331530659650749E-4</v>
      </c>
      <c r="G192" s="165">
        <f>Return!B192*('DJI Components'!AQ195/'DJI Components'!$HJ195)</f>
        <v>-1.4516579642786276E-4</v>
      </c>
      <c r="H192" s="165">
        <f>Return!B192*('DJI Components'!AX195/'DJI Components'!$HJ195)</f>
        <v>-2.2962193119427184E-4</v>
      </c>
      <c r="I192" s="165">
        <f>Return!B192*('DJI Components'!BE195/'DJI Components'!$HJ195)</f>
        <v>-2.511546207641081E-4</v>
      </c>
      <c r="J192" s="165">
        <f>Return!B192*('DJI Components'!BL195/'DJI Components'!$HJ195)</f>
        <v>-2.6706702579765807E-4</v>
      </c>
      <c r="K192" s="165">
        <f>Return!B192*('DJI Components'!BS195/'DJI Components'!$HJ195)</f>
        <v>-4.9976873453561964E-5</v>
      </c>
      <c r="L192" s="165">
        <f>Return!B192*('DJI Components'!BZ195/'DJI Components'!$HJ195)</f>
        <v>-1.4576762634192357E-4</v>
      </c>
      <c r="M192" s="165">
        <f>Return!B192*('DJI Components'!CG195/'DJI Components'!$HJ195)</f>
        <v>-1.6241118011404334E-4</v>
      </c>
      <c r="N192" s="165">
        <f>Return!B192*('DJI Components'!CN195/'DJI Components'!$HJ195)</f>
        <v>-3.6426747545496786E-4</v>
      </c>
      <c r="O192" s="165">
        <f>Return!B192*('DJI Components'!CU195/'DJI Components'!$HJ195)</f>
        <v>-2.5480163267307975E-4</v>
      </c>
      <c r="P192" s="165">
        <f>Return!B192*('DJI Components'!DB195/'DJI Components'!$HJ195)</f>
        <v>-1.4618465191873744E-4</v>
      </c>
      <c r="Q192" s="165">
        <f>Return!B192*('DJI Components'!DI195/'DJI Components'!$HJ195)</f>
        <v>-4.7979394994993166E-4</v>
      </c>
      <c r="R192" s="165">
        <f>Return!B192*('DJI Components'!DP195/'DJI Components'!$HJ195)</f>
        <v>-5.5427374531448047E-4</v>
      </c>
      <c r="S192" s="165">
        <f>Return!B192*('DJI Components'!DW195/'DJI Components'!$HJ195)</f>
        <v>-1.9108359514369085E-4</v>
      </c>
      <c r="T192" s="165">
        <f>Return!B192*('DJI Components'!ED195/'DJI Components'!$HJ195)</f>
        <v>-2.0374225012946814E-4</v>
      </c>
      <c r="U192" s="165">
        <f>Return!B192*('DJI Components'!EK195/'DJI Components'!$HJ195)</f>
        <v>-2.1128573769691292E-3</v>
      </c>
      <c r="V192" s="165">
        <f>Return!B192*('DJI Components'!ER195/'DJI Components'!$HJ195)</f>
        <v>-1.8876171433475133E-4</v>
      </c>
      <c r="W192" s="165">
        <f>Return!B192*('DJI Components'!EY195/'DJI Components'!$HJ195)</f>
        <v>-3.6915318485647946E-4</v>
      </c>
      <c r="X192" s="165">
        <f>Return!B192*('DJI Components'!FF195/'DJI Components'!$HJ195)</f>
        <v>-2.505579857088096E-4</v>
      </c>
      <c r="Y192" s="165">
        <f>Return!B192*('DJI Components'!FM195/'DJI Components'!$HJ195)</f>
        <v>-4.3847315912312161E-5</v>
      </c>
      <c r="Z192" s="165">
        <f>Return!B192*('DJI Components'!FT195/'DJI Components'!$HJ195)</f>
        <v>-4.1748615078114924E-4</v>
      </c>
      <c r="AA192" s="165">
        <f>Return!B192*('DJI Components'!GA195/'DJI Components'!$HJ195)</f>
        <v>-2.6174550090466044E-4</v>
      </c>
      <c r="AB192" s="165">
        <f>Return!B192*('DJI Components'!GH195/'DJI Components'!$HJ195)</f>
        <v>-4.3255356229899764E-4</v>
      </c>
      <c r="AC192" s="165">
        <f>Return!B192*('DJI Components'!GO195/'DJI Components'!$HJ195)</f>
        <v>-3.7325612851852748E-5</v>
      </c>
      <c r="AD192" s="165">
        <f>Return!B192*('DJI Components'!GV195/'DJI Components'!$HJ195)</f>
        <v>-4.363926734532655E-4</v>
      </c>
      <c r="AE192" s="165">
        <f>Return!B192*('DJI Components'!HC195/'DJI Components'!$HJ195)</f>
        <v>-3.5543765243484373E-4</v>
      </c>
      <c r="AF192" s="166">
        <f t="shared" si="2"/>
        <v>-1.1096333571639748E-2</v>
      </c>
    </row>
    <row r="193" spans="1:32" x14ac:dyDescent="0.2">
      <c r="A193" s="127">
        <f>'DJI Components'!A196</f>
        <v>44355</v>
      </c>
      <c r="B193" s="164">
        <f>Return!B193*('DJI Components'!H196/'DJI Components'!$HJ196)</f>
        <v>-7.969445782113647E-6</v>
      </c>
      <c r="C193" s="165">
        <f>Return!B193*('DJI Components'!O196/'DJI Components'!$HJ196)</f>
        <v>-9.0324729865389353E-6</v>
      </c>
      <c r="D193" s="165">
        <f>Return!D193*('DJI Components'!V196/'DJI Components'!$HJ196)</f>
        <v>-1.966096738076649E-5</v>
      </c>
      <c r="E193" s="165">
        <f>Return!B193*('DJI Components'!AC196/'DJI Components'!$HJ196)</f>
        <v>-1.4282207637326093E-4</v>
      </c>
      <c r="F193" s="165">
        <f>Return!B193*('DJI Components'!AJ196/'DJI Components'!$HJ196)</f>
        <v>-9.9818294337361218E-6</v>
      </c>
      <c r="G193" s="165">
        <f>Return!B193*('DJI Components'!AQ196/'DJI Components'!$HJ196)</f>
        <v>-8.8838157032490017E-6</v>
      </c>
      <c r="H193" s="165">
        <f>Return!B193*('DJI Components'!AX196/'DJI Components'!$HJ196)</f>
        <v>-1.4156530309293523E-5</v>
      </c>
      <c r="I193" s="165">
        <f>Return!B193*('DJI Components'!BE196/'DJI Components'!$HJ196)</f>
        <v>-1.5404254767978056E-5</v>
      </c>
      <c r="J193" s="165">
        <f>Return!B193*('DJI Components'!BL196/'DJI Components'!$HJ196)</f>
        <v>-1.620312390900116E-5</v>
      </c>
      <c r="K193" s="165">
        <f>Return!B193*('DJI Components'!BS196/'DJI Components'!$HJ196)</f>
        <v>-3.0490646040828446E-6</v>
      </c>
      <c r="L193" s="165">
        <f>Return!B193*('DJI Components'!BZ196/'DJI Components'!$HJ196)</f>
        <v>-8.8264097086433986E-6</v>
      </c>
      <c r="M193" s="165">
        <f>Return!B193*('DJI Components'!CG196/'DJI Components'!$HJ196)</f>
        <v>-9.8409311773608835E-6</v>
      </c>
      <c r="N193" s="165">
        <f>Return!B193*('DJI Components'!CN196/'DJI Components'!$HJ196)</f>
        <v>-2.2322706927878764E-5</v>
      </c>
      <c r="O193" s="165">
        <f>Return!B193*('DJI Components'!CU196/'DJI Components'!$HJ196)</f>
        <v>-1.5542769267607529E-5</v>
      </c>
      <c r="P193" s="165">
        <f>Return!B193*('DJI Components'!DB196/'DJI Components'!$HJ196)</f>
        <v>-8.9946232512413951E-6</v>
      </c>
      <c r="Q193" s="165">
        <f>Return!B193*('DJI Components'!DI196/'DJI Components'!$HJ196)</f>
        <v>-2.9055543445652173E-5</v>
      </c>
      <c r="R193" s="165">
        <f>Return!B193*('DJI Components'!DP196/'DJI Components'!$HJ196)</f>
        <v>-3.3728881663601325E-5</v>
      </c>
      <c r="S193" s="165">
        <f>Return!B193*('DJI Components'!DW196/'DJI Components'!$HJ196)</f>
        <v>-1.1722268983633827E-5</v>
      </c>
      <c r="T193" s="165">
        <f>Return!B193*('DJI Components'!ED196/'DJI Components'!$HJ196)</f>
        <v>-1.2379395761785317E-5</v>
      </c>
      <c r="U193" s="165">
        <f>Return!B193*('DJI Components'!EK196/'DJI Components'!$HJ196)</f>
        <v>-1.2845605909012257E-4</v>
      </c>
      <c r="V193" s="165">
        <f>Return!B193*('DJI Components'!ER196/'DJI Components'!$HJ196)</f>
        <v>-1.1480888289929879E-5</v>
      </c>
      <c r="W193" s="165">
        <f>Return!B193*('DJI Components'!EY196/'DJI Components'!$HJ196)</f>
        <v>-2.2292494668160443E-5</v>
      </c>
      <c r="X193" s="165">
        <f>Return!B193*('DJI Components'!FF196/'DJI Components'!$HJ196)</f>
        <v>-1.5233758761413859E-5</v>
      </c>
      <c r="Y193" s="165">
        <f>Return!B193*('DJI Components'!FM196/'DJI Components'!$HJ196)</f>
        <v>-2.6751510870253512E-6</v>
      </c>
      <c r="Z193" s="165">
        <f>Return!B193*('DJI Components'!FT196/'DJI Components'!$HJ196)</f>
        <v>-2.5601601472369138E-5</v>
      </c>
      <c r="AA193" s="165">
        <f>Return!B193*('DJI Components'!GA196/'DJI Components'!$HJ196)</f>
        <v>-1.5977571900317271E-5</v>
      </c>
      <c r="AB193" s="165">
        <f>Return!B193*('DJI Components'!GH196/'DJI Components'!$HJ196)</f>
        <v>-2.6510602876187535E-5</v>
      </c>
      <c r="AC193" s="165">
        <f>Return!B193*('DJI Components'!GO196/'DJI Components'!$HJ196)</f>
        <v>-2.2844898217945425E-6</v>
      </c>
      <c r="AD193" s="165">
        <f>Return!B193*('DJI Components'!GV196/'DJI Components'!$HJ196)</f>
        <v>-2.6459287954059789E-5</v>
      </c>
      <c r="AE193" s="165">
        <f>Return!B193*('DJI Components'!HC196/'DJI Components'!$HJ196)</f>
        <v>-2.1634773639035507E-5</v>
      </c>
      <c r="AF193" s="166">
        <f t="shared" si="2"/>
        <v>-6.9818379099784124E-4</v>
      </c>
    </row>
    <row r="194" spans="1:32" x14ac:dyDescent="0.2">
      <c r="A194" s="127">
        <f>'DJI Components'!A197</f>
        <v>44356</v>
      </c>
      <c r="B194" s="164">
        <f>Return!B194*('DJI Components'!H197/'DJI Components'!$HJ197)</f>
        <v>-4.8173756626668208E-5</v>
      </c>
      <c r="C194" s="165">
        <f>Return!B194*('DJI Components'!O197/'DJI Components'!$HJ197)</f>
        <v>-5.4031589809101514E-5</v>
      </c>
      <c r="D194" s="165">
        <f>Return!D194*('DJI Components'!V197/'DJI Components'!$HJ197)</f>
        <v>1.436599033839187E-4</v>
      </c>
      <c r="E194" s="165">
        <f>Return!B194*('DJI Components'!AC197/'DJI Components'!$HJ197)</f>
        <v>-8.6961887695637141E-4</v>
      </c>
      <c r="F194" s="165">
        <f>Return!B194*('DJI Components'!AJ197/'DJI Components'!$HJ197)</f>
        <v>-5.9464512219635087E-5</v>
      </c>
      <c r="G194" s="165">
        <f>Return!B194*('DJI Components'!AQ197/'DJI Components'!$HJ197)</f>
        <v>-5.2688853733940443E-5</v>
      </c>
      <c r="H194" s="165">
        <f>Return!B194*('DJI Components'!AX197/'DJI Components'!$HJ197)</f>
        <v>-8.5181410723976229E-5</v>
      </c>
      <c r="I194" s="165">
        <f>Return!B194*('DJI Components'!BE197/'DJI Components'!$HJ197)</f>
        <v>-9.3316119628572645E-5</v>
      </c>
      <c r="J194" s="165">
        <f>Return!B194*('DJI Components'!BL197/'DJI Components'!$HJ197)</f>
        <v>-9.8054903604671509E-5</v>
      </c>
      <c r="K194" s="165">
        <f>Return!B194*('DJI Components'!BS197/'DJI Components'!$HJ197)</f>
        <v>-1.8359936996309845E-5</v>
      </c>
      <c r="L194" s="165">
        <f>Return!B194*('DJI Components'!BZ197/'DJI Components'!$HJ197)</f>
        <v>-5.3310233474556701E-5</v>
      </c>
      <c r="M194" s="165">
        <f>Return!B194*('DJI Components'!CG197/'DJI Components'!$HJ197)</f>
        <v>-5.9793299534067636E-5</v>
      </c>
      <c r="N194" s="165">
        <f>Return!B194*('DJI Components'!CN197/'DJI Components'!$HJ197)</f>
        <v>-1.3395064089717995E-4</v>
      </c>
      <c r="O194" s="165">
        <f>Return!B194*('DJI Components'!CU197/'DJI Components'!$HJ197)</f>
        <v>-9.4346915613616319E-5</v>
      </c>
      <c r="P194" s="165">
        <f>Return!B194*('DJI Components'!DB197/'DJI Components'!$HJ197)</f>
        <v>-5.5184702381387012E-5</v>
      </c>
      <c r="Q194" s="165">
        <f>Return!B194*('DJI Components'!DI197/'DJI Components'!$HJ197)</f>
        <v>-1.78746221617561E-4</v>
      </c>
      <c r="R194" s="165">
        <f>Return!B194*('DJI Components'!DP197/'DJI Components'!$HJ197)</f>
        <v>-2.0218321107954605E-4</v>
      </c>
      <c r="S194" s="165">
        <f>Return!B194*('DJI Components'!DW197/'DJI Components'!$HJ197)</f>
        <v>-7.0798062221811236E-5</v>
      </c>
      <c r="T194" s="165">
        <f>Return!B194*('DJI Components'!ED197/'DJI Components'!$HJ197)</f>
        <v>-7.6846953585589793E-5</v>
      </c>
      <c r="U194" s="165">
        <f>Return!B194*('DJI Components'!EK197/'DJI Components'!$HJ197)</f>
        <v>-7.8289625263865993E-4</v>
      </c>
      <c r="V194" s="165">
        <f>Return!B194*('DJI Components'!ER197/'DJI Components'!$HJ197)</f>
        <v>-6.8901581248175008E-5</v>
      </c>
      <c r="W194" s="165">
        <f>Return!B194*('DJI Components'!EY197/'DJI Components'!$HJ197)</f>
        <v>-1.3526857753022264E-4</v>
      </c>
      <c r="X194" s="165">
        <f>Return!B194*('DJI Components'!FF197/'DJI Components'!$HJ197)</f>
        <v>-9.772619827186581E-5</v>
      </c>
      <c r="Y194" s="165">
        <f>Return!B194*('DJI Components'!FM197/'DJI Components'!$HJ197)</f>
        <v>-1.594995180573173E-5</v>
      </c>
      <c r="Z194" s="165">
        <f>Return!B194*('DJI Components'!FT197/'DJI Components'!$HJ197)</f>
        <v>-1.5515797605406044E-4</v>
      </c>
      <c r="AA194" s="165">
        <f>Return!B194*('DJI Components'!GA197/'DJI Components'!$HJ197)</f>
        <v>-9.6816530140474816E-5</v>
      </c>
      <c r="AB194" s="165">
        <f>Return!B194*('DJI Components'!GH197/'DJI Components'!$HJ197)</f>
        <v>-1.6110357056802347E-4</v>
      </c>
      <c r="AC194" s="165">
        <f>Return!B194*('DJI Components'!GO197/'DJI Components'!$HJ197)</f>
        <v>-1.3674535356526334E-5</v>
      </c>
      <c r="AD194" s="165">
        <f>Return!B194*('DJI Components'!GV197/'DJI Components'!$HJ197)</f>
        <v>-1.5975034084462719E-4</v>
      </c>
      <c r="AE194" s="165">
        <f>Return!B194*('DJI Components'!HC197/'DJI Components'!$HJ197)</f>
        <v>-1.3111026446294802E-4</v>
      </c>
      <c r="AF194" s="166">
        <f t="shared" si="2"/>
        <v>-3.9787460762419598E-3</v>
      </c>
    </row>
    <row r="195" spans="1:32" x14ac:dyDescent="0.2">
      <c r="A195" s="127">
        <f>'DJI Components'!A198</f>
        <v>44357</v>
      </c>
      <c r="B195" s="164">
        <f>Return!B195*('DJI Components'!H198/'DJI Components'!$HJ198)</f>
        <v>2.21986808887112E-5</v>
      </c>
      <c r="C195" s="165">
        <f>Return!B195*('DJI Components'!O198/'DJI Components'!$HJ198)</f>
        <v>2.4568512906907944E-5</v>
      </c>
      <c r="D195" s="165">
        <f>Return!D195*('DJI Components'!V198/'DJI Components'!$HJ198)</f>
        <v>2.7102205622850378E-4</v>
      </c>
      <c r="E195" s="165">
        <f>Return!B195*('DJI Components'!AC198/'DJI Components'!$HJ198)</f>
        <v>3.9674589562198532E-4</v>
      </c>
      <c r="F195" s="165">
        <f>Return!B195*('DJI Components'!AJ198/'DJI Components'!$HJ198)</f>
        <v>2.7379756868034571E-5</v>
      </c>
      <c r="G195" s="165">
        <f>Return!B195*('DJI Components'!AQ198/'DJI Components'!$HJ198)</f>
        <v>2.3311448460738045E-5</v>
      </c>
      <c r="H195" s="165">
        <f>Return!B195*('DJI Components'!AX198/'DJI Components'!$HJ198)</f>
        <v>3.9405602392055725E-5</v>
      </c>
      <c r="I195" s="165">
        <f>Return!B195*('DJI Components'!BE198/'DJI Components'!$HJ198)</f>
        <v>4.3720331552151282E-5</v>
      </c>
      <c r="J195" s="165">
        <f>Return!B195*('DJI Components'!BL198/'DJI Components'!$HJ198)</f>
        <v>4.5446916987416113E-5</v>
      </c>
      <c r="K195" s="165">
        <f>Return!B195*('DJI Components'!BS198/'DJI Components'!$HJ198)</f>
        <v>8.3076634711664024E-6</v>
      </c>
      <c r="L195" s="165">
        <f>Return!B195*('DJI Components'!BZ198/'DJI Components'!$HJ198)</f>
        <v>2.3952187663965097E-5</v>
      </c>
      <c r="M195" s="165">
        <f>Return!B195*('DJI Components'!CG198/'DJI Components'!$HJ198)</f>
        <v>2.7062733581440696E-5</v>
      </c>
      <c r="N195" s="165">
        <f>Return!B195*('DJI Components'!CN198/'DJI Components'!$HJ198)</f>
        <v>6.1800952341527359E-5</v>
      </c>
      <c r="O195" s="165">
        <f>Return!B195*('DJI Components'!CU198/'DJI Components'!$HJ198)</f>
        <v>4.368126921569656E-5</v>
      </c>
      <c r="P195" s="165">
        <f>Return!B195*('DJI Components'!DB198/'DJI Components'!$HJ198)</f>
        <v>2.5358639153603701E-5</v>
      </c>
      <c r="Q195" s="165">
        <f>Return!B195*('DJI Components'!DI198/'DJI Components'!$HJ198)</f>
        <v>8.2948626379363084E-5</v>
      </c>
      <c r="R195" s="165">
        <f>Return!B195*('DJI Components'!DP198/'DJI Components'!$HJ198)</f>
        <v>9.1538456788729959E-5</v>
      </c>
      <c r="S195" s="165">
        <f>Return!B195*('DJI Components'!DW198/'DJI Components'!$HJ198)</f>
        <v>3.3000302984952478E-5</v>
      </c>
      <c r="T195" s="165">
        <f>Return!B195*('DJI Components'!ED198/'DJI Components'!$HJ198)</f>
        <v>3.6345863905441831E-5</v>
      </c>
      <c r="U195" s="165">
        <f>Return!B195*('DJI Components'!EK198/'DJI Components'!$HJ198)</f>
        <v>3.6525188685537037E-4</v>
      </c>
      <c r="V195" s="165">
        <f>Return!B195*('DJI Components'!ER198/'DJI Components'!$HJ198)</f>
        <v>3.1482471049476776E-5</v>
      </c>
      <c r="W195" s="165">
        <f>Return!B195*('DJI Components'!EY198/'DJI Components'!$HJ198)</f>
        <v>6.267421802054227E-5</v>
      </c>
      <c r="X195" s="165">
        <f>Return!B195*('DJI Components'!FF198/'DJI Components'!$HJ198)</f>
        <v>4.4393817511373429E-5</v>
      </c>
      <c r="Y195" s="165">
        <f>Return!B195*('DJI Components'!FM198/'DJI Components'!$HJ198)</f>
        <v>7.301563225230667E-6</v>
      </c>
      <c r="Z195" s="165">
        <f>Return!B195*('DJI Components'!FT198/'DJI Components'!$HJ198)</f>
        <v>7.142957319538811E-5</v>
      </c>
      <c r="AA195" s="165">
        <f>Return!B195*('DJI Components'!GA198/'DJI Components'!$HJ198)</f>
        <v>4.4754163794672384E-5</v>
      </c>
      <c r="AB195" s="165">
        <f>Return!B195*('DJI Components'!GH198/'DJI Components'!$HJ198)</f>
        <v>7.4617772473798544E-5</v>
      </c>
      <c r="AC195" s="165">
        <f>Return!B195*('DJI Components'!GO198/'DJI Components'!$HJ198)</f>
        <v>6.2005803378166809E-6</v>
      </c>
      <c r="AD195" s="165">
        <f>Return!B195*('DJI Components'!GV198/'DJI Components'!$HJ198)</f>
        <v>7.3894930724596454E-5</v>
      </c>
      <c r="AE195" s="165">
        <f>Return!B195*('DJI Components'!HC198/'DJI Components'!$HJ198)</f>
        <v>6.0481731272147416E-5</v>
      </c>
      <c r="AF195" s="166">
        <f t="shared" ref="AF195:AF226" si="3">SUM(B195:AE195)</f>
        <v>2.170278605852804E-3</v>
      </c>
    </row>
    <row r="196" spans="1:32" x14ac:dyDescent="0.2">
      <c r="A196" s="127">
        <f>'DJI Components'!A199</f>
        <v>44358</v>
      </c>
      <c r="B196" s="164">
        <f>Return!B196*('DJI Components'!H199/'DJI Components'!$HJ199)</f>
        <v>-1.8105980801403731E-5</v>
      </c>
      <c r="C196" s="165">
        <f>Return!B196*('DJI Components'!O199/'DJI Components'!$HJ199)</f>
        <v>-2.0352581878285295E-5</v>
      </c>
      <c r="D196" s="165">
        <f>Return!D196*('DJI Components'!V199/'DJI Components'!$HJ199)</f>
        <v>-9.7084894401348076E-5</v>
      </c>
      <c r="E196" s="165">
        <f>Return!B196*('DJI Components'!AC199/'DJI Components'!$HJ199)</f>
        <v>-3.272966370947065E-4</v>
      </c>
      <c r="F196" s="165">
        <f>Return!B196*('DJI Components'!AJ199/'DJI Components'!$HJ199)</f>
        <v>-2.2271619727283936E-5</v>
      </c>
      <c r="G196" s="165">
        <f>Return!B196*('DJI Components'!AQ199/'DJI Components'!$HJ199)</f>
        <v>-1.8619248923819185E-5</v>
      </c>
      <c r="H196" s="165">
        <f>Return!B196*('DJI Components'!AX199/'DJI Components'!$HJ199)</f>
        <v>-3.2042765052890345E-5</v>
      </c>
      <c r="I196" s="165">
        <f>Return!B196*('DJI Components'!BE199/'DJI Components'!$HJ199)</f>
        <v>-3.5547271144760572E-5</v>
      </c>
      <c r="J196" s="165">
        <f>Return!B196*('DJI Components'!BL199/'DJI Components'!$HJ199)</f>
        <v>-3.7292509048925945E-5</v>
      </c>
      <c r="K196" s="165">
        <f>Return!B196*('DJI Components'!BS199/'DJI Components'!$HJ199)</f>
        <v>-6.7637486585779529E-6</v>
      </c>
      <c r="L196" s="165">
        <f>Return!B196*('DJI Components'!BZ199/'DJI Components'!$HJ199)</f>
        <v>-1.9782083751882211E-5</v>
      </c>
      <c r="M196" s="165">
        <f>Return!B196*('DJI Components'!CG199/'DJI Components'!$HJ199)</f>
        <v>-2.1829334674938181E-5</v>
      </c>
      <c r="N196" s="165">
        <f>Return!B196*('DJI Components'!CN199/'DJI Components'!$HJ199)</f>
        <v>-5.088925528694569E-5</v>
      </c>
      <c r="O196" s="165">
        <f>Return!B196*('DJI Components'!CU199/'DJI Components'!$HJ199)</f>
        <v>-3.5976403768848674E-5</v>
      </c>
      <c r="P196" s="165">
        <f>Return!B196*('DJI Components'!DB199/'DJI Components'!$HJ199)</f>
        <v>-2.0817814375717592E-5</v>
      </c>
      <c r="Q196" s="165">
        <f>Return!B196*('DJI Components'!DI199/'DJI Components'!$HJ199)</f>
        <v>-6.6902598507125632E-5</v>
      </c>
      <c r="R196" s="165">
        <f>Return!B196*('DJI Components'!DP199/'DJI Components'!$HJ199)</f>
        <v>-7.4728324122368817E-5</v>
      </c>
      <c r="S196" s="165">
        <f>Return!B196*('DJI Components'!DW199/'DJI Components'!$HJ199)</f>
        <v>-2.7227528619422858E-5</v>
      </c>
      <c r="T196" s="165">
        <f>Return!B196*('DJI Components'!ED199/'DJI Components'!$HJ199)</f>
        <v>-2.9742368388299203E-5</v>
      </c>
      <c r="U196" s="165">
        <f>Return!B196*('DJI Components'!EK199/'DJI Components'!$HJ199)</f>
        <v>-2.9913550168256828E-4</v>
      </c>
      <c r="V196" s="165">
        <f>Return!B196*('DJI Components'!ER199/'DJI Components'!$HJ199)</f>
        <v>-2.5907172671665131E-5</v>
      </c>
      <c r="W196" s="165">
        <f>Return!B196*('DJI Components'!EY199/'DJI Components'!$HJ199)</f>
        <v>-5.0849181963378448E-5</v>
      </c>
      <c r="X196" s="165">
        <f>Return!B196*('DJI Components'!FF199/'DJI Components'!$HJ199)</f>
        <v>-3.6323187407112809E-5</v>
      </c>
      <c r="Y196" s="165">
        <f>Return!B196*('DJI Components'!FM199/'DJI Components'!$HJ199)</f>
        <v>-5.9826083872503119E-6</v>
      </c>
      <c r="Z196" s="165">
        <f>Return!B196*('DJI Components'!FT199/'DJI Components'!$HJ199)</f>
        <v>-5.7829009309240388E-5</v>
      </c>
      <c r="AA196" s="165">
        <f>Return!B196*('DJI Components'!GA199/'DJI Components'!$HJ199)</f>
        <v>-3.6554217355933717E-5</v>
      </c>
      <c r="AB196" s="165">
        <f>Return!B196*('DJI Components'!GH199/'DJI Components'!$HJ199)</f>
        <v>-6.1219917847447322E-5</v>
      </c>
      <c r="AC196" s="165">
        <f>Return!B196*('DJI Components'!GO199/'DJI Components'!$HJ199)</f>
        <v>-5.0053152034393318E-6</v>
      </c>
      <c r="AD196" s="165">
        <f>Return!B196*('DJI Components'!GV199/'DJI Components'!$HJ199)</f>
        <v>-6.0741717733395659E-5</v>
      </c>
      <c r="AE196" s="165">
        <f>Return!B196*('DJI Components'!HC199/'DJI Components'!$HJ199)</f>
        <v>-4.96354161279992E-5</v>
      </c>
      <c r="AF196" s="166">
        <f t="shared" si="3"/>
        <v>-1.6524562139169808E-3</v>
      </c>
    </row>
    <row r="197" spans="1:32" x14ac:dyDescent="0.2">
      <c r="A197" s="127">
        <f>'DJI Components'!A200</f>
        <v>44361</v>
      </c>
      <c r="B197" s="164">
        <f>Return!B197*('DJI Components'!H200/'DJI Components'!$HJ200)</f>
        <v>-8.1164428111642624E-5</v>
      </c>
      <c r="C197" s="165">
        <f>Return!B197*('DJI Components'!O200/'DJI Components'!$HJ200)</f>
        <v>-9.1501404867605198E-5</v>
      </c>
      <c r="D197" s="165">
        <f>Return!D197*('DJI Components'!V200/'DJI Components'!$HJ200)</f>
        <v>-8.2794366556273718E-5</v>
      </c>
      <c r="E197" s="165">
        <f>Return!B197*('DJI Components'!AC200/'DJI Components'!$HJ200)</f>
        <v>-1.5140722283787278E-3</v>
      </c>
      <c r="F197" s="165">
        <f>Return!B197*('DJI Components'!AJ200/'DJI Components'!$HJ200)</f>
        <v>-9.968666721565891E-5</v>
      </c>
      <c r="G197" s="165">
        <f>Return!B197*('DJI Components'!AQ200/'DJI Components'!$HJ200)</f>
        <v>-8.3422601760713201E-5</v>
      </c>
      <c r="H197" s="165">
        <f>Return!B197*('DJI Components'!AX200/'DJI Components'!$HJ200)</f>
        <v>-1.4475425039069416E-4</v>
      </c>
      <c r="I197" s="165">
        <f>Return!B197*('DJI Components'!BE200/'DJI Components'!$HJ200)</f>
        <v>-1.5873851657671216E-4</v>
      </c>
      <c r="J197" s="165">
        <f>Return!B197*('DJI Components'!BL200/'DJI Components'!$HJ200)</f>
        <v>-1.6654772956081905E-4</v>
      </c>
      <c r="K197" s="165">
        <f>Return!B197*('DJI Components'!BS200/'DJI Components'!$HJ200)</f>
        <v>-3.0175861476927942E-5</v>
      </c>
      <c r="L197" s="165">
        <f>Return!B197*('DJI Components'!BZ200/'DJI Components'!$HJ200)</f>
        <v>-8.8104583227663778E-5</v>
      </c>
      <c r="M197" s="165">
        <f>Return!B197*('DJI Components'!CG200/'DJI Components'!$HJ200)</f>
        <v>-9.8914611726032102E-5</v>
      </c>
      <c r="N197" s="165">
        <f>Return!B197*('DJI Components'!CN200/'DJI Components'!$HJ200)</f>
        <v>-2.2869426770561014E-4</v>
      </c>
      <c r="O197" s="165">
        <f>Return!B197*('DJI Components'!CU200/'DJI Components'!$HJ200)</f>
        <v>-1.6338906788232693E-4</v>
      </c>
      <c r="P197" s="165">
        <f>Return!B197*('DJI Components'!DB200/'DJI Components'!$HJ200)</f>
        <v>-9.3216295661550659E-5</v>
      </c>
      <c r="Q197" s="165">
        <f>Return!B197*('DJI Components'!DI200/'DJI Components'!$HJ200)</f>
        <v>-3.0281764432048329E-4</v>
      </c>
      <c r="R197" s="165">
        <f>Return!B197*('DJI Components'!DP200/'DJI Components'!$HJ200)</f>
        <v>-3.3167484364356225E-4</v>
      </c>
      <c r="S197" s="165">
        <f>Return!B197*('DJI Components'!DW200/'DJI Components'!$HJ200)</f>
        <v>-1.2295889375517975E-4</v>
      </c>
      <c r="T197" s="165">
        <f>Return!B197*('DJI Components'!ED200/'DJI Components'!$HJ200)</f>
        <v>-1.3284374903104205E-4</v>
      </c>
      <c r="U197" s="165">
        <f>Return!B197*('DJI Components'!EK200/'DJI Components'!$HJ200)</f>
        <v>-1.3610782691436836E-3</v>
      </c>
      <c r="V197" s="165">
        <f>Return!B197*('DJI Components'!ER200/'DJI Components'!$HJ200)</f>
        <v>-1.1645730064700119E-4</v>
      </c>
      <c r="W197" s="165">
        <f>Return!B197*('DJI Components'!EY200/'DJI Components'!$HJ200)</f>
        <v>-2.2967041063665406E-4</v>
      </c>
      <c r="X197" s="165">
        <f>Return!B197*('DJI Components'!FF200/'DJI Components'!$HJ200)</f>
        <v>-1.6820003817511356E-4</v>
      </c>
      <c r="Y197" s="165">
        <f>Return!B197*('DJI Components'!FM200/'DJI Components'!$HJ200)</f>
        <v>-2.6796548940137746E-5</v>
      </c>
      <c r="Z197" s="165">
        <f>Return!B197*('DJI Components'!FT200/'DJI Components'!$HJ200)</f>
        <v>-2.6193284542604979E-4</v>
      </c>
      <c r="AA197" s="165">
        <f>Return!B197*('DJI Components'!GA200/'DJI Components'!$HJ200)</f>
        <v>-1.6461129785090936E-4</v>
      </c>
      <c r="AB197" s="165">
        <f>Return!B197*('DJI Components'!GH200/'DJI Components'!$HJ200)</f>
        <v>-2.7537417643571846E-4</v>
      </c>
      <c r="AC197" s="165">
        <f>Return!B197*('DJI Components'!GO200/'DJI Components'!$HJ200)</f>
        <v>-2.2786866968450418E-5</v>
      </c>
      <c r="AD197" s="165">
        <f>Return!B197*('DJI Components'!GV200/'DJI Components'!$HJ200)</f>
        <v>-2.7388013120018559E-4</v>
      </c>
      <c r="AE197" s="165">
        <f>Return!B197*('DJI Components'!HC200/'DJI Components'!$HJ200)</f>
        <v>-2.2511581867317069E-4</v>
      </c>
      <c r="AF197" s="166">
        <f t="shared" si="3"/>
        <v>-7.1413757159463015E-3</v>
      </c>
    </row>
    <row r="198" spans="1:32" x14ac:dyDescent="0.2">
      <c r="A198" s="127">
        <f>'DJI Components'!A201</f>
        <v>44362</v>
      </c>
      <c r="B198" s="164">
        <f>Return!B198*('DJI Components'!H201/'DJI Components'!$HJ201)</f>
        <v>-4.2326957354086002E-5</v>
      </c>
      <c r="C198" s="165">
        <f>Return!B198*('DJI Components'!O201/'DJI Components'!$HJ201)</f>
        <v>-4.8615292399205361E-5</v>
      </c>
      <c r="D198" s="165">
        <f>Return!D198*('DJI Components'!V201/'DJI Components'!$HJ201)</f>
        <v>-7.198579765300537E-5</v>
      </c>
      <c r="E198" s="165">
        <f>Return!B198*('DJI Components'!AC201/'DJI Components'!$HJ201)</f>
        <v>-7.8743247387581101E-4</v>
      </c>
      <c r="F198" s="165">
        <f>Return!B198*('DJI Components'!AJ201/'DJI Components'!$HJ201)</f>
        <v>-5.2478524564394358E-5</v>
      </c>
      <c r="G198" s="165">
        <f>Return!B198*('DJI Components'!AQ201/'DJI Components'!$HJ201)</f>
        <v>-4.3756933442515976E-5</v>
      </c>
      <c r="H198" s="165">
        <f>Return!B198*('DJI Components'!AX201/'DJI Components'!$HJ201)</f>
        <v>-7.7406195904077991E-5</v>
      </c>
      <c r="I198" s="165">
        <f>Return!B198*('DJI Components'!BE201/'DJI Components'!$HJ201)</f>
        <v>-8.2508131616024167E-5</v>
      </c>
      <c r="J198" s="165">
        <f>Return!B198*('DJI Components'!BL201/'DJI Components'!$HJ201)</f>
        <v>-8.6958976324080111E-5</v>
      </c>
      <c r="K198" s="165">
        <f>Return!B198*('DJI Components'!BS201/'DJI Components'!$HJ201)</f>
        <v>-1.5797364828567575E-5</v>
      </c>
      <c r="L198" s="165">
        <f>Return!B198*('DJI Components'!BZ201/'DJI Components'!$HJ201)</f>
        <v>-4.5917639796716306E-5</v>
      </c>
      <c r="M198" s="165">
        <f>Return!B198*('DJI Components'!CG201/'DJI Components'!$HJ201)</f>
        <v>-5.1365140020678009E-5</v>
      </c>
      <c r="N198" s="165">
        <f>Return!B198*('DJI Components'!CN201/'DJI Components'!$HJ201)</f>
        <v>-1.1859829377637208E-4</v>
      </c>
      <c r="O198" s="165">
        <f>Return!B198*('DJI Components'!CU201/'DJI Components'!$HJ201)</f>
        <v>-8.5231335755003103E-5</v>
      </c>
      <c r="P198" s="165">
        <f>Return!B198*('DJI Components'!DB201/'DJI Components'!$HJ201)</f>
        <v>-4.8575763953866315E-5</v>
      </c>
      <c r="Q198" s="165">
        <f>Return!B198*('DJI Components'!DI201/'DJI Components'!$HJ201)</f>
        <v>-1.5766513714139059E-4</v>
      </c>
      <c r="R198" s="165">
        <f>Return!B198*('DJI Components'!DP201/'DJI Components'!$HJ201)</f>
        <v>-1.7098043590682745E-4</v>
      </c>
      <c r="S198" s="165">
        <f>Return!B198*('DJI Components'!DW201/'DJI Components'!$HJ201)</f>
        <v>-6.4191246976394111E-5</v>
      </c>
      <c r="T198" s="165">
        <f>Return!B198*('DJI Components'!ED201/'DJI Components'!$HJ201)</f>
        <v>-6.9766905263006615E-5</v>
      </c>
      <c r="U198" s="165">
        <f>Return!B198*('DJI Components'!EK201/'DJI Components'!$HJ201)</f>
        <v>-7.0825692506530928E-4</v>
      </c>
      <c r="V198" s="165">
        <f>Return!B198*('DJI Components'!ER201/'DJI Components'!$HJ201)</f>
        <v>-6.046254255887833E-5</v>
      </c>
      <c r="W198" s="165">
        <f>Return!B198*('DJI Components'!EY201/'DJI Components'!$HJ201)</f>
        <v>-1.199883046410615E-4</v>
      </c>
      <c r="X198" s="165">
        <f>Return!B198*('DJI Components'!FF201/'DJI Components'!$HJ201)</f>
        <v>-8.5550329580925166E-5</v>
      </c>
      <c r="Y198" s="165">
        <f>Return!B198*('DJI Components'!FM201/'DJI Components'!$HJ201)</f>
        <v>-1.4151933234299736E-5</v>
      </c>
      <c r="Z198" s="165">
        <f>Return!B198*('DJI Components'!FT201/'DJI Components'!$HJ201)</f>
        <v>-1.3749241747183259E-4</v>
      </c>
      <c r="AA198" s="165">
        <f>Return!B198*('DJI Components'!GA201/'DJI Components'!$HJ201)</f>
        <v>-8.6330852584470669E-5</v>
      </c>
      <c r="AB198" s="165">
        <f>Return!B198*('DJI Components'!GH201/'DJI Components'!$HJ201)</f>
        <v>-1.4346609007684512E-4</v>
      </c>
      <c r="AC198" s="165">
        <f>Return!B198*('DJI Components'!GO201/'DJI Components'!$HJ201)</f>
        <v>-1.2047804242378416E-5</v>
      </c>
      <c r="AD198" s="165">
        <f>Return!B198*('DJI Components'!GV201/'DJI Components'!$HJ201)</f>
        <v>-1.4279024829686783E-4</v>
      </c>
      <c r="AE198" s="165">
        <f>Return!B198*('DJI Components'!HC201/'DJI Components'!$HJ201)</f>
        <v>-1.1630164014469357E-4</v>
      </c>
      <c r="AF198" s="166">
        <f t="shared" si="3"/>
        <v>-3.748397634449585E-3</v>
      </c>
    </row>
    <row r="199" spans="1:32" x14ac:dyDescent="0.2">
      <c r="A199" s="127">
        <f>'DJI Components'!A202</f>
        <v>44363</v>
      </c>
      <c r="B199" s="164">
        <f>Return!B199*('DJI Components'!H202/'DJI Components'!$HJ202)</f>
        <v>-2.0645969267423241E-4</v>
      </c>
      <c r="C199" s="165">
        <f>Return!B199*('DJI Components'!O202/'DJI Components'!$HJ202)</f>
        <v>-2.3927816647526705E-4</v>
      </c>
      <c r="D199" s="165">
        <f>Return!D199*('DJI Components'!V202/'DJI Components'!$HJ202)</f>
        <v>-1.4939174891524051E-5</v>
      </c>
      <c r="E199" s="165">
        <f>Return!B199*('DJI Components'!AC202/'DJI Components'!$HJ202)</f>
        <v>-3.9284531245762739E-3</v>
      </c>
      <c r="F199" s="165">
        <f>Return!B199*('DJI Components'!AJ202/'DJI Components'!$HJ202)</f>
        <v>-2.5626955546890904E-4</v>
      </c>
      <c r="G199" s="165">
        <f>Return!B199*('DJI Components'!AQ202/'DJI Components'!$HJ202)</f>
        <v>-2.1516637999896389E-4</v>
      </c>
      <c r="H199" s="165">
        <f>Return!B199*('DJI Components'!AX202/'DJI Components'!$HJ202)</f>
        <v>-3.8246424827222955E-4</v>
      </c>
      <c r="I199" s="165">
        <f>Return!B199*('DJI Components'!BE202/'DJI Components'!$HJ202)</f>
        <v>-4.0757592189185818E-4</v>
      </c>
      <c r="J199" s="165">
        <f>Return!B199*('DJI Components'!BL202/'DJI Components'!$HJ202)</f>
        <v>-4.263619708413749E-4</v>
      </c>
      <c r="K199" s="165">
        <f>Return!B199*('DJI Components'!BS202/'DJI Components'!$HJ202)</f>
        <v>-7.7184631197203254E-5</v>
      </c>
      <c r="L199" s="165">
        <f>Return!B199*('DJI Components'!BZ202/'DJI Components'!$HJ202)</f>
        <v>-2.2799832529725258E-4</v>
      </c>
      <c r="M199" s="165">
        <f>Return!B199*('DJI Components'!CG202/'DJI Components'!$HJ202)</f>
        <v>-2.606073437234734E-4</v>
      </c>
      <c r="N199" s="165">
        <f>Return!B199*('DJI Components'!CN202/'DJI Components'!$HJ202)</f>
        <v>-5.8230312528179367E-4</v>
      </c>
      <c r="O199" s="165">
        <f>Return!B199*('DJI Components'!CU202/'DJI Components'!$HJ202)</f>
        <v>-4.1792388561646943E-4</v>
      </c>
      <c r="P199" s="165">
        <f>Return!B199*('DJI Components'!DB202/'DJI Components'!$HJ202)</f>
        <v>-2.3891912595799117E-4</v>
      </c>
      <c r="Q199" s="165">
        <f>Return!B199*('DJI Components'!DI202/'DJI Components'!$HJ202)</f>
        <v>-7.8321369753813852E-4</v>
      </c>
      <c r="R199" s="165">
        <f>Return!B199*('DJI Components'!DP202/'DJI Components'!$HJ202)</f>
        <v>-8.5563660135513952E-4</v>
      </c>
      <c r="S199" s="165">
        <f>Return!B199*('DJI Components'!DW202/'DJI Components'!$HJ202)</f>
        <v>-3.1795199282956646E-4</v>
      </c>
      <c r="T199" s="165">
        <f>Return!B199*('DJI Components'!ED202/'DJI Components'!$HJ202)</f>
        <v>-3.5086669310676775E-4</v>
      </c>
      <c r="U199" s="165">
        <f>Return!B199*('DJI Components'!EK202/'DJI Components'!$HJ202)</f>
        <v>-3.5062504165534179E-3</v>
      </c>
      <c r="V199" s="165">
        <f>Return!B199*('DJI Components'!ER202/'DJI Components'!$HJ202)</f>
        <v>-3.0071551572463537E-4</v>
      </c>
      <c r="W199" s="165">
        <f>Return!B199*('DJI Components'!EY202/'DJI Components'!$HJ202)</f>
        <v>-5.8798772244902106E-4</v>
      </c>
      <c r="X199" s="165">
        <f>Return!B199*('DJI Components'!FF202/'DJI Components'!$HJ202)</f>
        <v>-4.2350502123413426E-4</v>
      </c>
      <c r="Y199" s="165">
        <f>Return!B199*('DJI Components'!FM202/'DJI Components'!$HJ202)</f>
        <v>-6.9494128018621727E-5</v>
      </c>
      <c r="Z199" s="165">
        <f>Return!B199*('DJI Components'!FT202/'DJI Components'!$HJ202)</f>
        <v>-6.7808120777471234E-4</v>
      </c>
      <c r="AA199" s="165">
        <f>Return!B199*('DJI Components'!GA202/'DJI Components'!$HJ202)</f>
        <v>-4.2414423996866977E-4</v>
      </c>
      <c r="AB199" s="165">
        <f>Return!B199*('DJI Components'!GH202/'DJI Components'!$HJ202)</f>
        <v>-7.0259580696233721E-4</v>
      </c>
      <c r="AC199" s="165">
        <f>Return!B199*('DJI Components'!GO202/'DJI Components'!$HJ202)</f>
        <v>-6.242059572388304E-5</v>
      </c>
      <c r="AD199" s="165">
        <f>Return!B199*('DJI Components'!GV202/'DJI Components'!$HJ202)</f>
        <v>-6.9513536103006461E-4</v>
      </c>
      <c r="AE199" s="165">
        <f>Return!B199*('DJI Components'!HC202/'DJI Components'!$HJ202)</f>
        <v>-5.740044960965958E-4</v>
      </c>
      <c r="AF199" s="166">
        <f t="shared" si="3"/>
        <v>-1.8213908168530524E-2</v>
      </c>
    </row>
    <row r="200" spans="1:32" x14ac:dyDescent="0.2">
      <c r="A200" s="127">
        <f>'DJI Components'!A203</f>
        <v>44364</v>
      </c>
      <c r="B200" s="164">
        <f>Return!B200*('DJI Components'!H203/'DJI Components'!$HJ203)</f>
        <v>-9.9422277694646491E-5</v>
      </c>
      <c r="C200" s="165">
        <f>Return!B200*('DJI Components'!O203/'DJI Components'!$HJ203)</f>
        <v>-1.144709125671127E-4</v>
      </c>
      <c r="D200" s="165">
        <f>Return!D200*('DJI Components'!V203/'DJI Components'!$HJ203)</f>
        <v>6.6353080971712902E-5</v>
      </c>
      <c r="E200" s="165">
        <f>Return!B200*('DJI Components'!AC203/'DJI Components'!$HJ203)</f>
        <v>-1.9329905398379709E-3</v>
      </c>
      <c r="F200" s="165">
        <f>Return!B200*('DJI Components'!AJ203/'DJI Components'!$HJ203)</f>
        <v>-1.2296029174348506E-4</v>
      </c>
      <c r="G200" s="165">
        <f>Return!B200*('DJI Components'!AQ203/'DJI Components'!$HJ203)</f>
        <v>-1.0084271146353448E-4</v>
      </c>
      <c r="H200" s="165">
        <f>Return!B200*('DJI Components'!AX203/'DJI Components'!$HJ203)</f>
        <v>-1.8144329687399369E-4</v>
      </c>
      <c r="I200" s="165">
        <f>Return!B200*('DJI Components'!BE203/'DJI Components'!$HJ203)</f>
        <v>-1.9679226106941584E-4</v>
      </c>
      <c r="J200" s="165">
        <f>Return!B200*('DJI Components'!BL203/'DJI Components'!$HJ203)</f>
        <v>-2.0824133870092919E-4</v>
      </c>
      <c r="K200" s="165">
        <f>Return!B200*('DJI Components'!BS203/'DJI Components'!$HJ203)</f>
        <v>-3.6378802118030691E-5</v>
      </c>
      <c r="L200" s="165">
        <f>Return!B200*('DJI Components'!BZ203/'DJI Components'!$HJ203)</f>
        <v>-1.0795323011355853E-4</v>
      </c>
      <c r="M200" s="165">
        <f>Return!B200*('DJI Components'!CG203/'DJI Components'!$HJ203)</f>
        <v>-1.286397416090877E-4</v>
      </c>
      <c r="N200" s="165">
        <f>Return!B200*('DJI Components'!CN203/'DJI Components'!$HJ203)</f>
        <v>-2.8327383428447035E-4</v>
      </c>
      <c r="O200" s="165">
        <f>Return!B200*('DJI Components'!CU203/'DJI Components'!$HJ203)</f>
        <v>-2.0293789376468134E-4</v>
      </c>
      <c r="P200" s="165">
        <f>Return!B200*('DJI Components'!DB203/'DJI Components'!$HJ203)</f>
        <v>-1.1434566548335147E-4</v>
      </c>
      <c r="Q200" s="165">
        <f>Return!B200*('DJI Components'!DI203/'DJI Components'!$HJ203)</f>
        <v>-3.8241213069656766E-4</v>
      </c>
      <c r="R200" s="165">
        <f>Return!B200*('DJI Components'!DP203/'DJI Components'!$HJ203)</f>
        <v>-4.0377629483476295E-4</v>
      </c>
      <c r="S200" s="165">
        <f>Return!B200*('DJI Components'!DW203/'DJI Components'!$HJ203)</f>
        <v>-1.5338610436497856E-4</v>
      </c>
      <c r="T200" s="165">
        <f>Return!B200*('DJI Components'!ED203/'DJI Components'!$HJ203)</f>
        <v>-1.7187485913808682E-4</v>
      </c>
      <c r="U200" s="165">
        <f>Return!B200*('DJI Components'!EK203/'DJI Components'!$HJ203)</f>
        <v>-1.727079060573072E-3</v>
      </c>
      <c r="V200" s="165">
        <f>Return!B200*('DJI Components'!ER203/'DJI Components'!$HJ203)</f>
        <v>-1.4446692993275184E-4</v>
      </c>
      <c r="W200" s="165">
        <f>Return!B200*('DJI Components'!EY203/'DJI Components'!$HJ203)</f>
        <v>-2.8832203884791635E-4</v>
      </c>
      <c r="X200" s="165">
        <f>Return!B200*('DJI Components'!FF203/'DJI Components'!$HJ203)</f>
        <v>-2.0074690477941807E-4</v>
      </c>
      <c r="Y200" s="165">
        <f>Return!B200*('DJI Components'!FM203/'DJI Components'!$HJ203)</f>
        <v>-3.2902593478727335E-5</v>
      </c>
      <c r="Z200" s="165">
        <f>Return!B200*('DJI Components'!FT203/'DJI Components'!$HJ203)</f>
        <v>-3.2958009819998536E-4</v>
      </c>
      <c r="AA200" s="165">
        <f>Return!B200*('DJI Components'!GA203/'DJI Components'!$HJ203)</f>
        <v>-2.0570229466184523E-4</v>
      </c>
      <c r="AB200" s="165">
        <f>Return!B200*('DJI Components'!GH203/'DJI Components'!$HJ203)</f>
        <v>-3.4520109027206793E-4</v>
      </c>
      <c r="AC200" s="165">
        <f>Return!B200*('DJI Components'!GO203/'DJI Components'!$HJ203)</f>
        <v>-3.3566218448012151E-5</v>
      </c>
      <c r="AD200" s="165">
        <f>Return!B200*('DJI Components'!GV203/'DJI Components'!$HJ203)</f>
        <v>-3.3918791186117307E-4</v>
      </c>
      <c r="AE200" s="165">
        <f>Return!B200*('DJI Components'!HC203/'DJI Components'!$HJ203)</f>
        <v>-2.7890750121282765E-4</v>
      </c>
      <c r="AF200" s="166">
        <f t="shared" si="3"/>
        <v>-8.8014517476547489E-3</v>
      </c>
    </row>
    <row r="201" spans="1:32" x14ac:dyDescent="0.2">
      <c r="A201" s="127">
        <f>'DJI Components'!A204</f>
        <v>44365</v>
      </c>
      <c r="B201" s="164">
        <f>Return!B201*('DJI Components'!H204/'DJI Components'!$HJ204)</f>
        <v>-1.9960765394781723E-4</v>
      </c>
      <c r="C201" s="165">
        <f>Return!B201*('DJI Components'!O204/'DJI Components'!$HJ204)</f>
        <v>-2.2834978880395423E-4</v>
      </c>
      <c r="D201" s="165">
        <f>Return!D201*('DJI Components'!V204/'DJI Components'!$HJ204)</f>
        <v>-1.1826758878529562E-4</v>
      </c>
      <c r="E201" s="165">
        <f>Return!B201*('DJI Components'!AC204/'DJI Components'!$HJ204)</f>
        <v>-3.9126322200032293E-3</v>
      </c>
      <c r="F201" s="165">
        <f>Return!B201*('DJI Components'!AJ204/'DJI Components'!$HJ204)</f>
        <v>-2.4946009941111607E-4</v>
      </c>
      <c r="G201" s="165">
        <f>Return!B201*('DJI Components'!AQ204/'DJI Components'!$HJ204)</f>
        <v>-2.0561947904972397E-4</v>
      </c>
      <c r="H201" s="165">
        <f>Return!B201*('DJI Components'!AX204/'DJI Components'!$HJ204)</f>
        <v>-3.5701068179159367E-4</v>
      </c>
      <c r="I201" s="165">
        <f>Return!B201*('DJI Components'!BE204/'DJI Components'!$HJ204)</f>
        <v>-3.9436681255620548E-4</v>
      </c>
      <c r="J201" s="165">
        <f>Return!B201*('DJI Components'!BL204/'DJI Components'!$HJ204)</f>
        <v>-4.1666183964633551E-4</v>
      </c>
      <c r="K201" s="165">
        <f>Return!B201*('DJI Components'!BS204/'DJI Components'!$HJ204)</f>
        <v>-7.3095191823701296E-5</v>
      </c>
      <c r="L201" s="165">
        <f>Return!B201*('DJI Components'!BZ204/'DJI Components'!$HJ204)</f>
        <v>-2.1300310950880553E-4</v>
      </c>
      <c r="M201" s="165">
        <f>Return!B201*('DJI Components'!CG204/'DJI Components'!$HJ204)</f>
        <v>-2.5416050519017406E-4</v>
      </c>
      <c r="N201" s="165">
        <f>Return!B201*('DJI Components'!CN204/'DJI Components'!$HJ204)</f>
        <v>-5.7825540666386346E-4</v>
      </c>
      <c r="O201" s="165">
        <f>Return!B201*('DJI Components'!CU204/'DJI Components'!$HJ204)</f>
        <v>-4.0400305776005694E-4</v>
      </c>
      <c r="P201" s="165">
        <f>Return!B201*('DJI Components'!DB204/'DJI Components'!$HJ204)</f>
        <v>-2.2982798860256065E-4</v>
      </c>
      <c r="Q201" s="165">
        <f>Return!B201*('DJI Components'!DI204/'DJI Components'!$HJ204)</f>
        <v>-7.666107701082462E-4</v>
      </c>
      <c r="R201" s="165">
        <f>Return!B201*('DJI Components'!DP204/'DJI Components'!$HJ204)</f>
        <v>-8.0473879973425803E-4</v>
      </c>
      <c r="S201" s="165">
        <f>Return!B201*('DJI Components'!DW204/'DJI Components'!$HJ204)</f>
        <v>-3.0792636106254936E-4</v>
      </c>
      <c r="T201" s="165">
        <f>Return!B201*('DJI Components'!ED204/'DJI Components'!$HJ204)</f>
        <v>-3.4862331323218184E-4</v>
      </c>
      <c r="U201" s="165">
        <f>Return!B201*('DJI Components'!EK204/'DJI Components'!$HJ204)</f>
        <v>-3.5115826863149407E-3</v>
      </c>
      <c r="V201" s="165">
        <f>Return!B201*('DJI Components'!ER204/'DJI Components'!$HJ204)</f>
        <v>-2.9423310889775678E-4</v>
      </c>
      <c r="W201" s="165">
        <f>Return!B201*('DJI Components'!EY204/'DJI Components'!$HJ204)</f>
        <v>-5.8092820756415193E-4</v>
      </c>
      <c r="X201" s="165">
        <f>Return!B201*('DJI Components'!FF204/'DJI Components'!$HJ204)</f>
        <v>-4.0985223595403191E-4</v>
      </c>
      <c r="Y201" s="165">
        <f>Return!B201*('DJI Components'!FM204/'DJI Components'!$HJ204)</f>
        <v>-6.5420827770187471E-5</v>
      </c>
      <c r="Z201" s="165">
        <f>Return!B201*('DJI Components'!FT204/'DJI Components'!$HJ204)</f>
        <v>-6.6038113222865091E-4</v>
      </c>
      <c r="AA201" s="165">
        <f>Return!B201*('DJI Components'!GA204/'DJI Components'!$HJ204)</f>
        <v>-4.1533119024707933E-4</v>
      </c>
      <c r="AB201" s="165">
        <f>Return!B201*('DJI Components'!GH204/'DJI Components'!$HJ204)</f>
        <v>-7.0056642058957436E-4</v>
      </c>
      <c r="AC201" s="165">
        <f>Return!B201*('DJI Components'!GO204/'DJI Components'!$HJ204)</f>
        <v>-6.6460581826705098E-5</v>
      </c>
      <c r="AD201" s="165">
        <f>Return!B201*('DJI Components'!GV204/'DJI Components'!$HJ204)</f>
        <v>-6.8071936425407264E-4</v>
      </c>
      <c r="AE201" s="165">
        <f>Return!B201*('DJI Components'!HC204/'DJI Components'!$HJ204)</f>
        <v>-5.6301979453899286E-4</v>
      </c>
      <c r="AF201" s="166">
        <f t="shared" si="3"/>
        <v>-1.8010716217867807E-2</v>
      </c>
    </row>
    <row r="202" spans="1:32" x14ac:dyDescent="0.2">
      <c r="A202" s="127">
        <f>'DJI Components'!A205</f>
        <v>44368</v>
      </c>
      <c r="B202" s="164">
        <f>Return!B202*('DJI Components'!H205/'DJI Components'!$HJ205)</f>
        <v>2.0844318494922171E-4</v>
      </c>
      <c r="C202" s="165">
        <f>Return!B202*('DJI Components'!O205/'DJI Components'!$HJ205)</f>
        <v>2.4400634436028709E-4</v>
      </c>
      <c r="D202" s="165">
        <f>Return!D202*('DJI Components'!V205/'DJI Components'!$HJ205)</f>
        <v>8.822045105449896E-5</v>
      </c>
      <c r="E202" s="165">
        <f>Return!B202*('DJI Components'!AC205/'DJI Components'!$HJ205)</f>
        <v>4.0668252114225215E-3</v>
      </c>
      <c r="F202" s="165">
        <f>Return!B202*('DJI Components'!AJ205/'DJI Components'!$HJ205)</f>
        <v>2.642274422627837E-4</v>
      </c>
      <c r="G202" s="165">
        <f>Return!B202*('DJI Components'!AQ205/'DJI Components'!$HJ205)</f>
        <v>2.1513958733637234E-4</v>
      </c>
      <c r="H202" s="165">
        <f>Return!B202*('DJI Components'!AX205/'DJI Components'!$HJ205)</f>
        <v>3.766449574841468E-4</v>
      </c>
      <c r="I202" s="165">
        <f>Return!B202*('DJI Components'!BE205/'DJI Components'!$HJ205)</f>
        <v>4.1282391402833039E-4</v>
      </c>
      <c r="J202" s="165">
        <f>Return!B202*('DJI Components'!BL205/'DJI Components'!$HJ205)</f>
        <v>4.3174489342482996E-4</v>
      </c>
      <c r="K202" s="165">
        <f>Return!B202*('DJI Components'!BS205/'DJI Components'!$HJ205)</f>
        <v>7.5791566956203075E-5</v>
      </c>
      <c r="L202" s="165">
        <f>Return!B202*('DJI Components'!BZ205/'DJI Components'!$HJ205)</f>
        <v>2.2376940483246949E-4</v>
      </c>
      <c r="M202" s="165">
        <f>Return!B202*('DJI Components'!CG205/'DJI Components'!$HJ205)</f>
        <v>2.5493964470102751E-4</v>
      </c>
      <c r="N202" s="165">
        <f>Return!B202*('DJI Components'!CN205/'DJI Components'!$HJ205)</f>
        <v>6.0245793198302757E-4</v>
      </c>
      <c r="O202" s="165">
        <f>Return!B202*('DJI Components'!CU205/'DJI Components'!$HJ205)</f>
        <v>4.1557188340669014E-4</v>
      </c>
      <c r="P202" s="165">
        <f>Return!B202*('DJI Components'!DB205/'DJI Components'!$HJ205)</f>
        <v>2.4137313466303189E-4</v>
      </c>
      <c r="Q202" s="165">
        <f>Return!B202*('DJI Components'!DI205/'DJI Components'!$HJ205)</f>
        <v>7.9476273744388099E-4</v>
      </c>
      <c r="R202" s="165">
        <f>Return!B202*('DJI Components'!DP205/'DJI Components'!$HJ205)</f>
        <v>8.3881553438744708E-4</v>
      </c>
      <c r="S202" s="165">
        <f>Return!B202*('DJI Components'!DW205/'DJI Components'!$HJ205)</f>
        <v>3.2011853844478977E-4</v>
      </c>
      <c r="T202" s="165">
        <f>Return!B202*('DJI Components'!ED205/'DJI Components'!$HJ205)</f>
        <v>3.5797541783838196E-4</v>
      </c>
      <c r="U202" s="165">
        <f>Return!B202*('DJI Components'!EK205/'DJI Components'!$HJ205)</f>
        <v>3.6436032966253445E-3</v>
      </c>
      <c r="V202" s="165">
        <f>Return!B202*('DJI Components'!ER205/'DJI Components'!$HJ205)</f>
        <v>3.0549727088832724E-4</v>
      </c>
      <c r="W202" s="165">
        <f>Return!B202*('DJI Components'!EY205/'DJI Components'!$HJ205)</f>
        <v>6.0011447666519051E-4</v>
      </c>
      <c r="X202" s="165">
        <f>Return!B202*('DJI Components'!FF205/'DJI Components'!$HJ205)</f>
        <v>4.1993201446888185E-4</v>
      </c>
      <c r="Y202" s="165">
        <f>Return!B202*('DJI Components'!FM205/'DJI Components'!$HJ205)</f>
        <v>6.8855145524944489E-5</v>
      </c>
      <c r="Z202" s="165">
        <f>Return!B202*('DJI Components'!FT205/'DJI Components'!$HJ205)</f>
        <v>6.9198337759079236E-4</v>
      </c>
      <c r="AA202" s="165">
        <f>Return!B202*('DJI Components'!GA205/'DJI Components'!$HJ205)</f>
        <v>4.3004191870282056E-4</v>
      </c>
      <c r="AB202" s="165">
        <f>Return!B202*('DJI Components'!GH205/'DJI Components'!$HJ205)</f>
        <v>7.3023298192838933E-4</v>
      </c>
      <c r="AC202" s="165">
        <f>Return!B202*('DJI Components'!GO205/'DJI Components'!$HJ205)</f>
        <v>6.5024345794409484E-5</v>
      </c>
      <c r="AD202" s="165">
        <f>Return!B202*('DJI Components'!GV205/'DJI Components'!$HJ205)</f>
        <v>7.0405451188046203E-4</v>
      </c>
      <c r="AE202" s="165">
        <f>Return!B202*('DJI Components'!HC205/'DJI Components'!$HJ205)</f>
        <v>5.8225672821465499E-4</v>
      </c>
      <c r="AF202" s="166">
        <f t="shared" si="3"/>
        <v>1.8675247849264161E-2</v>
      </c>
    </row>
    <row r="203" spans="1:32" x14ac:dyDescent="0.2">
      <c r="A203" s="127">
        <f>'DJI Components'!A206</f>
        <v>44369</v>
      </c>
      <c r="B203" s="164">
        <f>Return!B203*('DJI Components'!H206/'DJI Components'!$HJ206)</f>
        <v>-3.9395603468952345E-6</v>
      </c>
      <c r="C203" s="165">
        <f>Return!B203*('DJI Components'!O206/'DJI Components'!$HJ206)</f>
        <v>-4.602162566703746E-6</v>
      </c>
      <c r="D203" s="165">
        <f>Return!D203*('DJI Components'!V206/'DJI Components'!$HJ206)</f>
        <v>-1.8691375828055652E-5</v>
      </c>
      <c r="E203" s="165">
        <f>Return!B203*('DJI Components'!AC206/'DJI Components'!$HJ206)</f>
        <v>-7.7866583336228188E-5</v>
      </c>
      <c r="F203" s="165">
        <f>Return!B203*('DJI Components'!AJ206/'DJI Components'!$HJ206)</f>
        <v>-4.9651162496007201E-6</v>
      </c>
      <c r="G203" s="165">
        <f>Return!B203*('DJI Components'!AQ206/'DJI Components'!$HJ206)</f>
        <v>-4.0660522268639347E-6</v>
      </c>
      <c r="H203" s="165">
        <f>Return!B203*('DJI Components'!AX206/'DJI Components'!$HJ206)</f>
        <v>-7.1446110443092212E-6</v>
      </c>
      <c r="I203" s="165">
        <f>Return!B203*('DJI Components'!BE206/'DJI Components'!$HJ206)</f>
        <v>-7.816877773118645E-6</v>
      </c>
      <c r="J203" s="165">
        <f>Return!B203*('DJI Components'!BL206/'DJI Components'!$HJ206)</f>
        <v>-8.1928985687260443E-6</v>
      </c>
      <c r="K203" s="165">
        <f>Return!B203*('DJI Components'!BS206/'DJI Components'!$HJ206)</f>
        <v>-1.4240714960198729E-6</v>
      </c>
      <c r="L203" s="165">
        <f>Return!B203*('DJI Components'!BZ206/'DJI Components'!$HJ206)</f>
        <v>-4.2306205309432579E-6</v>
      </c>
      <c r="M203" s="165">
        <f>Return!B203*('DJI Components'!CG206/'DJI Components'!$HJ206)</f>
        <v>-4.8702159952706788E-6</v>
      </c>
      <c r="N203" s="165">
        <f>Return!B203*('DJI Components'!CN206/'DJI Components'!$HJ206)</f>
        <v>-1.1579704724064217E-5</v>
      </c>
      <c r="O203" s="165">
        <f>Return!B203*('DJI Components'!CU206/'DJI Components'!$HJ206)</f>
        <v>-7.8570890959743349E-6</v>
      </c>
      <c r="P203" s="165">
        <f>Return!B203*('DJI Components'!DB206/'DJI Components'!$HJ206)</f>
        <v>-4.5545400455943838E-6</v>
      </c>
      <c r="Q203" s="165">
        <f>Return!B203*('DJI Components'!DI206/'DJI Components'!$HJ206)</f>
        <v>-1.5006158003894787E-5</v>
      </c>
      <c r="R203" s="165">
        <f>Return!B203*('DJI Components'!DP206/'DJI Components'!$HJ206)</f>
        <v>-1.583603459030288E-5</v>
      </c>
      <c r="S203" s="165">
        <f>Return!B203*('DJI Components'!DW206/'DJI Components'!$HJ206)</f>
        <v>-6.0778512475533579E-6</v>
      </c>
      <c r="T203" s="165">
        <f>Return!B203*('DJI Components'!ED206/'DJI Components'!$HJ206)</f>
        <v>-6.7187492439046851E-6</v>
      </c>
      <c r="U203" s="165">
        <f>Return!B203*('DJI Components'!EK206/'DJI Components'!$HJ206)</f>
        <v>-6.964391459707338E-5</v>
      </c>
      <c r="V203" s="165">
        <f>Return!B203*('DJI Components'!ER206/'DJI Components'!$HJ206)</f>
        <v>-5.8825097537327497E-6</v>
      </c>
      <c r="W203" s="165">
        <f>Return!B203*('DJI Components'!EY206/'DJI Components'!$HJ206)</f>
        <v>-1.1350441674326896E-5</v>
      </c>
      <c r="X203" s="165">
        <f>Return!B203*('DJI Components'!FF206/'DJI Components'!$HJ206)</f>
        <v>-8.0910224543856131E-6</v>
      </c>
      <c r="Y203" s="165">
        <f>Return!B203*('DJI Components'!FM206/'DJI Components'!$HJ206)</f>
        <v>-1.2987578154727968E-6</v>
      </c>
      <c r="Z203" s="165">
        <f>Return!B203*('DJI Components'!FT206/'DJI Components'!$HJ206)</f>
        <v>-1.3103489574031886E-5</v>
      </c>
      <c r="AA203" s="165">
        <f>Return!B203*('DJI Components'!GA206/'DJI Components'!$HJ206)</f>
        <v>-8.1277858983544899E-6</v>
      </c>
      <c r="AB203" s="165">
        <f>Return!B203*('DJI Components'!GH206/'DJI Components'!$HJ206)</f>
        <v>-1.3901147647730989E-5</v>
      </c>
      <c r="AC203" s="165">
        <f>Return!B203*('DJI Components'!GO206/'DJI Components'!$HJ206)</f>
        <v>-1.2495948935233978E-6</v>
      </c>
      <c r="AD203" s="165">
        <f>Return!B203*('DJI Components'!GV206/'DJI Components'!$HJ206)</f>
        <v>-1.3372821155681101E-5</v>
      </c>
      <c r="AE203" s="165">
        <f>Return!B203*('DJI Components'!HC206/'DJI Components'!$HJ206)</f>
        <v>-1.0978805605505857E-5</v>
      </c>
      <c r="AF203" s="166">
        <f t="shared" si="3"/>
        <v>-3.7244056398384306E-4</v>
      </c>
    </row>
    <row r="204" spans="1:32" x14ac:dyDescent="0.2">
      <c r="A204" s="127">
        <f>'DJI Components'!A207</f>
        <v>44370</v>
      </c>
      <c r="B204" s="164">
        <f>Return!B204*('DJI Components'!H207/'DJI Components'!$HJ207)</f>
        <v>-1.5464836094615593E-4</v>
      </c>
      <c r="C204" s="165">
        <f>Return!B204*('DJI Components'!O207/'DJI Components'!$HJ207)</f>
        <v>-1.8496327475426427E-4</v>
      </c>
      <c r="D204" s="165">
        <f>Return!D204*('DJI Components'!V207/'DJI Components'!$HJ207)</f>
        <v>-6.848875473746366E-5</v>
      </c>
      <c r="E204" s="165">
        <f>Return!B204*('DJI Components'!AC207/'DJI Components'!$HJ207)</f>
        <v>-3.0943666034977538E-3</v>
      </c>
      <c r="F204" s="165">
        <f>Return!B204*('DJI Components'!AJ207/'DJI Components'!$HJ207)</f>
        <v>-1.9755329783813504E-4</v>
      </c>
      <c r="G204" s="165">
        <f>Return!B204*('DJI Components'!AQ207/'DJI Components'!$HJ207)</f>
        <v>-1.6242194919276803E-4</v>
      </c>
      <c r="H204" s="165">
        <f>Return!B204*('DJI Components'!AX207/'DJI Components'!$HJ207)</f>
        <v>-2.8416910063727723E-4</v>
      </c>
      <c r="I204" s="165">
        <f>Return!B204*('DJI Components'!BE207/'DJI Components'!$HJ207)</f>
        <v>-3.0836569427590668E-4</v>
      </c>
      <c r="J204" s="165">
        <f>Return!B204*('DJI Components'!BL207/'DJI Components'!$HJ207)</f>
        <v>-3.2363105219077027E-4</v>
      </c>
      <c r="K204" s="165">
        <f>Return!B204*('DJI Components'!BS207/'DJI Components'!$HJ207)</f>
        <v>-5.6259975368683232E-5</v>
      </c>
      <c r="L204" s="165">
        <f>Return!B204*('DJI Components'!BZ207/'DJI Components'!$HJ207)</f>
        <v>-1.7013284944852433E-4</v>
      </c>
      <c r="M204" s="165">
        <f>Return!B204*('DJI Components'!CG207/'DJI Components'!$HJ207)</f>
        <v>-1.9656568460166534E-4</v>
      </c>
      <c r="N204" s="165">
        <f>Return!B204*('DJI Components'!CN207/'DJI Components'!$HJ207)</f>
        <v>-4.595997787643445E-4</v>
      </c>
      <c r="O204" s="165">
        <f>Return!B204*('DJI Components'!CU207/'DJI Components'!$HJ207)</f>
        <v>-3.09473274574523E-4</v>
      </c>
      <c r="P204" s="165">
        <f>Return!B204*('DJI Components'!DB207/'DJI Components'!$HJ207)</f>
        <v>-1.7920485577122534E-4</v>
      </c>
      <c r="Q204" s="165">
        <f>Return!B204*('DJI Components'!DI207/'DJI Components'!$HJ207)</f>
        <v>-5.9396774252717141E-4</v>
      </c>
      <c r="R204" s="165">
        <f>Return!B204*('DJI Components'!DP207/'DJI Components'!$HJ207)</f>
        <v>-6.3445184118820293E-4</v>
      </c>
      <c r="S204" s="165">
        <f>Return!B204*('DJI Components'!DW207/'DJI Components'!$HJ207)</f>
        <v>-2.4137317427806954E-4</v>
      </c>
      <c r="T204" s="165">
        <f>Return!B204*('DJI Components'!ED207/'DJI Components'!$HJ207)</f>
        <v>-2.6541554436397406E-4</v>
      </c>
      <c r="U204" s="165">
        <f>Return!B204*('DJI Components'!EK207/'DJI Components'!$HJ207)</f>
        <v>-2.7709437253651131E-3</v>
      </c>
      <c r="V204" s="165">
        <f>Return!B204*('DJI Components'!ER207/'DJI Components'!$HJ207)</f>
        <v>-2.3535276942174152E-4</v>
      </c>
      <c r="W204" s="165">
        <f>Return!B204*('DJI Components'!EY207/'DJI Components'!$HJ207)</f>
        <v>-4.5135852701072842E-4</v>
      </c>
      <c r="X204" s="165">
        <f>Return!B204*('DJI Components'!FF207/'DJI Components'!$HJ207)</f>
        <v>-3.1393923916201913E-4</v>
      </c>
      <c r="Y204" s="165">
        <f>Return!B204*('DJI Components'!FM207/'DJI Components'!$HJ207)</f>
        <v>-5.1580358458369904E-5</v>
      </c>
      <c r="Z204" s="165">
        <f>Return!B204*('DJI Components'!FT207/'DJI Components'!$HJ207)</f>
        <v>-5.1771792603897077E-4</v>
      </c>
      <c r="AA204" s="165">
        <f>Return!B204*('DJI Components'!GA207/'DJI Components'!$HJ207)</f>
        <v>-3.2194665916213323E-4</v>
      </c>
      <c r="AB204" s="165">
        <f>Return!B204*('DJI Components'!GH207/'DJI Components'!$HJ207)</f>
        <v>-5.5064618013844259E-4</v>
      </c>
      <c r="AC204" s="165">
        <f>Return!B204*('DJI Components'!GO207/'DJI Components'!$HJ207)</f>
        <v>-5.0857712935462278E-5</v>
      </c>
      <c r="AD204" s="165">
        <f>Return!B204*('DJI Components'!GV207/'DJI Components'!$HJ207)</f>
        <v>-5.2838154161623241E-4</v>
      </c>
      <c r="AE204" s="165">
        <f>Return!B204*('DJI Components'!HC207/'DJI Components'!$HJ207)</f>
        <v>-4.418155286151372E-4</v>
      </c>
      <c r="AF204" s="166">
        <f t="shared" si="3"/>
        <v>-1.4119592976881229E-2</v>
      </c>
    </row>
    <row r="205" spans="1:32" x14ac:dyDescent="0.2">
      <c r="A205" s="127">
        <f>'DJI Components'!A208</f>
        <v>44371</v>
      </c>
      <c r="B205" s="164">
        <f>Return!B205*('DJI Components'!H208/'DJI Components'!$HJ208)</f>
        <v>5.0779248524033882E-5</v>
      </c>
      <c r="C205" s="165">
        <f>Return!B205*('DJI Components'!O208/'DJI Components'!$HJ208)</f>
        <v>6.1247865825721034E-5</v>
      </c>
      <c r="D205" s="165">
        <f>Return!D205*('DJI Components'!V208/'DJI Components'!$HJ208)</f>
        <v>1.2437369241373797E-4</v>
      </c>
      <c r="E205" s="165">
        <f>Return!B205*('DJI Components'!AC208/'DJI Components'!$HJ208)</f>
        <v>1.0091203876182856E-3</v>
      </c>
      <c r="F205" s="165">
        <f>Return!B205*('DJI Components'!AJ208/'DJI Components'!$HJ208)</f>
        <v>6.6420755953366288E-5</v>
      </c>
      <c r="G205" s="165">
        <f>Return!B205*('DJI Components'!AQ208/'DJI Components'!$HJ208)</f>
        <v>5.4461504294557962E-5</v>
      </c>
      <c r="H205" s="165">
        <f>Return!B205*('DJI Components'!AX208/'DJI Components'!$HJ208)</f>
        <v>9.3633649135228225E-5</v>
      </c>
      <c r="I205" s="165">
        <f>Return!B205*('DJI Components'!BE208/'DJI Components'!$HJ208)</f>
        <v>1.0081957102210566E-4</v>
      </c>
      <c r="J205" s="165">
        <f>Return!B205*('DJI Components'!BL208/'DJI Components'!$HJ208)</f>
        <v>1.0629814861871722E-4</v>
      </c>
      <c r="K205" s="165">
        <f>Return!B205*('DJI Components'!BS208/'DJI Components'!$HJ208)</f>
        <v>1.8428122485993432E-5</v>
      </c>
      <c r="L205" s="165">
        <f>Return!B205*('DJI Components'!BZ208/'DJI Components'!$HJ208)</f>
        <v>5.6789379642081926E-5</v>
      </c>
      <c r="M205" s="165">
        <f>Return!B205*('DJI Components'!CG208/'DJI Components'!$HJ208)</f>
        <v>6.2655959126942516E-5</v>
      </c>
      <c r="N205" s="165">
        <f>Return!B205*('DJI Components'!CN208/'DJI Components'!$HJ208)</f>
        <v>1.5029031037441375E-4</v>
      </c>
      <c r="O205" s="165">
        <f>Return!B205*('DJI Components'!CU208/'DJI Components'!$HJ208)</f>
        <v>1.0262591018666314E-4</v>
      </c>
      <c r="P205" s="165">
        <f>Return!B205*('DJI Components'!DB208/'DJI Components'!$HJ208)</f>
        <v>5.8904624515566631E-5</v>
      </c>
      <c r="Q205" s="165">
        <f>Return!B205*('DJI Components'!DI208/'DJI Components'!$HJ208)</f>
        <v>1.9500630415738231E-4</v>
      </c>
      <c r="R205" s="165">
        <f>Return!B205*('DJI Components'!DP208/'DJI Components'!$HJ208)</f>
        <v>2.0926143007339874E-4</v>
      </c>
      <c r="S205" s="165">
        <f>Return!B205*('DJI Components'!DW208/'DJI Components'!$HJ208)</f>
        <v>7.891704573974175E-5</v>
      </c>
      <c r="T205" s="165">
        <f>Return!B205*('DJI Components'!ED208/'DJI Components'!$HJ208)</f>
        <v>8.7639427907691301E-5</v>
      </c>
      <c r="U205" s="165">
        <f>Return!B205*('DJI Components'!EK208/'DJI Components'!$HJ208)</f>
        <v>9.1044189804399898E-4</v>
      </c>
      <c r="V205" s="165">
        <f>Return!B205*('DJI Components'!ER208/'DJI Components'!$HJ208)</f>
        <v>7.7207933683863509E-5</v>
      </c>
      <c r="W205" s="165">
        <f>Return!B205*('DJI Components'!EY208/'DJI Components'!$HJ208)</f>
        <v>1.4761472912913764E-4</v>
      </c>
      <c r="X205" s="165">
        <f>Return!B205*('DJI Components'!FF208/'DJI Components'!$HJ208)</f>
        <v>1.0741669097810053E-4</v>
      </c>
      <c r="Y205" s="165">
        <f>Return!B205*('DJI Components'!FM208/'DJI Components'!$HJ208)</f>
        <v>1.7093645290695448E-5</v>
      </c>
      <c r="Z205" s="165">
        <f>Return!B205*('DJI Components'!FT208/'DJI Components'!$HJ208)</f>
        <v>1.7061861771531869E-4</v>
      </c>
      <c r="AA205" s="165">
        <f>Return!B205*('DJI Components'!GA208/'DJI Components'!$HJ208)</f>
        <v>1.0578291293370243E-4</v>
      </c>
      <c r="AB205" s="165">
        <f>Return!B205*('DJI Components'!GH208/'DJI Components'!$HJ208)</f>
        <v>1.8116080126287363E-4</v>
      </c>
      <c r="AC205" s="165">
        <f>Return!B205*('DJI Components'!GO208/'DJI Components'!$HJ208)</f>
        <v>1.5615262909087535E-5</v>
      </c>
      <c r="AD205" s="165">
        <f>Return!B205*('DJI Components'!GV208/'DJI Components'!$HJ208)</f>
        <v>1.7389446870429593E-4</v>
      </c>
      <c r="AE205" s="165">
        <f>Return!B205*('DJI Components'!HC208/'DJI Components'!$HJ208)</f>
        <v>1.4653725332474887E-4</v>
      </c>
      <c r="AF205" s="166">
        <f t="shared" si="3"/>
        <v>4.7410575515914521E-3</v>
      </c>
    </row>
    <row r="206" spans="1:32" x14ac:dyDescent="0.2">
      <c r="A206" s="127">
        <f>'DJI Components'!A209</f>
        <v>44372</v>
      </c>
      <c r="B206" s="164">
        <f>Return!B206*('DJI Components'!H209/'DJI Components'!$HJ209)</f>
        <v>8.4113156164857683E-5</v>
      </c>
      <c r="C206" s="165">
        <f>Return!B206*('DJI Components'!O209/'DJI Components'!$HJ209)</f>
        <v>1.0141976045978547E-4</v>
      </c>
      <c r="D206" s="165">
        <f>Return!D206*('DJI Components'!V209/'DJI Components'!$HJ209)</f>
        <v>9.358143181506924E-5</v>
      </c>
      <c r="E206" s="165">
        <f>Return!B206*('DJI Components'!AC209/'DJI Components'!$HJ209)</f>
        <v>1.6550342367444247E-3</v>
      </c>
      <c r="F206" s="165">
        <f>Return!B206*('DJI Components'!AJ209/'DJI Components'!$HJ209)</f>
        <v>1.0822634878141089E-4</v>
      </c>
      <c r="G206" s="165">
        <f>Return!B206*('DJI Components'!AQ209/'DJI Components'!$HJ209)</f>
        <v>8.8285669164828637E-5</v>
      </c>
      <c r="H206" s="165">
        <f>Return!B206*('DJI Components'!AX209/'DJI Components'!$HJ209)</f>
        <v>1.5414224619949437E-4</v>
      </c>
      <c r="I206" s="165">
        <f>Return!B206*('DJI Components'!BE209/'DJI Components'!$HJ209)</f>
        <v>1.666036062954237E-4</v>
      </c>
      <c r="J206" s="165">
        <f>Return!B206*('DJI Components'!BL209/'DJI Components'!$HJ209)</f>
        <v>1.7450508718208499E-4</v>
      </c>
      <c r="K206" s="165">
        <f>Return!B206*('DJI Components'!BS209/'DJI Components'!$HJ209)</f>
        <v>3.0347158459830441E-5</v>
      </c>
      <c r="L206" s="165">
        <f>Return!B206*('DJI Components'!BZ209/'DJI Components'!$HJ209)</f>
        <v>9.3353840791835703E-5</v>
      </c>
      <c r="M206" s="165">
        <f>Return!B206*('DJI Components'!CG209/'DJI Components'!$HJ209)</f>
        <v>9.633862447032068E-5</v>
      </c>
      <c r="N206" s="165">
        <f>Return!B206*('DJI Components'!CN209/'DJI Components'!$HJ209)</f>
        <v>2.4846103790046782E-4</v>
      </c>
      <c r="O206" s="165">
        <f>Return!B206*('DJI Components'!CU209/'DJI Components'!$HJ209)</f>
        <v>1.682123048576346E-4</v>
      </c>
      <c r="P206" s="165">
        <f>Return!B206*('DJI Components'!DB209/'DJI Components'!$HJ209)</f>
        <v>9.7757849620290225E-5</v>
      </c>
      <c r="Q206" s="165">
        <f>Return!B206*('DJI Components'!DI209/'DJI Components'!$HJ209)</f>
        <v>3.2219428471433261E-4</v>
      </c>
      <c r="R206" s="165">
        <f>Return!B206*('DJI Components'!DP209/'DJI Components'!$HJ209)</f>
        <v>3.4745169407952522E-4</v>
      </c>
      <c r="S206" s="165">
        <f>Return!B206*('DJI Components'!DW209/'DJI Components'!$HJ209)</f>
        <v>1.2921580061612479E-4</v>
      </c>
      <c r="T206" s="165">
        <f>Return!B206*('DJI Components'!ED209/'DJI Components'!$HJ209)</f>
        <v>1.4564410660845696E-4</v>
      </c>
      <c r="U206" s="165">
        <f>Return!B206*('DJI Components'!EK209/'DJI Components'!$HJ209)</f>
        <v>1.487188957458438E-3</v>
      </c>
      <c r="V206" s="165">
        <f>Return!B206*('DJI Components'!ER209/'DJI Components'!$HJ209)</f>
        <v>1.4662366105231721E-4</v>
      </c>
      <c r="W206" s="165">
        <f>Return!B206*('DJI Components'!EY209/'DJI Components'!$HJ209)</f>
        <v>2.4611098642759977E-4</v>
      </c>
      <c r="X206" s="165">
        <f>Return!B206*('DJI Components'!FF209/'DJI Components'!$HJ209)</f>
        <v>1.7716471868950385E-4</v>
      </c>
      <c r="Y206" s="165">
        <f>Return!B206*('DJI Components'!FM209/'DJI Components'!$HJ209)</f>
        <v>2.8425951705341216E-5</v>
      </c>
      <c r="Z206" s="165">
        <f>Return!B206*('DJI Components'!FT209/'DJI Components'!$HJ209)</f>
        <v>2.8473323783793062E-4</v>
      </c>
      <c r="AA206" s="165">
        <f>Return!B206*('DJI Components'!GA209/'DJI Components'!$HJ209)</f>
        <v>1.7391394205714493E-4</v>
      </c>
      <c r="AB206" s="165">
        <f>Return!B206*('DJI Components'!GH209/'DJI Components'!$HJ209)</f>
        <v>2.991486402891257E-4</v>
      </c>
      <c r="AC206" s="165">
        <f>Return!B206*('DJI Components'!GO209/'DJI Components'!$HJ209)</f>
        <v>2.4073479943047647E-5</v>
      </c>
      <c r="AD206" s="165">
        <f>Return!B206*('DJI Components'!GV209/'DJI Components'!$HJ209)</f>
        <v>2.892253149217014E-4</v>
      </c>
      <c r="AE206" s="165">
        <f>Return!B206*('DJI Components'!HC209/'DJI Components'!$HJ209)</f>
        <v>2.4144262381753604E-4</v>
      </c>
      <c r="AF206" s="166">
        <f t="shared" si="3"/>
        <v>7.7029397591258861E-3</v>
      </c>
    </row>
    <row r="207" spans="1:32" x14ac:dyDescent="0.2">
      <c r="A207" s="127">
        <f>'DJI Components'!A210</f>
        <v>44375</v>
      </c>
      <c r="B207" s="164">
        <f>Return!B207*('DJI Components'!H210/'DJI Components'!$HJ210)</f>
        <v>9.8628577578076558E-5</v>
      </c>
      <c r="C207" s="165">
        <f>Return!B207*('DJI Components'!O210/'DJI Components'!$HJ210)</f>
        <v>1.1461447001144236E-4</v>
      </c>
      <c r="D207" s="165">
        <f>Return!D207*('DJI Components'!V210/'DJI Components'!$HJ210)</f>
        <v>8.5799339659558759E-6</v>
      </c>
      <c r="E207" s="165">
        <f>Return!B207*('DJI Components'!AC210/'DJI Components'!$HJ210)</f>
        <v>1.9474923141811677E-3</v>
      </c>
      <c r="F207" s="165">
        <f>Return!B207*('DJI Components'!AJ210/'DJI Components'!$HJ210)</f>
        <v>1.2150918218823488E-4</v>
      </c>
      <c r="G207" s="165">
        <f>Return!B207*('DJI Components'!AQ210/'DJI Components'!$HJ210)</f>
        <v>1.0258026324153817E-4</v>
      </c>
      <c r="H207" s="165">
        <f>Return!B207*('DJI Components'!AX210/'DJI Components'!$HJ210)</f>
        <v>1.7360713298156334E-4</v>
      </c>
      <c r="I207" s="165">
        <f>Return!B207*('DJI Components'!BE210/'DJI Components'!$HJ210)</f>
        <v>1.9324988024259417E-4</v>
      </c>
      <c r="J207" s="165">
        <f>Return!B207*('DJI Components'!BL210/'DJI Components'!$HJ210)</f>
        <v>2.0257320190027482E-4</v>
      </c>
      <c r="K207" s="165">
        <f>Return!B207*('DJI Components'!BS210/'DJI Components'!$HJ210)</f>
        <v>3.5534518954745783E-5</v>
      </c>
      <c r="L207" s="165">
        <f>Return!B207*('DJI Components'!BZ210/'DJI Components'!$HJ210)</f>
        <v>1.0847142493760152E-4</v>
      </c>
      <c r="M207" s="165">
        <f>Return!B207*('DJI Components'!CG210/'DJI Components'!$HJ210)</f>
        <v>1.1135167542862625E-4</v>
      </c>
      <c r="N207" s="165">
        <f>Return!B207*('DJI Components'!CN210/'DJI Components'!$HJ210)</f>
        <v>2.8934204675664993E-4</v>
      </c>
      <c r="O207" s="165">
        <f>Return!B207*('DJI Components'!CU210/'DJI Components'!$HJ210)</f>
        <v>2.0191920562926983E-4</v>
      </c>
      <c r="P207" s="165">
        <f>Return!B207*('DJI Components'!DB210/'DJI Components'!$HJ210)</f>
        <v>1.1240795776809266E-4</v>
      </c>
      <c r="Q207" s="165">
        <f>Return!B207*('DJI Components'!DI210/'DJI Components'!$HJ210)</f>
        <v>3.7399772082077329E-4</v>
      </c>
      <c r="R207" s="165">
        <f>Return!B207*('DJI Components'!DP210/'DJI Components'!$HJ210)</f>
        <v>4.045171715879992E-4</v>
      </c>
      <c r="S207" s="165">
        <f>Return!B207*('DJI Components'!DW210/'DJI Components'!$HJ210)</f>
        <v>1.493058853397118E-4</v>
      </c>
      <c r="T207" s="165">
        <f>Return!B207*('DJI Components'!ED210/'DJI Components'!$HJ210)</f>
        <v>1.6851162489787456E-4</v>
      </c>
      <c r="U207" s="165">
        <f>Return!B207*('DJI Components'!EK210/'DJI Components'!$HJ210)</f>
        <v>1.7524329259190497E-3</v>
      </c>
      <c r="V207" s="165">
        <f>Return!B207*('DJI Components'!ER210/'DJI Components'!$HJ210)</f>
        <v>1.6819852407489637E-4</v>
      </c>
      <c r="W207" s="165">
        <f>Return!B207*('DJI Components'!EY210/'DJI Components'!$HJ210)</f>
        <v>2.8686035906655671E-4</v>
      </c>
      <c r="X207" s="165">
        <f>Return!B207*('DJI Components'!FF210/'DJI Components'!$HJ210)</f>
        <v>2.0593998821107672E-4</v>
      </c>
      <c r="Y207" s="165">
        <f>Return!B207*('DJI Components'!FM210/'DJI Components'!$HJ210)</f>
        <v>3.2540327818544876E-5</v>
      </c>
      <c r="Z207" s="165">
        <f>Return!B207*('DJI Components'!FT210/'DJI Components'!$HJ210)</f>
        <v>3.2804463344124211E-4</v>
      </c>
      <c r="AA207" s="165">
        <f>Return!B207*('DJI Components'!GA210/'DJI Components'!$HJ210)</f>
        <v>2.0139318585615248E-4</v>
      </c>
      <c r="AB207" s="165">
        <f>Return!B207*('DJI Components'!GH210/'DJI Components'!$HJ210)</f>
        <v>3.429172688831726E-4</v>
      </c>
      <c r="AC207" s="165">
        <f>Return!B207*('DJI Components'!GO210/'DJI Components'!$HJ210)</f>
        <v>2.8140975516565732E-5</v>
      </c>
      <c r="AD207" s="165">
        <f>Return!B207*('DJI Components'!GV210/'DJI Components'!$HJ210)</f>
        <v>3.3507355642434445E-4</v>
      </c>
      <c r="AE207" s="165">
        <f>Return!B207*('DJI Components'!HC210/'DJI Components'!$HJ210)</f>
        <v>2.7778675609622916E-4</v>
      </c>
      <c r="AF207" s="166">
        <f t="shared" si="3"/>
        <v>8.877522689720023E-3</v>
      </c>
    </row>
    <row r="208" spans="1:32" x14ac:dyDescent="0.2">
      <c r="A208" s="127">
        <f>'DJI Components'!A211</f>
        <v>44376</v>
      </c>
      <c r="B208" s="164">
        <f>Return!B208*('DJI Components'!H211/'DJI Components'!$HJ211)</f>
        <v>-2.6133247212645281E-5</v>
      </c>
      <c r="C208" s="165">
        <f>Return!B208*('DJI Components'!O211/'DJI Components'!$HJ211)</f>
        <v>-3.0343844801583764E-5</v>
      </c>
      <c r="D208" s="165">
        <f>Return!D208*('DJI Components'!V211/'DJI Components'!$HJ211)</f>
        <v>-2.017424079375197E-5</v>
      </c>
      <c r="E208" s="165">
        <f>Return!B208*('DJI Components'!AC211/'DJI Components'!$HJ211)</f>
        <v>-5.2320516249540331E-4</v>
      </c>
      <c r="F208" s="165">
        <f>Return!B208*('DJI Components'!AJ211/'DJI Components'!$HJ211)</f>
        <v>-3.1708166088000533E-5</v>
      </c>
      <c r="G208" s="165">
        <f>Return!B208*('DJI Components'!AQ211/'DJI Components'!$HJ211)</f>
        <v>-2.7098050776257921E-5</v>
      </c>
      <c r="H208" s="165">
        <f>Return!B208*('DJI Components'!AX211/'DJI Components'!$HJ211)</f>
        <v>-4.6008311012489394E-5</v>
      </c>
      <c r="I208" s="165">
        <f>Return!B208*('DJI Components'!BE211/'DJI Components'!$HJ211)</f>
        <v>-5.1278969038621833E-5</v>
      </c>
      <c r="J208" s="165">
        <f>Return!B208*('DJI Components'!BL211/'DJI Components'!$HJ211)</f>
        <v>-5.3407093146231937E-5</v>
      </c>
      <c r="K208" s="165">
        <f>Return!B208*('DJI Components'!BS211/'DJI Components'!$HJ211)</f>
        <v>-9.4392455399934234E-6</v>
      </c>
      <c r="L208" s="165">
        <f>Return!B208*('DJI Components'!BZ211/'DJI Components'!$HJ211)</f>
        <v>-2.9115693468927259E-5</v>
      </c>
      <c r="M208" s="165">
        <f>Return!B208*('DJI Components'!CG211/'DJI Components'!$HJ211)</f>
        <v>-2.8871433871074242E-5</v>
      </c>
      <c r="N208" s="165">
        <f>Return!B208*('DJI Components'!CN211/'DJI Components'!$HJ211)</f>
        <v>-7.7817966376954035E-5</v>
      </c>
      <c r="O208" s="165">
        <f>Return!B208*('DJI Components'!CU211/'DJI Components'!$HJ211)</f>
        <v>-5.2948931042058332E-5</v>
      </c>
      <c r="P208" s="165">
        <f>Return!B208*('DJI Components'!DB211/'DJI Components'!$HJ211)</f>
        <v>-2.990914044995795E-5</v>
      </c>
      <c r="Q208" s="165">
        <f>Return!B208*('DJI Components'!DI211/'DJI Components'!$HJ211)</f>
        <v>-9.9340385346161617E-5</v>
      </c>
      <c r="R208" s="165">
        <f>Return!B208*('DJI Components'!DP211/'DJI Components'!$HJ211)</f>
        <v>-1.0730806397478132E-4</v>
      </c>
      <c r="S208" s="165">
        <f>Return!B208*('DJI Components'!DW211/'DJI Components'!$HJ211)</f>
        <v>-3.9532315467943001E-5</v>
      </c>
      <c r="T208" s="165">
        <f>Return!B208*('DJI Components'!ED211/'DJI Components'!$HJ211)</f>
        <v>-4.4960761376654252E-5</v>
      </c>
      <c r="U208" s="165">
        <f>Return!B208*('DJI Components'!EK211/'DJI Components'!$HJ211)</f>
        <v>-4.700903713441541E-4</v>
      </c>
      <c r="V208" s="165">
        <f>Return!B208*('DJI Components'!ER211/'DJI Components'!$HJ211)</f>
        <v>-4.5726404021576837E-5</v>
      </c>
      <c r="W208" s="165">
        <f>Return!B208*('DJI Components'!EY211/'DJI Components'!$HJ211)</f>
        <v>-7.5672501930695876E-5</v>
      </c>
      <c r="X208" s="165">
        <f>Return!B208*('DJI Components'!FF211/'DJI Components'!$HJ211)</f>
        <v>-5.2706350283358248E-5</v>
      </c>
      <c r="Y208" s="165">
        <f>Return!B208*('DJI Components'!FM211/'DJI Components'!$HJ211)</f>
        <v>-8.6468058624544885E-6</v>
      </c>
      <c r="Z208" s="165">
        <f>Return!B208*('DJI Components'!FT211/'DJI Components'!$HJ211)</f>
        <v>-8.639991615317322E-5</v>
      </c>
      <c r="AA208" s="165">
        <f>Return!B208*('DJI Components'!GA211/'DJI Components'!$HJ211)</f>
        <v>-5.3166605187023852E-5</v>
      </c>
      <c r="AB208" s="165">
        <f>Return!B208*('DJI Components'!GH211/'DJI Components'!$HJ211)</f>
        <v>-9.1803018490014195E-5</v>
      </c>
      <c r="AC208" s="165">
        <f>Return!B208*('DJI Components'!GO211/'DJI Components'!$HJ211)</f>
        <v>-7.2282074762455262E-6</v>
      </c>
      <c r="AD208" s="165">
        <f>Return!B208*('DJI Components'!GV211/'DJI Components'!$HJ211)</f>
        <v>-8.8480457819585878E-5</v>
      </c>
      <c r="AE208" s="165">
        <f>Return!B208*('DJI Components'!HC211/'DJI Components'!$HJ211)</f>
        <v>-7.2677429884071993E-5</v>
      </c>
      <c r="AF208" s="166">
        <f t="shared" si="3"/>
        <v>-2.3811990907318457E-3</v>
      </c>
    </row>
    <row r="209" spans="1:32" x14ac:dyDescent="0.2">
      <c r="A209" s="127">
        <f>'DJI Components'!A212</f>
        <v>44377</v>
      </c>
      <c r="B209" s="164">
        <f>Return!B209*('DJI Components'!H212/'DJI Components'!$HJ212)</f>
        <v>1.4635023453306089E-4</v>
      </c>
      <c r="C209" s="165">
        <f>Return!B209*('DJI Components'!O212/'DJI Components'!$HJ212)</f>
        <v>1.690089148248514E-4</v>
      </c>
      <c r="D209" s="165">
        <f>Return!D209*('DJI Components'!V212/'DJI Components'!$HJ212)</f>
        <v>6.5436484518742308E-5</v>
      </c>
      <c r="E209" s="165">
        <f>Return!B209*('DJI Components'!AC212/'DJI Components'!$HJ212)</f>
        <v>2.9102463741125491E-3</v>
      </c>
      <c r="F209" s="165">
        <f>Return!B209*('DJI Components'!AJ212/'DJI Components'!$HJ212)</f>
        <v>1.7838993036386889E-4</v>
      </c>
      <c r="G209" s="165">
        <f>Return!B209*('DJI Components'!AQ212/'DJI Components'!$HJ212)</f>
        <v>1.5171248836253851E-4</v>
      </c>
      <c r="H209" s="165">
        <f>Return!B209*('DJI Components'!AX212/'DJI Components'!$HJ212)</f>
        <v>2.5792349239915597E-4</v>
      </c>
      <c r="I209" s="165">
        <f>Return!B209*('DJI Components'!BE212/'DJI Components'!$HJ212)</f>
        <v>2.8440216734530456E-4</v>
      </c>
      <c r="J209" s="165">
        <f>Return!B209*('DJI Components'!BL212/'DJI Components'!$HJ212)</f>
        <v>2.9707461761167213E-4</v>
      </c>
      <c r="K209" s="165">
        <f>Return!B209*('DJI Components'!BS212/'DJI Components'!$HJ212)</f>
        <v>5.2452512132092748E-5</v>
      </c>
      <c r="L209" s="165">
        <f>Return!B209*('DJI Components'!BZ212/'DJI Components'!$HJ212)</f>
        <v>1.6419597622667047E-4</v>
      </c>
      <c r="M209" s="165">
        <f>Return!B209*('DJI Components'!CG212/'DJI Components'!$HJ212)</f>
        <v>1.6012144259517697E-4</v>
      </c>
      <c r="N209" s="165">
        <f>Return!B209*('DJI Components'!CN212/'DJI Components'!$HJ212)</f>
        <v>4.3173885183127591E-4</v>
      </c>
      <c r="O209" s="165">
        <f>Return!B209*('DJI Components'!CU212/'DJI Components'!$HJ212)</f>
        <v>2.9001399415886693E-4</v>
      </c>
      <c r="P209" s="165">
        <f>Return!B209*('DJI Components'!DB212/'DJI Components'!$HJ212)</f>
        <v>1.6730494254269741E-4</v>
      </c>
      <c r="Q209" s="165">
        <f>Return!B209*('DJI Components'!DI212/'DJI Components'!$HJ212)</f>
        <v>5.5240407897420862E-4</v>
      </c>
      <c r="R209" s="165">
        <f>Return!B209*('DJI Components'!DP212/'DJI Components'!$HJ212)</f>
        <v>5.9181598248846232E-4</v>
      </c>
      <c r="S209" s="165">
        <f>Return!B209*('DJI Components'!DW212/'DJI Components'!$HJ212)</f>
        <v>2.1965351262024507E-4</v>
      </c>
      <c r="T209" s="165">
        <f>Return!B209*('DJI Components'!ED212/'DJI Components'!$HJ212)</f>
        <v>2.5074215711527303E-4</v>
      </c>
      <c r="U209" s="165">
        <f>Return!B209*('DJI Components'!EK212/'DJI Components'!$HJ212)</f>
        <v>2.5979809110920466E-3</v>
      </c>
      <c r="V209" s="165">
        <f>Return!B209*('DJI Components'!ER212/'DJI Components'!$HJ212)</f>
        <v>2.508056963596905E-4</v>
      </c>
      <c r="W209" s="165">
        <f>Return!B209*('DJI Components'!EY212/'DJI Components'!$HJ212)</f>
        <v>4.2063234470688488E-4</v>
      </c>
      <c r="X209" s="165">
        <f>Return!B209*('DJI Components'!FF212/'DJI Components'!$HJ212)</f>
        <v>2.7598188046185817E-4</v>
      </c>
      <c r="Y209" s="165">
        <f>Return!B209*('DJI Components'!FM212/'DJI Components'!$HJ212)</f>
        <v>4.7936094252298623E-5</v>
      </c>
      <c r="Z209" s="165">
        <f>Return!B209*('DJI Components'!FT212/'DJI Components'!$HJ212)</f>
        <v>4.8118677263461431E-4</v>
      </c>
      <c r="AA209" s="165">
        <f>Return!B209*('DJI Components'!GA212/'DJI Components'!$HJ212)</f>
        <v>2.953756113225688E-4</v>
      </c>
      <c r="AB209" s="165">
        <f>Return!B209*('DJI Components'!GH212/'DJI Components'!$HJ212)</f>
        <v>5.0370233046002151E-4</v>
      </c>
      <c r="AC209" s="165">
        <f>Return!B209*('DJI Components'!GO212/'DJI Components'!$HJ212)</f>
        <v>4.120500900500936E-5</v>
      </c>
      <c r="AD209" s="165">
        <f>Return!B209*('DJI Components'!GV212/'DJI Components'!$HJ212)</f>
        <v>5.0316778587472175E-4</v>
      </c>
      <c r="AE209" s="165">
        <f>Return!B209*('DJI Components'!HC212/'DJI Components'!$HJ212)</f>
        <v>4.0665409293450249E-4</v>
      </c>
      <c r="AF209" s="166">
        <f t="shared" si="3"/>
        <v>1.3165616683860931E-2</v>
      </c>
    </row>
    <row r="210" spans="1:32" x14ac:dyDescent="0.2">
      <c r="A210" s="127">
        <f>'DJI Components'!A213</f>
        <v>44378</v>
      </c>
      <c r="B210" s="164">
        <f>Return!B210*('DJI Components'!H213/'DJI Components'!$HJ213)</f>
        <v>2.5542760802791423E-5</v>
      </c>
      <c r="C210" s="165">
        <f>Return!B210*('DJI Components'!O213/'DJI Components'!$HJ213)</f>
        <v>2.9733817774005446E-5</v>
      </c>
      <c r="D210" s="165">
        <f>Return!D210*('DJI Components'!V213/'DJI Components'!$HJ213)</f>
        <v>1.5862069806581947E-4</v>
      </c>
      <c r="E210" s="165">
        <f>Return!B210*('DJI Components'!AC213/'DJI Components'!$HJ213)</f>
        <v>5.0790363632432622E-4</v>
      </c>
      <c r="F210" s="165">
        <f>Return!B210*('DJI Components'!AJ213/'DJI Components'!$HJ213)</f>
        <v>3.1084799629625646E-5</v>
      </c>
      <c r="G210" s="165">
        <f>Return!B210*('DJI Components'!AQ213/'DJI Components'!$HJ213)</f>
        <v>2.6305776978423826E-5</v>
      </c>
      <c r="H210" s="165">
        <f>Return!B210*('DJI Components'!AX213/'DJI Components'!$HJ213)</f>
        <v>4.5542152439326365E-5</v>
      </c>
      <c r="I210" s="165">
        <f>Return!B210*('DJI Components'!BE213/'DJI Components'!$HJ213)</f>
        <v>4.9933625044502597E-5</v>
      </c>
      <c r="J210" s="165">
        <f>Return!B210*('DJI Components'!BL213/'DJI Components'!$HJ213)</f>
        <v>5.1585729228349446E-5</v>
      </c>
      <c r="K210" s="165">
        <f>Return!B210*('DJI Components'!BS213/'DJI Components'!$HJ213)</f>
        <v>9.2738803673459629E-6</v>
      </c>
      <c r="L210" s="165">
        <f>Return!B210*('DJI Components'!BZ213/'DJI Components'!$HJ213)</f>
        <v>2.8249158978772665E-5</v>
      </c>
      <c r="M210" s="165">
        <f>Return!B210*('DJI Components'!CG213/'DJI Components'!$HJ213)</f>
        <v>2.701032473644827E-5</v>
      </c>
      <c r="N210" s="165">
        <f>Return!B210*('DJI Components'!CN213/'DJI Components'!$HJ213)</f>
        <v>7.5802806796867138E-5</v>
      </c>
      <c r="O210" s="165">
        <f>Return!B210*('DJI Components'!CU213/'DJI Components'!$HJ213)</f>
        <v>5.0382747633454731E-5</v>
      </c>
      <c r="P210" s="165">
        <f>Return!B210*('DJI Components'!DB213/'DJI Components'!$HJ213)</f>
        <v>2.9182236877216233E-5</v>
      </c>
      <c r="Q210" s="165">
        <f>Return!B210*('DJI Components'!DI213/'DJI Components'!$HJ213)</f>
        <v>9.6901613104274516E-5</v>
      </c>
      <c r="R210" s="165">
        <f>Return!B210*('DJI Components'!DP213/'DJI Components'!$HJ213)</f>
        <v>1.0407229779647655E-4</v>
      </c>
      <c r="S210" s="165">
        <f>Return!B210*('DJI Components'!DW213/'DJI Components'!$HJ213)</f>
        <v>3.8459868801732941E-5</v>
      </c>
      <c r="T210" s="165">
        <f>Return!B210*('DJI Components'!ED213/'DJI Components'!$HJ213)</f>
        <v>4.3784840579503124E-5</v>
      </c>
      <c r="U210" s="165">
        <f>Return!B210*('DJI Components'!EK213/'DJI Components'!$HJ213)</f>
        <v>4.53551510612052E-4</v>
      </c>
      <c r="V210" s="165">
        <f>Return!B210*('DJI Components'!ER213/'DJI Components'!$HJ213)</f>
        <v>4.4664616211761804E-5</v>
      </c>
      <c r="W210" s="165">
        <f>Return!B210*('DJI Components'!EY213/'DJI Components'!$HJ213)</f>
        <v>7.3412342061346961E-5</v>
      </c>
      <c r="X210" s="165">
        <f>Return!B210*('DJI Components'!FF213/'DJI Components'!$HJ213)</f>
        <v>4.7107318941929075E-5</v>
      </c>
      <c r="Y210" s="165">
        <f>Return!B210*('DJI Components'!FM213/'DJI Components'!$HJ213)</f>
        <v>8.4652357667627E-6</v>
      </c>
      <c r="Z210" s="165">
        <f>Return!B210*('DJI Components'!FT213/'DJI Components'!$HJ213)</f>
        <v>8.4719428946832196E-5</v>
      </c>
      <c r="AA210" s="165">
        <f>Return!B210*('DJI Components'!GA213/'DJI Components'!$HJ213)</f>
        <v>5.1671957395235051E-5</v>
      </c>
      <c r="AB210" s="165">
        <f>Return!B210*('DJI Components'!GH213/'DJI Components'!$HJ213)</f>
        <v>8.8207778462889207E-5</v>
      </c>
      <c r="AC210" s="165">
        <f>Return!B210*('DJI Components'!GO213/'DJI Components'!$HJ213)</f>
        <v>6.8712031159295017E-6</v>
      </c>
      <c r="AD210" s="165">
        <f>Return!B210*('DJI Components'!GV213/'DJI Components'!$HJ213)</f>
        <v>8.6559620952661708E-5</v>
      </c>
      <c r="AE210" s="165">
        <f>Return!B210*('DJI Components'!HC213/'DJI Components'!$HJ213)</f>
        <v>7.1410292092476815E-5</v>
      </c>
      <c r="AF210" s="166">
        <f t="shared" si="3"/>
        <v>2.4460140765191394E-3</v>
      </c>
    </row>
    <row r="211" spans="1:32" x14ac:dyDescent="0.2">
      <c r="A211" s="127">
        <f>'DJI Components'!A214</f>
        <v>44379</v>
      </c>
      <c r="B211" s="164">
        <f>Return!B211*('DJI Components'!H214/'DJI Components'!$HJ214)</f>
        <v>4.406330468225483E-5</v>
      </c>
      <c r="C211" s="165">
        <f>Return!B211*('DJI Components'!O214/'DJI Components'!$HJ214)</f>
        <v>5.1565356986001319E-5</v>
      </c>
      <c r="D211" s="165">
        <f>Return!D211*('DJI Components'!V214/'DJI Components'!$HJ214)</f>
        <v>8.7295640527021678E-5</v>
      </c>
      <c r="E211" s="165">
        <f>Return!B211*('DJI Components'!AC214/'DJI Components'!$HJ214)</f>
        <v>8.8976987993552353E-4</v>
      </c>
      <c r="F211" s="165">
        <f>Return!B211*('DJI Components'!AJ214/'DJI Components'!$HJ214)</f>
        <v>5.2729722742567057E-5</v>
      </c>
      <c r="G211" s="165">
        <f>Return!B211*('DJI Components'!AQ214/'DJI Components'!$HJ214)</f>
        <v>4.5417007495820034E-5</v>
      </c>
      <c r="H211" s="165">
        <f>Return!B211*('DJI Components'!AX214/'DJI Components'!$HJ214)</f>
        <v>7.8146336893372974E-5</v>
      </c>
      <c r="I211" s="165">
        <f>Return!B211*('DJI Components'!BE214/'DJI Components'!$HJ214)</f>
        <v>8.5955328566987609E-5</v>
      </c>
      <c r="J211" s="165">
        <f>Return!B211*('DJI Components'!BL214/'DJI Components'!$HJ214)</f>
        <v>8.8994816915619903E-5</v>
      </c>
      <c r="K211" s="165">
        <f>Return!B211*('DJI Components'!BS214/'DJI Components'!$HJ214)</f>
        <v>1.5972687466004051E-5</v>
      </c>
      <c r="L211" s="165">
        <f>Return!B211*('DJI Components'!BZ214/'DJI Components'!$HJ214)</f>
        <v>4.8429638173389025E-5</v>
      </c>
      <c r="M211" s="165">
        <f>Return!B211*('DJI Components'!CG214/'DJI Components'!$HJ214)</f>
        <v>4.4092295728608279E-5</v>
      </c>
      <c r="N211" s="165">
        <f>Return!B211*('DJI Components'!CN214/'DJI Components'!$HJ214)</f>
        <v>1.307125135623588E-4</v>
      </c>
      <c r="O211" s="165">
        <f>Return!B211*('DJI Components'!CU214/'DJI Components'!$HJ214)</f>
        <v>8.7725649097926278E-5</v>
      </c>
      <c r="P211" s="165">
        <f>Return!B211*('DJI Components'!DB214/'DJI Components'!$HJ214)</f>
        <v>4.7811492683072454E-5</v>
      </c>
      <c r="Q211" s="165">
        <f>Return!B211*('DJI Components'!DI214/'DJI Components'!$HJ214)</f>
        <v>1.6952386733616224E-4</v>
      </c>
      <c r="R211" s="165">
        <f>Return!B211*('DJI Components'!DP214/'DJI Components'!$HJ214)</f>
        <v>1.7761941702642677E-4</v>
      </c>
      <c r="S211" s="165">
        <f>Return!B211*('DJI Components'!DW214/'DJI Components'!$HJ214)</f>
        <v>6.6467821499314306E-5</v>
      </c>
      <c r="T211" s="165">
        <f>Return!B211*('DJI Components'!ED214/'DJI Components'!$HJ214)</f>
        <v>7.5818557779924595E-5</v>
      </c>
      <c r="U211" s="165">
        <f>Return!B211*('DJI Components'!EK214/'DJI Components'!$HJ214)</f>
        <v>7.9664042932367301E-4</v>
      </c>
      <c r="V211" s="165">
        <f>Return!B211*('DJI Components'!ER214/'DJI Components'!$HJ214)</f>
        <v>7.758689731952245E-5</v>
      </c>
      <c r="W211" s="165">
        <f>Return!B211*('DJI Components'!EY214/'DJI Components'!$HJ214)</f>
        <v>1.2675098803252769E-4</v>
      </c>
      <c r="X211" s="165">
        <f>Return!B211*('DJI Components'!FF214/'DJI Components'!$HJ214)</f>
        <v>8.0523488406393048E-5</v>
      </c>
      <c r="Y211" s="165">
        <f>Return!B211*('DJI Components'!FM214/'DJI Components'!$HJ214)</f>
        <v>1.4487298253056543E-5</v>
      </c>
      <c r="Z211" s="165">
        <f>Return!B211*('DJI Components'!FT214/'DJI Components'!$HJ214)</f>
        <v>1.4717009437421815E-4</v>
      </c>
      <c r="AA211" s="165">
        <f>Return!B211*('DJI Components'!GA214/'DJI Components'!$HJ214)</f>
        <v>8.9018169755849413E-5</v>
      </c>
      <c r="AB211" s="165">
        <f>Return!B211*('DJI Components'!GH214/'DJI Components'!$HJ214)</f>
        <v>1.5379951999232482E-4</v>
      </c>
      <c r="AC211" s="165">
        <f>Return!B211*('DJI Components'!GO214/'DJI Components'!$HJ214)</f>
        <v>1.1230697063066977E-5</v>
      </c>
      <c r="AD211" s="165">
        <f>Return!B211*('DJI Components'!GV214/'DJI Components'!$HJ214)</f>
        <v>1.4956812248829166E-4</v>
      </c>
      <c r="AE211" s="165">
        <f>Return!B211*('DJI Components'!HC214/'DJI Components'!$HJ214)</f>
        <v>1.2259170623249858E-4</v>
      </c>
      <c r="AF211" s="166">
        <f t="shared" si="3"/>
        <v>4.0574787463397788E-3</v>
      </c>
    </row>
    <row r="212" spans="1:32" x14ac:dyDescent="0.2">
      <c r="A212" s="127">
        <f>'DJI Components'!A215</f>
        <v>44383</v>
      </c>
      <c r="B212" s="164">
        <f>Return!B212*('DJI Components'!H215/'DJI Components'!$HJ215)</f>
        <v>-1.6208249513365364E-4</v>
      </c>
      <c r="C212" s="165">
        <f>Return!B212*('DJI Components'!O215/'DJI Components'!$HJ215)</f>
        <v>-1.9377951968974023E-4</v>
      </c>
      <c r="D212" s="165">
        <f>Return!D212*('DJI Components'!V215/'DJI Components'!$HJ215)</f>
        <v>-2.4408687587563398E-4</v>
      </c>
      <c r="E212" s="165">
        <f>Return!B212*('DJI Components'!AC215/'DJI Components'!$HJ215)</f>
        <v>-3.371703605777425E-3</v>
      </c>
      <c r="F212" s="165">
        <f>Return!B212*('DJI Components'!AJ215/'DJI Components'!$HJ215)</f>
        <v>-1.9646695003666494E-4</v>
      </c>
      <c r="G212" s="165">
        <f>Return!B212*('DJI Components'!AQ215/'DJI Components'!$HJ215)</f>
        <v>-1.6630499024729712E-4</v>
      </c>
      <c r="H212" s="165">
        <f>Return!B212*('DJI Components'!AX215/'DJI Components'!$HJ215)</f>
        <v>-2.8611046439237347E-4</v>
      </c>
      <c r="I212" s="165">
        <f>Return!B212*('DJI Components'!BE215/'DJI Components'!$HJ215)</f>
        <v>-3.1763804852796308E-4</v>
      </c>
      <c r="J212" s="165">
        <f>Return!B212*('DJI Components'!BL215/'DJI Components'!$HJ215)</f>
        <v>-3.3050598857290711E-4</v>
      </c>
      <c r="K212" s="165">
        <f>Return!B212*('DJI Components'!BS215/'DJI Components'!$HJ215)</f>
        <v>-5.8354541028899277E-5</v>
      </c>
      <c r="L212" s="165">
        <f>Return!B212*('DJI Components'!BZ215/'DJI Components'!$HJ215)</f>
        <v>-1.7877941878670408E-4</v>
      </c>
      <c r="M212" s="165">
        <f>Return!B212*('DJI Components'!CG215/'DJI Components'!$HJ215)</f>
        <v>-1.6431879569603103E-4</v>
      </c>
      <c r="N212" s="165">
        <f>Return!B212*('DJI Components'!CN215/'DJI Components'!$HJ215)</f>
        <v>-4.8293507456096898E-4</v>
      </c>
      <c r="O212" s="165">
        <f>Return!B212*('DJI Components'!CU215/'DJI Components'!$HJ215)</f>
        <v>-3.2373946860676458E-4</v>
      </c>
      <c r="P212" s="165">
        <f>Return!B212*('DJI Components'!DB215/'DJI Components'!$HJ215)</f>
        <v>-1.7696821308280265E-4</v>
      </c>
      <c r="Q212" s="165">
        <f>Return!B212*('DJI Components'!DI215/'DJI Components'!$HJ215)</f>
        <v>-6.2929347021903478E-4</v>
      </c>
      <c r="R212" s="165">
        <f>Return!B212*('DJI Components'!DP215/'DJI Components'!$HJ215)</f>
        <v>-6.5217176820472325E-4</v>
      </c>
      <c r="S212" s="165">
        <f>Return!B212*('DJI Components'!DW215/'DJI Components'!$HJ215)</f>
        <v>-2.4728541851961304E-4</v>
      </c>
      <c r="T212" s="165">
        <f>Return!B212*('DJI Components'!ED215/'DJI Components'!$HJ215)</f>
        <v>-2.8137509546186053E-4</v>
      </c>
      <c r="U212" s="165">
        <f>Return!B212*('DJI Components'!EK215/'DJI Components'!$HJ215)</f>
        <v>-2.9751162800127754E-3</v>
      </c>
      <c r="V212" s="165">
        <f>Return!B212*('DJI Components'!ER215/'DJI Components'!$HJ215)</f>
        <v>-2.9041504777018714E-4</v>
      </c>
      <c r="W212" s="165">
        <f>Return!B212*('DJI Components'!EY215/'DJI Components'!$HJ215)</f>
        <v>-4.7362310706877155E-4</v>
      </c>
      <c r="X212" s="165">
        <f>Return!B212*('DJI Components'!FF215/'DJI Components'!$HJ215)</f>
        <v>-3.0701295334375323E-4</v>
      </c>
      <c r="Y212" s="165">
        <f>Return!B212*('DJI Components'!FM215/'DJI Components'!$HJ215)</f>
        <v>-5.3962491680874403E-5</v>
      </c>
      <c r="Z212" s="165">
        <f>Return!B212*('DJI Components'!FT215/'DJI Components'!$HJ215)</f>
        <v>-5.5080684642269792E-4</v>
      </c>
      <c r="AA212" s="165">
        <f>Return!B212*('DJI Components'!GA215/'DJI Components'!$HJ215)</f>
        <v>-3.3225673065068661E-4</v>
      </c>
      <c r="AB212" s="165">
        <f>Return!B212*('DJI Components'!GH215/'DJI Components'!$HJ215)</f>
        <v>-5.7669054229503454E-4</v>
      </c>
      <c r="AC212" s="165">
        <f>Return!B212*('DJI Components'!GO215/'DJI Components'!$HJ215)</f>
        <v>-4.130021332515828E-5</v>
      </c>
      <c r="AD212" s="165">
        <f>Return!B212*('DJI Components'!GV215/'DJI Components'!$HJ215)</f>
        <v>-5.5787611132151679E-4</v>
      </c>
      <c r="AE212" s="165">
        <f>Return!B212*('DJI Components'!HC215/'DJI Components'!$HJ215)</f>
        <v>-4.4897173103047736E-4</v>
      </c>
      <c r="AF212" s="166">
        <f t="shared" si="3"/>
        <v>-1.5071932257342996E-2</v>
      </c>
    </row>
    <row r="213" spans="1:32" x14ac:dyDescent="0.2">
      <c r="A213" s="127">
        <f>'DJI Components'!A216</f>
        <v>44384</v>
      </c>
      <c r="B213" s="164">
        <f>Return!B213*('DJI Components'!H216/'DJI Components'!$HJ216)</f>
        <v>1.6419660089758519E-4</v>
      </c>
      <c r="C213" s="165">
        <f>Return!B213*('DJI Components'!O216/'DJI Components'!$HJ216)</f>
        <v>1.95009534890798E-4</v>
      </c>
      <c r="D213" s="165">
        <f>Return!D213*('DJI Components'!V216/'DJI Components'!$HJ216)</f>
        <v>-2.0924751941999333E-5</v>
      </c>
      <c r="E213" s="165">
        <f>Return!B213*('DJI Components'!AC216/'DJI Components'!$HJ216)</f>
        <v>3.4253426003311052E-3</v>
      </c>
      <c r="F213" s="165">
        <f>Return!B213*('DJI Components'!AJ216/'DJI Components'!$HJ216)</f>
        <v>1.9245174091746026E-4</v>
      </c>
      <c r="G213" s="165">
        <f>Return!B213*('DJI Components'!AQ216/'DJI Components'!$HJ216)</f>
        <v>1.6688004836336832E-4</v>
      </c>
      <c r="H213" s="165">
        <f>Return!B213*('DJI Components'!AX216/'DJI Components'!$HJ216)</f>
        <v>2.8262466257400693E-4</v>
      </c>
      <c r="I213" s="165">
        <f>Return!B213*('DJI Components'!BE216/'DJI Components'!$HJ216)</f>
        <v>3.1867486252861349E-4</v>
      </c>
      <c r="J213" s="165">
        <f>Return!B213*('DJI Components'!BL216/'DJI Components'!$HJ216)</f>
        <v>3.3253508166140449E-4</v>
      </c>
      <c r="K213" s="165">
        <f>Return!B213*('DJI Components'!BS216/'DJI Components'!$HJ216)</f>
        <v>5.874343366226707E-5</v>
      </c>
      <c r="L213" s="165">
        <f>Return!B213*('DJI Components'!BZ216/'DJI Components'!$HJ216)</f>
        <v>1.7736352511104182E-4</v>
      </c>
      <c r="M213" s="165">
        <f>Return!B213*('DJI Components'!CG216/'DJI Components'!$HJ216)</f>
        <v>1.6055250763532115E-4</v>
      </c>
      <c r="N213" s="165">
        <f>Return!B213*('DJI Components'!CN216/'DJI Components'!$HJ216)</f>
        <v>4.8833476369264676E-4</v>
      </c>
      <c r="O213" s="165">
        <f>Return!B213*('DJI Components'!CU216/'DJI Components'!$HJ216)</f>
        <v>3.2233996903029214E-4</v>
      </c>
      <c r="P213" s="165">
        <f>Return!B213*('DJI Components'!DB216/'DJI Components'!$HJ216)</f>
        <v>1.7793585192239482E-4</v>
      </c>
      <c r="Q213" s="165">
        <f>Return!B213*('DJI Components'!DI216/'DJI Components'!$HJ216)</f>
        <v>6.3341258229393787E-4</v>
      </c>
      <c r="R213" s="165">
        <f>Return!B213*('DJI Components'!DP216/'DJI Components'!$HJ216)</f>
        <v>6.5162438774306677E-4</v>
      </c>
      <c r="S213" s="165">
        <f>Return!B213*('DJI Components'!DW216/'DJI Components'!$HJ216)</f>
        <v>2.4878170464601754E-4</v>
      </c>
      <c r="T213" s="165">
        <f>Return!B213*('DJI Components'!ED216/'DJI Components'!$HJ216)</f>
        <v>2.8242716651977922E-4</v>
      </c>
      <c r="U213" s="165">
        <f>Return!B213*('DJI Components'!EK216/'DJI Components'!$HJ216)</f>
        <v>2.9934097849101454E-3</v>
      </c>
      <c r="V213" s="165">
        <f>Return!B213*('DJI Components'!ER216/'DJI Components'!$HJ216)</f>
        <v>2.8992179392342093E-4</v>
      </c>
      <c r="W213" s="165">
        <f>Return!B213*('DJI Components'!EY216/'DJI Components'!$HJ216)</f>
        <v>4.7621665569240392E-4</v>
      </c>
      <c r="X213" s="165">
        <f>Return!B213*('DJI Components'!FF216/'DJI Components'!$HJ216)</f>
        <v>3.0805692944495608E-4</v>
      </c>
      <c r="Y213" s="165">
        <f>Return!B213*('DJI Components'!FM216/'DJI Components'!$HJ216)</f>
        <v>5.4336006081998284E-5</v>
      </c>
      <c r="Z213" s="165">
        <f>Return!B213*('DJI Components'!FT216/'DJI Components'!$HJ216)</f>
        <v>5.5157524356165902E-4</v>
      </c>
      <c r="AA213" s="165">
        <f>Return!B213*('DJI Components'!GA216/'DJI Components'!$HJ216)</f>
        <v>3.3229428129622098E-4</v>
      </c>
      <c r="AB213" s="165">
        <f>Return!B213*('DJI Components'!GH216/'DJI Components'!$HJ216)</f>
        <v>5.7649197616021347E-4</v>
      </c>
      <c r="AC213" s="165">
        <f>Return!B213*('DJI Components'!GO216/'DJI Components'!$HJ216)</f>
        <v>4.2523413545081967E-5</v>
      </c>
      <c r="AD213" s="165">
        <f>Return!B213*('DJI Components'!GV216/'DJI Components'!$HJ216)</f>
        <v>5.5583951134934842E-4</v>
      </c>
      <c r="AE213" s="165">
        <f>Return!B213*('DJI Components'!HC216/'DJI Components'!$HJ216)</f>
        <v>4.4582469639422006E-4</v>
      </c>
      <c r="AF213" s="166">
        <f t="shared" si="3"/>
        <v>1.4884796564838775E-2</v>
      </c>
    </row>
    <row r="214" spans="1:32" x14ac:dyDescent="0.2">
      <c r="A214" s="127">
        <f>'DJI Components'!A217</f>
        <v>44385</v>
      </c>
      <c r="B214" s="164">
        <f>Return!B214*('DJI Components'!H217/'DJI Components'!$HJ217)</f>
        <v>-8.6378212465615988E-5</v>
      </c>
      <c r="C214" s="165">
        <f>Return!B214*('DJI Components'!O217/'DJI Components'!$HJ217)</f>
        <v>-1.0130575557480585E-4</v>
      </c>
      <c r="D214" s="165">
        <f>Return!D214*('DJI Components'!V217/'DJI Components'!$HJ217)</f>
        <v>5.3656129706899507E-5</v>
      </c>
      <c r="E214" s="165">
        <f>Return!B214*('DJI Components'!AC217/'DJI Components'!$HJ217)</f>
        <v>-1.7996947917396503E-3</v>
      </c>
      <c r="F214" s="165">
        <f>Return!B214*('DJI Components'!AJ217/'DJI Components'!$HJ217)</f>
        <v>-1.0425126989152039E-4</v>
      </c>
      <c r="G214" s="165">
        <f>Return!B214*('DJI Components'!AQ217/'DJI Components'!$HJ217)</f>
        <v>-8.7430396980111294E-5</v>
      </c>
      <c r="H214" s="165">
        <f>Return!B214*('DJI Components'!AX217/'DJI Components'!$HJ217)</f>
        <v>-1.4939092669441996E-4</v>
      </c>
      <c r="I214" s="165">
        <f>Return!B214*('DJI Components'!BE217/'DJI Components'!$HJ217)</f>
        <v>-1.6898828678586796E-4</v>
      </c>
      <c r="J214" s="165">
        <f>Return!B214*('DJI Components'!BL217/'DJI Components'!$HJ217)</f>
        <v>-1.7572136419282951E-4</v>
      </c>
      <c r="K214" s="165">
        <f>Return!B214*('DJI Components'!BS217/'DJI Components'!$HJ217)</f>
        <v>-3.0697985774381836E-5</v>
      </c>
      <c r="L214" s="165">
        <f>Return!B214*('DJI Components'!BZ217/'DJI Components'!$HJ217)</f>
        <v>-9.1819832199794803E-5</v>
      </c>
      <c r="M214" s="165">
        <f>Return!B214*('DJI Components'!CG217/'DJI Components'!$HJ217)</f>
        <v>-8.8097395378244678E-5</v>
      </c>
      <c r="N214" s="165">
        <f>Return!B214*('DJI Components'!CN217/'DJI Components'!$HJ217)</f>
        <v>-2.5500164156581353E-4</v>
      </c>
      <c r="O214" s="165">
        <f>Return!B214*('DJI Components'!CU217/'DJI Components'!$HJ217)</f>
        <v>-1.6919074289745853E-4</v>
      </c>
      <c r="P214" s="165">
        <f>Return!B214*('DJI Components'!DB217/'DJI Components'!$HJ217)</f>
        <v>-9.4977515100541385E-5</v>
      </c>
      <c r="Q214" s="165">
        <f>Return!B214*('DJI Components'!DI217/'DJI Components'!$HJ217)</f>
        <v>-3.3523441885242048E-4</v>
      </c>
      <c r="R214" s="165">
        <f>Return!B214*('DJI Components'!DP217/'DJI Components'!$HJ217)</f>
        <v>-3.395842512774976E-4</v>
      </c>
      <c r="S214" s="165">
        <f>Return!B214*('DJI Components'!DW217/'DJI Components'!$HJ217)</f>
        <v>-1.3091855701553647E-4</v>
      </c>
      <c r="T214" s="165">
        <f>Return!B214*('DJI Components'!ED217/'DJI Components'!$HJ217)</f>
        <v>-1.4892789021755801E-4</v>
      </c>
      <c r="U214" s="165">
        <f>Return!B214*('DJI Components'!EK217/'DJI Components'!$HJ217)</f>
        <v>-1.5731253968247795E-3</v>
      </c>
      <c r="V214" s="165">
        <f>Return!B214*('DJI Components'!ER217/'DJI Components'!$HJ217)</f>
        <v>-1.5419212557133243E-4</v>
      </c>
      <c r="W214" s="165">
        <f>Return!B214*('DJI Components'!EY217/'DJI Components'!$HJ217)</f>
        <v>-2.5249333908993436E-4</v>
      </c>
      <c r="X214" s="165">
        <f>Return!B214*('DJI Components'!FF217/'DJI Components'!$HJ217)</f>
        <v>-1.7148913550382695E-4</v>
      </c>
      <c r="Y214" s="165">
        <f>Return!B214*('DJI Components'!FM217/'DJI Components'!$HJ217)</f>
        <v>-2.8118699430147291E-5</v>
      </c>
      <c r="Z214" s="165">
        <f>Return!B214*('DJI Components'!FT217/'DJI Components'!$HJ217)</f>
        <v>-2.9127674735850563E-4</v>
      </c>
      <c r="AA214" s="165">
        <f>Return!B214*('DJI Components'!GA217/'DJI Components'!$HJ217)</f>
        <v>-1.7356082846274308E-4</v>
      </c>
      <c r="AB214" s="165">
        <f>Return!B214*('DJI Components'!GH217/'DJI Components'!$HJ217)</f>
        <v>-3.0138660297477775E-4</v>
      </c>
      <c r="AC214" s="165">
        <f>Return!B214*('DJI Components'!GO217/'DJI Components'!$HJ217)</f>
        <v>-2.3468043876077999E-5</v>
      </c>
      <c r="AD214" s="165">
        <f>Return!B214*('DJI Components'!GV217/'DJI Components'!$HJ217)</f>
        <v>-2.9449978239940122E-4</v>
      </c>
      <c r="AE214" s="165">
        <f>Return!B214*('DJI Components'!HC217/'DJI Components'!$HJ217)</f>
        <v>-2.3638652112918527E-4</v>
      </c>
      <c r="AF214" s="166">
        <f t="shared" si="3"/>
        <v>-7.8039523275178803E-3</v>
      </c>
    </row>
    <row r="215" spans="1:32" x14ac:dyDescent="0.2">
      <c r="A215" s="127">
        <f>'DJI Components'!A218</f>
        <v>44386</v>
      </c>
      <c r="B215" s="164">
        <f>Return!B215*('DJI Components'!H218/'DJI Components'!$HJ218)</f>
        <v>1.501837168656612E-4</v>
      </c>
      <c r="C215" s="165">
        <f>Return!B215*('DJI Components'!O218/'DJI Components'!$HJ218)</f>
        <v>1.7835115356482932E-4</v>
      </c>
      <c r="D215" s="165">
        <f>Return!D215*('DJI Components'!V218/'DJI Components'!$HJ218)</f>
        <v>4.6240226934758851E-5</v>
      </c>
      <c r="E215" s="165">
        <f>Return!B215*('DJI Components'!AC218/'DJI Components'!$HJ218)</f>
        <v>3.1268842754951167E-3</v>
      </c>
      <c r="F215" s="165">
        <f>Return!B215*('DJI Components'!AJ218/'DJI Components'!$HJ218)</f>
        <v>1.8092699628347738E-4</v>
      </c>
      <c r="G215" s="165">
        <f>Return!B215*('DJI Components'!AQ218/'DJI Components'!$HJ218)</f>
        <v>1.5370245127929459E-4</v>
      </c>
      <c r="H215" s="165">
        <f>Return!B215*('DJI Components'!AX218/'DJI Components'!$HJ218)</f>
        <v>2.5988571786312139E-4</v>
      </c>
      <c r="I215" s="165">
        <f>Return!B215*('DJI Components'!BE218/'DJI Components'!$HJ218)</f>
        <v>2.9243756220561089E-4</v>
      </c>
      <c r="J215" s="165">
        <f>Return!B215*('DJI Components'!BL218/'DJI Components'!$HJ218)</f>
        <v>3.032104420096698E-4</v>
      </c>
      <c r="K215" s="165">
        <f>Return!B215*('DJI Components'!BS218/'DJI Components'!$HJ218)</f>
        <v>5.3927051862037567E-5</v>
      </c>
      <c r="L215" s="165">
        <f>Return!B215*('DJI Components'!BZ218/'DJI Components'!$HJ218)</f>
        <v>1.6310128143581323E-4</v>
      </c>
      <c r="M215" s="165">
        <f>Return!B215*('DJI Components'!CG218/'DJI Components'!$HJ218)</f>
        <v>1.5419158764475675E-4</v>
      </c>
      <c r="N215" s="165">
        <f>Return!B215*('DJI Components'!CN218/'DJI Components'!$HJ218)</f>
        <v>4.4221788361042106E-4</v>
      </c>
      <c r="O215" s="165">
        <f>Return!B215*('DJI Components'!CU218/'DJI Components'!$HJ218)</f>
        <v>2.9331588996640113E-4</v>
      </c>
      <c r="P215" s="165">
        <f>Return!B215*('DJI Components'!DB218/'DJI Components'!$HJ218)</f>
        <v>1.637949563448055E-4</v>
      </c>
      <c r="Q215" s="165">
        <f>Return!B215*('DJI Components'!DI218/'DJI Components'!$HJ218)</f>
        <v>5.7722623512712731E-4</v>
      </c>
      <c r="R215" s="165">
        <f>Return!B215*('DJI Components'!DP218/'DJI Components'!$HJ218)</f>
        <v>6.0104490347464982E-4</v>
      </c>
      <c r="S215" s="165">
        <f>Return!B215*('DJI Components'!DW218/'DJI Components'!$HJ218)</f>
        <v>2.2727215039954133E-4</v>
      </c>
      <c r="T215" s="165">
        <f>Return!B215*('DJI Components'!ED218/'DJI Components'!$HJ218)</f>
        <v>2.5499551635931554E-4</v>
      </c>
      <c r="U215" s="165">
        <f>Return!B215*('DJI Components'!EK218/'DJI Components'!$HJ218)</f>
        <v>2.703064659700802E-3</v>
      </c>
      <c r="V215" s="165">
        <f>Return!B215*('DJI Components'!ER218/'DJI Components'!$HJ218)</f>
        <v>2.6543950748258456E-4</v>
      </c>
      <c r="W215" s="165">
        <f>Return!B215*('DJI Components'!EY218/'DJI Components'!$HJ218)</f>
        <v>4.3319985153778516E-4</v>
      </c>
      <c r="X215" s="165">
        <f>Return!B215*('DJI Components'!FF218/'DJI Components'!$HJ218)</f>
        <v>2.8433956619525527E-4</v>
      </c>
      <c r="Y215" s="165">
        <f>Return!B215*('DJI Components'!FM218/'DJI Components'!$HJ218)</f>
        <v>4.9787160750299895E-5</v>
      </c>
      <c r="Z215" s="165">
        <f>Return!B215*('DJI Components'!FT218/'DJI Components'!$HJ218)</f>
        <v>5.0219003080557295E-4</v>
      </c>
      <c r="AA215" s="165">
        <f>Return!B215*('DJI Components'!GA218/'DJI Components'!$HJ218)</f>
        <v>2.9975265594991659E-4</v>
      </c>
      <c r="AB215" s="165">
        <f>Return!B215*('DJI Components'!GH218/'DJI Components'!$HJ218)</f>
        <v>5.209600577547747E-4</v>
      </c>
      <c r="AC215" s="165">
        <f>Return!B215*('DJI Components'!GO218/'DJI Components'!$HJ218)</f>
        <v>4.1604999195327542E-5</v>
      </c>
      <c r="AD215" s="165">
        <f>Return!B215*('DJI Components'!GV218/'DJI Components'!$HJ218)</f>
        <v>5.0765446394011014E-4</v>
      </c>
      <c r="AE215" s="165">
        <f>Return!B215*('DJI Components'!HC218/'DJI Components'!$HJ218)</f>
        <v>4.153653559950705E-4</v>
      </c>
      <c r="AF215" s="166">
        <f t="shared" si="3"/>
        <v>1.3646268308033909E-2</v>
      </c>
    </row>
    <row r="216" spans="1:32" x14ac:dyDescent="0.2">
      <c r="A216" s="127">
        <f>'DJI Components'!A219</f>
        <v>44389</v>
      </c>
      <c r="B216" s="164">
        <f>Return!B216*('DJI Components'!H219/'DJI Components'!$HJ219)</f>
        <v>-5.4940010416694775E-5</v>
      </c>
      <c r="C216" s="165">
        <f>Return!B216*('DJI Components'!O219/'DJI Components'!$HJ219)</f>
        <v>-6.6210081187065403E-5</v>
      </c>
      <c r="D216" s="165">
        <f>Return!D216*('DJI Components'!V219/'DJI Components'!$HJ219)</f>
        <v>-4.1883586778025446E-5</v>
      </c>
      <c r="E216" s="165">
        <f>Return!B216*('DJI Components'!AC219/'DJI Components'!$HJ219)</f>
        <v>-1.1448736428705756E-3</v>
      </c>
      <c r="F216" s="165">
        <f>Return!B216*('DJI Components'!AJ219/'DJI Components'!$HJ219)</f>
        <v>-6.6163077652279785E-5</v>
      </c>
      <c r="G216" s="165">
        <f>Return!B216*('DJI Components'!AQ219/'DJI Components'!$HJ219)</f>
        <v>-5.6815546411276933E-5</v>
      </c>
      <c r="H216" s="165">
        <f>Return!B216*('DJI Components'!AX219/'DJI Components'!$HJ219)</f>
        <v>-9.574876418747768E-5</v>
      </c>
      <c r="I216" s="165">
        <f>Return!B216*('DJI Components'!BE219/'DJI Components'!$HJ219)</f>
        <v>-1.0650426494774069E-4</v>
      </c>
      <c r="J216" s="165">
        <f>Return!B216*('DJI Components'!BL219/'DJI Components'!$HJ219)</f>
        <v>-1.1152671133537908E-4</v>
      </c>
      <c r="K216" s="165">
        <f>Return!B216*('DJI Components'!BS219/'DJI Components'!$HJ219)</f>
        <v>-2.0065633330204627E-5</v>
      </c>
      <c r="L216" s="165">
        <f>Return!B216*('DJI Components'!BZ219/'DJI Components'!$HJ219)</f>
        <v>-6.1379684595596544E-5</v>
      </c>
      <c r="M216" s="165">
        <f>Return!B216*('DJI Components'!CG219/'DJI Components'!$HJ219)</f>
        <v>-5.8479044237826185E-5</v>
      </c>
      <c r="N216" s="165">
        <f>Return!B216*('DJI Components'!CN219/'DJI Components'!$HJ219)</f>
        <v>-1.6241995479862183E-4</v>
      </c>
      <c r="O216" s="165">
        <f>Return!B216*('DJI Components'!CU219/'DJI Components'!$HJ219)</f>
        <v>-1.092730580165215E-4</v>
      </c>
      <c r="P216" s="165">
        <f>Return!B216*('DJI Components'!DB219/'DJI Components'!$HJ219)</f>
        <v>-5.9969578552027949E-5</v>
      </c>
      <c r="Q216" s="165">
        <f>Return!B216*('DJI Components'!DI219/'DJI Components'!$HJ219)</f>
        <v>-2.118995788227665E-4</v>
      </c>
      <c r="R216" s="165">
        <f>Return!B216*('DJI Components'!DP219/'DJI Components'!$HJ219)</f>
        <v>-2.2415862295635378E-4</v>
      </c>
      <c r="S216" s="165">
        <f>Return!B216*('DJI Components'!DW219/'DJI Components'!$HJ219)</f>
        <v>-8.3539667244389882E-5</v>
      </c>
      <c r="T216" s="165">
        <f>Return!B216*('DJI Components'!ED219/'DJI Components'!$HJ219)</f>
        <v>-9.3228947418106772E-5</v>
      </c>
      <c r="U216" s="165">
        <f>Return!B216*('DJI Components'!EK219/'DJI Components'!$HJ219)</f>
        <v>-9.9165826209756313E-4</v>
      </c>
      <c r="V216" s="165">
        <f>Return!B216*('DJI Components'!ER219/'DJI Components'!$HJ219)</f>
        <v>-9.8095095183003489E-5</v>
      </c>
      <c r="W216" s="165">
        <f>Return!B216*('DJI Components'!EY219/'DJI Components'!$HJ219)</f>
        <v>-1.5940873743831033E-4</v>
      </c>
      <c r="X216" s="165">
        <f>Return!B216*('DJI Components'!FF219/'DJI Components'!$HJ219)</f>
        <v>-1.082363214654318E-4</v>
      </c>
      <c r="Y216" s="165">
        <f>Return!B216*('DJI Components'!FM219/'DJI Components'!$HJ219)</f>
        <v>-1.8396703984080145E-5</v>
      </c>
      <c r="Z216" s="165">
        <f>Return!B216*('DJI Components'!FT219/'DJI Components'!$HJ219)</f>
        <v>-1.864083274722578E-4</v>
      </c>
      <c r="AA216" s="165">
        <f>Return!B216*('DJI Components'!GA219/'DJI Components'!$HJ219)</f>
        <v>-1.1037161133760196E-4</v>
      </c>
      <c r="AB216" s="165">
        <f>Return!B216*('DJI Components'!GH219/'DJI Components'!$HJ219)</f>
        <v>-1.9106704246596424E-4</v>
      </c>
      <c r="AC216" s="165">
        <f>Return!B216*('DJI Components'!GO219/'DJI Components'!$HJ219)</f>
        <v>-1.5639357937760774E-5</v>
      </c>
      <c r="AD216" s="165">
        <f>Return!B216*('DJI Components'!GV219/'DJI Components'!$HJ219)</f>
        <v>-1.8632410093618744E-4</v>
      </c>
      <c r="AE216" s="165">
        <f>Return!B216*('DJI Components'!HC219/'DJI Components'!$HJ219)</f>
        <v>-1.5905526136105887E-4</v>
      </c>
      <c r="AF216" s="166">
        <f t="shared" si="3"/>
        <v>-5.0537402774381507E-3</v>
      </c>
    </row>
    <row r="217" spans="1:32" x14ac:dyDescent="0.2">
      <c r="A217" s="127">
        <f>'DJI Components'!A220</f>
        <v>44390</v>
      </c>
      <c r="B217" s="164">
        <f>Return!B217*('DJI Components'!H220/'DJI Components'!$HJ220)</f>
        <v>-2.046460334933826E-5</v>
      </c>
      <c r="C217" s="165">
        <f>Return!B217*('DJI Components'!O220/'DJI Components'!$HJ220)</f>
        <v>-2.4570065435107108E-5</v>
      </c>
      <c r="D217" s="165">
        <f>Return!D217*('DJI Components'!V220/'DJI Components'!$HJ220)</f>
        <v>2.3351595076257588E-5</v>
      </c>
      <c r="E217" s="165">
        <f>Return!B217*('DJI Components'!AC220/'DJI Components'!$HJ220)</f>
        <v>-4.3063692605884362E-4</v>
      </c>
      <c r="F217" s="165">
        <f>Return!B217*('DJI Components'!AJ220/'DJI Components'!$HJ220)</f>
        <v>-2.3646469357331098E-5</v>
      </c>
      <c r="G217" s="165">
        <f>Return!B217*('DJI Components'!AQ220/'DJI Components'!$HJ220)</f>
        <v>-2.087465342956641E-5</v>
      </c>
      <c r="H217" s="165">
        <f>Return!B217*('DJI Components'!AX220/'DJI Components'!$HJ220)</f>
        <v>-3.5613421787302953E-5</v>
      </c>
      <c r="I217" s="165">
        <f>Return!B217*('DJI Components'!BE220/'DJI Components'!$HJ220)</f>
        <v>-3.9814530331159754E-5</v>
      </c>
      <c r="J217" s="165">
        <f>Return!B217*('DJI Components'!BL220/'DJI Components'!$HJ220)</f>
        <v>-4.2034226282262565E-5</v>
      </c>
      <c r="K217" s="165">
        <f>Return!B217*('DJI Components'!BS220/'DJI Components'!$HJ220)</f>
        <v>-7.4564192663317867E-6</v>
      </c>
      <c r="L217" s="165">
        <f>Return!B217*('DJI Components'!BZ220/'DJI Components'!$HJ220)</f>
        <v>-2.263473962217652E-5</v>
      </c>
      <c r="M217" s="165">
        <f>Return!B217*('DJI Components'!CG220/'DJI Components'!$HJ220)</f>
        <v>-2.1987345283688229E-5</v>
      </c>
      <c r="N217" s="165">
        <f>Return!B217*('DJI Components'!CN220/'DJI Components'!$HJ220)</f>
        <v>-5.9731407983496346E-5</v>
      </c>
      <c r="O217" s="165">
        <f>Return!B217*('DJI Components'!CU220/'DJI Components'!$HJ220)</f>
        <v>-4.0881259437545357E-5</v>
      </c>
      <c r="P217" s="165">
        <f>Return!B217*('DJI Components'!DB220/'DJI Components'!$HJ220)</f>
        <v>-2.2278944720656284E-5</v>
      </c>
      <c r="Q217" s="165">
        <f>Return!B217*('DJI Components'!DI220/'DJI Components'!$HJ220)</f>
        <v>-7.8982764893746279E-5</v>
      </c>
      <c r="R217" s="165">
        <f>Return!B217*('DJI Components'!DP220/'DJI Components'!$HJ220)</f>
        <v>-8.2411578787321165E-5</v>
      </c>
      <c r="S217" s="165">
        <f>Return!B217*('DJI Components'!DW220/'DJI Components'!$HJ220)</f>
        <v>-3.1251018373498994E-5</v>
      </c>
      <c r="T217" s="165">
        <f>Return!B217*('DJI Components'!ED220/'DJI Components'!$HJ220)</f>
        <v>-3.481988221237348E-5</v>
      </c>
      <c r="U217" s="165">
        <f>Return!B217*('DJI Components'!EK220/'DJI Components'!$HJ220)</f>
        <v>-3.7497043938747673E-4</v>
      </c>
      <c r="V217" s="165">
        <f>Return!B217*('DJI Components'!ER220/'DJI Components'!$HJ220)</f>
        <v>-3.655696931224588E-5</v>
      </c>
      <c r="W217" s="165">
        <f>Return!B217*('DJI Components'!EY220/'DJI Components'!$HJ220)</f>
        <v>-5.9417465051965691E-5</v>
      </c>
      <c r="X217" s="165">
        <f>Return!B217*('DJI Components'!FF220/'DJI Components'!$HJ220)</f>
        <v>-4.0257271725795521E-5</v>
      </c>
      <c r="Y217" s="165">
        <f>Return!B217*('DJI Components'!FM220/'DJI Components'!$HJ220)</f>
        <v>-6.8166245510139175E-6</v>
      </c>
      <c r="Z217" s="165">
        <f>Return!B217*('DJI Components'!FT220/'DJI Components'!$HJ220)</f>
        <v>-6.9985477289466144E-5</v>
      </c>
      <c r="AA217" s="165">
        <f>Return!B217*('DJI Components'!GA220/'DJI Components'!$HJ220)</f>
        <v>-4.1146599509769731E-5</v>
      </c>
      <c r="AB217" s="165">
        <f>Return!B217*('DJI Components'!GH220/'DJI Components'!$HJ220)</f>
        <v>-7.2649030923989377E-5</v>
      </c>
      <c r="AC217" s="165">
        <f>Return!B217*('DJI Components'!GO220/'DJI Components'!$HJ220)</f>
        <v>-5.7550888453073868E-6</v>
      </c>
      <c r="AD217" s="165">
        <f>Return!B217*('DJI Components'!GV220/'DJI Components'!$HJ220)</f>
        <v>-6.979914565677756E-5</v>
      </c>
      <c r="AE217" s="165">
        <f>Return!B217*('DJI Components'!HC220/'DJI Components'!$HJ220)</f>
        <v>-5.9124270916733856E-5</v>
      </c>
      <c r="AF217" s="166">
        <f t="shared" si="3"/>
        <v>-1.8532170447060302E-3</v>
      </c>
    </row>
    <row r="218" spans="1:32" x14ac:dyDescent="0.2">
      <c r="A218" s="127">
        <f>'DJI Components'!A221</f>
        <v>44391</v>
      </c>
      <c r="B218" s="164">
        <f>Return!B218*('DJI Components'!H221/'DJI Components'!$HJ221)</f>
        <v>1.7570650208232071E-4</v>
      </c>
      <c r="C218" s="165">
        <f>Return!B218*('DJI Components'!O221/'DJI Components'!$HJ221)</f>
        <v>2.0747586937070795E-4</v>
      </c>
      <c r="D218" s="165">
        <f>Return!D218*('DJI Components'!V221/'DJI Components'!$HJ221)</f>
        <v>-6.5631042539070892E-6</v>
      </c>
      <c r="E218" s="165">
        <f>Return!B218*('DJI Components'!AC221/'DJI Components'!$HJ221)</f>
        <v>3.7262037838872958E-3</v>
      </c>
      <c r="F218" s="165">
        <f>Return!B218*('DJI Components'!AJ221/'DJI Components'!$HJ221)</f>
        <v>1.9650936170315249E-4</v>
      </c>
      <c r="G218" s="165">
        <f>Return!B218*('DJI Components'!AQ221/'DJI Components'!$HJ221)</f>
        <v>1.7346340722643985E-4</v>
      </c>
      <c r="H218" s="165">
        <f>Return!B218*('DJI Components'!AX221/'DJI Components'!$HJ221)</f>
        <v>2.9522844088903717E-4</v>
      </c>
      <c r="I218" s="165">
        <f>Return!B218*('DJI Components'!BE221/'DJI Components'!$HJ221)</f>
        <v>3.412567233782197E-4</v>
      </c>
      <c r="J218" s="165">
        <f>Return!B218*('DJI Components'!BL221/'DJI Components'!$HJ221)</f>
        <v>3.6315755120789022E-4</v>
      </c>
      <c r="K218" s="165">
        <f>Return!B218*('DJI Components'!BS221/'DJI Components'!$HJ221)</f>
        <v>6.3342959689032769E-5</v>
      </c>
      <c r="L218" s="165">
        <f>Return!B218*('DJI Components'!BZ221/'DJI Components'!$HJ221)</f>
        <v>1.9044044497968607E-4</v>
      </c>
      <c r="M218" s="165">
        <f>Return!B218*('DJI Components'!CG221/'DJI Components'!$HJ221)</f>
        <v>1.8159741441523504E-4</v>
      </c>
      <c r="N218" s="165">
        <f>Return!B218*('DJI Components'!CN221/'DJI Components'!$HJ221)</f>
        <v>5.0813351902624854E-4</v>
      </c>
      <c r="O218" s="165">
        <f>Return!B218*('DJI Components'!CU221/'DJI Components'!$HJ221)</f>
        <v>3.4328603331424486E-4</v>
      </c>
      <c r="P218" s="165">
        <f>Return!B218*('DJI Components'!DB221/'DJI Components'!$HJ221)</f>
        <v>1.8762081950310193E-4</v>
      </c>
      <c r="Q218" s="165">
        <f>Return!B218*('DJI Components'!DI221/'DJI Components'!$HJ221)</f>
        <v>6.7187061065522005E-4</v>
      </c>
      <c r="R218" s="165">
        <f>Return!B218*('DJI Components'!DP221/'DJI Components'!$HJ221)</f>
        <v>6.9393656787326645E-4</v>
      </c>
      <c r="S218" s="165">
        <f>Return!B218*('DJI Components'!DW221/'DJI Components'!$HJ221)</f>
        <v>2.6511785295079066E-4</v>
      </c>
      <c r="T218" s="165">
        <f>Return!B218*('DJI Components'!ED221/'DJI Components'!$HJ221)</f>
        <v>2.9423616746550524E-4</v>
      </c>
      <c r="U218" s="165">
        <f>Return!B218*('DJI Components'!EK221/'DJI Components'!$HJ221)</f>
        <v>3.1854312360884568E-3</v>
      </c>
      <c r="V218" s="165">
        <f>Return!B218*('DJI Components'!ER221/'DJI Components'!$HJ221)</f>
        <v>3.0877968009812519E-4</v>
      </c>
      <c r="W218" s="165">
        <f>Return!B218*('DJI Components'!EY221/'DJI Components'!$HJ221)</f>
        <v>5.0572873809652703E-4</v>
      </c>
      <c r="X218" s="165">
        <f>Return!B218*('DJI Components'!FF221/'DJI Components'!$HJ221)</f>
        <v>3.4635252947209087E-4</v>
      </c>
      <c r="Y218" s="165">
        <f>Return!B218*('DJI Components'!FM221/'DJI Components'!$HJ221)</f>
        <v>5.8174394861933375E-5</v>
      </c>
      <c r="Z218" s="165">
        <f>Return!B218*('DJI Components'!FT221/'DJI Components'!$HJ221)</f>
        <v>5.8594868479515101E-4</v>
      </c>
      <c r="AA218" s="165">
        <f>Return!B218*('DJI Components'!GA221/'DJI Components'!$HJ221)</f>
        <v>3.4907918545621676E-4</v>
      </c>
      <c r="AB218" s="165">
        <f>Return!B218*('DJI Components'!GH221/'DJI Components'!$HJ221)</f>
        <v>6.2304171577406238E-4</v>
      </c>
      <c r="AC218" s="165">
        <f>Return!B218*('DJI Components'!GO221/'DJI Components'!$HJ221)</f>
        <v>4.8475880286606032E-5</v>
      </c>
      <c r="AD218" s="165">
        <f>Return!B218*('DJI Components'!GV221/'DJI Components'!$HJ221)</f>
        <v>5.9381246664757398E-4</v>
      </c>
      <c r="AE218" s="165">
        <f>Return!B218*('DJI Components'!HC221/'DJI Components'!$HJ221)</f>
        <v>4.9892400002775903E-4</v>
      </c>
      <c r="AF218" s="166">
        <f t="shared" si="3"/>
        <v>1.597576943696799E-2</v>
      </c>
    </row>
    <row r="219" spans="1:32" x14ac:dyDescent="0.2">
      <c r="A219" s="127">
        <f>'DJI Components'!A222</f>
        <v>44392</v>
      </c>
      <c r="B219" s="164">
        <f>Return!B219*('DJI Components'!H222/'DJI Components'!$HJ222)</f>
        <v>-1.2845119849040937E-5</v>
      </c>
      <c r="C219" s="165">
        <f>Return!B219*('DJI Components'!O222/'DJI Components'!$HJ222)</f>
        <v>-1.5214644253441406E-5</v>
      </c>
      <c r="D219" s="165">
        <f>Return!D219*('DJI Components'!V222/'DJI Components'!$HJ222)</f>
        <v>9.849162322793721E-5</v>
      </c>
      <c r="E219" s="165">
        <f>Return!B219*('DJI Components'!AC222/'DJI Components'!$HJ222)</f>
        <v>-2.7150353947294215E-4</v>
      </c>
      <c r="F219" s="165">
        <f>Return!B219*('DJI Components'!AJ222/'DJI Components'!$HJ222)</f>
        <v>-1.4274629686326624E-5</v>
      </c>
      <c r="G219" s="165">
        <f>Return!B219*('DJI Components'!AQ222/'DJI Components'!$HJ222)</f>
        <v>-1.2682356535486168E-5</v>
      </c>
      <c r="H219" s="165">
        <f>Return!B219*('DJI Components'!AX222/'DJI Components'!$HJ222)</f>
        <v>-2.1466403508106279E-5</v>
      </c>
      <c r="I219" s="165">
        <f>Return!B219*('DJI Components'!BE222/'DJI Components'!$HJ222)</f>
        <v>-2.4774112570279694E-5</v>
      </c>
      <c r="J219" s="165">
        <f>Return!B219*('DJI Components'!BL222/'DJI Components'!$HJ222)</f>
        <v>-2.6665307438756757E-5</v>
      </c>
      <c r="K219" s="165">
        <f>Return!B219*('DJI Components'!BS222/'DJI Components'!$HJ222)</f>
        <v>-4.6385363812456305E-6</v>
      </c>
      <c r="L219" s="165">
        <f>Return!B219*('DJI Components'!BZ222/'DJI Components'!$HJ222)</f>
        <v>-1.3899651676823612E-5</v>
      </c>
      <c r="M219" s="165">
        <f>Return!B219*('DJI Components'!CG222/'DJI Components'!$HJ222)</f>
        <v>-1.3321082556115025E-5</v>
      </c>
      <c r="N219" s="165">
        <f>Return!B219*('DJI Components'!CN222/'DJI Components'!$HJ222)</f>
        <v>-3.7597974789840616E-5</v>
      </c>
      <c r="O219" s="165">
        <f>Return!B219*('DJI Components'!CU222/'DJI Components'!$HJ222)</f>
        <v>-2.4810184795149921E-5</v>
      </c>
      <c r="P219" s="165">
        <f>Return!B219*('DJI Components'!DB222/'DJI Components'!$HJ222)</f>
        <v>-1.3794240132701027E-5</v>
      </c>
      <c r="Q219" s="165">
        <f>Return!B219*('DJI Components'!DI222/'DJI Components'!$HJ222)</f>
        <v>-4.8584082068230691E-5</v>
      </c>
      <c r="R219" s="165">
        <f>Return!B219*('DJI Components'!DP222/'DJI Components'!$HJ222)</f>
        <v>-5.0901996454666772E-5</v>
      </c>
      <c r="S219" s="165">
        <f>Return!B219*('DJI Components'!DW222/'DJI Components'!$HJ222)</f>
        <v>-1.9384076252505499E-5</v>
      </c>
      <c r="T219" s="165">
        <f>Return!B219*('DJI Components'!ED222/'DJI Components'!$HJ222)</f>
        <v>-2.1613453707911384E-5</v>
      </c>
      <c r="U219" s="165">
        <f>Return!B219*('DJI Components'!EK222/'DJI Components'!$HJ222)</f>
        <v>-2.3192698342539602E-4</v>
      </c>
      <c r="V219" s="165">
        <f>Return!B219*('DJI Components'!ER222/'DJI Components'!$HJ222)</f>
        <v>-2.2621218750838013E-5</v>
      </c>
      <c r="W219" s="165">
        <f>Return!B219*('DJI Components'!EY222/'DJI Components'!$HJ222)</f>
        <v>-3.7331914737570289E-5</v>
      </c>
      <c r="X219" s="165">
        <f>Return!B219*('DJI Components'!FF222/'DJI Components'!$HJ222)</f>
        <v>-2.5523400179286609E-5</v>
      </c>
      <c r="Y219" s="165">
        <f>Return!B219*('DJI Components'!FM222/'DJI Components'!$HJ222)</f>
        <v>-4.2532889643463914E-6</v>
      </c>
      <c r="Z219" s="165">
        <f>Return!B219*('DJI Components'!FT222/'DJI Components'!$HJ222)</f>
        <v>-4.3435922509808045E-5</v>
      </c>
      <c r="AA219" s="165">
        <f>Return!B219*('DJI Components'!GA222/'DJI Components'!$HJ222)</f>
        <v>-2.565418938829359E-5</v>
      </c>
      <c r="AB219" s="165">
        <f>Return!B219*('DJI Components'!GH222/'DJI Components'!$HJ222)</f>
        <v>-4.607630636942329E-5</v>
      </c>
      <c r="AC219" s="165">
        <f>Return!B219*('DJI Components'!GO222/'DJI Components'!$HJ222)</f>
        <v>-3.5568177985645614E-6</v>
      </c>
      <c r="AD219" s="165">
        <f>Return!B219*('DJI Components'!GV222/'DJI Components'!$HJ222)</f>
        <v>-4.3496167070056071E-5</v>
      </c>
      <c r="AE219" s="165">
        <f>Return!B219*('DJI Components'!HC222/'DJI Components'!$HJ222)</f>
        <v>-3.6662639092719625E-5</v>
      </c>
      <c r="AF219" s="166">
        <f t="shared" si="3"/>
        <v>-1.0700186171879354E-3</v>
      </c>
    </row>
    <row r="220" spans="1:32" x14ac:dyDescent="0.2">
      <c r="A220" s="127">
        <f>'DJI Components'!A223</f>
        <v>44393</v>
      </c>
      <c r="B220" s="164">
        <f>Return!B220*('DJI Components'!H223/'DJI Components'!$HJ223)</f>
        <v>-1.7153647514056862E-4</v>
      </c>
      <c r="C220" s="165">
        <f>Return!B220*('DJI Components'!O223/'DJI Components'!$HJ223)</f>
        <v>-2.0306868910476895E-4</v>
      </c>
      <c r="D220" s="165">
        <f>Return!D220*('DJI Components'!V223/'DJI Components'!$HJ223)</f>
        <v>6.7915284091918043E-5</v>
      </c>
      <c r="E220" s="165">
        <f>Return!B220*('DJI Components'!AC223/'DJI Components'!$HJ223)</f>
        <v>-3.5981396076293455E-3</v>
      </c>
      <c r="F220" s="165">
        <f>Return!B220*('DJI Components'!AJ223/'DJI Components'!$HJ223)</f>
        <v>-1.8933989475915174E-4</v>
      </c>
      <c r="G220" s="165">
        <f>Return!B220*('DJI Components'!AQ223/'DJI Components'!$HJ223)</f>
        <v>-1.6928155077956694E-4</v>
      </c>
      <c r="H220" s="165">
        <f>Return!B220*('DJI Components'!AX223/'DJI Components'!$HJ223)</f>
        <v>-2.8359023142018181E-4</v>
      </c>
      <c r="I220" s="165">
        <f>Return!B220*('DJI Components'!BE223/'DJI Components'!$HJ223)</f>
        <v>-3.364953812713601E-4</v>
      </c>
      <c r="J220" s="165">
        <f>Return!B220*('DJI Components'!BL223/'DJI Components'!$HJ223)</f>
        <v>-3.6158890518082296E-4</v>
      </c>
      <c r="K220" s="165">
        <f>Return!B220*('DJI Components'!BS223/'DJI Components'!$HJ223)</f>
        <v>-6.0301658617674956E-5</v>
      </c>
      <c r="L220" s="165">
        <f>Return!B220*('DJI Components'!BZ223/'DJI Components'!$HJ223)</f>
        <v>-1.8429742888837768E-4</v>
      </c>
      <c r="M220" s="165">
        <f>Return!B220*('DJI Components'!CG223/'DJI Components'!$HJ223)</f>
        <v>-1.7902597630372675E-4</v>
      </c>
      <c r="N220" s="165">
        <f>Return!B220*('DJI Components'!CN223/'DJI Components'!$HJ223)</f>
        <v>-5.083509508846428E-4</v>
      </c>
      <c r="O220" s="165">
        <f>Return!B220*('DJI Components'!CU223/'DJI Components'!$HJ223)</f>
        <v>-3.3160443323269022E-4</v>
      </c>
      <c r="P220" s="165">
        <f>Return!B220*('DJI Components'!DB223/'DJI Components'!$HJ223)</f>
        <v>-1.8512059151696357E-4</v>
      </c>
      <c r="Q220" s="165">
        <f>Return!B220*('DJI Components'!DI223/'DJI Components'!$HJ223)</f>
        <v>-6.5822379596574708E-4</v>
      </c>
      <c r="R220" s="165">
        <f>Return!B220*('DJI Components'!DP223/'DJI Components'!$HJ223)</f>
        <v>-6.7496153520877451E-4</v>
      </c>
      <c r="S220" s="165">
        <f>Return!B220*('DJI Components'!DW223/'DJI Components'!$HJ223)</f>
        <v>-2.6067460906796215E-4</v>
      </c>
      <c r="T220" s="165">
        <f>Return!B220*('DJI Components'!ED223/'DJI Components'!$HJ223)</f>
        <v>-2.9374415656123574E-4</v>
      </c>
      <c r="U220" s="165">
        <f>Return!B220*('DJI Components'!EK223/'DJI Components'!$HJ223)</f>
        <v>-3.1440886925458021E-3</v>
      </c>
      <c r="V220" s="165">
        <f>Return!B220*('DJI Components'!ER223/'DJI Components'!$HJ223)</f>
        <v>-3.0347415889627475E-4</v>
      </c>
      <c r="W220" s="165">
        <f>Return!B220*('DJI Components'!EY223/'DJI Components'!$HJ223)</f>
        <v>-5.1150442505860406E-4</v>
      </c>
      <c r="X220" s="165">
        <f>Return!B220*('DJI Components'!FF223/'DJI Components'!$HJ223)</f>
        <v>-3.4505621313158497E-4</v>
      </c>
      <c r="Y220" s="165">
        <f>Return!B220*('DJI Components'!FM223/'DJI Components'!$HJ223)</f>
        <v>-5.8017174153609174E-5</v>
      </c>
      <c r="Z220" s="165">
        <f>Return!B220*('DJI Components'!FT223/'DJI Components'!$HJ223)</f>
        <v>-5.8892959118585361E-4</v>
      </c>
      <c r="AA220" s="165">
        <f>Return!B220*('DJI Components'!GA223/'DJI Components'!$HJ223)</f>
        <v>-3.4757045751141862E-4</v>
      </c>
      <c r="AB220" s="165">
        <f>Return!B220*('DJI Components'!GH223/'DJI Components'!$HJ223)</f>
        <v>-6.2416886213944602E-4</v>
      </c>
      <c r="AC220" s="165">
        <f>Return!B220*('DJI Components'!GO223/'DJI Components'!$HJ223)</f>
        <v>-4.7596524098690143E-5</v>
      </c>
      <c r="AD220" s="165">
        <f>Return!B220*('DJI Components'!GV223/'DJI Components'!$HJ223)</f>
        <v>-5.8982159852127391E-4</v>
      </c>
      <c r="AE220" s="165">
        <f>Return!B220*('DJI Components'!HC223/'DJI Components'!$HJ223)</f>
        <v>-4.8443209907883403E-4</v>
      </c>
      <c r="AF220" s="166">
        <f t="shared" si="3"/>
        <v>-1.5626090383763034E-2</v>
      </c>
    </row>
    <row r="221" spans="1:32" x14ac:dyDescent="0.2">
      <c r="A221" s="127">
        <f>'DJI Components'!A224</f>
        <v>44396</v>
      </c>
      <c r="B221" s="164">
        <f>Return!B221*('DJI Components'!H224/'DJI Components'!$HJ224)</f>
        <v>-9.8841336738150098E-5</v>
      </c>
      <c r="C221" s="165">
        <f>Return!B221*('DJI Components'!O224/'DJI Components'!$HJ224)</f>
        <v>-1.1183315552050649E-4</v>
      </c>
      <c r="D221" s="165">
        <f>Return!D221*('DJI Components'!V224/'DJI Components'!$HJ224)</f>
        <v>-6.4978647669927482E-5</v>
      </c>
      <c r="E221" s="165">
        <f>Return!B221*('DJI Components'!AC224/'DJI Components'!$HJ224)</f>
        <v>-2.03597202911053E-3</v>
      </c>
      <c r="F221" s="165">
        <f>Return!B221*('DJI Components'!AJ224/'DJI Components'!$HJ224)</f>
        <v>-1.0466378264321925E-4</v>
      </c>
      <c r="G221" s="165">
        <f>Return!B221*('DJI Components'!AQ224/'DJI Components'!$HJ224)</f>
        <v>-9.6130363038899455E-5</v>
      </c>
      <c r="H221" s="165">
        <f>Return!B221*('DJI Components'!AX224/'DJI Components'!$HJ224)</f>
        <v>-1.6045732297366978E-4</v>
      </c>
      <c r="I221" s="165">
        <f>Return!B221*('DJI Components'!BE224/'DJI Components'!$HJ224)</f>
        <v>-1.9333693611908785E-4</v>
      </c>
      <c r="J221" s="165">
        <f>Return!B221*('DJI Components'!BL224/'DJI Components'!$HJ224)</f>
        <v>-2.0776275052567308E-4</v>
      </c>
      <c r="K221" s="165">
        <f>Return!B221*('DJI Components'!BS224/'DJI Components'!$HJ224)</f>
        <v>-3.350048094034722E-5</v>
      </c>
      <c r="L221" s="165">
        <f>Return!B221*('DJI Components'!BZ224/'DJI Components'!$HJ224)</f>
        <v>-1.0420604536045362E-4</v>
      </c>
      <c r="M221" s="165">
        <f>Return!B221*('DJI Components'!CG224/'DJI Components'!$HJ224)</f>
        <v>-1.0609060180457135E-4</v>
      </c>
      <c r="N221" s="165">
        <f>Return!B221*('DJI Components'!CN224/'DJI Components'!$HJ224)</f>
        <v>-2.9314674949196739E-4</v>
      </c>
      <c r="O221" s="165">
        <f>Return!B221*('DJI Components'!CU224/'DJI Components'!$HJ224)</f>
        <v>-1.9166724124423202E-4</v>
      </c>
      <c r="P221" s="165">
        <f>Return!B221*('DJI Components'!DB224/'DJI Components'!$HJ224)</f>
        <v>-1.0688641101321786E-4</v>
      </c>
      <c r="Q221" s="165">
        <f>Return!B221*('DJI Components'!DI224/'DJI Components'!$HJ224)</f>
        <v>-3.7997321749648954E-4</v>
      </c>
      <c r="R221" s="165">
        <f>Return!B221*('DJI Components'!DP224/'DJI Components'!$HJ224)</f>
        <v>-3.7972057141786447E-4</v>
      </c>
      <c r="S221" s="165">
        <f>Return!B221*('DJI Components'!DW224/'DJI Components'!$HJ224)</f>
        <v>-1.4803495219741357E-4</v>
      </c>
      <c r="T221" s="165">
        <f>Return!B221*('DJI Components'!ED224/'DJI Components'!$HJ224)</f>
        <v>-1.6868587260083966E-4</v>
      </c>
      <c r="U221" s="165">
        <f>Return!B221*('DJI Components'!EK224/'DJI Components'!$HJ224)</f>
        <v>-1.8039033769919584E-3</v>
      </c>
      <c r="V221" s="165">
        <f>Return!B221*('DJI Components'!ER224/'DJI Components'!$HJ224)</f>
        <v>-1.7428161144972983E-4</v>
      </c>
      <c r="W221" s="165">
        <f>Return!B221*('DJI Components'!EY224/'DJI Components'!$HJ224)</f>
        <v>-2.9728696332799838E-4</v>
      </c>
      <c r="X221" s="165">
        <f>Return!B221*('DJI Components'!FF224/'DJI Components'!$HJ224)</f>
        <v>-2.0343110670398978E-4</v>
      </c>
      <c r="Y221" s="165">
        <f>Return!B221*('DJI Components'!FM224/'DJI Components'!$HJ224)</f>
        <v>-3.2629803066580434E-5</v>
      </c>
      <c r="Z221" s="165">
        <f>Return!B221*('DJI Components'!FT224/'DJI Components'!$HJ224)</f>
        <v>-3.33775386202935E-4</v>
      </c>
      <c r="AA221" s="165">
        <f>Return!B221*('DJI Components'!GA224/'DJI Components'!$HJ224)</f>
        <v>-1.9988956550601484E-4</v>
      </c>
      <c r="AB221" s="165">
        <f>Return!B221*('DJI Components'!GH224/'DJI Components'!$HJ224)</f>
        <v>-3.5167028547146239E-4</v>
      </c>
      <c r="AC221" s="165">
        <f>Return!B221*('DJI Components'!GO224/'DJI Components'!$HJ224)</f>
        <v>-2.8005497900978531E-5</v>
      </c>
      <c r="AD221" s="165">
        <f>Return!B221*('DJI Components'!GV224/'DJI Components'!$HJ224)</f>
        <v>-3.4217625740255513E-4</v>
      </c>
      <c r="AE221" s="165">
        <f>Return!B221*('DJI Components'!HC224/'DJI Components'!$HJ224)</f>
        <v>-2.7170131683101705E-4</v>
      </c>
      <c r="AF221" s="166">
        <f t="shared" si="3"/>
        <v>-9.0246396387622801E-3</v>
      </c>
    </row>
    <row r="222" spans="1:32" x14ac:dyDescent="0.2">
      <c r="A222" s="127">
        <f>'DJI Components'!A225</f>
        <v>44397</v>
      </c>
      <c r="B222" s="164">
        <f>Return!B222*('DJI Components'!H225/'DJI Components'!$HJ225)</f>
        <v>1.8022304552087171E-4</v>
      </c>
      <c r="C222" s="165">
        <f>Return!B222*('DJI Components'!O225/'DJI Components'!$HJ225)</f>
        <v>2.0806839870013974E-4</v>
      </c>
      <c r="D222" s="165">
        <f>Return!D222*('DJI Components'!V225/'DJI Components'!$HJ225)</f>
        <v>8.3582472032721941E-6</v>
      </c>
      <c r="E222" s="165">
        <f>Return!B222*('DJI Components'!AC225/'DJI Components'!$HJ225)</f>
        <v>3.7469012339888868E-3</v>
      </c>
      <c r="F222" s="165">
        <f>Return!B222*('DJI Components'!AJ225/'DJI Components'!$HJ225)</f>
        <v>1.9695665450933521E-4</v>
      </c>
      <c r="G222" s="165">
        <f>Return!B222*('DJI Components'!AQ225/'DJI Components'!$HJ225)</f>
        <v>1.7657832518471557E-4</v>
      </c>
      <c r="H222" s="165">
        <f>Return!B222*('DJI Components'!AX225/'DJI Components'!$HJ225)</f>
        <v>2.8953131029184185E-4</v>
      </c>
      <c r="I222" s="165">
        <f>Return!B222*('DJI Components'!BE225/'DJI Components'!$HJ225)</f>
        <v>3.5019853330681383E-4</v>
      </c>
      <c r="J222" s="165">
        <f>Return!B222*('DJI Components'!BL225/'DJI Components'!$HJ225)</f>
        <v>3.733451440476059E-4</v>
      </c>
      <c r="K222" s="165">
        <f>Return!B222*('DJI Components'!BS225/'DJI Components'!$HJ225)</f>
        <v>6.08345854709186E-5</v>
      </c>
      <c r="L222" s="165">
        <f>Return!B222*('DJI Components'!BZ225/'DJI Components'!$HJ225)</f>
        <v>1.9221107353717756E-4</v>
      </c>
      <c r="M222" s="165">
        <f>Return!B222*('DJI Components'!CG225/'DJI Components'!$HJ225)</f>
        <v>1.8785043707031092E-4</v>
      </c>
      <c r="N222" s="165">
        <f>Return!B222*('DJI Components'!CN225/'DJI Components'!$HJ225)</f>
        <v>5.3652035915869266E-4</v>
      </c>
      <c r="O222" s="165">
        <f>Return!B222*('DJI Components'!CU225/'DJI Components'!$HJ225)</f>
        <v>3.4758022825511224E-4</v>
      </c>
      <c r="P222" s="165">
        <f>Return!B222*('DJI Components'!DB225/'DJI Components'!$HJ225)</f>
        <v>1.9457828062189038E-4</v>
      </c>
      <c r="Q222" s="165">
        <f>Return!B222*('DJI Components'!DI225/'DJI Components'!$HJ225)</f>
        <v>6.8799245481762324E-4</v>
      </c>
      <c r="R222" s="165">
        <f>Return!B222*('DJI Components'!DP225/'DJI Components'!$HJ225)</f>
        <v>6.9382540320581446E-4</v>
      </c>
      <c r="S222" s="165">
        <f>Return!B222*('DJI Components'!DW225/'DJI Components'!$HJ225)</f>
        <v>2.7134182939718697E-4</v>
      </c>
      <c r="T222" s="165">
        <f>Return!B222*('DJI Components'!ED225/'DJI Components'!$HJ225)</f>
        <v>2.991259202559111E-4</v>
      </c>
      <c r="U222" s="165">
        <f>Return!B222*('DJI Components'!EK225/'DJI Components'!$HJ225)</f>
        <v>3.2627520939821457E-3</v>
      </c>
      <c r="V222" s="165">
        <f>Return!B222*('DJI Components'!ER225/'DJI Components'!$HJ225)</f>
        <v>3.1632217608534293E-4</v>
      </c>
      <c r="W222" s="165">
        <f>Return!B222*('DJI Components'!EY225/'DJI Components'!$HJ225)</f>
        <v>5.3041320372563638E-4</v>
      </c>
      <c r="X222" s="165">
        <f>Return!B222*('DJI Components'!FF225/'DJI Components'!$HJ225)</f>
        <v>3.6374308954838198E-4</v>
      </c>
      <c r="Y222" s="165">
        <f>Return!B222*('DJI Components'!FM225/'DJI Components'!$HJ225)</f>
        <v>5.8464198949316807E-5</v>
      </c>
      <c r="Z222" s="165">
        <f>Return!B222*('DJI Components'!FT225/'DJI Components'!$HJ225)</f>
        <v>6.0443514733573168E-4</v>
      </c>
      <c r="AA222" s="165">
        <f>Return!B222*('DJI Components'!GA225/'DJI Components'!$HJ225)</f>
        <v>3.5688419115918328E-4</v>
      </c>
      <c r="AB222" s="165">
        <f>Return!B222*('DJI Components'!GH225/'DJI Components'!$HJ225)</f>
        <v>6.3682027110902636E-4</v>
      </c>
      <c r="AC222" s="165">
        <f>Return!B222*('DJI Components'!GO225/'DJI Components'!$HJ225)</f>
        <v>5.054529181077802E-5</v>
      </c>
      <c r="AD222" s="165">
        <f>Return!B222*('DJI Components'!GV225/'DJI Components'!$HJ225)</f>
        <v>6.1656307057515291E-4</v>
      </c>
      <c r="AE222" s="165">
        <f>Return!B222*('DJI Components'!HC225/'DJI Components'!$HJ225)</f>
        <v>4.98074763391541E-4</v>
      </c>
      <c r="AF222" s="166">
        <f t="shared" si="3"/>
        <v>1.6297038962216358E-2</v>
      </c>
    </row>
    <row r="223" spans="1:32" x14ac:dyDescent="0.2">
      <c r="A223" s="127">
        <f>'DJI Components'!A226</f>
        <v>44398</v>
      </c>
      <c r="B223" s="164">
        <f>Return!B223*('DJI Components'!H226/'DJI Components'!$HJ226)</f>
        <v>-2.7050944223721198E-6</v>
      </c>
      <c r="C223" s="165">
        <f>Return!B223*('DJI Components'!O226/'DJI Components'!$HJ226)</f>
        <v>-3.1911578356735365E-6</v>
      </c>
      <c r="D223" s="165">
        <f>Return!D223*('DJI Components'!V226/'DJI Components'!$HJ226)</f>
        <v>-1.0715081089601683E-4</v>
      </c>
      <c r="E223" s="165">
        <f>Return!B223*('DJI Components'!AC226/'DJI Components'!$HJ226)</f>
        <v>-5.5965226612314339E-5</v>
      </c>
      <c r="F223" s="165">
        <f>Return!B223*('DJI Components'!AJ226/'DJI Components'!$HJ226)</f>
        <v>-3.0373508812448708E-6</v>
      </c>
      <c r="G223" s="165">
        <f>Return!B223*('DJI Components'!AQ226/'DJI Components'!$HJ226)</f>
        <v>-2.6863616136341391E-6</v>
      </c>
      <c r="H223" s="165">
        <f>Return!B223*('DJI Components'!AX226/'DJI Components'!$HJ226)</f>
        <v>-4.4950148794120447E-6</v>
      </c>
      <c r="I223" s="165">
        <f>Return!B223*('DJI Components'!BE226/'DJI Components'!$HJ226)</f>
        <v>-5.2871297758823905E-6</v>
      </c>
      <c r="J223" s="165">
        <f>Return!B223*('DJI Components'!BL226/'DJI Components'!$HJ226)</f>
        <v>-5.6774847196303903E-6</v>
      </c>
      <c r="K223" s="165">
        <f>Return!B223*('DJI Components'!BS226/'DJI Components'!$HJ226)</f>
        <v>-9.2771016119093302E-7</v>
      </c>
      <c r="L223" s="165">
        <f>Return!B223*('DJI Components'!BZ226/'DJI Components'!$HJ226)</f>
        <v>-2.9548962522553557E-6</v>
      </c>
      <c r="M223" s="165">
        <f>Return!B223*('DJI Components'!CG226/'DJI Components'!$HJ226)</f>
        <v>-2.8342541697788423E-6</v>
      </c>
      <c r="N223" s="165">
        <f>Return!B223*('DJI Components'!CN226/'DJI Components'!$HJ226)</f>
        <v>-8.0800297277387293E-6</v>
      </c>
      <c r="O223" s="165">
        <f>Return!B223*('DJI Components'!CU226/'DJI Components'!$HJ226)</f>
        <v>-5.3119003935771885E-6</v>
      </c>
      <c r="P223" s="165">
        <f>Return!B223*('DJI Components'!DB226/'DJI Components'!$HJ226)</f>
        <v>-2.9490470520627127E-6</v>
      </c>
      <c r="Q223" s="165">
        <f>Return!B223*('DJI Components'!DI226/'DJI Components'!$HJ226)</f>
        <v>-1.0392911060760252E-5</v>
      </c>
      <c r="R223" s="165">
        <f>Return!B223*('DJI Components'!DP226/'DJI Components'!$HJ226)</f>
        <v>-1.0635888047584317E-5</v>
      </c>
      <c r="S223" s="165">
        <f>Return!B223*('DJI Components'!DW226/'DJI Components'!$HJ226)</f>
        <v>-4.1026411233364098E-6</v>
      </c>
      <c r="T223" s="165">
        <f>Return!B223*('DJI Components'!ED226/'DJI Components'!$HJ226)</f>
        <v>-4.5038818198314641E-6</v>
      </c>
      <c r="U223" s="165">
        <f>Return!B223*('DJI Components'!EK226/'DJI Components'!$HJ226)</f>
        <v>-4.9349902276605262E-5</v>
      </c>
      <c r="V223" s="165">
        <f>Return!B223*('DJI Components'!ER226/'DJI Components'!$HJ226)</f>
        <v>-4.7889255465760224E-6</v>
      </c>
      <c r="W223" s="165">
        <f>Return!B223*('DJI Components'!EY226/'DJI Components'!$HJ226)</f>
        <v>-7.9353970761599887E-6</v>
      </c>
      <c r="X223" s="165">
        <f>Return!B223*('DJI Components'!FF226/'DJI Components'!$HJ226)</f>
        <v>-5.5481247209431866E-6</v>
      </c>
      <c r="Y223" s="165">
        <f>Return!B223*('DJI Components'!FM226/'DJI Components'!$HJ226)</f>
        <v>-8.8210642481636951E-7</v>
      </c>
      <c r="Z223" s="165">
        <f>Return!B223*('DJI Components'!FT226/'DJI Components'!$HJ226)</f>
        <v>-9.1113494357496701E-6</v>
      </c>
      <c r="AA223" s="165">
        <f>Return!B223*('DJI Components'!GA226/'DJI Components'!$HJ226)</f>
        <v>-5.3937309836926485E-6</v>
      </c>
      <c r="AB223" s="165">
        <f>Return!B223*('DJI Components'!GH226/'DJI Components'!$HJ226)</f>
        <v>-9.5986865403350718E-6</v>
      </c>
      <c r="AC223" s="165">
        <f>Return!B223*('DJI Components'!GO226/'DJI Components'!$HJ226)</f>
        <v>-7.2416451429610568E-7</v>
      </c>
      <c r="AD223" s="165">
        <f>Return!B223*('DJI Components'!GV226/'DJI Components'!$HJ226)</f>
        <v>-9.2110652594159593E-6</v>
      </c>
      <c r="AE223" s="165">
        <f>Return!B223*('DJI Components'!HC226/'DJI Components'!$HJ226)</f>
        <v>-7.483746612558836E-6</v>
      </c>
      <c r="AF223" s="166">
        <f t="shared" si="3"/>
        <v>-3.52915990835446E-4</v>
      </c>
    </row>
    <row r="224" spans="1:32" x14ac:dyDescent="0.2">
      <c r="A224" s="127">
        <f>'DJI Components'!A227</f>
        <v>44399</v>
      </c>
      <c r="B224" s="164">
        <f>Return!B224*('DJI Components'!H227/'DJI Components'!$HJ227)</f>
        <v>-9.0754217377603214E-5</v>
      </c>
      <c r="C224" s="165">
        <f>Return!B224*('DJI Components'!O227/'DJI Components'!$HJ227)</f>
        <v>-1.0696777017029436E-4</v>
      </c>
      <c r="D224" s="165">
        <f>Return!D224*('DJI Components'!V227/'DJI Components'!$HJ227)</f>
        <v>-5.8377037237026198E-6</v>
      </c>
      <c r="E224" s="165">
        <f>Return!B224*('DJI Components'!AC227/'DJI Components'!$HJ227)</f>
        <v>-1.9118645797280007E-3</v>
      </c>
      <c r="F224" s="165">
        <f>Return!B224*('DJI Components'!AJ227/'DJI Components'!$HJ227)</f>
        <v>-1.0200009958044666E-4</v>
      </c>
      <c r="G224" s="165">
        <f>Return!B224*('DJI Components'!AQ227/'DJI Components'!$HJ227)</f>
        <v>-9.0218151421038423E-5</v>
      </c>
      <c r="H224" s="165">
        <f>Return!B224*('DJI Components'!AX227/'DJI Components'!$HJ227)</f>
        <v>-1.5056906189437046E-4</v>
      </c>
      <c r="I224" s="165">
        <f>Return!B224*('DJI Components'!BE227/'DJI Components'!$HJ227)</f>
        <v>-1.8108582191114214E-4</v>
      </c>
      <c r="J224" s="165">
        <f>Return!B224*('DJI Components'!BL227/'DJI Components'!$HJ227)</f>
        <v>-1.9205043493924476E-4</v>
      </c>
      <c r="K224" s="165">
        <f>Return!B224*('DJI Components'!BS227/'DJI Components'!$HJ227)</f>
        <v>-3.1209588235796328E-5</v>
      </c>
      <c r="L224" s="165">
        <f>Return!B224*('DJI Components'!BZ227/'DJI Components'!$HJ227)</f>
        <v>-9.9769879264091589E-5</v>
      </c>
      <c r="M224" s="165">
        <f>Return!B224*('DJI Components'!CG227/'DJI Components'!$HJ227)</f>
        <v>-9.4835771886691916E-5</v>
      </c>
      <c r="N224" s="165">
        <f>Return!B224*('DJI Components'!CN227/'DJI Components'!$HJ227)</f>
        <v>-2.7364575587582774E-4</v>
      </c>
      <c r="O224" s="165">
        <f>Return!B224*('DJI Components'!CU227/'DJI Components'!$HJ227)</f>
        <v>-1.7886970444696594E-4</v>
      </c>
      <c r="P224" s="165">
        <f>Return!B224*('DJI Components'!DB227/'DJI Components'!$HJ227)</f>
        <v>-9.9366884354063812E-5</v>
      </c>
      <c r="Q224" s="165">
        <f>Return!B224*('DJI Components'!DI227/'DJI Components'!$HJ227)</f>
        <v>-3.5266963050283371E-4</v>
      </c>
      <c r="R224" s="165">
        <f>Return!B224*('DJI Components'!DP227/'DJI Components'!$HJ227)</f>
        <v>-3.5533049992538858E-4</v>
      </c>
      <c r="S224" s="165">
        <f>Return!B224*('DJI Components'!DW227/'DJI Components'!$HJ227)</f>
        <v>-1.404284808826863E-4</v>
      </c>
      <c r="T224" s="165">
        <f>Return!B224*('DJI Components'!ED227/'DJI Components'!$HJ227)</f>
        <v>-1.5267196260669721E-4</v>
      </c>
      <c r="U224" s="165">
        <f>Return!B224*('DJI Components'!EK227/'DJI Components'!$HJ227)</f>
        <v>-1.6979227364367175E-3</v>
      </c>
      <c r="V224" s="165">
        <f>Return!B224*('DJI Components'!ER227/'DJI Components'!$HJ227)</f>
        <v>-1.6465284764739969E-4</v>
      </c>
      <c r="W224" s="165">
        <f>Return!B224*('DJI Components'!EY227/'DJI Components'!$HJ227)</f>
        <v>-2.6580055193330273E-4</v>
      </c>
      <c r="X224" s="165">
        <f>Return!B224*('DJI Components'!FF227/'DJI Components'!$HJ227)</f>
        <v>-1.9131031095394644E-4</v>
      </c>
      <c r="Y224" s="165">
        <f>Return!B224*('DJI Components'!FM227/'DJI Components'!$HJ227)</f>
        <v>-2.9044824062403359E-5</v>
      </c>
      <c r="Z224" s="165">
        <f>Return!B224*('DJI Components'!FT227/'DJI Components'!$HJ227)</f>
        <v>-3.0913058041686552E-4</v>
      </c>
      <c r="AA224" s="165">
        <f>Return!B224*('DJI Components'!GA227/'DJI Components'!$HJ227)</f>
        <v>-1.8250146463712042E-4</v>
      </c>
      <c r="AB224" s="165">
        <f>Return!B224*('DJI Components'!GH227/'DJI Components'!$HJ227)</f>
        <v>-3.2541953225723934E-4</v>
      </c>
      <c r="AC224" s="165">
        <f>Return!B224*('DJI Components'!GO227/'DJI Components'!$HJ227)</f>
        <v>-2.4683930657224043E-5</v>
      </c>
      <c r="AD224" s="165">
        <f>Return!B224*('DJI Components'!GV227/'DJI Components'!$HJ227)</f>
        <v>-3.1188504865723327E-4</v>
      </c>
      <c r="AE224" s="165">
        <f>Return!B224*('DJI Components'!HC227/'DJI Components'!$HJ227)</f>
        <v>-2.5069939115130216E-4</v>
      </c>
      <c r="AF224" s="166">
        <f t="shared" si="3"/>
        <v>-8.3631972175376434E-3</v>
      </c>
    </row>
    <row r="225" spans="1:32" x14ac:dyDescent="0.2">
      <c r="A225" s="127">
        <f>'DJI Components'!A228</f>
        <v>44400</v>
      </c>
      <c r="B225" s="164">
        <f>Return!B225*('DJI Components'!H228/'DJI Components'!$HJ228)</f>
        <v>7.6331668348940263E-5</v>
      </c>
      <c r="C225" s="165">
        <f>Return!B225*('DJI Components'!O228/'DJI Components'!$HJ228)</f>
        <v>9.0523262845368802E-5</v>
      </c>
      <c r="D225" s="165">
        <f>Return!D225*('DJI Components'!V228/'DJI Components'!$HJ228)</f>
        <v>1.5695886229137395E-4</v>
      </c>
      <c r="E225" s="165">
        <f>Return!B225*('DJI Components'!AC228/'DJI Components'!$HJ228)</f>
        <v>1.6157874628335385E-3</v>
      </c>
      <c r="F225" s="165">
        <f>Return!B225*('DJI Components'!AJ228/'DJI Components'!$HJ228)</f>
        <v>8.5433480456614103E-5</v>
      </c>
      <c r="G225" s="165">
        <f>Return!B225*('DJI Components'!AQ228/'DJI Components'!$HJ228)</f>
        <v>7.547663807149742E-5</v>
      </c>
      <c r="H225" s="165">
        <f>Return!B225*('DJI Components'!AX228/'DJI Components'!$HJ228)</f>
        <v>1.2579479156702678E-4</v>
      </c>
      <c r="I225" s="165">
        <f>Return!B225*('DJI Components'!BE228/'DJI Components'!$HJ228)</f>
        <v>1.5314240368134038E-4</v>
      </c>
      <c r="J225" s="165">
        <f>Return!B225*('DJI Components'!BL228/'DJI Components'!$HJ228)</f>
        <v>1.6191970564447032E-4</v>
      </c>
      <c r="K225" s="165">
        <f>Return!B225*('DJI Components'!BS228/'DJI Components'!$HJ228)</f>
        <v>2.5986860542876685E-5</v>
      </c>
      <c r="L225" s="165">
        <f>Return!B225*('DJI Components'!BZ228/'DJI Components'!$HJ228)</f>
        <v>8.296412406473803E-5</v>
      </c>
      <c r="M225" s="165">
        <f>Return!B225*('DJI Components'!CG228/'DJI Components'!$HJ228)</f>
        <v>8.0963043970250242E-5</v>
      </c>
      <c r="N225" s="165">
        <f>Return!B225*('DJI Components'!CN228/'DJI Components'!$HJ228)</f>
        <v>2.3285188575502728E-4</v>
      </c>
      <c r="O225" s="165">
        <f>Return!B225*('DJI Components'!CU228/'DJI Components'!$HJ228)</f>
        <v>1.4147707986612902E-4</v>
      </c>
      <c r="P225" s="165">
        <f>Return!B225*('DJI Components'!DB228/'DJI Components'!$HJ228)</f>
        <v>8.335528643483404E-5</v>
      </c>
      <c r="Q225" s="165">
        <f>Return!B225*('DJI Components'!DI228/'DJI Components'!$HJ228)</f>
        <v>2.9755593189314058E-4</v>
      </c>
      <c r="R225" s="165">
        <f>Return!B225*('DJI Components'!DP228/'DJI Components'!$HJ228)</f>
        <v>2.9617511885717169E-4</v>
      </c>
      <c r="S225" s="165">
        <f>Return!B225*('DJI Components'!DW228/'DJI Components'!$HJ228)</f>
        <v>1.1938328172823195E-4</v>
      </c>
      <c r="T225" s="165">
        <f>Return!B225*('DJI Components'!ED228/'DJI Components'!$HJ228)</f>
        <v>1.2918280380604843E-4</v>
      </c>
      <c r="U225" s="165">
        <f>Return!B225*('DJI Components'!EK228/'DJI Components'!$HJ228)</f>
        <v>1.4354698348275651E-3</v>
      </c>
      <c r="V225" s="165">
        <f>Return!B225*('DJI Components'!ER228/'DJI Components'!$HJ228)</f>
        <v>1.3975708398443354E-4</v>
      </c>
      <c r="W225" s="165">
        <f>Return!B225*('DJI Components'!EY228/'DJI Components'!$HJ228)</f>
        <v>2.2518214244216249E-4</v>
      </c>
      <c r="X225" s="165">
        <f>Return!B225*('DJI Components'!FF228/'DJI Components'!$HJ228)</f>
        <v>1.5990612414538738E-4</v>
      </c>
      <c r="Y225" s="165">
        <f>Return!B225*('DJI Components'!FM228/'DJI Components'!$HJ228)</f>
        <v>2.4274108896159751E-5</v>
      </c>
      <c r="Z225" s="165">
        <f>Return!B225*('DJI Components'!FT228/'DJI Components'!$HJ228)</f>
        <v>2.5936091680847065E-4</v>
      </c>
      <c r="AA225" s="165">
        <f>Return!B225*('DJI Components'!GA228/'DJI Components'!$HJ228)</f>
        <v>1.5222085277207805E-4</v>
      </c>
      <c r="AB225" s="165">
        <f>Return!B225*('DJI Components'!GH228/'DJI Components'!$HJ228)</f>
        <v>2.7651580477201679E-4</v>
      </c>
      <c r="AC225" s="165">
        <f>Return!B225*('DJI Components'!GO228/'DJI Components'!$HJ228)</f>
        <v>2.1041837839647322E-5</v>
      </c>
      <c r="AD225" s="165">
        <f>Return!B225*('DJI Components'!GV228/'DJI Components'!$HJ228)</f>
        <v>2.6260154406700196E-4</v>
      </c>
      <c r="AE225" s="165">
        <f>Return!B225*('DJI Components'!HC228/'DJI Components'!$HJ228)</f>
        <v>2.105727378447903E-4</v>
      </c>
      <c r="AF225" s="166">
        <f t="shared" si="3"/>
        <v>7.198166681058331E-3</v>
      </c>
    </row>
    <row r="226" spans="1:32" x14ac:dyDescent="0.2">
      <c r="A226" s="127">
        <f>'DJI Components'!A229</f>
        <v>44403</v>
      </c>
      <c r="B226" s="164">
        <f>Return!B226*('DJI Components'!H229/'DJI Components'!$HJ229)</f>
        <v>6.3267675932976612E-5</v>
      </c>
      <c r="C226" s="165">
        <f>Return!B226*('DJI Components'!O229/'DJI Components'!$HJ229)</f>
        <v>7.4345844964143664E-5</v>
      </c>
      <c r="D226" s="165">
        <f>Return!D226*('DJI Components'!V229/'DJI Components'!$HJ229)</f>
        <v>-1.3558599643386489E-4</v>
      </c>
      <c r="E226" s="165">
        <f>Return!B226*('DJI Components'!AC229/'DJI Components'!$HJ229)</f>
        <v>1.33526659962806E-3</v>
      </c>
      <c r="F226" s="165">
        <f>Return!B226*('DJI Components'!AJ229/'DJI Components'!$HJ229)</f>
        <v>7.1773475583811013E-5</v>
      </c>
      <c r="G226" s="165">
        <f>Return!B226*('DJI Components'!AQ229/'DJI Components'!$HJ229)</f>
        <v>6.2638164891475913E-5</v>
      </c>
      <c r="H226" s="165">
        <f>Return!B226*('DJI Components'!AX229/'DJI Components'!$HJ229)</f>
        <v>1.0584655362545543E-4</v>
      </c>
      <c r="I226" s="165">
        <f>Return!B226*('DJI Components'!BE229/'DJI Components'!$HJ229)</f>
        <v>1.2673812262602667E-4</v>
      </c>
      <c r="J226" s="165">
        <f>Return!B226*('DJI Components'!BL229/'DJI Components'!$HJ229)</f>
        <v>1.33539292472725E-4</v>
      </c>
      <c r="K226" s="165">
        <f>Return!B226*('DJI Components'!BS229/'DJI Components'!$HJ229)</f>
        <v>2.1537296281199753E-5</v>
      </c>
      <c r="L226" s="165">
        <f>Return!B226*('DJI Components'!BZ229/'DJI Components'!$HJ229)</f>
        <v>6.8700739533767737E-5</v>
      </c>
      <c r="M226" s="165">
        <f>Return!B226*('DJI Components'!CG229/'DJI Components'!$HJ229)</f>
        <v>6.6339652948089128E-5</v>
      </c>
      <c r="N226" s="165">
        <f>Return!B226*('DJI Components'!CN229/'DJI Components'!$HJ229)</f>
        <v>1.9091349590262614E-4</v>
      </c>
      <c r="O226" s="165">
        <f>Return!B226*('DJI Components'!CU229/'DJI Components'!$HJ229)</f>
        <v>1.1945886920651348E-4</v>
      </c>
      <c r="P226" s="165">
        <f>Return!B226*('DJI Components'!DB229/'DJI Components'!$HJ229)</f>
        <v>6.9379913146452212E-5</v>
      </c>
      <c r="Q226" s="165">
        <f>Return!B226*('DJI Components'!DI229/'DJI Components'!$HJ229)</f>
        <v>2.4530100531356324E-4</v>
      </c>
      <c r="R226" s="165">
        <f>Return!B226*('DJI Components'!DP229/'DJI Components'!$HJ229)</f>
        <v>2.4568529385564895E-4</v>
      </c>
      <c r="S226" s="165">
        <f>Return!B226*('DJI Components'!DW229/'DJI Components'!$HJ229)</f>
        <v>9.8785089014288477E-5</v>
      </c>
      <c r="T226" s="165">
        <f>Return!B226*('DJI Components'!ED229/'DJI Components'!$HJ229)</f>
        <v>1.0603511958896756E-4</v>
      </c>
      <c r="U226" s="165">
        <f>Return!B226*('DJI Components'!EK229/'DJI Components'!$HJ229)</f>
        <v>1.1776849841571948E-3</v>
      </c>
      <c r="V226" s="165">
        <f>Return!B226*('DJI Components'!ER229/'DJI Components'!$HJ229)</f>
        <v>1.1428100399279871E-4</v>
      </c>
      <c r="W226" s="165">
        <f>Return!B226*('DJI Components'!EY229/'DJI Components'!$HJ229)</f>
        <v>1.8620108175180722E-4</v>
      </c>
      <c r="X226" s="165">
        <f>Return!B226*('DJI Components'!FF229/'DJI Components'!$HJ229)</f>
        <v>1.312262961715879E-4</v>
      </c>
      <c r="Y226" s="165">
        <f>Return!B226*('DJI Components'!FM229/'DJI Components'!$HJ229)</f>
        <v>2.0130430458721269E-5</v>
      </c>
      <c r="Z226" s="165">
        <f>Return!B226*('DJI Components'!FT229/'DJI Components'!$HJ229)</f>
        <v>2.1158564959142807E-4</v>
      </c>
      <c r="AA226" s="165">
        <f>Return!B226*('DJI Components'!GA229/'DJI Components'!$HJ229)</f>
        <v>1.2520584796795305E-4</v>
      </c>
      <c r="AB226" s="165">
        <f>Return!B226*('DJI Components'!GH229/'DJI Components'!$HJ229)</f>
        <v>2.2897513985505188E-4</v>
      </c>
      <c r="AC226" s="165">
        <f>Return!B226*('DJI Components'!GO229/'DJI Components'!$HJ229)</f>
        <v>1.7062020907783304E-5</v>
      </c>
      <c r="AD226" s="165">
        <f>Return!B226*('DJI Components'!GV229/'DJI Components'!$HJ229)</f>
        <v>2.166881534798749E-4</v>
      </c>
      <c r="AE226" s="165">
        <f>Return!B226*('DJI Components'!HC229/'DJI Components'!$HJ229)</f>
        <v>1.7607365818819303E-4</v>
      </c>
      <c r="AF226" s="166">
        <f t="shared" si="3"/>
        <v>5.675080474604321E-3</v>
      </c>
    </row>
    <row r="227" spans="1:32" x14ac:dyDescent="0.2">
      <c r="A227" s="127">
        <f>'DJI Components'!A230</f>
        <v>44404</v>
      </c>
      <c r="B227" s="164">
        <f>Return!B227*('DJI Components'!H230/'DJI Components'!$HJ230)</f>
        <v>-6.3938900233009486E-5</v>
      </c>
      <c r="C227" s="165">
        <f>Return!B227*('DJI Components'!O230/'DJI Components'!$HJ230)</f>
        <v>-7.5728833132984819E-5</v>
      </c>
      <c r="D227" s="165">
        <f>Return!D227*('DJI Components'!V230/'DJI Components'!$HJ230)</f>
        <v>-2.1180627721135065E-5</v>
      </c>
      <c r="E227" s="165">
        <f>Return!B227*('DJI Components'!AC230/'DJI Components'!$HJ230)</f>
        <v>-1.3372823001123431E-3</v>
      </c>
      <c r="F227" s="165">
        <f>Return!B227*('DJI Components'!AJ230/'DJI Components'!$HJ230)</f>
        <v>-7.1812396629534781E-5</v>
      </c>
      <c r="G227" s="165">
        <f>Return!B227*('DJI Components'!AQ230/'DJI Components'!$HJ230)</f>
        <v>-6.3340628494892211E-5</v>
      </c>
      <c r="H227" s="165">
        <f>Return!B227*('DJI Components'!AX230/'DJI Components'!$HJ230)</f>
        <v>-1.0724734708866982E-4</v>
      </c>
      <c r="I227" s="165">
        <f>Return!B227*('DJI Components'!BE230/'DJI Components'!$HJ230)</f>
        <v>-1.2840799908854983E-4</v>
      </c>
      <c r="J227" s="165">
        <f>Return!B227*('DJI Components'!BL230/'DJI Components'!$HJ230)</f>
        <v>-1.3623965945695361E-4</v>
      </c>
      <c r="K227" s="165">
        <f>Return!B227*('DJI Components'!BS230/'DJI Components'!$HJ230)</f>
        <v>-2.1705413308352512E-5</v>
      </c>
      <c r="L227" s="165">
        <f>Return!B227*('DJI Components'!BZ230/'DJI Components'!$HJ230)</f>
        <v>-6.9648222753203613E-5</v>
      </c>
      <c r="M227" s="165">
        <f>Return!B227*('DJI Components'!CG230/'DJI Components'!$HJ230)</f>
        <v>-6.7213244652681355E-5</v>
      </c>
      <c r="N227" s="165">
        <f>Return!B227*('DJI Components'!CN230/'DJI Components'!$HJ230)</f>
        <v>-1.9179647168411328E-4</v>
      </c>
      <c r="O227" s="165">
        <f>Return!B227*('DJI Components'!CU230/'DJI Components'!$HJ230)</f>
        <v>-1.1892196909163564E-4</v>
      </c>
      <c r="P227" s="165">
        <f>Return!B227*('DJI Components'!DB230/'DJI Components'!$HJ230)</f>
        <v>-7.0525732065054281E-5</v>
      </c>
      <c r="Q227" s="165">
        <f>Return!B227*('DJI Components'!DI230/'DJI Components'!$HJ230)</f>
        <v>-2.5053353860762014E-4</v>
      </c>
      <c r="R227" s="165">
        <f>Return!B227*('DJI Components'!DP230/'DJI Components'!$HJ230)</f>
        <v>-2.49448557873043E-4</v>
      </c>
      <c r="S227" s="165">
        <f>Return!B227*('DJI Components'!DW230/'DJI Components'!$HJ230)</f>
        <v>-1.0140628793183477E-4</v>
      </c>
      <c r="T227" s="165">
        <f>Return!B227*('DJI Components'!ED230/'DJI Components'!$HJ230)</f>
        <v>-1.0865285022578538E-4</v>
      </c>
      <c r="U227" s="165">
        <f>Return!B227*('DJI Components'!EK230/'DJI Components'!$HJ230)</f>
        <v>-1.1869063073850516E-3</v>
      </c>
      <c r="V227" s="165">
        <f>Return!B227*('DJI Components'!ER230/'DJI Components'!$HJ230)</f>
        <v>-1.1581877205973363E-4</v>
      </c>
      <c r="W227" s="165">
        <f>Return!B227*('DJI Components'!EY230/'DJI Components'!$HJ230)</f>
        <v>-1.9007204462247711E-4</v>
      </c>
      <c r="X227" s="165">
        <f>Return!B227*('DJI Components'!FF230/'DJI Components'!$HJ230)</f>
        <v>-1.3052399814461986E-4</v>
      </c>
      <c r="Y227" s="165">
        <f>Return!B227*('DJI Components'!FM230/'DJI Components'!$HJ230)</f>
        <v>-2.0542774102075213E-5</v>
      </c>
      <c r="Z227" s="165">
        <f>Return!B227*('DJI Components'!FT230/'DJI Components'!$HJ230)</f>
        <v>-2.1592174920772992E-4</v>
      </c>
      <c r="AA227" s="165">
        <f>Return!B227*('DJI Components'!GA230/'DJI Components'!$HJ230)</f>
        <v>-1.2825002536444405E-4</v>
      </c>
      <c r="AB227" s="165">
        <f>Return!B227*('DJI Components'!GH230/'DJI Components'!$HJ230)</f>
        <v>-2.3342199678666909E-4</v>
      </c>
      <c r="AC227" s="165">
        <f>Return!B227*('DJI Components'!GO230/'DJI Components'!$HJ230)</f>
        <v>-1.7693498059300242E-5</v>
      </c>
      <c r="AD227" s="165">
        <f>Return!B227*('DJI Components'!GV230/'DJI Components'!$HJ230)</f>
        <v>-2.2031320928213031E-4</v>
      </c>
      <c r="AE227" s="165">
        <f>Return!B227*('DJI Components'!HC230/'DJI Components'!$HJ230)</f>
        <v>-1.7976781436016652E-4</v>
      </c>
      <c r="AF227" s="166">
        <f t="shared" ref="AF227:AF252" si="4">SUM(B227:AE227)</f>
        <v>-5.8942631695257947E-3</v>
      </c>
    </row>
    <row r="228" spans="1:32" x14ac:dyDescent="0.2">
      <c r="A228" s="127">
        <f>'DJI Components'!A231</f>
        <v>44405</v>
      </c>
      <c r="B228" s="164">
        <f>Return!B228*('DJI Components'!H231/'DJI Components'!$HJ231)</f>
        <v>-1.1666536918470991E-4</v>
      </c>
      <c r="C228" s="165">
        <f>Return!B228*('DJI Components'!O231/'DJI Components'!$HJ231)</f>
        <v>-1.3734511917356539E-4</v>
      </c>
      <c r="D228" s="165">
        <f>Return!D228*('DJI Components'!V231/'DJI Components'!$HJ231)</f>
        <v>-2.4593905479512852E-5</v>
      </c>
      <c r="E228" s="165">
        <f>Return!B228*('DJI Components'!AC231/'DJI Components'!$HJ231)</f>
        <v>-2.436920180251447E-3</v>
      </c>
      <c r="F228" s="165">
        <f>Return!B228*('DJI Components'!AJ231/'DJI Components'!$HJ231)</f>
        <v>-1.3802203523178319E-4</v>
      </c>
      <c r="G228" s="165">
        <f>Return!B228*('DJI Components'!AQ231/'DJI Components'!$HJ231)</f>
        <v>-1.1770763891532917E-4</v>
      </c>
      <c r="H228" s="165">
        <f>Return!B228*('DJI Components'!AX231/'DJI Components'!$HJ231)</f>
        <v>-1.9897010505403012E-4</v>
      </c>
      <c r="I228" s="165">
        <f>Return!B228*('DJI Components'!BE231/'DJI Components'!$HJ231)</f>
        <v>-2.3470073837728649E-4</v>
      </c>
      <c r="J228" s="165">
        <f>Return!B228*('DJI Components'!BL231/'DJI Components'!$HJ231)</f>
        <v>-2.4905152150726654E-4</v>
      </c>
      <c r="K228" s="165">
        <f>Return!B228*('DJI Components'!BS231/'DJI Components'!$HJ231)</f>
        <v>-4.01772712171186E-5</v>
      </c>
      <c r="L228" s="165">
        <f>Return!B228*('DJI Components'!BZ231/'DJI Components'!$HJ231)</f>
        <v>-1.2827737251717788E-4</v>
      </c>
      <c r="M228" s="165">
        <f>Return!B228*('DJI Components'!CG231/'DJI Components'!$HJ231)</f>
        <v>-1.2239805607281936E-4</v>
      </c>
      <c r="N228" s="165">
        <f>Return!B228*('DJI Components'!CN231/'DJI Components'!$HJ231)</f>
        <v>-3.5194347415033359E-4</v>
      </c>
      <c r="O228" s="165">
        <f>Return!B228*('DJI Components'!CU231/'DJI Components'!$HJ231)</f>
        <v>-2.18932570098516E-4</v>
      </c>
      <c r="P228" s="165">
        <f>Return!B228*('DJI Components'!DB231/'DJI Components'!$HJ231)</f>
        <v>-1.292122630443304E-4</v>
      </c>
      <c r="Q228" s="165">
        <f>Return!B228*('DJI Components'!DI231/'DJI Components'!$HJ231)</f>
        <v>-4.6089757260123752E-4</v>
      </c>
      <c r="R228" s="165">
        <f>Return!B228*('DJI Components'!DP231/'DJI Components'!$HJ231)</f>
        <v>-4.609404836086835E-4</v>
      </c>
      <c r="S228" s="165">
        <f>Return!B228*('DJI Components'!DW231/'DJI Components'!$HJ231)</f>
        <v>-1.8360318520033511E-4</v>
      </c>
      <c r="T228" s="165">
        <f>Return!B228*('DJI Components'!ED231/'DJI Components'!$HJ231)</f>
        <v>-2.0167776928690128E-4</v>
      </c>
      <c r="U228" s="165">
        <f>Return!B228*('DJI Components'!EK231/'DJI Components'!$HJ231)</f>
        <v>-2.1871506620058483E-3</v>
      </c>
      <c r="V228" s="165">
        <f>Return!B228*('DJI Components'!ER231/'DJI Components'!$HJ231)</f>
        <v>-2.1481718077777235E-4</v>
      </c>
      <c r="W228" s="165">
        <f>Return!B228*('DJI Components'!EY231/'DJI Components'!$HJ231)</f>
        <v>-3.4544052451008361E-4</v>
      </c>
      <c r="X228" s="165">
        <f>Return!B228*('DJI Components'!FF231/'DJI Components'!$HJ231)</f>
        <v>-2.4056602231210106E-4</v>
      </c>
      <c r="Y228" s="165">
        <f>Return!B228*('DJI Components'!FM231/'DJI Components'!$HJ231)</f>
        <v>-3.7247700132234704E-5</v>
      </c>
      <c r="Z228" s="165">
        <f>Return!B228*('DJI Components'!FT231/'DJI Components'!$HJ231)</f>
        <v>-3.9264019226422254E-4</v>
      </c>
      <c r="AA228" s="165">
        <f>Return!B228*('DJI Components'!GA231/'DJI Components'!$HJ231)</f>
        <v>-2.345740390519839E-4</v>
      </c>
      <c r="AB228" s="165">
        <f>Return!B228*('DJI Components'!GH231/'DJI Components'!$HJ231)</f>
        <v>-4.2376795908736072E-4</v>
      </c>
      <c r="AC228" s="165">
        <f>Return!B228*('DJI Components'!GO231/'DJI Components'!$HJ231)</f>
        <v>-3.2132413158603402E-5</v>
      </c>
      <c r="AD228" s="165">
        <f>Return!B228*('DJI Components'!GV231/'DJI Components'!$HJ231)</f>
        <v>-4.0477973660766139E-4</v>
      </c>
      <c r="AE228" s="165">
        <f>Return!B228*('DJI Components'!HC231/'DJI Components'!$HJ231)</f>
        <v>-3.3089542162837538E-4</v>
      </c>
      <c r="AF228" s="166">
        <f t="shared" si="4"/>
        <v>-1.0796048482508629E-2</v>
      </c>
    </row>
    <row r="229" spans="1:32" x14ac:dyDescent="0.2">
      <c r="A229" s="127">
        <f>'DJI Components'!A232</f>
        <v>44406</v>
      </c>
      <c r="B229" s="164">
        <f>Return!B229*('DJI Components'!H232/'DJI Components'!$HJ232)</f>
        <v>-5.9093007813975647E-6</v>
      </c>
      <c r="C229" s="165">
        <f>Return!B229*('DJI Components'!O232/'DJI Components'!$HJ232)</f>
        <v>-7.0396406504217557E-6</v>
      </c>
      <c r="D229" s="165">
        <f>Return!D229*('DJI Components'!V232/'DJI Components'!$HJ232)</f>
        <v>-1.0037037904666908E-4</v>
      </c>
      <c r="E229" s="165">
        <f>Return!B229*('DJI Components'!AC232/'DJI Components'!$HJ232)</f>
        <v>-1.2406492699470659E-4</v>
      </c>
      <c r="F229" s="165">
        <f>Return!B229*('DJI Components'!AJ232/'DJI Components'!$HJ232)</f>
        <v>-6.9967440101839625E-6</v>
      </c>
      <c r="G229" s="165">
        <f>Return!B229*('DJI Components'!AQ232/'DJI Components'!$HJ232)</f>
        <v>-5.9969956548870545E-6</v>
      </c>
      <c r="H229" s="165">
        <f>Return!B229*('DJI Components'!AX232/'DJI Components'!$HJ232)</f>
        <v>-1.022229410483519E-5</v>
      </c>
      <c r="I229" s="165">
        <f>Return!B229*('DJI Components'!BE232/'DJI Components'!$HJ232)</f>
        <v>-1.1959736868680812E-5</v>
      </c>
      <c r="J229" s="165">
        <f>Return!B229*('DJI Components'!BL232/'DJI Components'!$HJ232)</f>
        <v>-1.2690845272156979E-5</v>
      </c>
      <c r="K229" s="165">
        <f>Return!B229*('DJI Components'!BS232/'DJI Components'!$HJ232)</f>
        <v>-2.0592118845990357E-6</v>
      </c>
      <c r="L229" s="165">
        <f>Return!B229*('DJI Components'!BZ232/'DJI Components'!$HJ232)</f>
        <v>-6.5587489060164432E-6</v>
      </c>
      <c r="M229" s="165">
        <f>Return!B229*('DJI Components'!CG232/'DJI Components'!$HJ232)</f>
        <v>-6.0345946322026397E-6</v>
      </c>
      <c r="N229" s="165">
        <f>Return!B229*('DJI Components'!CN232/'DJI Components'!$HJ232)</f>
        <v>-1.7941081743125513E-5</v>
      </c>
      <c r="O229" s="165">
        <f>Return!B229*('DJI Components'!CU232/'DJI Components'!$HJ232)</f>
        <v>-1.1227175215259061E-5</v>
      </c>
      <c r="P229" s="165">
        <f>Return!B229*('DJI Components'!DB232/'DJI Components'!$HJ232)</f>
        <v>-6.5558372527566698E-6</v>
      </c>
      <c r="Q229" s="165">
        <f>Return!B229*('DJI Components'!DI232/'DJI Components'!$HJ232)</f>
        <v>-2.335819974951216E-5</v>
      </c>
      <c r="R229" s="165">
        <f>Return!B229*('DJI Components'!DP232/'DJI Components'!$HJ232)</f>
        <v>-2.3560567381119309E-5</v>
      </c>
      <c r="S229" s="165">
        <f>Return!B229*('DJI Components'!DW232/'DJI Components'!$HJ232)</f>
        <v>-9.3911794302808652E-6</v>
      </c>
      <c r="T229" s="165">
        <f>Return!B229*('DJI Components'!ED232/'DJI Components'!$HJ232)</f>
        <v>-1.0038313692397729E-5</v>
      </c>
      <c r="U229" s="165">
        <f>Return!B229*('DJI Components'!EK232/'DJI Components'!$HJ232)</f>
        <v>-1.1095279899275633E-4</v>
      </c>
      <c r="V229" s="165">
        <f>Return!B229*('DJI Components'!ER232/'DJI Components'!$HJ232)</f>
        <v>-1.0987564188769826E-5</v>
      </c>
      <c r="W229" s="165">
        <f>Return!B229*('DJI Components'!EY232/'DJI Components'!$HJ232)</f>
        <v>-1.7597697333110514E-5</v>
      </c>
      <c r="X229" s="165">
        <f>Return!B229*('DJI Components'!FF232/'DJI Components'!$HJ232)</f>
        <v>-1.1730612947295363E-5</v>
      </c>
      <c r="Y229" s="165">
        <f>Return!B229*('DJI Components'!FM232/'DJI Components'!$HJ232)</f>
        <v>-1.9141924847985023E-6</v>
      </c>
      <c r="Z229" s="165">
        <f>Return!B229*('DJI Components'!FT232/'DJI Components'!$HJ232)</f>
        <v>-2.0040461043951055E-5</v>
      </c>
      <c r="AA229" s="165">
        <f>Return!B229*('DJI Components'!GA232/'DJI Components'!$HJ232)</f>
        <v>-1.1943632591801537E-5</v>
      </c>
      <c r="AB229" s="165">
        <f>Return!B229*('DJI Components'!GH232/'DJI Components'!$HJ232)</f>
        <v>-2.1561714841600663E-5</v>
      </c>
      <c r="AC229" s="165">
        <f>Return!B229*('DJI Components'!GO232/'DJI Components'!$HJ232)</f>
        <v>-1.6042436456060477E-6</v>
      </c>
      <c r="AD229" s="165">
        <f>Return!B229*('DJI Components'!GV232/'DJI Components'!$HJ232)</f>
        <v>-2.0540147123645559E-5</v>
      </c>
      <c r="AE229" s="165">
        <f>Return!B229*('DJI Components'!HC232/'DJI Components'!$HJ232)</f>
        <v>-1.6699490952734976E-5</v>
      </c>
      <c r="AF229" s="166">
        <f t="shared" si="4"/>
        <v>-6.475483294172789E-4</v>
      </c>
    </row>
    <row r="230" spans="1:32" x14ac:dyDescent="0.2">
      <c r="A230" s="127">
        <f>'DJI Components'!A233</f>
        <v>44407</v>
      </c>
      <c r="B230" s="164">
        <f>Return!B230*('DJI Components'!H233/'DJI Components'!$HJ233)</f>
        <v>-1.2366579597100433E-5</v>
      </c>
      <c r="C230" s="165">
        <f>Return!B230*('DJI Components'!O233/'DJI Components'!$HJ233)</f>
        <v>-1.4627394664063773E-5</v>
      </c>
      <c r="D230" s="165">
        <f>Return!D230*('DJI Components'!V233/'DJI Components'!$HJ233)</f>
        <v>-5.2731909951558521E-5</v>
      </c>
      <c r="E230" s="165">
        <f>Return!B230*('DJI Components'!AC233/'DJI Components'!$HJ233)</f>
        <v>-2.6032887621135515E-4</v>
      </c>
      <c r="F230" s="165">
        <f>Return!B230*('DJI Components'!AJ233/'DJI Components'!$HJ233)</f>
        <v>-1.4333388291871156E-5</v>
      </c>
      <c r="G230" s="165">
        <f>Return!B230*('DJI Components'!AQ233/'DJI Components'!$HJ233)</f>
        <v>-1.2221249969127149E-5</v>
      </c>
      <c r="H230" s="165">
        <f>Return!B230*('DJI Components'!AX233/'DJI Components'!$HJ233)</f>
        <v>-2.1258679776422874E-5</v>
      </c>
      <c r="I230" s="165">
        <f>Return!B230*('DJI Components'!BE233/'DJI Components'!$HJ233)</f>
        <v>-2.5194100289877507E-5</v>
      </c>
      <c r="J230" s="165">
        <f>Return!B230*('DJI Components'!BL233/'DJI Components'!$HJ233)</f>
        <v>-2.6580065547319037E-5</v>
      </c>
      <c r="K230" s="165">
        <f>Return!B230*('DJI Components'!BS233/'DJI Components'!$HJ233)</f>
        <v>-4.3120866206305389E-6</v>
      </c>
      <c r="L230" s="165">
        <f>Return!B230*('DJI Components'!BZ233/'DJI Components'!$HJ233)</f>
        <v>-1.3644465391242364E-5</v>
      </c>
      <c r="M230" s="165">
        <f>Return!B230*('DJI Components'!CG233/'DJI Components'!$HJ233)</f>
        <v>-1.2782744915124385E-5</v>
      </c>
      <c r="N230" s="165">
        <f>Return!B230*('DJI Components'!CN233/'DJI Components'!$HJ233)</f>
        <v>-3.7676738443522133E-5</v>
      </c>
      <c r="O230" s="165">
        <f>Return!B230*('DJI Components'!CU233/'DJI Components'!$HJ233)</f>
        <v>-2.3531522867573598E-5</v>
      </c>
      <c r="P230" s="165">
        <f>Return!B230*('DJI Components'!DB233/'DJI Components'!$HJ233)</f>
        <v>-1.3641690523902905E-5</v>
      </c>
      <c r="Q230" s="165">
        <f>Return!B230*('DJI Components'!DI233/'DJI Components'!$HJ233)</f>
        <v>-4.8944934851611092E-5</v>
      </c>
      <c r="R230" s="165">
        <f>Return!B230*('DJI Components'!DP233/'DJI Components'!$HJ233)</f>
        <v>-4.8969617134638353E-5</v>
      </c>
      <c r="S230" s="165">
        <f>Return!B230*('DJI Components'!DW233/'DJI Components'!$HJ233)</f>
        <v>-1.9570426733367075E-5</v>
      </c>
      <c r="T230" s="165">
        <f>Return!B230*('DJI Components'!ED233/'DJI Components'!$HJ233)</f>
        <v>-2.1015495585424184E-5</v>
      </c>
      <c r="U230" s="165">
        <f>Return!B230*('DJI Components'!EK233/'DJI Components'!$HJ233)</f>
        <v>-2.3117409007893997E-4</v>
      </c>
      <c r="V230" s="165">
        <f>Return!B230*('DJI Components'!ER233/'DJI Components'!$HJ233)</f>
        <v>-2.3092424404689677E-5</v>
      </c>
      <c r="W230" s="165">
        <f>Return!B230*('DJI Components'!EY233/'DJI Components'!$HJ233)</f>
        <v>-3.7596979902523717E-5</v>
      </c>
      <c r="X230" s="165">
        <f>Return!B230*('DJI Components'!FF233/'DJI Components'!$HJ233)</f>
        <v>-2.4713594759885295E-5</v>
      </c>
      <c r="Y230" s="165">
        <f>Return!B230*('DJI Components'!FM233/'DJI Components'!$HJ233)</f>
        <v>-4.0116224735129008E-6</v>
      </c>
      <c r="Z230" s="165">
        <f>Return!B230*('DJI Components'!FT233/'DJI Components'!$HJ233)</f>
        <v>-4.1967363570726042E-5</v>
      </c>
      <c r="AA230" s="165">
        <f>Return!B230*('DJI Components'!GA233/'DJI Components'!$HJ233)</f>
        <v>-2.4934461243527315E-5</v>
      </c>
      <c r="AB230" s="165">
        <f>Return!B230*('DJI Components'!GH233/'DJI Components'!$HJ233)</f>
        <v>-4.4896522171979604E-5</v>
      </c>
      <c r="AC230" s="165">
        <f>Return!B230*('DJI Components'!GO233/'DJI Components'!$HJ233)</f>
        <v>-3.4237760052250548E-6</v>
      </c>
      <c r="AD230" s="165">
        <f>Return!B230*('DJI Components'!GV233/'DJI Components'!$HJ233)</f>
        <v>-4.3128758922356543E-5</v>
      </c>
      <c r="AE230" s="165">
        <f>Return!B230*('DJI Components'!HC233/'DJI Components'!$HJ233)</f>
        <v>-3.4531064609746412E-5</v>
      </c>
      <c r="AF230" s="166">
        <f t="shared" si="4"/>
        <v>-1.1972026255088451E-3</v>
      </c>
    </row>
    <row r="231" spans="1:32" x14ac:dyDescent="0.2">
      <c r="A231" s="127">
        <f>'DJI Components'!A234</f>
        <v>44410</v>
      </c>
      <c r="B231" s="164">
        <f>Return!B231*('DJI Components'!H234/'DJI Components'!$HJ234)</f>
        <v>-2.2645710947662596E-5</v>
      </c>
      <c r="C231" s="165">
        <f>Return!B231*('DJI Components'!O234/'DJI Components'!$HJ234)</f>
        <v>-2.6644334591142388E-5</v>
      </c>
      <c r="D231" s="165">
        <f>Return!D231*('DJI Components'!V234/'DJI Components'!$HJ234)</f>
        <v>-9.6882695298197542E-5</v>
      </c>
      <c r="E231" s="165">
        <f>Return!B231*('DJI Components'!AC234/'DJI Components'!$HJ234)</f>
        <v>-4.7661489604368954E-4</v>
      </c>
      <c r="F231" s="165">
        <f>Return!B231*('DJI Components'!AJ234/'DJI Components'!$HJ234)</f>
        <v>-2.61707450647242E-5</v>
      </c>
      <c r="G231" s="165">
        <f>Return!B231*('DJI Components'!AQ234/'DJI Components'!$HJ234)</f>
        <v>-2.225470535338862E-5</v>
      </c>
      <c r="H231" s="165">
        <f>Return!B231*('DJI Components'!AX234/'DJI Components'!$HJ234)</f>
        <v>-3.8942762297935456E-5</v>
      </c>
      <c r="I231" s="165">
        <f>Return!B231*('DJI Components'!BE234/'DJI Components'!$HJ234)</f>
        <v>-4.6300380386843335E-5</v>
      </c>
      <c r="J231" s="165">
        <f>Return!B231*('DJI Components'!BL234/'DJI Components'!$HJ234)</f>
        <v>-4.8648672726063094E-5</v>
      </c>
      <c r="K231" s="165">
        <f>Return!B231*('DJI Components'!BS234/'DJI Components'!$HJ234)</f>
        <v>-7.7365313190293566E-6</v>
      </c>
      <c r="L231" s="165">
        <f>Return!B231*('DJI Components'!BZ234/'DJI Components'!$HJ234)</f>
        <v>-2.525998378234874E-5</v>
      </c>
      <c r="M231" s="165">
        <f>Return!B231*('DJI Components'!CG234/'DJI Components'!$HJ234)</f>
        <v>-2.3025620812089935E-5</v>
      </c>
      <c r="N231" s="165">
        <f>Return!B231*('DJI Components'!CN234/'DJI Components'!$HJ234)</f>
        <v>-6.8936085363840662E-5</v>
      </c>
      <c r="O231" s="165">
        <f>Return!B231*('DJI Components'!CU234/'DJI Components'!$HJ234)</f>
        <v>-4.3150461193811058E-5</v>
      </c>
      <c r="P231" s="165">
        <f>Return!B231*('DJI Components'!DB234/'DJI Components'!$HJ234)</f>
        <v>-2.5115481714899662E-5</v>
      </c>
      <c r="Q231" s="165">
        <f>Return!B231*('DJI Components'!DI234/'DJI Components'!$HJ234)</f>
        <v>-8.9855162050744323E-5</v>
      </c>
      <c r="R231" s="165">
        <f>Return!B231*('DJI Components'!DP234/'DJI Components'!$HJ234)</f>
        <v>-8.9502773559097283E-5</v>
      </c>
      <c r="S231" s="165">
        <f>Return!B231*('DJI Components'!DW234/'DJI Components'!$HJ234)</f>
        <v>-3.552741739592912E-5</v>
      </c>
      <c r="T231" s="165">
        <f>Return!B231*('DJI Components'!ED234/'DJI Components'!$HJ234)</f>
        <v>-3.8208958092810462E-5</v>
      </c>
      <c r="U231" s="165">
        <f>Return!B231*('DJI Components'!EK234/'DJI Components'!$HJ234)</f>
        <v>-4.2409286253859382E-4</v>
      </c>
      <c r="V231" s="165">
        <f>Return!B231*('DJI Components'!ER234/'DJI Components'!$HJ234)</f>
        <v>-4.2690503564061597E-5</v>
      </c>
      <c r="W231" s="165">
        <f>Return!B231*('DJI Components'!EY234/'DJI Components'!$HJ234)</f>
        <v>-6.8239332970882117E-5</v>
      </c>
      <c r="X231" s="165">
        <f>Return!B231*('DJI Components'!FF234/'DJI Components'!$HJ234)</f>
        <v>-4.4688051957308007E-5</v>
      </c>
      <c r="Y231" s="165">
        <f>Return!B231*('DJI Components'!FM234/'DJI Components'!$HJ234)</f>
        <v>-7.3631956745361459E-6</v>
      </c>
      <c r="Z231" s="165">
        <f>Return!B231*('DJI Components'!FT234/'DJI Components'!$HJ234)</f>
        <v>-7.7640011759210883E-5</v>
      </c>
      <c r="AA231" s="165">
        <f>Return!B231*('DJI Components'!GA234/'DJI Components'!$HJ234)</f>
        <v>-4.5740719698900565E-5</v>
      </c>
      <c r="AB231" s="165">
        <f>Return!B231*('DJI Components'!GH234/'DJI Components'!$HJ234)</f>
        <v>-8.0179111024186107E-5</v>
      </c>
      <c r="AC231" s="165">
        <f>Return!B231*('DJI Components'!GO234/'DJI Components'!$HJ234)</f>
        <v>-6.1363348812531212E-6</v>
      </c>
      <c r="AD231" s="165">
        <f>Return!B231*('DJI Components'!GV234/'DJI Components'!$HJ234)</f>
        <v>-7.8962186853256806E-5</v>
      </c>
      <c r="AE231" s="165">
        <f>Return!B231*('DJI Components'!HC234/'DJI Components'!$HJ234)</f>
        <v>-6.3198622156770642E-5</v>
      </c>
      <c r="AF231" s="166">
        <f t="shared" si="4"/>
        <v>-2.1903543110732069E-3</v>
      </c>
    </row>
    <row r="232" spans="1:32" x14ac:dyDescent="0.2">
      <c r="A232" s="127">
        <f>'DJI Components'!A235</f>
        <v>44411</v>
      </c>
      <c r="B232" s="164">
        <f>Return!B232*('DJI Components'!H235/'DJI Components'!$HJ235)</f>
        <v>1.9129733404452175E-4</v>
      </c>
      <c r="C232" s="165">
        <f>Return!B232*('DJI Components'!O235/'DJI Components'!$HJ235)</f>
        <v>2.2084504912536632E-4</v>
      </c>
      <c r="D232" s="165">
        <f>Return!D232*('DJI Components'!V235/'DJI Components'!$HJ235)</f>
        <v>2.4672739794426708E-4</v>
      </c>
      <c r="E232" s="165">
        <f>Return!B232*('DJI Components'!AC235/'DJI Components'!$HJ235)</f>
        <v>4.0058777001546189E-3</v>
      </c>
      <c r="F232" s="165">
        <f>Return!B232*('DJI Components'!AJ235/'DJI Components'!$HJ235)</f>
        <v>2.2082959056889099E-4</v>
      </c>
      <c r="G232" s="165">
        <f>Return!B232*('DJI Components'!AQ235/'DJI Components'!$HJ235)</f>
        <v>1.8771917157865865E-4</v>
      </c>
      <c r="H232" s="165">
        <f>Return!B232*('DJI Components'!AX235/'DJI Components'!$HJ235)</f>
        <v>3.2630611709673335E-4</v>
      </c>
      <c r="I232" s="165">
        <f>Return!B232*('DJI Components'!BE235/'DJI Components'!$HJ235)</f>
        <v>3.8983321938500037E-4</v>
      </c>
      <c r="J232" s="165">
        <f>Return!B232*('DJI Components'!BL235/'DJI Components'!$HJ235)</f>
        <v>4.040634784314935E-4</v>
      </c>
      <c r="K232" s="165">
        <f>Return!B232*('DJI Components'!BS235/'DJI Components'!$HJ235)</f>
        <v>6.3988852659240846E-5</v>
      </c>
      <c r="L232" s="165">
        <f>Return!B232*('DJI Components'!BZ235/'DJI Components'!$HJ235)</f>
        <v>2.10858657189548E-4</v>
      </c>
      <c r="M232" s="165">
        <f>Return!B232*('DJI Components'!CG235/'DJI Components'!$HJ235)</f>
        <v>1.8887395863791459E-4</v>
      </c>
      <c r="N232" s="165">
        <f>Return!B232*('DJI Components'!CN235/'DJI Components'!$HJ235)</f>
        <v>5.8041633522981423E-4</v>
      </c>
      <c r="O232" s="165">
        <f>Return!B232*('DJI Components'!CU235/'DJI Components'!$HJ235)</f>
        <v>3.6068002639973466E-4</v>
      </c>
      <c r="P232" s="165">
        <f>Return!B232*('DJI Components'!DB235/'DJI Components'!$HJ235)</f>
        <v>2.1236241293859902E-4</v>
      </c>
      <c r="Q232" s="165">
        <f>Return!B232*('DJI Components'!DI235/'DJI Components'!$HJ235)</f>
        <v>7.5496728348238345E-4</v>
      </c>
      <c r="R232" s="165">
        <f>Return!B232*('DJI Components'!DP235/'DJI Components'!$HJ235)</f>
        <v>7.5131692626872581E-4</v>
      </c>
      <c r="S232" s="165">
        <f>Return!B232*('DJI Components'!DW235/'DJI Components'!$HJ235)</f>
        <v>2.9100551666885218E-4</v>
      </c>
      <c r="T232" s="165">
        <f>Return!B232*('DJI Components'!ED235/'DJI Components'!$HJ235)</f>
        <v>3.1808824980278892E-4</v>
      </c>
      <c r="U232" s="165">
        <f>Return!B232*('DJI Components'!EK235/'DJI Components'!$HJ235)</f>
        <v>3.5483554088294503E-3</v>
      </c>
      <c r="V232" s="165">
        <f>Return!B232*('DJI Components'!ER235/'DJI Components'!$HJ235)</f>
        <v>3.5953444869327248E-4</v>
      </c>
      <c r="W232" s="165">
        <f>Return!B232*('DJI Components'!EY235/'DJI Components'!$HJ235)</f>
        <v>5.7464355110263391E-4</v>
      </c>
      <c r="X232" s="165">
        <f>Return!B232*('DJI Components'!FF235/'DJI Components'!$HJ235)</f>
        <v>3.7929377292336637E-4</v>
      </c>
      <c r="Y232" s="165">
        <f>Return!B232*('DJI Components'!FM235/'DJI Components'!$HJ235)</f>
        <v>6.1704670042003426E-5</v>
      </c>
      <c r="Z232" s="165">
        <f>Return!B232*('DJI Components'!FT235/'DJI Components'!$HJ235)</f>
        <v>6.542202529723623E-4</v>
      </c>
      <c r="AA232" s="165">
        <f>Return!B232*('DJI Components'!GA235/'DJI Components'!$HJ235)</f>
        <v>3.7943947804078314E-4</v>
      </c>
      <c r="AB232" s="165">
        <f>Return!B232*('DJI Components'!GH235/'DJI Components'!$HJ235)</f>
        <v>6.5801351960705296E-4</v>
      </c>
      <c r="AC232" s="165">
        <f>Return!B232*('DJI Components'!GO235/'DJI Components'!$HJ235)</f>
        <v>5.1079017460109947E-5</v>
      </c>
      <c r="AD232" s="165">
        <f>Return!B232*('DJI Components'!GV235/'DJI Components'!$HJ235)</f>
        <v>6.6275189607221117E-4</v>
      </c>
      <c r="AE232" s="165">
        <f>Return!B232*('DJI Components'!HC235/'DJI Components'!$HJ235)</f>
        <v>5.1689334425975887E-4</v>
      </c>
      <c r="AF232" s="166">
        <f t="shared" si="4"/>
        <v>1.7771986637610163E-2</v>
      </c>
    </row>
    <row r="233" spans="1:32" x14ac:dyDescent="0.2">
      <c r="A233" s="127">
        <f>'DJI Components'!A236</f>
        <v>44412</v>
      </c>
      <c r="B233" s="164">
        <f>Return!B233*('DJI Components'!H236/'DJI Components'!$HJ236)</f>
        <v>-1.8510434602953953E-4</v>
      </c>
      <c r="C233" s="165">
        <f>Return!B233*('DJI Components'!O236/'DJI Components'!$HJ236)</f>
        <v>-2.1622109748547916E-4</v>
      </c>
      <c r="D233" s="165">
        <f>Return!D233*('DJI Components'!V236/'DJI Components'!$HJ236)</f>
        <v>-8.9127155677178472E-4</v>
      </c>
      <c r="E233" s="165">
        <f>Return!B233*('DJI Components'!AC236/'DJI Components'!$HJ236)</f>
        <v>-3.9338981356762366E-3</v>
      </c>
      <c r="F233" s="165">
        <f>Return!B233*('DJI Components'!AJ236/'DJI Components'!$HJ236)</f>
        <v>-2.1513150914470911E-4</v>
      </c>
      <c r="G233" s="165">
        <f>Return!B233*('DJI Components'!AQ236/'DJI Components'!$HJ236)</f>
        <v>-1.8133159781512522E-4</v>
      </c>
      <c r="H233" s="165">
        <f>Return!B233*('DJI Components'!AX236/'DJI Components'!$HJ236)</f>
        <v>-3.1413343621113007E-4</v>
      </c>
      <c r="I233" s="165">
        <f>Return!B233*('DJI Components'!BE236/'DJI Components'!$HJ236)</f>
        <v>-3.8007474605849254E-4</v>
      </c>
      <c r="J233" s="165">
        <f>Return!B233*('DJI Components'!BL236/'DJI Components'!$HJ236)</f>
        <v>-3.9217779229201071E-4</v>
      </c>
      <c r="K233" s="165">
        <f>Return!B233*('DJI Components'!BS236/'DJI Components'!$HJ236)</f>
        <v>-6.2904260490625062E-5</v>
      </c>
      <c r="L233" s="165">
        <f>Return!B233*('DJI Components'!BZ236/'DJI Components'!$HJ236)</f>
        <v>-2.0628265258411507E-4</v>
      </c>
      <c r="M233" s="165">
        <f>Return!B233*('DJI Components'!CG236/'DJI Components'!$HJ236)</f>
        <v>-1.8705031712090299E-4</v>
      </c>
      <c r="N233" s="165">
        <f>Return!B233*('DJI Components'!CN236/'DJI Components'!$HJ236)</f>
        <v>-5.6877078207340638E-4</v>
      </c>
      <c r="O233" s="165">
        <f>Return!B233*('DJI Components'!CU236/'DJI Components'!$HJ236)</f>
        <v>-3.541361303944349E-4</v>
      </c>
      <c r="P233" s="165">
        <f>Return!B233*('DJI Components'!DB236/'DJI Components'!$HJ236)</f>
        <v>-2.072268113276777E-4</v>
      </c>
      <c r="Q233" s="165">
        <f>Return!B233*('DJI Components'!DI236/'DJI Components'!$HJ236)</f>
        <v>-7.3907904314786626E-4</v>
      </c>
      <c r="R233" s="165">
        <f>Return!B233*('DJI Components'!DP236/'DJI Components'!$HJ236)</f>
        <v>-7.3189064277899573E-4</v>
      </c>
      <c r="S233" s="165">
        <f>Return!B233*('DJI Components'!DW236/'DJI Components'!$HJ236)</f>
        <v>-2.8401007579001252E-4</v>
      </c>
      <c r="T233" s="165">
        <f>Return!B233*('DJI Components'!ED236/'DJI Components'!$HJ236)</f>
        <v>-3.0943159044751861E-4</v>
      </c>
      <c r="U233" s="165">
        <f>Return!B233*('DJI Components'!EK236/'DJI Components'!$HJ236)</f>
        <v>-3.4868932232887014E-3</v>
      </c>
      <c r="V233" s="165">
        <f>Return!B233*('DJI Components'!ER236/'DJI Components'!$HJ236)</f>
        <v>-3.5546540225844217E-4</v>
      </c>
      <c r="W233" s="165">
        <f>Return!B233*('DJI Components'!EY236/'DJI Components'!$HJ236)</f>
        <v>-5.5991706706301687E-4</v>
      </c>
      <c r="X233" s="165">
        <f>Return!B233*('DJI Components'!FF236/'DJI Components'!$HJ236)</f>
        <v>-3.7037582273203906E-4</v>
      </c>
      <c r="Y233" s="165">
        <f>Return!B233*('DJI Components'!FM236/'DJI Components'!$HJ236)</f>
        <v>-6.0413462839211299E-5</v>
      </c>
      <c r="Z233" s="165">
        <f>Return!B233*('DJI Components'!FT236/'DJI Components'!$HJ236)</f>
        <v>-6.4370783561350903E-4</v>
      </c>
      <c r="AA233" s="165">
        <f>Return!B233*('DJI Components'!GA236/'DJI Components'!$HJ236)</f>
        <v>-3.7124742862532453E-4</v>
      </c>
      <c r="AB233" s="165">
        <f>Return!B233*('DJI Components'!GH236/'DJI Components'!$HJ236)</f>
        <v>-6.4684493664636533E-4</v>
      </c>
      <c r="AC233" s="165">
        <f>Return!B233*('DJI Components'!GO236/'DJI Components'!$HJ236)</f>
        <v>-5.0365929545108939E-5</v>
      </c>
      <c r="AD233" s="165">
        <f>Return!B233*('DJI Components'!GV236/'DJI Components'!$HJ236)</f>
        <v>-6.4821178052212316E-4</v>
      </c>
      <c r="AE233" s="165">
        <f>Return!B233*('DJI Components'!HC236/'DJI Components'!$HJ236)</f>
        <v>-5.0786962804373809E-4</v>
      </c>
      <c r="AF233" s="166">
        <f t="shared" si="4"/>
        <v>-1.8061439040817643E-2</v>
      </c>
    </row>
    <row r="234" spans="1:32" x14ac:dyDescent="0.2">
      <c r="A234" s="127">
        <f>'DJI Components'!A237</f>
        <v>44413</v>
      </c>
      <c r="B234" s="164">
        <f>Return!B234*('DJI Components'!H237/'DJI Components'!$HJ237)</f>
        <v>1.4481107091429301E-5</v>
      </c>
      <c r="C234" s="165">
        <f>Return!B234*('DJI Components'!O237/'DJI Components'!$HJ237)</f>
        <v>1.7050150882517398E-5</v>
      </c>
      <c r="D234" s="165">
        <f>Return!D234*('DJI Components'!V237/'DJI Components'!$HJ237)</f>
        <v>3.3489550743088625E-4</v>
      </c>
      <c r="E234" s="165">
        <f>Return!B234*('DJI Components'!AC237/'DJI Components'!$HJ237)</f>
        <v>3.0756723850533545E-4</v>
      </c>
      <c r="F234" s="165">
        <f>Return!B234*('DJI Components'!AJ237/'DJI Components'!$HJ237)</f>
        <v>1.7052693989151277E-5</v>
      </c>
      <c r="G234" s="165">
        <f>Return!B234*('DJI Components'!AQ237/'DJI Components'!$HJ237)</f>
        <v>1.4351547828091491E-5</v>
      </c>
      <c r="H234" s="165">
        <f>Return!B234*('DJI Components'!AX237/'DJI Components'!$HJ237)</f>
        <v>2.4769339870816941E-5</v>
      </c>
      <c r="I234" s="165">
        <f>Return!B234*('DJI Components'!BE237/'DJI Components'!$HJ237)</f>
        <v>2.9730801738520894E-5</v>
      </c>
      <c r="J234" s="165">
        <f>Return!B234*('DJI Components'!BL237/'DJI Components'!$HJ237)</f>
        <v>3.0857486543231037E-5</v>
      </c>
      <c r="K234" s="165">
        <f>Return!B234*('DJI Components'!BS237/'DJI Components'!$HJ237)</f>
        <v>4.9111108868075495E-6</v>
      </c>
      <c r="L234" s="165">
        <f>Return!B234*('DJI Components'!BZ237/'DJI Components'!$HJ237)</f>
        <v>1.6390575300772933E-5</v>
      </c>
      <c r="M234" s="165">
        <f>Return!B234*('DJI Components'!CG237/'DJI Components'!$HJ237)</f>
        <v>1.4607047805029355E-5</v>
      </c>
      <c r="N234" s="165">
        <f>Return!B234*('DJI Components'!CN237/'DJI Components'!$HJ237)</f>
        <v>4.481210730008876E-5</v>
      </c>
      <c r="O234" s="165">
        <f>Return!B234*('DJI Components'!CU237/'DJI Components'!$HJ237)</f>
        <v>2.7661876947551636E-5</v>
      </c>
      <c r="P234" s="165">
        <f>Return!B234*('DJI Components'!DB237/'DJI Components'!$HJ237)</f>
        <v>1.6190808581159588E-5</v>
      </c>
      <c r="Q234" s="165">
        <f>Return!B234*('DJI Components'!DI237/'DJI Components'!$HJ237)</f>
        <v>5.7850728882422019E-5</v>
      </c>
      <c r="R234" s="165">
        <f>Return!B234*('DJI Components'!DP237/'DJI Components'!$HJ237)</f>
        <v>5.7901337969663344E-5</v>
      </c>
      <c r="S234" s="165">
        <f>Return!B234*('DJI Components'!DW237/'DJI Components'!$HJ237)</f>
        <v>2.2338610715159401E-5</v>
      </c>
      <c r="T234" s="165">
        <f>Return!B234*('DJI Components'!ED237/'DJI Components'!$HJ237)</f>
        <v>2.4209691931830488E-5</v>
      </c>
      <c r="U234" s="165">
        <f>Return!B234*('DJI Components'!EK237/'DJI Components'!$HJ237)</f>
        <v>2.7527674300459434E-4</v>
      </c>
      <c r="V234" s="165">
        <f>Return!B234*('DJI Components'!ER237/'DJI Components'!$HJ237)</f>
        <v>2.8084260389667789E-5</v>
      </c>
      <c r="W234" s="165">
        <f>Return!B234*('DJI Components'!EY237/'DJI Components'!$HJ237)</f>
        <v>4.3765220373686393E-5</v>
      </c>
      <c r="X234" s="165">
        <f>Return!B234*('DJI Components'!FF237/'DJI Components'!$HJ237)</f>
        <v>2.8490385662507667E-5</v>
      </c>
      <c r="Y234" s="165">
        <f>Return!B234*('DJI Components'!FM237/'DJI Components'!$HJ237)</f>
        <v>4.7532839177910948E-6</v>
      </c>
      <c r="Z234" s="165">
        <f>Return!B234*('DJI Components'!FT237/'DJI Components'!$HJ237)</f>
        <v>4.9055135217586582E-5</v>
      </c>
      <c r="AA234" s="165">
        <f>Return!B234*('DJI Components'!GA237/'DJI Components'!$HJ237)</f>
        <v>2.8967173873408251E-5</v>
      </c>
      <c r="AB234" s="165">
        <f>Return!B234*('DJI Components'!GH237/'DJI Components'!$HJ237)</f>
        <v>5.1290880212375086E-5</v>
      </c>
      <c r="AC234" s="165">
        <f>Return!B234*('DJI Components'!GO237/'DJI Components'!$HJ237)</f>
        <v>3.8753908555049728E-6</v>
      </c>
      <c r="AD234" s="165">
        <f>Return!B234*('DJI Components'!GV237/'DJI Components'!$HJ237)</f>
        <v>5.1581300459509458E-5</v>
      </c>
      <c r="AE234" s="165">
        <f>Return!B234*('DJI Components'!HC237/'DJI Components'!$HJ237)</f>
        <v>4.0627001482938659E-5</v>
      </c>
      <c r="AF234" s="166">
        <f t="shared" si="4"/>
        <v>1.6833965456500356E-3</v>
      </c>
    </row>
    <row r="235" spans="1:32" x14ac:dyDescent="0.2">
      <c r="A235" s="127">
        <f>'DJI Components'!A238</f>
        <v>44414</v>
      </c>
      <c r="B235" s="164">
        <f>Return!B235*('DJI Components'!H238/'DJI Components'!$HJ238)</f>
        <v>1.7697064437743739E-5</v>
      </c>
      <c r="C235" s="165">
        <f>Return!B235*('DJI Components'!O238/'DJI Components'!$HJ238)</f>
        <v>2.10140831411568E-5</v>
      </c>
      <c r="D235" s="165">
        <f>Return!D235*('DJI Components'!V238/'DJI Components'!$HJ238)</f>
        <v>-2.1968339138361646E-4</v>
      </c>
      <c r="E235" s="165">
        <f>Return!B235*('DJI Components'!AC238/'DJI Components'!$HJ238)</f>
        <v>3.7289786448283229E-4</v>
      </c>
      <c r="F235" s="165">
        <f>Return!B235*('DJI Components'!AJ238/'DJI Components'!$HJ238)</f>
        <v>2.0930788745466023E-5</v>
      </c>
      <c r="G235" s="165">
        <f>Return!B235*('DJI Components'!AQ238/'DJI Components'!$HJ238)</f>
        <v>1.7607533767801838E-5</v>
      </c>
      <c r="H235" s="165">
        <f>Return!B235*('DJI Components'!AX238/'DJI Components'!$HJ238)</f>
        <v>3.0434623723023009E-5</v>
      </c>
      <c r="I235" s="165">
        <f>Return!B235*('DJI Components'!BE238/'DJI Components'!$HJ238)</f>
        <v>3.616227115094419E-5</v>
      </c>
      <c r="J235" s="165">
        <f>Return!B235*('DJI Components'!BL238/'DJI Components'!$HJ238)</f>
        <v>3.7740758607309553E-5</v>
      </c>
      <c r="K235" s="165">
        <f>Return!B235*('DJI Components'!BS238/'DJI Components'!$HJ238)</f>
        <v>6.1419459721806212E-6</v>
      </c>
      <c r="L235" s="165">
        <f>Return!B235*('DJI Components'!BZ238/'DJI Components'!$HJ238)</f>
        <v>2.0704368768447436E-5</v>
      </c>
      <c r="M235" s="165">
        <f>Return!B235*('DJI Components'!CG238/'DJI Components'!$HJ238)</f>
        <v>1.7835126905323114E-5</v>
      </c>
      <c r="N235" s="165">
        <f>Return!B235*('DJI Components'!CN238/'DJI Components'!$HJ238)</f>
        <v>5.4136016231453225E-5</v>
      </c>
      <c r="O235" s="165">
        <f>Return!B235*('DJI Components'!CU238/'DJI Components'!$HJ238)</f>
        <v>3.3767480093222342E-5</v>
      </c>
      <c r="P235" s="165">
        <f>Return!B235*('DJI Components'!DB238/'DJI Components'!$HJ238)</f>
        <v>1.9936118438733891E-5</v>
      </c>
      <c r="Q235" s="165">
        <f>Return!B235*('DJI Components'!DI238/'DJI Components'!$HJ238)</f>
        <v>7.0344725899347253E-5</v>
      </c>
      <c r="R235" s="165">
        <f>Return!B235*('DJI Components'!DP238/'DJI Components'!$HJ238)</f>
        <v>7.2648627890755665E-5</v>
      </c>
      <c r="S235" s="165">
        <f>Return!B235*('DJI Components'!DW238/'DJI Components'!$HJ238)</f>
        <v>2.723563114070922E-5</v>
      </c>
      <c r="T235" s="165">
        <f>Return!B235*('DJI Components'!ED238/'DJI Components'!$HJ238)</f>
        <v>2.9478266368497048E-5</v>
      </c>
      <c r="U235" s="165">
        <f>Return!B235*('DJI Components'!EK238/'DJI Components'!$HJ238)</f>
        <v>3.357799923571599E-4</v>
      </c>
      <c r="V235" s="165">
        <f>Return!B235*('DJI Components'!ER238/'DJI Components'!$HJ238)</f>
        <v>3.4091611991056833E-5</v>
      </c>
      <c r="W235" s="165">
        <f>Return!B235*('DJI Components'!EY238/'DJI Components'!$HJ238)</f>
        <v>5.2987044445972936E-5</v>
      </c>
      <c r="X235" s="165">
        <f>Return!B235*('DJI Components'!FF238/'DJI Components'!$HJ238)</f>
        <v>3.4649912899756623E-5</v>
      </c>
      <c r="Y235" s="165">
        <f>Return!B235*('DJI Components'!FM238/'DJI Components'!$HJ238)</f>
        <v>5.8854822808675615E-6</v>
      </c>
      <c r="Z235" s="165">
        <f>Return!B235*('DJI Components'!FT238/'DJI Components'!$HJ238)</f>
        <v>6.0421455169434875E-5</v>
      </c>
      <c r="AA235" s="165">
        <f>Return!B235*('DJI Components'!GA238/'DJI Components'!$HJ238)</f>
        <v>3.529008806248603E-5</v>
      </c>
      <c r="AB235" s="165">
        <f>Return!B235*('DJI Components'!GH238/'DJI Components'!$HJ238)</f>
        <v>6.2887098946990056E-5</v>
      </c>
      <c r="AC235" s="165">
        <f>Return!B235*('DJI Components'!GO238/'DJI Components'!$HJ238)</f>
        <v>4.8192198544589553E-6</v>
      </c>
      <c r="AD235" s="165">
        <f>Return!B235*('DJI Components'!GV238/'DJI Components'!$HJ238)</f>
        <v>6.281896301989978E-5</v>
      </c>
      <c r="AE235" s="165">
        <f>Return!B235*('DJI Components'!HC238/'DJI Components'!$HJ238)</f>
        <v>4.9684520449297022E-5</v>
      </c>
      <c r="AF235" s="166">
        <f t="shared" si="4"/>
        <v>1.4263452938587113E-3</v>
      </c>
    </row>
    <row r="236" spans="1:32" x14ac:dyDescent="0.2">
      <c r="A236" s="127">
        <f>'DJI Components'!A239</f>
        <v>44417</v>
      </c>
      <c r="B236" s="164">
        <f>Return!B236*('DJI Components'!H239/'DJI Components'!$HJ239)</f>
        <v>-3.7449854400120681E-5</v>
      </c>
      <c r="C236" s="165">
        <f>Return!B236*('DJI Components'!O239/'DJI Components'!$HJ239)</f>
        <v>-4.4475834629561783E-5</v>
      </c>
      <c r="D236" s="165">
        <f>Return!D236*('DJI Components'!V239/'DJI Components'!$HJ239)</f>
        <v>-1.3010665806814344E-4</v>
      </c>
      <c r="E236" s="165">
        <f>Return!B236*('DJI Components'!AC239/'DJI Components'!$HJ239)</f>
        <v>-7.9163971045436441E-4</v>
      </c>
      <c r="F236" s="165">
        <f>Return!B236*('DJI Components'!AJ239/'DJI Components'!$HJ239)</f>
        <v>-4.4630629306123391E-5</v>
      </c>
      <c r="G236" s="165">
        <f>Return!B236*('DJI Components'!AQ239/'DJI Components'!$HJ239)</f>
        <v>-3.7489454563036063E-5</v>
      </c>
      <c r="H236" s="165">
        <f>Return!B236*('DJI Components'!AX239/'DJI Components'!$HJ239)</f>
        <v>-6.3555212791147425E-5</v>
      </c>
      <c r="I236" s="165">
        <f>Return!B236*('DJI Components'!BE239/'DJI Components'!$HJ239)</f>
        <v>-7.6630839100932946E-5</v>
      </c>
      <c r="J236" s="165">
        <f>Return!B236*('DJI Components'!BL239/'DJI Components'!$HJ239)</f>
        <v>-8.016289171129528E-5</v>
      </c>
      <c r="K236" s="165">
        <f>Return!B236*('DJI Components'!BS239/'DJI Components'!$HJ239)</f>
        <v>-1.2952560935943945E-5</v>
      </c>
      <c r="L236" s="165">
        <f>Return!B236*('DJI Components'!BZ239/'DJI Components'!$HJ239)</f>
        <v>-4.4189061264343438E-5</v>
      </c>
      <c r="M236" s="165">
        <f>Return!B236*('DJI Components'!CG239/'DJI Components'!$HJ239)</f>
        <v>-3.7151378006623538E-5</v>
      </c>
      <c r="N236" s="165">
        <f>Return!B236*('DJI Components'!CN239/'DJI Components'!$HJ239)</f>
        <v>-1.1459031612744643E-4</v>
      </c>
      <c r="O236" s="165">
        <f>Return!B236*('DJI Components'!CU239/'DJI Components'!$HJ239)</f>
        <v>-7.1883769571451652E-5</v>
      </c>
      <c r="P236" s="165">
        <f>Return!B236*('DJI Components'!DB239/'DJI Components'!$HJ239)</f>
        <v>-4.1503199883562819E-5</v>
      </c>
      <c r="Q236" s="165">
        <f>Return!B236*('DJI Components'!DI239/'DJI Components'!$HJ239)</f>
        <v>-1.4990648227935824E-4</v>
      </c>
      <c r="R236" s="165">
        <f>Return!B236*('DJI Components'!DP239/'DJI Components'!$HJ239)</f>
        <v>-1.5411491747368837E-4</v>
      </c>
      <c r="S236" s="165">
        <f>Return!B236*('DJI Components'!DW239/'DJI Components'!$HJ239)</f>
        <v>-5.7452591658426128E-5</v>
      </c>
      <c r="T236" s="165">
        <f>Return!B236*('DJI Components'!ED239/'DJI Components'!$HJ239)</f>
        <v>-6.2502399188340822E-5</v>
      </c>
      <c r="U236" s="165">
        <f>Return!B236*('DJI Components'!EK239/'DJI Components'!$HJ239)</f>
        <v>-7.1030104138935558E-4</v>
      </c>
      <c r="V236" s="165">
        <f>Return!B236*('DJI Components'!ER239/'DJI Components'!$HJ239)</f>
        <v>-7.1967657664912286E-5</v>
      </c>
      <c r="W236" s="165">
        <f>Return!B236*('DJI Components'!EY239/'DJI Components'!$HJ239)</f>
        <v>-1.1313953399997697E-4</v>
      </c>
      <c r="X236" s="165">
        <f>Return!B236*('DJI Components'!FF239/'DJI Components'!$HJ239)</f>
        <v>-7.2411258165384925E-5</v>
      </c>
      <c r="Y236" s="165">
        <f>Return!B236*('DJI Components'!FM239/'DJI Components'!$HJ239)</f>
        <v>-1.2543781042299724E-5</v>
      </c>
      <c r="Z236" s="165">
        <f>Return!B236*('DJI Components'!FT239/'DJI Components'!$HJ239)</f>
        <v>-1.2700129566313483E-4</v>
      </c>
      <c r="AA236" s="165">
        <f>Return!B236*('DJI Components'!GA239/'DJI Components'!$HJ239)</f>
        <v>-7.4808641538172716E-5</v>
      </c>
      <c r="AB236" s="165">
        <f>Return!B236*('DJI Components'!GH239/'DJI Components'!$HJ239)</f>
        <v>-1.3277669094633514E-4</v>
      </c>
      <c r="AC236" s="165">
        <f>Return!B236*('DJI Components'!GO239/'DJI Components'!$HJ239)</f>
        <v>-1.0054114210386869E-5</v>
      </c>
      <c r="AD236" s="165">
        <f>Return!B236*('DJI Components'!GV239/'DJI Components'!$HJ239)</f>
        <v>-1.3372801274087515E-4</v>
      </c>
      <c r="AE236" s="165">
        <f>Return!B236*('DJI Components'!HC239/'DJI Components'!$HJ239)</f>
        <v>-1.0526909996532046E-4</v>
      </c>
      <c r="AF236" s="166">
        <f t="shared" si="4"/>
        <v>-3.6163888887400654E-3</v>
      </c>
    </row>
    <row r="237" spans="1:32" x14ac:dyDescent="0.2">
      <c r="A237" s="127">
        <f>'DJI Components'!A240</f>
        <v>44418</v>
      </c>
      <c r="B237" s="164">
        <f>Return!B237*('DJI Components'!H240/'DJI Components'!$HJ240)</f>
        <v>9.8626219593340786E-5</v>
      </c>
      <c r="C237" s="165">
        <f>Return!B237*('DJI Components'!O240/'DJI Components'!$HJ240)</f>
        <v>1.1518299945783623E-4</v>
      </c>
      <c r="D237" s="165">
        <f>Return!D237*('DJI Components'!V240/'DJI Components'!$HJ240)</f>
        <v>4.0123431301526625E-6</v>
      </c>
      <c r="E237" s="165">
        <f>Return!B237*('DJI Components'!AC240/'DJI Components'!$HJ240)</f>
        <v>2.058854070661999E-3</v>
      </c>
      <c r="F237" s="165">
        <f>Return!B237*('DJI Components'!AJ240/'DJI Components'!$HJ240)</f>
        <v>1.1822355882039035E-4</v>
      </c>
      <c r="G237" s="165">
        <f>Return!B237*('DJI Components'!AQ240/'DJI Components'!$HJ240)</f>
        <v>1.0025454075770659E-4</v>
      </c>
      <c r="H237" s="165">
        <f>Return!B237*('DJI Components'!AX240/'DJI Components'!$HJ240)</f>
        <v>1.688747405715136E-4</v>
      </c>
      <c r="I237" s="165">
        <f>Return!B237*('DJI Components'!BE240/'DJI Components'!$HJ240)</f>
        <v>2.0047281105711574E-4</v>
      </c>
      <c r="J237" s="165">
        <f>Return!B237*('DJI Components'!BL240/'DJI Components'!$HJ240)</f>
        <v>2.0973897217323173E-4</v>
      </c>
      <c r="K237" s="165">
        <f>Return!B237*('DJI Components'!BS240/'DJI Components'!$HJ240)</f>
        <v>3.4555875033635282E-5</v>
      </c>
      <c r="L237" s="165">
        <f>Return!B237*('DJI Components'!BZ240/'DJI Components'!$HJ240)</f>
        <v>1.1764425801003653E-4</v>
      </c>
      <c r="M237" s="165">
        <f>Return!B237*('DJI Components'!CG240/'DJI Components'!$HJ240)</f>
        <v>9.5312605271151475E-5</v>
      </c>
      <c r="N237" s="165">
        <f>Return!B237*('DJI Components'!CN240/'DJI Components'!$HJ240)</f>
        <v>3.014973291618387E-4</v>
      </c>
      <c r="O237" s="165">
        <f>Return!B237*('DJI Components'!CU240/'DJI Components'!$HJ240)</f>
        <v>1.871988498426703E-4</v>
      </c>
      <c r="P237" s="165">
        <f>Return!B237*('DJI Components'!DB240/'DJI Components'!$HJ240)</f>
        <v>1.084022201704297E-4</v>
      </c>
      <c r="Q237" s="165">
        <f>Return!B237*('DJI Components'!DI240/'DJI Components'!$HJ240)</f>
        <v>3.9131590097980432E-4</v>
      </c>
      <c r="R237" s="165">
        <f>Return!B237*('DJI Components'!DP240/'DJI Components'!$HJ240)</f>
        <v>4.0709611664518691E-4</v>
      </c>
      <c r="S237" s="165">
        <f>Return!B237*('DJI Components'!DW240/'DJI Components'!$HJ240)</f>
        <v>1.4913668223149413E-4</v>
      </c>
      <c r="T237" s="165">
        <f>Return!B237*('DJI Components'!ED240/'DJI Components'!$HJ240)</f>
        <v>1.6281851501471795E-4</v>
      </c>
      <c r="U237" s="165">
        <f>Return!B237*('DJI Components'!EK240/'DJI Components'!$HJ240)</f>
        <v>1.8413793111909077E-3</v>
      </c>
      <c r="V237" s="165">
        <f>Return!B237*('DJI Components'!ER240/'DJI Components'!$HJ240)</f>
        <v>1.883461597169269E-4</v>
      </c>
      <c r="W237" s="165">
        <f>Return!B237*('DJI Components'!EY240/'DJI Components'!$HJ240)</f>
        <v>2.954243370724339E-4</v>
      </c>
      <c r="X237" s="165">
        <f>Return!B237*('DJI Components'!FF240/'DJI Components'!$HJ240)</f>
        <v>1.8491945684315935E-4</v>
      </c>
      <c r="Y237" s="165">
        <f>Return!B237*('DJI Components'!FM240/'DJI Components'!$HJ240)</f>
        <v>3.2914397273783305E-5</v>
      </c>
      <c r="Z237" s="165">
        <f>Return!B237*('DJI Components'!FT240/'DJI Components'!$HJ240)</f>
        <v>3.3214372783480259E-4</v>
      </c>
      <c r="AA237" s="165">
        <f>Return!B237*('DJI Components'!GA240/'DJI Components'!$HJ240)</f>
        <v>1.9648802216935704E-4</v>
      </c>
      <c r="AB237" s="165">
        <f>Return!B237*('DJI Components'!GH240/'DJI Components'!$HJ240)</f>
        <v>3.4369432901891901E-4</v>
      </c>
      <c r="AC237" s="165">
        <f>Return!B237*('DJI Components'!GO240/'DJI Components'!$HJ240)</f>
        <v>2.5936799423993115E-5</v>
      </c>
      <c r="AD237" s="165">
        <f>Return!B237*('DJI Components'!GV240/'DJI Components'!$HJ240)</f>
        <v>3.5639395094796641E-4</v>
      </c>
      <c r="AE237" s="165">
        <f>Return!B237*('DJI Components'!HC240/'DJI Components'!$HJ240)</f>
        <v>2.7524367648894558E-4</v>
      </c>
      <c r="AF237" s="166">
        <f t="shared" si="4"/>
        <v>9.1021027765654464E-3</v>
      </c>
    </row>
    <row r="238" spans="1:32" x14ac:dyDescent="0.2">
      <c r="A238" s="127">
        <f>'DJI Components'!A241</f>
        <v>44419</v>
      </c>
      <c r="B238" s="164">
        <f>Return!B238*('DJI Components'!H241/'DJI Components'!$HJ241)</f>
        <v>1.2563452665091129E-4</v>
      </c>
      <c r="C238" s="165">
        <f>Return!B238*('DJI Components'!O241/'DJI Components'!$HJ241)</f>
        <v>1.4604618813202023E-4</v>
      </c>
      <c r="D238" s="165">
        <f>Return!D238*('DJI Components'!V241/'DJI Components'!$HJ241)</f>
        <v>9.8017394037559502E-6</v>
      </c>
      <c r="E238" s="165">
        <f>Return!B238*('DJI Components'!AC241/'DJI Components'!$HJ241)</f>
        <v>2.5971035145055349E-3</v>
      </c>
      <c r="F238" s="165">
        <f>Return!B238*('DJI Components'!AJ241/'DJI Components'!$HJ241)</f>
        <v>1.5120745808103693E-4</v>
      </c>
      <c r="G238" s="165">
        <f>Return!B238*('DJI Components'!AQ241/'DJI Components'!$HJ241)</f>
        <v>1.3071468723621627E-4</v>
      </c>
      <c r="H238" s="165">
        <f>Return!B238*('DJI Components'!AX241/'DJI Components'!$HJ241)</f>
        <v>2.1424817608779392E-4</v>
      </c>
      <c r="I238" s="165">
        <f>Return!B238*('DJI Components'!BE241/'DJI Components'!$HJ241)</f>
        <v>2.5356672108048676E-4</v>
      </c>
      <c r="J238" s="165">
        <f>Return!B238*('DJI Components'!BL241/'DJI Components'!$HJ241)</f>
        <v>2.6377422140289719E-4</v>
      </c>
      <c r="K238" s="165">
        <f>Return!B238*('DJI Components'!BS241/'DJI Components'!$HJ241)</f>
        <v>4.4115016691932139E-5</v>
      </c>
      <c r="L238" s="165">
        <f>Return!B238*('DJI Components'!BZ241/'DJI Components'!$HJ241)</f>
        <v>1.5028520260680118E-4</v>
      </c>
      <c r="M238" s="165">
        <f>Return!B238*('DJI Components'!CG241/'DJI Components'!$HJ241)</f>
        <v>1.2003754969497052E-4</v>
      </c>
      <c r="N238" s="165">
        <f>Return!B238*('DJI Components'!CN241/'DJI Components'!$HJ241)</f>
        <v>3.8596230024329139E-4</v>
      </c>
      <c r="O238" s="165">
        <f>Return!B238*('DJI Components'!CU241/'DJI Components'!$HJ241)</f>
        <v>2.3659148991875923E-4</v>
      </c>
      <c r="P238" s="165">
        <f>Return!B238*('DJI Components'!DB241/'DJI Components'!$HJ241)</f>
        <v>1.3722228645088034E-4</v>
      </c>
      <c r="Q238" s="165">
        <f>Return!B238*('DJI Components'!DI241/'DJI Components'!$HJ241)</f>
        <v>4.9282329450117798E-4</v>
      </c>
      <c r="R238" s="165">
        <f>Return!B238*('DJI Components'!DP241/'DJI Components'!$HJ241)</f>
        <v>5.1872400254986226E-4</v>
      </c>
      <c r="S238" s="165">
        <f>Return!B238*('DJI Components'!DW241/'DJI Components'!$HJ241)</f>
        <v>1.8947965996736138E-4</v>
      </c>
      <c r="T238" s="165">
        <f>Return!B238*('DJI Components'!ED241/'DJI Components'!$HJ241)</f>
        <v>2.0507280049723671E-4</v>
      </c>
      <c r="U238" s="165">
        <f>Return!B238*('DJI Components'!EK241/'DJI Components'!$HJ241)</f>
        <v>2.3227621325339677E-3</v>
      </c>
      <c r="V238" s="165">
        <f>Return!B238*('DJI Components'!ER241/'DJI Components'!$HJ241)</f>
        <v>2.3578567431460623E-4</v>
      </c>
      <c r="W238" s="165">
        <f>Return!B238*('DJI Components'!EY241/'DJI Components'!$HJ241)</f>
        <v>3.7290843214388022E-4</v>
      </c>
      <c r="X238" s="165">
        <f>Return!B238*('DJI Components'!FF241/'DJI Components'!$HJ241)</f>
        <v>2.3131787326808079E-4</v>
      </c>
      <c r="Y238" s="165">
        <f>Return!B238*('DJI Components'!FM241/'DJI Components'!$HJ241)</f>
        <v>4.1980041586508469E-5</v>
      </c>
      <c r="Z238" s="165">
        <f>Return!B238*('DJI Components'!FT241/'DJI Components'!$HJ241)</f>
        <v>4.1412631499889487E-4</v>
      </c>
      <c r="AA238" s="165">
        <f>Return!B238*('DJI Components'!GA241/'DJI Components'!$HJ241)</f>
        <v>2.4781581944892318E-4</v>
      </c>
      <c r="AB238" s="165">
        <f>Return!B238*('DJI Components'!GH241/'DJI Components'!$HJ241)</f>
        <v>4.273023318611866E-4</v>
      </c>
      <c r="AC238" s="165">
        <f>Return!B238*('DJI Components'!GO241/'DJI Components'!$HJ241)</f>
        <v>3.2691489889109438E-5</v>
      </c>
      <c r="AD238" s="165">
        <f>Return!B238*('DJI Components'!GV241/'DJI Components'!$HJ241)</f>
        <v>4.5277961240821002E-4</v>
      </c>
      <c r="AE238" s="165">
        <f>Return!B238*('DJI Components'!HC241/'DJI Components'!$HJ241)</f>
        <v>3.4857863904920829E-4</v>
      </c>
      <c r="AF238" s="166">
        <f t="shared" si="4"/>
        <v>1.1500459197205503E-2</v>
      </c>
    </row>
    <row r="239" spans="1:32" x14ac:dyDescent="0.2">
      <c r="A239" s="127">
        <f>'DJI Components'!A242</f>
        <v>44420</v>
      </c>
      <c r="B239" s="164">
        <f>Return!B239*('DJI Components'!H242/'DJI Components'!$HJ242)</f>
        <v>-7.4318380640382594E-6</v>
      </c>
      <c r="C239" s="165">
        <f>Return!B239*('DJI Components'!O242/'DJI Components'!$HJ242)</f>
        <v>-8.5363757567854272E-6</v>
      </c>
      <c r="D239" s="165">
        <f>Return!D239*('DJI Components'!V242/'DJI Components'!$HJ242)</f>
        <v>1.165940110182789E-6</v>
      </c>
      <c r="E239" s="165">
        <f>Return!B239*('DJI Components'!AC242/'DJI Components'!$HJ242)</f>
        <v>-1.5693059745217004E-4</v>
      </c>
      <c r="F239" s="165">
        <f>Return!B239*('DJI Components'!AJ242/'DJI Components'!$HJ242)</f>
        <v>-8.9018493346507852E-6</v>
      </c>
      <c r="G239" s="165">
        <f>Return!B239*('DJI Components'!AQ242/'DJI Components'!$HJ242)</f>
        <v>-7.6881567136179617E-6</v>
      </c>
      <c r="H239" s="165">
        <f>Return!B239*('DJI Components'!AX242/'DJI Components'!$HJ242)</f>
        <v>-1.2656641140797693E-5</v>
      </c>
      <c r="I239" s="165">
        <f>Return!B239*('DJI Components'!BE242/'DJI Components'!$HJ242)</f>
        <v>-1.5152430733038492E-5</v>
      </c>
      <c r="J239" s="165">
        <f>Return!B239*('DJI Components'!BL242/'DJI Components'!$HJ242)</f>
        <v>-1.5644530148909854E-5</v>
      </c>
      <c r="K239" s="165">
        <f>Return!B239*('DJI Components'!BS242/'DJI Components'!$HJ242)</f>
        <v>-2.6014063424958596E-6</v>
      </c>
      <c r="L239" s="165">
        <f>Return!B239*('DJI Components'!BZ242/'DJI Components'!$HJ242)</f>
        <v>-8.9200726412131073E-6</v>
      </c>
      <c r="M239" s="165">
        <f>Return!B239*('DJI Components'!CG242/'DJI Components'!$HJ242)</f>
        <v>-7.2797582582936995E-6</v>
      </c>
      <c r="N239" s="165">
        <f>Return!B239*('DJI Components'!CN242/'DJI Components'!$HJ242)</f>
        <v>-2.2645212941276432E-5</v>
      </c>
      <c r="O239" s="165">
        <f>Return!B239*('DJI Components'!CU242/'DJI Components'!$HJ242)</f>
        <v>-1.3849955284653053E-5</v>
      </c>
      <c r="P239" s="165">
        <f>Return!B239*('DJI Components'!DB242/'DJI Components'!$HJ242)</f>
        <v>-8.1766726801233255E-6</v>
      </c>
      <c r="Q239" s="165">
        <f>Return!B239*('DJI Components'!DI242/'DJI Components'!$HJ242)</f>
        <v>-2.9407934291758516E-5</v>
      </c>
      <c r="R239" s="165">
        <f>Return!B239*('DJI Components'!DP242/'DJI Components'!$HJ242)</f>
        <v>-3.0826176833896754E-5</v>
      </c>
      <c r="S239" s="165">
        <f>Return!B239*('DJI Components'!DW242/'DJI Components'!$HJ242)</f>
        <v>-1.126968045380107E-5</v>
      </c>
      <c r="T239" s="165">
        <f>Return!B239*('DJI Components'!ED242/'DJI Components'!$HJ242)</f>
        <v>-1.2273358712257542E-5</v>
      </c>
      <c r="U239" s="165">
        <f>Return!B239*('DJI Components'!EK242/'DJI Components'!$HJ242)</f>
        <v>-1.3886758967465414E-4</v>
      </c>
      <c r="V239" s="165">
        <f>Return!B239*('DJI Components'!ER242/'DJI Components'!$HJ242)</f>
        <v>-1.3906110869290696E-5</v>
      </c>
      <c r="W239" s="165">
        <f>Return!B239*('DJI Components'!EY242/'DJI Components'!$HJ242)</f>
        <v>-2.2125593654473306E-5</v>
      </c>
      <c r="X239" s="165">
        <f>Return!B239*('DJI Components'!FF242/'DJI Components'!$HJ242)</f>
        <v>-1.4377155926075706E-5</v>
      </c>
      <c r="Y239" s="165">
        <f>Return!B239*('DJI Components'!FM242/'DJI Components'!$HJ242)</f>
        <v>-2.4894853993792981E-6</v>
      </c>
      <c r="Z239" s="165">
        <f>Return!B239*('DJI Components'!FT242/'DJI Components'!$HJ242)</f>
        <v>-2.4407409236350765E-5</v>
      </c>
      <c r="AA239" s="165">
        <f>Return!B239*('DJI Components'!GA242/'DJI Components'!$HJ242)</f>
        <v>-1.4688061604164872E-5</v>
      </c>
      <c r="AB239" s="165">
        <f>Return!B239*('DJI Components'!GH242/'DJI Components'!$HJ242)</f>
        <v>-2.4942510044614118E-5</v>
      </c>
      <c r="AC239" s="165">
        <f>Return!B239*('DJI Components'!GO242/'DJI Components'!$HJ242)</f>
        <v>-1.971534775741799E-6</v>
      </c>
      <c r="AD239" s="165">
        <f>Return!B239*('DJI Components'!GV242/'DJI Components'!$HJ242)</f>
        <v>-2.6632795055080381E-5</v>
      </c>
      <c r="AE239" s="165">
        <f>Return!B239*('DJI Components'!HC242/'DJI Components'!$HJ242)</f>
        <v>-2.077333248962929E-5</v>
      </c>
      <c r="AF239" s="166">
        <f t="shared" si="4"/>
        <v>-6.8420828640304967E-4</v>
      </c>
    </row>
    <row r="240" spans="1:32" x14ac:dyDescent="0.2">
      <c r="A240" s="127">
        <f>'DJI Components'!A243</f>
        <v>44421</v>
      </c>
      <c r="B240" s="164">
        <f>Return!B240*('DJI Components'!H243/'DJI Components'!$HJ243)</f>
        <v>-4.485475800148651E-5</v>
      </c>
      <c r="C240" s="165">
        <f>Return!B240*('DJI Components'!O243/'DJI Components'!$HJ243)</f>
        <v>-5.099040744922878E-5</v>
      </c>
      <c r="D240" s="165">
        <f>Return!D240*('DJI Components'!V243/'DJI Components'!$HJ243)</f>
        <v>8.7477416311109802E-5</v>
      </c>
      <c r="E240" s="165">
        <f>Return!B240*('DJI Components'!AC243/'DJI Components'!$HJ243)</f>
        <v>-9.5250815714274415E-4</v>
      </c>
      <c r="F240" s="165">
        <f>Return!B240*('DJI Components'!AJ243/'DJI Components'!$HJ243)</f>
        <v>-5.3112002967883801E-5</v>
      </c>
      <c r="G240" s="165">
        <f>Return!B240*('DJI Components'!AQ243/'DJI Components'!$HJ243)</f>
        <v>-4.6245116680087035E-5</v>
      </c>
      <c r="H240" s="165">
        <f>Return!B240*('DJI Components'!AX243/'DJI Components'!$HJ243)</f>
        <v>-7.62045327140516E-5</v>
      </c>
      <c r="I240" s="165">
        <f>Return!B240*('DJI Components'!BE243/'DJI Components'!$HJ243)</f>
        <v>-9.1970201495062648E-5</v>
      </c>
      <c r="J240" s="165">
        <f>Return!B240*('DJI Components'!BL243/'DJI Components'!$HJ243)</f>
        <v>-9.547315097883936E-5</v>
      </c>
      <c r="K240" s="165">
        <f>Return!B240*('DJI Components'!BS243/'DJI Components'!$HJ243)</f>
        <v>-1.5581323359148569E-5</v>
      </c>
      <c r="L240" s="165">
        <f>Return!B240*('DJI Components'!BZ243/'DJI Components'!$HJ243)</f>
        <v>-5.3515360026160243E-5</v>
      </c>
      <c r="M240" s="165">
        <f>Return!B240*('DJI Components'!CG243/'DJI Components'!$HJ243)</f>
        <v>-4.3767545127726511E-5</v>
      </c>
      <c r="N240" s="165">
        <f>Return!B240*('DJI Components'!CN243/'DJI Components'!$HJ243)</f>
        <v>-1.3614465919025039E-4</v>
      </c>
      <c r="O240" s="165">
        <f>Return!B240*('DJI Components'!CU243/'DJI Components'!$HJ243)</f>
        <v>-8.3867080122457309E-5</v>
      </c>
      <c r="P240" s="165">
        <f>Return!B240*('DJI Components'!DB243/'DJI Components'!$HJ243)</f>
        <v>-4.9597420785578649E-5</v>
      </c>
      <c r="Q240" s="165">
        <f>Return!B240*('DJI Components'!DI243/'DJI Components'!$HJ243)</f>
        <v>-1.7931170973414058E-4</v>
      </c>
      <c r="R240" s="165">
        <f>Return!B240*('DJI Components'!DP243/'DJI Components'!$HJ243)</f>
        <v>-1.8474924268282127E-4</v>
      </c>
      <c r="S240" s="165">
        <f>Return!B240*('DJI Components'!DW243/'DJI Components'!$HJ243)</f>
        <v>-6.8926791881219205E-5</v>
      </c>
      <c r="T240" s="165">
        <f>Return!B240*('DJI Components'!ED243/'DJI Components'!$HJ243)</f>
        <v>-7.505486654852436E-5</v>
      </c>
      <c r="U240" s="165">
        <f>Return!B240*('DJI Components'!EK243/'DJI Components'!$HJ243)</f>
        <v>-8.5051489796213989E-4</v>
      </c>
      <c r="V240" s="165">
        <f>Return!B240*('DJI Components'!ER243/'DJI Components'!$HJ243)</f>
        <v>-8.4804497848389422E-5</v>
      </c>
      <c r="W240" s="165">
        <f>Return!B240*('DJI Components'!EY243/'DJI Components'!$HJ243)</f>
        <v>-1.3480148830202597E-4</v>
      </c>
      <c r="X240" s="165">
        <f>Return!B240*('DJI Components'!FF243/'DJI Components'!$HJ243)</f>
        <v>-8.6182450891682222E-5</v>
      </c>
      <c r="Y240" s="165">
        <f>Return!B240*('DJI Components'!FM243/'DJI Components'!$HJ243)</f>
        <v>-1.5071575417885698E-5</v>
      </c>
      <c r="Z240" s="165">
        <f>Return!B240*('DJI Components'!FT243/'DJI Components'!$HJ243)</f>
        <v>-1.4928686460180846E-4</v>
      </c>
      <c r="AA240" s="165">
        <f>Return!B240*('DJI Components'!GA243/'DJI Components'!$HJ243)</f>
        <v>-8.9393307566562377E-5</v>
      </c>
      <c r="AB240" s="165">
        <f>Return!B240*('DJI Components'!GH243/'DJI Components'!$HJ243)</f>
        <v>-1.5173912247464701E-4</v>
      </c>
      <c r="AC240" s="165">
        <f>Return!B240*('DJI Components'!GO243/'DJI Components'!$HJ243)</f>
        <v>-1.19727907113198E-5</v>
      </c>
      <c r="AD240" s="165">
        <f>Return!B240*('DJI Components'!GV243/'DJI Components'!$HJ243)</f>
        <v>-1.6193207166427821E-4</v>
      </c>
      <c r="AE240" s="165">
        <f>Return!B240*('DJI Components'!HC243/'DJI Components'!$HJ243)</f>
        <v>-1.2716560721250602E-4</v>
      </c>
      <c r="AF240" s="166">
        <f t="shared" si="4"/>
        <v>-4.0772615852295458E-3</v>
      </c>
    </row>
    <row r="241" spans="1:32" x14ac:dyDescent="0.2">
      <c r="A241" s="127">
        <f>'DJI Components'!A244</f>
        <v>44424</v>
      </c>
      <c r="B241" s="164">
        <f>Return!B241*('DJI Components'!H244/'DJI Components'!$HJ244)</f>
        <v>9.2391402151473001E-5</v>
      </c>
      <c r="C241" s="165">
        <f>Return!B241*('DJI Components'!O244/'DJI Components'!$HJ244)</f>
        <v>1.0391928544846157E-4</v>
      </c>
      <c r="D241" s="165">
        <f>Return!D241*('DJI Components'!V244/'DJI Components'!$HJ244)</f>
        <v>7.9883335926571683E-5</v>
      </c>
      <c r="E241" s="165">
        <f>Return!B241*('DJI Components'!AC244/'DJI Components'!$HJ244)</f>
        <v>1.9714447450515657E-3</v>
      </c>
      <c r="F241" s="165">
        <f>Return!B241*('DJI Components'!AJ244/'DJI Components'!$HJ244)</f>
        <v>1.0596070200098193E-4</v>
      </c>
      <c r="G241" s="165">
        <f>Return!B241*('DJI Components'!AQ244/'DJI Components'!$HJ244)</f>
        <v>9.4064342503285213E-5</v>
      </c>
      <c r="H241" s="165">
        <f>Return!B241*('DJI Components'!AX244/'DJI Components'!$HJ244)</f>
        <v>1.5402794491901727E-4</v>
      </c>
      <c r="I241" s="165">
        <f>Return!B241*('DJI Components'!BE244/'DJI Components'!$HJ244)</f>
        <v>1.8717809690686394E-4</v>
      </c>
      <c r="J241" s="165">
        <f>Return!B241*('DJI Components'!BL244/'DJI Components'!$HJ244)</f>
        <v>1.9581491388118353E-4</v>
      </c>
      <c r="K241" s="165">
        <f>Return!B241*('DJI Components'!BS244/'DJI Components'!$HJ244)</f>
        <v>3.1669617928029828E-5</v>
      </c>
      <c r="L241" s="165">
        <f>Return!B241*('DJI Components'!BZ244/'DJI Components'!$HJ244)</f>
        <v>1.0863592287303265E-4</v>
      </c>
      <c r="M241" s="165">
        <f>Return!B241*('DJI Components'!CG244/'DJI Components'!$HJ244)</f>
        <v>9.3433063614986988E-5</v>
      </c>
      <c r="N241" s="165">
        <f>Return!B241*('DJI Components'!CN244/'DJI Components'!$HJ244)</f>
        <v>2.8114749897976759E-4</v>
      </c>
      <c r="O241" s="165">
        <f>Return!B241*('DJI Components'!CU244/'DJI Components'!$HJ244)</f>
        <v>1.7119882538440049E-4</v>
      </c>
      <c r="P241" s="165">
        <f>Return!B241*('DJI Components'!DB244/'DJI Components'!$HJ244)</f>
        <v>1.0157166035904943E-4</v>
      </c>
      <c r="Q241" s="165">
        <f>Return!B241*('DJI Components'!DI244/'DJI Components'!$HJ244)</f>
        <v>3.6947114169386634E-4</v>
      </c>
      <c r="R241" s="165">
        <f>Return!B241*('DJI Components'!DP244/'DJI Components'!$HJ244)</f>
        <v>3.7479561884811276E-4</v>
      </c>
      <c r="S241" s="165">
        <f>Return!B241*('DJI Components'!DW244/'DJI Components'!$HJ244)</f>
        <v>1.4202086104573834E-4</v>
      </c>
      <c r="T241" s="165">
        <f>Return!B241*('DJI Components'!ED244/'DJI Components'!$HJ244)</f>
        <v>1.5568486456645091E-4</v>
      </c>
      <c r="U241" s="165">
        <f>Return!B241*('DJI Components'!EK244/'DJI Components'!$HJ244)</f>
        <v>1.7471935544166965E-3</v>
      </c>
      <c r="V241" s="165">
        <f>Return!B241*('DJI Components'!ER244/'DJI Components'!$HJ244)</f>
        <v>1.7385289576988237E-4</v>
      </c>
      <c r="W241" s="165">
        <f>Return!B241*('DJI Components'!EY244/'DJI Components'!$HJ244)</f>
        <v>2.7719117419550962E-4</v>
      </c>
      <c r="X241" s="165">
        <f>Return!B241*('DJI Components'!FF244/'DJI Components'!$HJ244)</f>
        <v>1.7435735065849376E-4</v>
      </c>
      <c r="Y241" s="165">
        <f>Return!B241*('DJI Components'!FM244/'DJI Components'!$HJ244)</f>
        <v>3.1058850276519779E-5</v>
      </c>
      <c r="Z241" s="165">
        <f>Return!B241*('DJI Components'!FT244/'DJI Components'!$HJ244)</f>
        <v>3.1046578259126312E-4</v>
      </c>
      <c r="AA241" s="165">
        <f>Return!B241*('DJI Components'!GA244/'DJI Components'!$HJ244)</f>
        <v>1.8290719809475799E-4</v>
      </c>
      <c r="AB241" s="165">
        <f>Return!B241*('DJI Components'!GH244/'DJI Components'!$HJ244)</f>
        <v>3.1347199279417045E-4</v>
      </c>
      <c r="AC241" s="165">
        <f>Return!B241*('DJI Components'!GO244/'DJI Components'!$HJ244)</f>
        <v>2.5230636403168632E-5</v>
      </c>
      <c r="AD241" s="165">
        <f>Return!B241*('DJI Components'!GV244/'DJI Components'!$HJ244)</f>
        <v>3.3337538985268259E-4</v>
      </c>
      <c r="AE241" s="165">
        <f>Return!B241*('DJI Components'!HC244/'DJI Components'!$HJ244)</f>
        <v>2.5682783297385189E-4</v>
      </c>
      <c r="AF241" s="166">
        <f t="shared" si="4"/>
        <v>8.6402465021098388E-3</v>
      </c>
    </row>
    <row r="242" spans="1:32" x14ac:dyDescent="0.2">
      <c r="A242" s="127">
        <f>'DJI Components'!A245</f>
        <v>44425</v>
      </c>
      <c r="B242" s="164">
        <f>Return!B242*('DJI Components'!H245/'DJI Components'!$HJ245)</f>
        <v>-1.4463633810498399E-4</v>
      </c>
      <c r="C242" s="165">
        <f>Return!B242*('DJI Components'!O245/'DJI Components'!$HJ245)</f>
        <v>-1.6384661898831573E-4</v>
      </c>
      <c r="D242" s="165">
        <f>Return!D242*('DJI Components'!V245/'DJI Components'!$HJ245)</f>
        <v>7.47840875143242E-6</v>
      </c>
      <c r="E242" s="165">
        <f>Return!B242*('DJI Components'!AC245/'DJI Components'!$HJ245)</f>
        <v>-3.1098318339875743E-3</v>
      </c>
      <c r="F242" s="165">
        <f>Return!B242*('DJI Components'!AJ245/'DJI Components'!$HJ245)</f>
        <v>-1.6315930727799278E-4</v>
      </c>
      <c r="G242" s="165">
        <f>Return!B242*('DJI Components'!AQ245/'DJI Components'!$HJ245)</f>
        <v>-1.4637133983629136E-4</v>
      </c>
      <c r="H242" s="165">
        <f>Return!B242*('DJI Components'!AX245/'DJI Components'!$HJ245)</f>
        <v>-2.4401382013130305E-4</v>
      </c>
      <c r="I242" s="165">
        <f>Return!B242*('DJI Components'!BE245/'DJI Components'!$HJ245)</f>
        <v>-2.9566478785162661E-4</v>
      </c>
      <c r="J242" s="165">
        <f>Return!B242*('DJI Components'!BL245/'DJI Components'!$HJ245)</f>
        <v>-3.0971716199248186E-4</v>
      </c>
      <c r="K242" s="165">
        <f>Return!B242*('DJI Components'!BS245/'DJI Components'!$HJ245)</f>
        <v>-4.9329277113922454E-5</v>
      </c>
      <c r="L242" s="165">
        <f>Return!B242*('DJI Components'!BZ245/'DJI Components'!$HJ245)</f>
        <v>-1.7100032261079521E-4</v>
      </c>
      <c r="M242" s="165">
        <f>Return!B242*('DJI Components'!CG245/'DJI Components'!$HJ245)</f>
        <v>-1.4973800228177165E-4</v>
      </c>
      <c r="N242" s="165">
        <f>Return!B242*('DJI Components'!CN245/'DJI Components'!$HJ245)</f>
        <v>-4.2401921634427039E-4</v>
      </c>
      <c r="O242" s="165">
        <f>Return!B242*('DJI Components'!CU245/'DJI Components'!$HJ245)</f>
        <v>-2.6776384058188921E-4</v>
      </c>
      <c r="P242" s="165">
        <f>Return!B242*('DJI Components'!DB245/'DJI Components'!$HJ245)</f>
        <v>-1.5990162263239963E-4</v>
      </c>
      <c r="Q242" s="165">
        <f>Return!B242*('DJI Components'!DI245/'DJI Components'!$HJ245)</f>
        <v>-5.9180156231241992E-4</v>
      </c>
      <c r="R242" s="165">
        <f>Return!B242*('DJI Components'!DP245/'DJI Components'!$HJ245)</f>
        <v>-5.8769109506724975E-4</v>
      </c>
      <c r="S242" s="165">
        <f>Return!B242*('DJI Components'!DW245/'DJI Components'!$HJ245)</f>
        <v>-2.2477084590800511E-4</v>
      </c>
      <c r="T242" s="165">
        <f>Return!B242*('DJI Components'!ED245/'DJI Components'!$HJ245)</f>
        <v>-2.4995787017503476E-4</v>
      </c>
      <c r="U242" s="165">
        <f>Return!B242*('DJI Components'!EK245/'DJI Components'!$HJ245)</f>
        <v>-2.7588469086290779E-3</v>
      </c>
      <c r="V242" s="165">
        <f>Return!B242*('DJI Components'!ER245/'DJI Components'!$HJ245)</f>
        <v>-2.7321874314451818E-4</v>
      </c>
      <c r="W242" s="165">
        <f>Return!B242*('DJI Components'!EY245/'DJI Components'!$HJ245)</f>
        <v>-4.4068931239551914E-4</v>
      </c>
      <c r="X242" s="165">
        <f>Return!B242*('DJI Components'!FF245/'DJI Components'!$HJ245)</f>
        <v>-2.7873264403329291E-4</v>
      </c>
      <c r="Y242" s="165">
        <f>Return!B242*('DJI Components'!FM245/'DJI Components'!$HJ245)</f>
        <v>-4.9659304481006096E-5</v>
      </c>
      <c r="Z242" s="165">
        <f>Return!B242*('DJI Components'!FT245/'DJI Components'!$HJ245)</f>
        <v>-4.9817084293348509E-4</v>
      </c>
      <c r="AA242" s="165">
        <f>Return!B242*('DJI Components'!GA245/'DJI Components'!$HJ245)</f>
        <v>-2.9134864066689939E-4</v>
      </c>
      <c r="AB242" s="165">
        <f>Return!B242*('DJI Components'!GH245/'DJI Components'!$HJ245)</f>
        <v>-4.9578986589870848E-4</v>
      </c>
      <c r="AC242" s="165">
        <f>Return!B242*('DJI Components'!GO245/'DJI Components'!$HJ245)</f>
        <v>-4.0346838326048733E-5</v>
      </c>
      <c r="AD242" s="165">
        <f>Return!B242*('DJI Components'!GV245/'DJI Components'!$HJ245)</f>
        <v>-5.2895982716207187E-4</v>
      </c>
      <c r="AE242" s="165">
        <f>Return!B242*('DJI Components'!HC245/'DJI Components'!$HJ245)</f>
        <v>-4.002183395870702E-4</v>
      </c>
      <c r="AF242" s="166">
        <f t="shared" si="4"/>
        <v>-1.3501717721704595E-2</v>
      </c>
    </row>
    <row r="243" spans="1:32" x14ac:dyDescent="0.2">
      <c r="A243" s="127">
        <f>'DJI Components'!A246</f>
        <v>44426</v>
      </c>
      <c r="B243" s="164">
        <f>Return!B243*('DJI Components'!H246/'DJI Components'!$HJ246)</f>
        <v>-1.6061765231916786E-4</v>
      </c>
      <c r="C243" s="165">
        <f>Return!B243*('DJI Components'!O246/'DJI Components'!$HJ246)</f>
        <v>-1.8193743708388722E-4</v>
      </c>
      <c r="D243" s="165">
        <f>Return!D243*('DJI Components'!V246/'DJI Components'!$HJ246)</f>
        <v>-2.5373162918937274E-4</v>
      </c>
      <c r="E243" s="165">
        <f>Return!B243*('DJI Components'!AC246/'DJI Components'!$HJ246)</f>
        <v>-3.4174400756408776E-3</v>
      </c>
      <c r="F243" s="165">
        <f>Return!B243*('DJI Components'!AJ246/'DJI Components'!$HJ246)</f>
        <v>-1.8132411117918569E-4</v>
      </c>
      <c r="G243" s="165">
        <f>Return!B243*('DJI Components'!AQ246/'DJI Components'!$HJ246)</f>
        <v>-1.6225154009891972E-4</v>
      </c>
      <c r="H243" s="165">
        <f>Return!B243*('DJI Components'!AX246/'DJI Components'!$HJ246)</f>
        <v>-2.6415856312782157E-4</v>
      </c>
      <c r="I243" s="165">
        <f>Return!B243*('DJI Components'!BE246/'DJI Components'!$HJ246)</f>
        <v>-3.2829349644075998E-4</v>
      </c>
      <c r="J243" s="165">
        <f>Return!B243*('DJI Components'!BL246/'DJI Components'!$HJ246)</f>
        <v>-3.4450340911828961E-4</v>
      </c>
      <c r="K243" s="165">
        <f>Return!B243*('DJI Components'!BS246/'DJI Components'!$HJ246)</f>
        <v>-5.4607645667814537E-5</v>
      </c>
      <c r="L243" s="165">
        <f>Return!B243*('DJI Components'!BZ246/'DJI Components'!$HJ246)</f>
        <v>-1.8989428835331084E-4</v>
      </c>
      <c r="M243" s="165">
        <f>Return!B243*('DJI Components'!CG246/'DJI Components'!$HJ246)</f>
        <v>-1.6851630684222181E-4</v>
      </c>
      <c r="N243" s="165">
        <f>Return!B243*('DJI Components'!CN246/'DJI Components'!$HJ246)</f>
        <v>-4.7934724801611695E-4</v>
      </c>
      <c r="O243" s="165">
        <f>Return!B243*('DJI Components'!CU246/'DJI Components'!$HJ246)</f>
        <v>-2.9908437993274485E-4</v>
      </c>
      <c r="P243" s="165">
        <f>Return!B243*('DJI Components'!DB246/'DJI Components'!$HJ246)</f>
        <v>-1.7658150011277531E-4</v>
      </c>
      <c r="Q243" s="165">
        <f>Return!B243*('DJI Components'!DI246/'DJI Components'!$HJ246)</f>
        <v>-6.588798316850931E-4</v>
      </c>
      <c r="R243" s="165">
        <f>Return!B243*('DJI Components'!DP246/'DJI Components'!$HJ246)</f>
        <v>-6.5668685962832411E-4</v>
      </c>
      <c r="S243" s="165">
        <f>Return!B243*('DJI Components'!DW246/'DJI Components'!$HJ246)</f>
        <v>-2.511469289243251E-4</v>
      </c>
      <c r="T243" s="165">
        <f>Return!B243*('DJI Components'!ED246/'DJI Components'!$HJ246)</f>
        <v>-2.7815163178223143E-4</v>
      </c>
      <c r="U243" s="165">
        <f>Return!B243*('DJI Components'!EK246/'DJI Components'!$HJ246)</f>
        <v>-3.0861268460838785E-3</v>
      </c>
      <c r="V243" s="165">
        <f>Return!B243*('DJI Components'!ER246/'DJI Components'!$HJ246)</f>
        <v>-3.0476110528008366E-4</v>
      </c>
      <c r="W243" s="165">
        <f>Return!B243*('DJI Components'!EY246/'DJI Components'!$HJ246)</f>
        <v>-4.9153339244829245E-4</v>
      </c>
      <c r="X243" s="165">
        <f>Return!B243*('DJI Components'!FF246/'DJI Components'!$HJ246)</f>
        <v>-3.2213029149512725E-4</v>
      </c>
      <c r="Y243" s="165">
        <f>Return!B243*('DJI Components'!FM246/'DJI Components'!$HJ246)</f>
        <v>-5.5935958152854095E-5</v>
      </c>
      <c r="Z243" s="165">
        <f>Return!B243*('DJI Components'!FT246/'DJI Components'!$HJ246)</f>
        <v>-5.5583302820362654E-4</v>
      </c>
      <c r="AA243" s="165">
        <f>Return!B243*('DJI Components'!GA246/'DJI Components'!$HJ246)</f>
        <v>-3.2439346690856072E-4</v>
      </c>
      <c r="AB243" s="165">
        <f>Return!B243*('DJI Components'!GH246/'DJI Components'!$HJ246)</f>
        <v>-5.5217510843666418E-4</v>
      </c>
      <c r="AC243" s="165">
        <f>Return!B243*('DJI Components'!GO246/'DJI Components'!$HJ246)</f>
        <v>-4.4353830971045805E-5</v>
      </c>
      <c r="AD243" s="165">
        <f>Return!B243*('DJI Components'!GV246/'DJI Components'!$HJ246)</f>
        <v>-5.9015992703620207E-4</v>
      </c>
      <c r="AE243" s="165">
        <f>Return!B243*('DJI Components'!HC246/'DJI Components'!$HJ246)</f>
        <v>-4.4851709786407736E-4</v>
      </c>
      <c r="AF243" s="166">
        <f t="shared" si="4"/>
        <v>-1.5283074588023656E-2</v>
      </c>
    </row>
    <row r="244" spans="1:32" x14ac:dyDescent="0.2">
      <c r="A244" s="127">
        <f>'DJI Components'!A247</f>
        <v>44427</v>
      </c>
      <c r="B244" s="164">
        <f>Return!B244*('DJI Components'!H247/'DJI Components'!$HJ247)</f>
        <v>-6.1024600211984156E-5</v>
      </c>
      <c r="C244" s="165">
        <f>Return!B244*('DJI Components'!O247/'DJI Components'!$HJ247)</f>
        <v>-6.8202154903645177E-5</v>
      </c>
      <c r="D244" s="165">
        <f>Return!D244*('DJI Components'!V247/'DJI Components'!$HJ247)</f>
        <v>-1.4492409990522097E-4</v>
      </c>
      <c r="E244" s="165">
        <f>Return!B244*('DJI Components'!AC247/'DJI Components'!$HJ247)</f>
        <v>-1.3090888484225095E-3</v>
      </c>
      <c r="F244" s="165">
        <f>Return!B244*('DJI Components'!AJ247/'DJI Components'!$HJ247)</f>
        <v>-6.7132901261309026E-5</v>
      </c>
      <c r="G244" s="165">
        <f>Return!B244*('DJI Components'!AQ247/'DJI Components'!$HJ247)</f>
        <v>-6.0424086377615119E-5</v>
      </c>
      <c r="H244" s="165">
        <f>Return!B244*('DJI Components'!AX247/'DJI Components'!$HJ247)</f>
        <v>-9.8438382756044736E-5</v>
      </c>
      <c r="I244" s="165">
        <f>Return!B244*('DJI Components'!BE247/'DJI Components'!$HJ247)</f>
        <v>-1.3028807316522436E-4</v>
      </c>
      <c r="J244" s="165">
        <f>Return!B244*('DJI Components'!BL247/'DJI Components'!$HJ247)</f>
        <v>-1.3249897248980038E-4</v>
      </c>
      <c r="K244" s="165">
        <f>Return!B244*('DJI Components'!BS247/'DJI Components'!$HJ247)</f>
        <v>-2.0590050616397939E-5</v>
      </c>
      <c r="L244" s="165">
        <f>Return!B244*('DJI Components'!BZ247/'DJI Components'!$HJ247)</f>
        <v>-7.1620829849970406E-5</v>
      </c>
      <c r="M244" s="165">
        <f>Return!B244*('DJI Components'!CG247/'DJI Components'!$HJ247)</f>
        <v>-6.3760058411835603E-5</v>
      </c>
      <c r="N244" s="165">
        <f>Return!B244*('DJI Components'!CN247/'DJI Components'!$HJ247)</f>
        <v>-1.8396280295745454E-4</v>
      </c>
      <c r="O244" s="165">
        <f>Return!B244*('DJI Components'!CU247/'DJI Components'!$HJ247)</f>
        <v>-1.1484967439730296E-4</v>
      </c>
      <c r="P244" s="165">
        <f>Return!B244*('DJI Components'!DB247/'DJI Components'!$HJ247)</f>
        <v>-6.678314136083466E-5</v>
      </c>
      <c r="Q244" s="165">
        <f>Return!B244*('DJI Components'!DI247/'DJI Components'!$HJ247)</f>
        <v>-2.5376751572581379E-4</v>
      </c>
      <c r="R244" s="165">
        <f>Return!B244*('DJI Components'!DP247/'DJI Components'!$HJ247)</f>
        <v>-2.4887125500454115E-4</v>
      </c>
      <c r="S244" s="165">
        <f>Return!B244*('DJI Components'!DW247/'DJI Components'!$HJ247)</f>
        <v>-9.5639007945271608E-5</v>
      </c>
      <c r="T244" s="165">
        <f>Return!B244*('DJI Components'!ED247/'DJI Components'!$HJ247)</f>
        <v>-1.0721773954168256E-4</v>
      </c>
      <c r="U244" s="165">
        <f>Return!B244*('DJI Components'!EK247/'DJI Components'!$HJ247)</f>
        <v>-1.2039395454214316E-3</v>
      </c>
      <c r="V244" s="165">
        <f>Return!B244*('DJI Components'!ER247/'DJI Components'!$HJ247)</f>
        <v>-1.1424997031729526E-4</v>
      </c>
      <c r="W244" s="165">
        <f>Return!B244*('DJI Components'!EY247/'DJI Components'!$HJ247)</f>
        <v>-1.9006640743148362E-4</v>
      </c>
      <c r="X244" s="165">
        <f>Return!B244*('DJI Components'!FF247/'DJI Components'!$HJ247)</f>
        <v>-1.2363869425165275E-4</v>
      </c>
      <c r="Y244" s="165">
        <f>Return!B244*('DJI Components'!FM247/'DJI Components'!$HJ247)</f>
        <v>-2.1479603570865734E-5</v>
      </c>
      <c r="Z244" s="165">
        <f>Return!B244*('DJI Components'!FT247/'DJI Components'!$HJ247)</f>
        <v>-2.1780492096452089E-4</v>
      </c>
      <c r="AA244" s="165">
        <f>Return!B244*('DJI Components'!GA247/'DJI Components'!$HJ247)</f>
        <v>-1.2375108815700661E-4</v>
      </c>
      <c r="AB244" s="165">
        <f>Return!B244*('DJI Components'!GH247/'DJI Components'!$HJ247)</f>
        <v>-2.1097199772904577E-4</v>
      </c>
      <c r="AC244" s="165">
        <f>Return!B244*('DJI Components'!GO247/'DJI Components'!$HJ247)</f>
        <v>-1.6481200434453818E-5</v>
      </c>
      <c r="AD244" s="165">
        <f>Return!B244*('DJI Components'!GV247/'DJI Components'!$HJ247)</f>
        <v>-2.2707126402306802E-4</v>
      </c>
      <c r="AE244" s="165">
        <f>Return!B244*('DJI Components'!HC247/'DJI Components'!$HJ247)</f>
        <v>-1.6994973381636211E-4</v>
      </c>
      <c r="AF244" s="166">
        <f t="shared" si="4"/>
        <v>-5.9184886214216446E-3</v>
      </c>
    </row>
    <row r="245" spans="1:32" x14ac:dyDescent="0.2">
      <c r="A245" s="127">
        <f>'DJI Components'!A248</f>
        <v>44428</v>
      </c>
      <c r="B245" s="164">
        <f>Return!B245*('DJI Components'!H248/'DJI Components'!$HJ248)</f>
        <v>-6.3054807214972839E-5</v>
      </c>
      <c r="C245" s="165">
        <f>Return!B245*('DJI Components'!O248/'DJI Components'!$HJ248)</f>
        <v>-7.1227810447835294E-5</v>
      </c>
      <c r="D245" s="165">
        <f>Return!D245*('DJI Components'!V248/'DJI Components'!$HJ248)</f>
        <v>-5.0609272327151216E-5</v>
      </c>
      <c r="E245" s="165">
        <f>Return!B245*('DJI Components'!AC248/'DJI Components'!$HJ248)</f>
        <v>-1.3748260634814551E-3</v>
      </c>
      <c r="F245" s="165">
        <f>Return!B245*('DJI Components'!AJ248/'DJI Components'!$HJ248)</f>
        <v>-6.9962934886563921E-5</v>
      </c>
      <c r="G245" s="165">
        <f>Return!B245*('DJI Components'!AQ248/'DJI Components'!$HJ248)</f>
        <v>-6.2970901239727664E-5</v>
      </c>
      <c r="H245" s="165">
        <f>Return!B245*('DJI Components'!AX248/'DJI Components'!$HJ248)</f>
        <v>-1.0235288630713101E-4</v>
      </c>
      <c r="I245" s="165">
        <f>Return!B245*('DJI Components'!BE248/'DJI Components'!$HJ248)</f>
        <v>-1.3770171599855166E-4</v>
      </c>
      <c r="J245" s="165">
        <f>Return!B245*('DJI Components'!BL248/'DJI Components'!$HJ248)</f>
        <v>-1.3722033703555638E-4</v>
      </c>
      <c r="K245" s="165">
        <f>Return!B245*('DJI Components'!BS248/'DJI Components'!$HJ248)</f>
        <v>-2.1386022319770142E-5</v>
      </c>
      <c r="L245" s="165">
        <f>Return!B245*('DJI Components'!BZ248/'DJI Components'!$HJ248)</f>
        <v>-7.489621336019359E-5</v>
      </c>
      <c r="M245" s="165">
        <f>Return!B245*('DJI Components'!CG248/'DJI Components'!$HJ248)</f>
        <v>-6.6355875941391548E-5</v>
      </c>
      <c r="N245" s="165">
        <f>Return!B245*('DJI Components'!CN248/'DJI Components'!$HJ248)</f>
        <v>-1.9501336967448477E-4</v>
      </c>
      <c r="O245" s="165">
        <f>Return!B245*('DJI Components'!CU248/'DJI Components'!$HJ248)</f>
        <v>-1.1842506183424637E-4</v>
      </c>
      <c r="P245" s="165">
        <f>Return!B245*('DJI Components'!DB248/'DJI Components'!$HJ248)</f>
        <v>-6.9979884454807423E-5</v>
      </c>
      <c r="Q245" s="165">
        <f>Return!B245*('DJI Components'!DI248/'DJI Components'!$HJ248)</f>
        <v>-2.6511633493445124E-4</v>
      </c>
      <c r="R245" s="165">
        <f>Return!B245*('DJI Components'!DP248/'DJI Components'!$HJ248)</f>
        <v>-2.5947841464195646E-4</v>
      </c>
      <c r="S245" s="165">
        <f>Return!B245*('DJI Components'!DW248/'DJI Components'!$HJ248)</f>
        <v>-9.9959798094101314E-5</v>
      </c>
      <c r="T245" s="165">
        <f>Return!B245*('DJI Components'!ED248/'DJI Components'!$HJ248)</f>
        <v>-1.117821219439486E-4</v>
      </c>
      <c r="U245" s="165">
        <f>Return!B245*('DJI Components'!EK248/'DJI Components'!$HJ248)</f>
        <v>-1.2836951944614808E-3</v>
      </c>
      <c r="V245" s="165">
        <f>Return!B245*('DJI Components'!ER248/'DJI Components'!$HJ248)</f>
        <v>-1.2035877184835842E-4</v>
      </c>
      <c r="W245" s="165">
        <f>Return!B245*('DJI Components'!EY248/'DJI Components'!$HJ248)</f>
        <v>-1.9773994906136525E-4</v>
      </c>
      <c r="X245" s="165">
        <f>Return!B245*('DJI Components'!FF248/'DJI Components'!$HJ248)</f>
        <v>-1.2596559922427403E-4</v>
      </c>
      <c r="Y245" s="165">
        <f>Return!B245*('DJI Components'!FM248/'DJI Components'!$HJ248)</f>
        <v>-2.2521834215038953E-5</v>
      </c>
      <c r="Z245" s="165">
        <f>Return!B245*('DJI Components'!FT248/'DJI Components'!$HJ248)</f>
        <v>-2.2740534157338559E-4</v>
      </c>
      <c r="AA245" s="165">
        <f>Return!B245*('DJI Components'!GA248/'DJI Components'!$HJ248)</f>
        <v>-1.2900709260921516E-4</v>
      </c>
      <c r="AB245" s="165">
        <f>Return!B245*('DJI Components'!GH248/'DJI Components'!$HJ248)</f>
        <v>-2.1913939633717462E-4</v>
      </c>
      <c r="AC245" s="165">
        <f>Return!B245*('DJI Components'!GO248/'DJI Components'!$HJ248)</f>
        <v>-1.705620460000752E-5</v>
      </c>
      <c r="AD245" s="165">
        <f>Return!B245*('DJI Components'!GV248/'DJI Components'!$HJ248)</f>
        <v>-2.3818347099551602E-4</v>
      </c>
      <c r="AE245" s="165">
        <f>Return!B245*('DJI Components'!HC248/'DJI Components'!$HJ248)</f>
        <v>-1.7859636584509093E-4</v>
      </c>
      <c r="AF245" s="166">
        <f t="shared" si="4"/>
        <v>-6.1119890469092065E-3</v>
      </c>
    </row>
    <row r="246" spans="1:32" x14ac:dyDescent="0.2">
      <c r="A246" s="127">
        <f>'DJI Components'!A249</f>
        <v>44431</v>
      </c>
      <c r="B246" s="164">
        <f>Return!B246*('DJI Components'!H249/'DJI Components'!$HJ249)</f>
        <v>2.7459566573965823E-5</v>
      </c>
      <c r="C246" s="165">
        <f>Return!B246*('DJI Components'!O249/'DJI Components'!$HJ249)</f>
        <v>3.1071478780726817E-5</v>
      </c>
      <c r="D246" s="165">
        <f>Return!D246*('DJI Components'!V249/'DJI Components'!$HJ249)</f>
        <v>1.2238829624052017E-4</v>
      </c>
      <c r="E246" s="165">
        <f>Return!B246*('DJI Components'!AC249/'DJI Components'!$HJ249)</f>
        <v>6.0324423362734616E-4</v>
      </c>
      <c r="F246" s="165">
        <f>Return!B246*('DJI Components'!AJ249/'DJI Components'!$HJ249)</f>
        <v>3.1348148125866565E-5</v>
      </c>
      <c r="G246" s="165">
        <f>Return!B246*('DJI Components'!AQ249/'DJI Components'!$HJ249)</f>
        <v>2.7910232904621657E-5</v>
      </c>
      <c r="H246" s="165">
        <f>Return!B246*('DJI Components'!AX249/'DJI Components'!$HJ249)</f>
        <v>4.559983705285957E-5</v>
      </c>
      <c r="I246" s="165">
        <f>Return!B246*('DJI Components'!BE249/'DJI Components'!$HJ249)</f>
        <v>6.0135825061118214E-5</v>
      </c>
      <c r="J246" s="165">
        <f>Return!B246*('DJI Components'!BL249/'DJI Components'!$HJ249)</f>
        <v>5.9387599021553042E-5</v>
      </c>
      <c r="K246" s="165">
        <f>Return!B246*('DJI Components'!BS249/'DJI Components'!$HJ249)</f>
        <v>9.3993790730093063E-6</v>
      </c>
      <c r="L246" s="165">
        <f>Return!B246*('DJI Components'!BZ249/'DJI Components'!$HJ249)</f>
        <v>3.2987688227549346E-5</v>
      </c>
      <c r="M246" s="165">
        <f>Return!B246*('DJI Components'!CG249/'DJI Components'!$HJ249)</f>
        <v>2.8473785203325255E-5</v>
      </c>
      <c r="N246" s="165">
        <f>Return!B246*('DJI Components'!CN249/'DJI Components'!$HJ249)</f>
        <v>8.431304502711507E-5</v>
      </c>
      <c r="O246" s="165">
        <f>Return!B246*('DJI Components'!CU249/'DJI Components'!$HJ249)</f>
        <v>5.2641303460126893E-5</v>
      </c>
      <c r="P246" s="165">
        <f>Return!B246*('DJI Components'!DB249/'DJI Components'!$HJ249)</f>
        <v>3.0505318233571239E-5</v>
      </c>
      <c r="Q246" s="165">
        <f>Return!B246*('DJI Components'!DI249/'DJI Components'!$HJ249)</f>
        <v>1.1397197444994249E-4</v>
      </c>
      <c r="R246" s="165">
        <f>Return!B246*('DJI Components'!DP249/'DJI Components'!$HJ249)</f>
        <v>1.1413982864471183E-4</v>
      </c>
      <c r="S246" s="165">
        <f>Return!B246*('DJI Components'!DW249/'DJI Components'!$HJ249)</f>
        <v>4.3627903718548977E-5</v>
      </c>
      <c r="T246" s="165">
        <f>Return!B246*('DJI Components'!ED249/'DJI Components'!$HJ249)</f>
        <v>4.836450728349526E-5</v>
      </c>
      <c r="U246" s="165">
        <f>Return!B246*('DJI Components'!EK249/'DJI Components'!$HJ249)</f>
        <v>5.5807010172369547E-4</v>
      </c>
      <c r="V246" s="165">
        <f>Return!B246*('DJI Components'!ER249/'DJI Components'!$HJ249)</f>
        <v>5.2875948316189909E-5</v>
      </c>
      <c r="W246" s="165">
        <f>Return!B246*('DJI Components'!EY249/'DJI Components'!$HJ249)</f>
        <v>8.5445122359888653E-5</v>
      </c>
      <c r="X246" s="165">
        <f>Return!B246*('DJI Components'!FF249/'DJI Components'!$HJ249)</f>
        <v>5.3924927340806549E-5</v>
      </c>
      <c r="Y246" s="165">
        <f>Return!B246*('DJI Components'!FM249/'DJI Components'!$HJ249)</f>
        <v>9.7245959659711094E-6</v>
      </c>
      <c r="Z246" s="165">
        <f>Return!B246*('DJI Components'!FT249/'DJI Components'!$HJ249)</f>
        <v>9.7767731230875547E-5</v>
      </c>
      <c r="AA246" s="165">
        <f>Return!B246*('DJI Components'!GA249/'DJI Components'!$HJ249)</f>
        <v>5.5929914739611368E-5</v>
      </c>
      <c r="AB246" s="165">
        <f>Return!B246*('DJI Components'!GH249/'DJI Components'!$HJ249)</f>
        <v>9.6321055257716603E-5</v>
      </c>
      <c r="AC246" s="165">
        <f>Return!B246*('DJI Components'!GO249/'DJI Components'!$HJ249)</f>
        <v>7.322596588544565E-6</v>
      </c>
      <c r="AD246" s="165">
        <f>Return!B246*('DJI Components'!GV249/'DJI Components'!$HJ249)</f>
        <v>1.0276564716409478E-4</v>
      </c>
      <c r="AE246" s="165">
        <f>Return!B246*('DJI Components'!HC249/'DJI Components'!$HJ249)</f>
        <v>7.8693707806173563E-5</v>
      </c>
      <c r="AF246" s="166">
        <f t="shared" si="4"/>
        <v>2.7658112992035417E-3</v>
      </c>
    </row>
    <row r="247" spans="1:32" x14ac:dyDescent="0.2">
      <c r="A247" s="127">
        <f>'DJI Components'!A250</f>
        <v>44432</v>
      </c>
      <c r="B247" s="164">
        <f>Return!B247*('DJI Components'!H250/'DJI Components'!$HJ250)</f>
        <v>3.6950550209332663E-6</v>
      </c>
      <c r="C247" s="165">
        <f>Return!B247*('DJI Components'!O250/'DJI Components'!$HJ250)</f>
        <v>4.1991231959216232E-6</v>
      </c>
      <c r="D247" s="165">
        <f>Return!D247*('DJI Components'!V250/'DJI Components'!$HJ250)</f>
        <v>-7.1763367736258813E-5</v>
      </c>
      <c r="E247" s="165">
        <f>Return!B247*('DJI Components'!AC250/'DJI Components'!$HJ250)</f>
        <v>8.1096650008102177E-5</v>
      </c>
      <c r="F247" s="165">
        <f>Return!B247*('DJI Components'!AJ250/'DJI Components'!$HJ250)</f>
        <v>4.2558164381777428E-6</v>
      </c>
      <c r="G247" s="165">
        <f>Return!B247*('DJI Components'!AQ250/'DJI Components'!$HJ250)</f>
        <v>3.8162815021045207E-6</v>
      </c>
      <c r="H247" s="165">
        <f>Return!B247*('DJI Components'!AX250/'DJI Components'!$HJ250)</f>
        <v>6.2042539851066121E-6</v>
      </c>
      <c r="I247" s="165">
        <f>Return!B247*('DJI Components'!BE250/'DJI Components'!$HJ250)</f>
        <v>8.196960789623675E-6</v>
      </c>
      <c r="J247" s="165">
        <f>Return!B247*('DJI Components'!BL250/'DJI Components'!$HJ250)</f>
        <v>7.9276662494264195E-6</v>
      </c>
      <c r="K247" s="165">
        <f>Return!B247*('DJI Components'!BS250/'DJI Components'!$HJ250)</f>
        <v>1.2820240592747429E-6</v>
      </c>
      <c r="L247" s="165">
        <f>Return!B247*('DJI Components'!BZ250/'DJI Components'!$HJ250)</f>
        <v>4.5159331654730393E-6</v>
      </c>
      <c r="M247" s="165">
        <f>Return!B247*('DJI Components'!CG250/'DJI Components'!$HJ250)</f>
        <v>3.7799866785919134E-6</v>
      </c>
      <c r="N247" s="165">
        <f>Return!B247*('DJI Components'!CN250/'DJI Components'!$HJ250)</f>
        <v>1.1243096237656132E-5</v>
      </c>
      <c r="O247" s="165">
        <f>Return!B247*('DJI Components'!CU250/'DJI Components'!$HJ250)</f>
        <v>7.1582054982827258E-6</v>
      </c>
      <c r="P247" s="165">
        <f>Return!B247*('DJI Components'!DB250/'DJI Components'!$HJ250)</f>
        <v>4.1098928198941065E-6</v>
      </c>
      <c r="Q247" s="165">
        <f>Return!B247*('DJI Components'!DI250/'DJI Components'!$HJ250)</f>
        <v>1.5139328655083436E-5</v>
      </c>
      <c r="R247" s="165">
        <f>Return!B247*('DJI Components'!DP250/'DJI Components'!$HJ250)</f>
        <v>1.5448574060731736E-5</v>
      </c>
      <c r="S247" s="165">
        <f>Return!B247*('DJI Components'!DW250/'DJI Components'!$HJ250)</f>
        <v>5.8384924011167008E-6</v>
      </c>
      <c r="T247" s="165">
        <f>Return!B247*('DJI Components'!ED250/'DJI Components'!$HJ250)</f>
        <v>6.4509761551655718E-6</v>
      </c>
      <c r="U247" s="165">
        <f>Return!B247*('DJI Components'!EK250/'DJI Components'!$HJ250)</f>
        <v>7.456869695558528E-5</v>
      </c>
      <c r="V247" s="165">
        <f>Return!B247*('DJI Components'!ER250/'DJI Components'!$HJ250)</f>
        <v>7.1235108079234434E-6</v>
      </c>
      <c r="W247" s="165">
        <f>Return!B247*('DJI Components'!EY250/'DJI Components'!$HJ250)</f>
        <v>1.1400502778691702E-5</v>
      </c>
      <c r="X247" s="165">
        <f>Return!B247*('DJI Components'!FF250/'DJI Components'!$HJ250)</f>
        <v>7.3940579113677694E-6</v>
      </c>
      <c r="Y247" s="165">
        <f>Return!B247*('DJI Components'!FM250/'DJI Components'!$HJ250)</f>
        <v>1.3141591923809815E-6</v>
      </c>
      <c r="Z247" s="165">
        <f>Return!B247*('DJI Components'!FT250/'DJI Components'!$HJ250)</f>
        <v>1.3090941807376602E-5</v>
      </c>
      <c r="AA247" s="165">
        <f>Return!B247*('DJI Components'!GA250/'DJI Components'!$HJ250)</f>
        <v>7.4677624052621031E-6</v>
      </c>
      <c r="AB247" s="165">
        <f>Return!B247*('DJI Components'!GH250/'DJI Components'!$HJ250)</f>
        <v>1.2962173715031892E-5</v>
      </c>
      <c r="AC247" s="165">
        <f>Return!B247*('DJI Components'!GO250/'DJI Components'!$HJ250)</f>
        <v>9.8401631006716961E-7</v>
      </c>
      <c r="AD247" s="165">
        <f>Return!B247*('DJI Components'!GV250/'DJI Components'!$HJ250)</f>
        <v>1.368111878715894E-5</v>
      </c>
      <c r="AE247" s="165">
        <f>Return!B247*('DJI Components'!HC250/'DJI Components'!$HJ250)</f>
        <v>1.0633757007570451E-5</v>
      </c>
      <c r="AF247" s="166">
        <f t="shared" si="4"/>
        <v>2.8321564686282369E-4</v>
      </c>
    </row>
    <row r="248" spans="1:32" x14ac:dyDescent="0.2">
      <c r="A248" s="127">
        <f>'DJI Components'!A251</f>
        <v>44433</v>
      </c>
      <c r="B248" s="164">
        <f>Return!B248*('DJI Components'!H251/'DJI Components'!$HJ251)</f>
        <v>-2.1614467177989751E-5</v>
      </c>
      <c r="C248" s="165">
        <f>Return!B248*('DJI Components'!O251/'DJI Components'!$HJ251)</f>
        <v>-2.5375300855717685E-5</v>
      </c>
      <c r="D248" s="165">
        <f>Return!D248*('DJI Components'!V251/'DJI Components'!$HJ251)</f>
        <v>-1.6328102692343062E-4</v>
      </c>
      <c r="E248" s="165">
        <f>Return!B248*('DJI Components'!AC251/'DJI Components'!$HJ251)</f>
        <v>-4.7137788764004852E-4</v>
      </c>
      <c r="F248" s="165">
        <f>Return!B248*('DJI Components'!AJ251/'DJI Components'!$HJ251)</f>
        <v>-2.4902138108317164E-5</v>
      </c>
      <c r="G248" s="165">
        <f>Return!B248*('DJI Components'!AQ251/'DJI Components'!$HJ251)</f>
        <v>-2.2599042413511723E-5</v>
      </c>
      <c r="H248" s="165">
        <f>Return!B248*('DJI Components'!AX251/'DJI Components'!$HJ251)</f>
        <v>-3.661784148138451E-5</v>
      </c>
      <c r="I248" s="165">
        <f>Return!B248*('DJI Components'!BE251/'DJI Components'!$HJ251)</f>
        <v>-4.8074138572658083E-5</v>
      </c>
      <c r="J248" s="165">
        <f>Return!B248*('DJI Components'!BL251/'DJI Components'!$HJ251)</f>
        <v>-4.6521064552561813E-5</v>
      </c>
      <c r="K248" s="165">
        <f>Return!B248*('DJI Components'!BS251/'DJI Components'!$HJ251)</f>
        <v>-7.5432601990367235E-6</v>
      </c>
      <c r="L248" s="165">
        <f>Return!B248*('DJI Components'!BZ251/'DJI Components'!$HJ251)</f>
        <v>-2.6767456871132749E-5</v>
      </c>
      <c r="M248" s="165">
        <f>Return!B248*('DJI Components'!CG251/'DJI Components'!$HJ251)</f>
        <v>-2.2357838395267049E-5</v>
      </c>
      <c r="N248" s="165">
        <f>Return!B248*('DJI Components'!CN251/'DJI Components'!$HJ251)</f>
        <v>-6.5699100130529514E-5</v>
      </c>
      <c r="O248" s="165">
        <f>Return!B248*('DJI Components'!CU251/'DJI Components'!$HJ251)</f>
        <v>-4.1960753630840816E-5</v>
      </c>
      <c r="P248" s="165">
        <f>Return!B248*('DJI Components'!DB251/'DJI Components'!$HJ251)</f>
        <v>-2.4095280009833224E-5</v>
      </c>
      <c r="Q248" s="165">
        <f>Return!B248*('DJI Components'!DI251/'DJI Components'!$HJ251)</f>
        <v>-8.815842527504606E-5</v>
      </c>
      <c r="R248" s="165">
        <f>Return!B248*('DJI Components'!DP251/'DJI Components'!$HJ251)</f>
        <v>-9.242478982247303E-5</v>
      </c>
      <c r="S248" s="165">
        <f>Return!B248*('DJI Components'!DW251/'DJI Components'!$HJ251)</f>
        <v>-3.4282127791602483E-5</v>
      </c>
      <c r="T248" s="165">
        <f>Return!B248*('DJI Components'!ED251/'DJI Components'!$HJ251)</f>
        <v>-3.7498777218430483E-5</v>
      </c>
      <c r="U248" s="165">
        <f>Return!B248*('DJI Components'!EK251/'DJI Components'!$HJ251)</f>
        <v>-4.3623367988810719E-4</v>
      </c>
      <c r="V248" s="165">
        <f>Return!B248*('DJI Components'!ER251/'DJI Components'!$HJ251)</f>
        <v>-4.1722990167163497E-5</v>
      </c>
      <c r="W248" s="165">
        <f>Return!B248*('DJI Components'!EY251/'DJI Components'!$HJ251)</f>
        <v>-6.6590665066881366E-5</v>
      </c>
      <c r="X248" s="165">
        <f>Return!B248*('DJI Components'!FF251/'DJI Components'!$HJ251)</f>
        <v>-4.3802680466793391E-5</v>
      </c>
      <c r="Y248" s="165">
        <f>Return!B248*('DJI Components'!FM251/'DJI Components'!$HJ251)</f>
        <v>-7.7965157687547752E-6</v>
      </c>
      <c r="Z248" s="165">
        <f>Return!B248*('DJI Components'!FT251/'DJI Components'!$HJ251)</f>
        <v>-7.607277579159897E-5</v>
      </c>
      <c r="AA248" s="165">
        <f>Return!B248*('DJI Components'!GA251/'DJI Components'!$HJ251)</f>
        <v>-4.371166914904788E-5</v>
      </c>
      <c r="AB248" s="165">
        <f>Return!B248*('DJI Components'!GH251/'DJI Components'!$HJ251)</f>
        <v>-7.5447863444705123E-5</v>
      </c>
      <c r="AC248" s="165">
        <f>Return!B248*('DJI Components'!GO251/'DJI Components'!$HJ251)</f>
        <v>-5.8816184224137873E-6</v>
      </c>
      <c r="AD248" s="165">
        <f>Return!B248*('DJI Components'!GV251/'DJI Components'!$HJ251)</f>
        <v>-8.0229792210904672E-5</v>
      </c>
      <c r="AE248" s="165">
        <f>Return!B248*('DJI Components'!HC251/'DJI Components'!$HJ251)</f>
        <v>-6.2278227841812138E-5</v>
      </c>
      <c r="AF248" s="166">
        <f t="shared" si="4"/>
        <v>-2.240919195287995E-3</v>
      </c>
    </row>
    <row r="249" spans="1:32" x14ac:dyDescent="0.2">
      <c r="A249" s="127">
        <f>'DJI Components'!A252</f>
        <v>44434</v>
      </c>
      <c r="B249" s="164">
        <f>Return!B249*('DJI Components'!H252/'DJI Components'!$HJ252)</f>
        <v>5.2448380228559253E-5</v>
      </c>
      <c r="C249" s="165">
        <f>Return!B249*('DJI Components'!O252/'DJI Components'!$HJ252)</f>
        <v>6.1018212300543056E-5</v>
      </c>
      <c r="D249" s="165">
        <f>Return!D249*('DJI Components'!V252/'DJI Components'!$HJ252)</f>
        <v>-7.0394990691033067E-6</v>
      </c>
      <c r="E249" s="165">
        <f>Return!B249*('DJI Components'!AC252/'DJI Components'!$HJ252)</f>
        <v>1.1317877974779931E-3</v>
      </c>
      <c r="F249" s="165">
        <f>Return!B249*('DJI Components'!AJ252/'DJI Components'!$HJ252)</f>
        <v>5.8890615947044414E-5</v>
      </c>
      <c r="G249" s="165">
        <f>Return!B249*('DJI Components'!AQ252/'DJI Components'!$HJ252)</f>
        <v>5.3668034455938396E-5</v>
      </c>
      <c r="H249" s="165">
        <f>Return!B249*('DJI Components'!AX252/'DJI Components'!$HJ252)</f>
        <v>8.7251080420321507E-5</v>
      </c>
      <c r="I249" s="165">
        <f>Return!B249*('DJI Components'!BE252/'DJI Components'!$HJ252)</f>
        <v>1.1577517402402011E-4</v>
      </c>
      <c r="J249" s="165">
        <f>Return!B249*('DJI Components'!BL252/'DJI Components'!$HJ252)</f>
        <v>1.1125708879749985E-4</v>
      </c>
      <c r="K249" s="165">
        <f>Return!B249*('DJI Components'!BS252/'DJI Components'!$HJ252)</f>
        <v>1.8034988357278944E-5</v>
      </c>
      <c r="L249" s="165">
        <f>Return!B249*('DJI Components'!BZ252/'DJI Components'!$HJ252)</f>
        <v>6.4515309297226612E-5</v>
      </c>
      <c r="M249" s="165">
        <f>Return!B249*('DJI Components'!CG252/'DJI Components'!$HJ252)</f>
        <v>5.3497351545646156E-5</v>
      </c>
      <c r="N249" s="165">
        <f>Return!B249*('DJI Components'!CN252/'DJI Components'!$HJ252)</f>
        <v>1.5744626033263991E-4</v>
      </c>
      <c r="O249" s="165">
        <f>Return!B249*('DJI Components'!CU252/'DJI Components'!$HJ252)</f>
        <v>1.0002835296583584E-4</v>
      </c>
      <c r="P249" s="165">
        <f>Return!B249*('DJI Components'!DB252/'DJI Components'!$HJ252)</f>
        <v>5.772558210721665E-5</v>
      </c>
      <c r="Q249" s="165">
        <f>Return!B249*('DJI Components'!DI252/'DJI Components'!$HJ252)</f>
        <v>2.1171052481343817E-4</v>
      </c>
      <c r="R249" s="165">
        <f>Return!B249*('DJI Components'!DP252/'DJI Components'!$HJ252)</f>
        <v>2.2429813421203452E-4</v>
      </c>
      <c r="S249" s="165">
        <f>Return!B249*('DJI Components'!DW252/'DJI Components'!$HJ252)</f>
        <v>8.211801696454819E-5</v>
      </c>
      <c r="T249" s="165">
        <f>Return!B249*('DJI Components'!ED252/'DJI Components'!$HJ252)</f>
        <v>8.9948408717718375E-5</v>
      </c>
      <c r="U249" s="165">
        <f>Return!B249*('DJI Components'!EK252/'DJI Components'!$HJ252)</f>
        <v>1.0430442857376613E-3</v>
      </c>
      <c r="V249" s="165">
        <f>Return!B249*('DJI Components'!ER252/'DJI Components'!$HJ252)</f>
        <v>9.9002631278454327E-5</v>
      </c>
      <c r="W249" s="165">
        <f>Return!B249*('DJI Components'!EY252/'DJI Components'!$HJ252)</f>
        <v>1.6049247229495714E-4</v>
      </c>
      <c r="X249" s="165">
        <f>Return!B249*('DJI Components'!FF252/'DJI Components'!$HJ252)</f>
        <v>1.0188999397434135E-4</v>
      </c>
      <c r="Y249" s="165">
        <f>Return!B249*('DJI Components'!FM252/'DJI Components'!$HJ252)</f>
        <v>1.8521443932901112E-5</v>
      </c>
      <c r="Z249" s="165">
        <f>Return!B249*('DJI Components'!FT252/'DJI Components'!$HJ252)</f>
        <v>1.8240290476673407E-4</v>
      </c>
      <c r="AA249" s="165">
        <f>Return!B249*('DJI Components'!GA252/'DJI Components'!$HJ252)</f>
        <v>1.0490195797912848E-4</v>
      </c>
      <c r="AB249" s="165">
        <f>Return!B249*('DJI Components'!GH252/'DJI Components'!$HJ252)</f>
        <v>1.8053750483606066E-4</v>
      </c>
      <c r="AC249" s="165">
        <f>Return!B249*('DJI Components'!GO252/'DJI Components'!$HJ252)</f>
        <v>1.4502014536792527E-5</v>
      </c>
      <c r="AD249" s="165">
        <f>Return!B249*('DJI Components'!GV252/'DJI Components'!$HJ252)</f>
        <v>1.9161040782031809E-4</v>
      </c>
      <c r="AE249" s="165">
        <f>Return!B249*('DJI Components'!HC252/'DJI Components'!$HJ252)</f>
        <v>1.4888668408533654E-4</v>
      </c>
      <c r="AF249" s="166">
        <f t="shared" si="4"/>
        <v>4.9701721151390859E-3</v>
      </c>
    </row>
    <row r="250" spans="1:32" x14ac:dyDescent="0.2">
      <c r="A250" s="127">
        <f>'DJI Components'!A253</f>
        <v>44435</v>
      </c>
      <c r="B250" s="164">
        <f>Return!B250*('DJI Components'!H253/'DJI Components'!$HJ253)</f>
        <v>-1.4262621322028971E-5</v>
      </c>
      <c r="C250" s="165">
        <f>Return!B250*('DJI Components'!O253/'DJI Components'!$HJ253)</f>
        <v>-1.6931293818352787E-5</v>
      </c>
      <c r="D250" s="165">
        <f>Return!D250*('DJI Components'!V253/'DJI Components'!$HJ253)</f>
        <v>7.8670517900592316E-5</v>
      </c>
      <c r="E250" s="165">
        <f>Return!B250*('DJI Components'!AC253/'DJI Components'!$HJ253)</f>
        <v>-3.1041486726197237E-4</v>
      </c>
      <c r="F250" s="165">
        <f>Return!B250*('DJI Components'!AJ253/'DJI Components'!$HJ253)</f>
        <v>-1.6425558025311471E-5</v>
      </c>
      <c r="G250" s="165">
        <f>Return!B250*('DJI Components'!AQ253/'DJI Components'!$HJ253)</f>
        <v>-1.4724506460351313E-5</v>
      </c>
      <c r="H250" s="165">
        <f>Return!B250*('DJI Components'!AX253/'DJI Components'!$HJ253)</f>
        <v>-2.4106625734616133E-5</v>
      </c>
      <c r="I250" s="165">
        <f>Return!B250*('DJI Components'!BE253/'DJI Components'!$HJ253)</f>
        <v>-3.1431226795992018E-5</v>
      </c>
      <c r="J250" s="165">
        <f>Return!B250*('DJI Components'!BL253/'DJI Components'!$HJ253)</f>
        <v>-3.0356759384614261E-5</v>
      </c>
      <c r="K250" s="165">
        <f>Return!B250*('DJI Components'!BS253/'DJI Components'!$HJ253)</f>
        <v>-4.9673440360145257E-6</v>
      </c>
      <c r="L250" s="165">
        <f>Return!B250*('DJI Components'!BZ253/'DJI Components'!$HJ253)</f>
        <v>-1.7878467960282636E-5</v>
      </c>
      <c r="M250" s="165">
        <f>Return!B250*('DJI Components'!CG253/'DJI Components'!$HJ253)</f>
        <v>-1.4782851841572497E-5</v>
      </c>
      <c r="N250" s="165">
        <f>Return!B250*('DJI Components'!CN253/'DJI Components'!$HJ253)</f>
        <v>-4.3128041422680598E-5</v>
      </c>
      <c r="O250" s="165">
        <f>Return!B250*('DJI Components'!CU253/'DJI Components'!$HJ253)</f>
        <v>-2.7628654718508514E-5</v>
      </c>
      <c r="P250" s="165">
        <f>Return!B250*('DJI Components'!DB253/'DJI Components'!$HJ253)</f>
        <v>-1.579077240921823E-5</v>
      </c>
      <c r="Q250" s="165">
        <f>Return!B250*('DJI Components'!DI253/'DJI Components'!$HJ253)</f>
        <v>-5.7528419513323855E-5</v>
      </c>
      <c r="R250" s="165">
        <f>Return!B250*('DJI Components'!DP253/'DJI Components'!$HJ253)</f>
        <v>-6.1570186170784513E-5</v>
      </c>
      <c r="S250" s="165">
        <f>Return!B250*('DJI Components'!DW253/'DJI Components'!$HJ253)</f>
        <v>-2.2411829522418477E-5</v>
      </c>
      <c r="T250" s="165">
        <f>Return!B250*('DJI Components'!ED253/'DJI Components'!$HJ253)</f>
        <v>-2.4407741988403951E-5</v>
      </c>
      <c r="U250" s="165">
        <f>Return!B250*('DJI Components'!EK253/'DJI Components'!$HJ253)</f>
        <v>-2.8463270421942138E-4</v>
      </c>
      <c r="V250" s="165">
        <f>Return!B250*('DJI Components'!ER253/'DJI Components'!$HJ253)</f>
        <v>-2.7066292186621169E-5</v>
      </c>
      <c r="W250" s="165">
        <f>Return!B250*('DJI Components'!EY253/'DJI Components'!$HJ253)</f>
        <v>-4.3670412099880506E-5</v>
      </c>
      <c r="X250" s="165">
        <f>Return!B250*('DJI Components'!FF253/'DJI Components'!$HJ253)</f>
        <v>-2.9290215420069013E-5</v>
      </c>
      <c r="Y250" s="165">
        <f>Return!B250*('DJI Components'!FM253/'DJI Components'!$HJ253)</f>
        <v>-5.110470298343527E-6</v>
      </c>
      <c r="Z250" s="165">
        <f>Return!B250*('DJI Components'!FT253/'DJI Components'!$HJ253)</f>
        <v>-4.9898253947306802E-5</v>
      </c>
      <c r="AA250" s="165">
        <f>Return!B250*('DJI Components'!GA253/'DJI Components'!$HJ253)</f>
        <v>-2.8655101239992293E-5</v>
      </c>
      <c r="AB250" s="165">
        <f>Return!B250*('DJI Components'!GH253/'DJI Components'!$HJ253)</f>
        <v>-4.9625495292709E-5</v>
      </c>
      <c r="AC250" s="165">
        <f>Return!B250*('DJI Components'!GO253/'DJI Components'!$HJ253)</f>
        <v>-4.0350184587229428E-6</v>
      </c>
      <c r="AD250" s="165">
        <f>Return!B250*('DJI Components'!GV253/'DJI Components'!$HJ253)</f>
        <v>-5.1884082026414537E-5</v>
      </c>
      <c r="AE250" s="165">
        <f>Return!B250*('DJI Components'!HC253/'DJI Components'!$HJ253)</f>
        <v>-4.1365851682639637E-5</v>
      </c>
      <c r="AF250" s="166">
        <f t="shared" si="4"/>
        <v>-1.2853111473579756E-3</v>
      </c>
    </row>
    <row r="251" spans="1:32" x14ac:dyDescent="0.2">
      <c r="A251" s="127">
        <f>'DJI Components'!A254</f>
        <v>44438</v>
      </c>
      <c r="B251" s="164">
        <f>Return!B251*('DJI Components'!H254/'DJI Components'!$HJ254)</f>
        <v>5.9014671537346728E-5</v>
      </c>
      <c r="C251" s="165">
        <f>Return!B251*('DJI Components'!O254/'DJI Components'!$HJ254)</f>
        <v>6.7843679491740524E-5</v>
      </c>
      <c r="D251" s="165">
        <f>Return!D251*('DJI Components'!V254/'DJI Components'!$HJ254)</f>
        <v>7.9666641501292536E-5</v>
      </c>
      <c r="E251" s="165">
        <f>Return!B251*('DJI Components'!AC254/'DJI Components'!$HJ254)</f>
        <v>1.3159199613328285E-3</v>
      </c>
      <c r="F251" s="165">
        <f>Return!B251*('DJI Components'!AJ254/'DJI Components'!$HJ254)</f>
        <v>6.6329884233155983E-5</v>
      </c>
      <c r="G251" s="165">
        <f>Return!B251*('DJI Components'!AQ254/'DJI Components'!$HJ254)</f>
        <v>6.0185176275189643E-5</v>
      </c>
      <c r="H251" s="165">
        <f>Return!B251*('DJI Components'!AX254/'DJI Components'!$HJ254)</f>
        <v>9.8925482946335313E-5</v>
      </c>
      <c r="I251" s="165">
        <f>Return!B251*('DJI Components'!BE254/'DJI Components'!$HJ254)</f>
        <v>1.2955190526036129E-4</v>
      </c>
      <c r="J251" s="165">
        <f>Return!B251*('DJI Components'!BL254/'DJI Components'!$HJ254)</f>
        <v>1.2607990351022247E-4</v>
      </c>
      <c r="K251" s="165">
        <f>Return!B251*('DJI Components'!BS254/'DJI Components'!$HJ254)</f>
        <v>2.0098908732716466E-5</v>
      </c>
      <c r="L251" s="165">
        <f>Return!B251*('DJI Components'!BZ254/'DJI Components'!$HJ254)</f>
        <v>7.2486341949972498E-5</v>
      </c>
      <c r="M251" s="165">
        <f>Return!B251*('DJI Components'!CG254/'DJI Components'!$HJ254)</f>
        <v>6.0677626345228208E-5</v>
      </c>
      <c r="N251" s="165">
        <f>Return!B251*('DJI Components'!CN254/'DJI Components'!$HJ254)</f>
        <v>1.7947387514026994E-4</v>
      </c>
      <c r="O251" s="165">
        <f>Return!B251*('DJI Components'!CU254/'DJI Components'!$HJ254)</f>
        <v>1.1377229106509704E-4</v>
      </c>
      <c r="P251" s="165">
        <f>Return!B251*('DJI Components'!DB254/'DJI Components'!$HJ254)</f>
        <v>6.4759679734074008E-5</v>
      </c>
      <c r="Q251" s="165">
        <f>Return!B251*('DJI Components'!DI254/'DJI Components'!$HJ254)</f>
        <v>2.3767625361445342E-4</v>
      </c>
      <c r="R251" s="165">
        <f>Return!B251*('DJI Components'!DP254/'DJI Components'!$HJ254)</f>
        <v>2.4925059792319534E-4</v>
      </c>
      <c r="S251" s="165">
        <f>Return!B251*('DJI Components'!DW254/'DJI Components'!$HJ254)</f>
        <v>9.1858730859131868E-5</v>
      </c>
      <c r="T251" s="165">
        <f>Return!B251*('DJI Components'!ED254/'DJI Components'!$HJ254)</f>
        <v>1.0067884850926293E-4</v>
      </c>
      <c r="U251" s="165">
        <f>Return!B251*('DJI Components'!EK254/'DJI Components'!$HJ254)</f>
        <v>1.186125158402786E-3</v>
      </c>
      <c r="V251" s="165">
        <f>Return!B251*('DJI Components'!ER254/'DJI Components'!$HJ254)</f>
        <v>1.116522394438943E-4</v>
      </c>
      <c r="W251" s="165">
        <f>Return!B251*('DJI Components'!EY254/'DJI Components'!$HJ254)</f>
        <v>1.8044681756116326E-4</v>
      </c>
      <c r="X251" s="165">
        <f>Return!B251*('DJI Components'!FF254/'DJI Components'!$HJ254)</f>
        <v>1.2537928514621912E-4</v>
      </c>
      <c r="Y251" s="165">
        <f>Return!B251*('DJI Components'!FM254/'DJI Components'!$HJ254)</f>
        <v>2.0681202865892017E-5</v>
      </c>
      <c r="Z251" s="165">
        <f>Return!B251*('DJI Components'!FT254/'DJI Components'!$HJ254)</f>
        <v>2.0506048274891183E-4</v>
      </c>
      <c r="AA251" s="165">
        <f>Return!B251*('DJI Components'!GA254/'DJI Components'!$HJ254)</f>
        <v>1.1788969771066014E-4</v>
      </c>
      <c r="AB251" s="165">
        <f>Return!B251*('DJI Components'!GH254/'DJI Components'!$HJ254)</f>
        <v>2.0288277412520986E-4</v>
      </c>
      <c r="AC251" s="165">
        <f>Return!B251*('DJI Components'!GO254/'DJI Components'!$HJ254)</f>
        <v>1.6694015782240403E-5</v>
      </c>
      <c r="AD251" s="165">
        <f>Return!B251*('DJI Components'!GV254/'DJI Components'!$HJ254)</f>
        <v>2.1517489352547979E-4</v>
      </c>
      <c r="AE251" s="165">
        <f>Return!B251*('DJI Components'!HC254/'DJI Components'!$HJ254)</f>
        <v>1.700316961421647E-4</v>
      </c>
      <c r="AF251" s="166">
        <f t="shared" si="4"/>
        <v>5.7462687234164974E-3</v>
      </c>
    </row>
    <row r="252" spans="1:32" x14ac:dyDescent="0.2">
      <c r="A252" s="173">
        <f>'DJI Components'!A255</f>
        <v>44439</v>
      </c>
      <c r="B252" s="174">
        <f>Return!B252*('DJI Components'!H255/'DJI Components'!$HJ255)</f>
        <v>-7.4544166344093769E-5</v>
      </c>
      <c r="C252" s="175">
        <f>Return!B252*('DJI Components'!O255/'DJI Components'!$HJ255)</f>
        <v>-8.7219279079685149E-5</v>
      </c>
      <c r="D252" s="175">
        <f>Return!D252*('DJI Components'!V255/'DJI Components'!$HJ255)</f>
        <v>8.5698058569707981E-5</v>
      </c>
      <c r="E252" s="175">
        <f>Return!B252*('DJI Components'!AC255/'DJI Components'!$HJ255)</f>
        <v>-1.6602993909696202E-3</v>
      </c>
      <c r="F252" s="175">
        <f>Return!B252*('DJI Components'!AJ255/'DJI Components'!$HJ255)</f>
        <v>-8.5113088960188699E-5</v>
      </c>
      <c r="G252" s="175">
        <f>Return!B252*('DJI Components'!AQ255/'DJI Components'!$HJ255)</f>
        <v>-7.6370924744740014E-5</v>
      </c>
      <c r="H252" s="175">
        <f>Return!B252*('DJI Components'!AX255/'DJI Components'!$HJ255)</f>
        <v>-1.2380247441928728E-4</v>
      </c>
      <c r="I252" s="175">
        <f>Return!B252*('DJI Components'!BE255/'DJI Components'!$HJ255)</f>
        <v>-1.6453811506954936E-4</v>
      </c>
      <c r="J252" s="175">
        <f>Return!B252*('DJI Components'!BL255/'DJI Components'!$HJ255)</f>
        <v>-1.6079806969622657E-4</v>
      </c>
      <c r="K252" s="175">
        <f>Return!B252*('DJI Components'!BS255/'DJI Components'!$HJ255)</f>
        <v>-2.5612358090961158E-5</v>
      </c>
      <c r="L252" s="175">
        <f>Return!B252*('DJI Components'!BZ255/'DJI Components'!$HJ255)</f>
        <v>-9.2213194907337224E-5</v>
      </c>
      <c r="M252" s="175">
        <f>Return!B252*('DJI Components'!CG255/'DJI Components'!$HJ255)</f>
        <v>-8.0072005799312136E-5</v>
      </c>
      <c r="N252" s="175">
        <f>Return!B252*('DJI Components'!CN255/'DJI Components'!$HJ255)</f>
        <v>-2.2772414942115541E-4</v>
      </c>
      <c r="O252" s="175">
        <f>Return!B252*('DJI Components'!CU255/'DJI Components'!$HJ255)</f>
        <v>-1.4508843698540365E-4</v>
      </c>
      <c r="P252" s="175">
        <f>Return!B252*('DJI Components'!DB255/'DJI Components'!$HJ255)</f>
        <v>-8.3213958802813746E-5</v>
      </c>
      <c r="Q252" s="175">
        <f>Return!B252*('DJI Components'!DI255/'DJI Components'!$HJ255)</f>
        <v>-3.0150166467865947E-4</v>
      </c>
      <c r="R252" s="175">
        <f>Return!B252*('DJI Components'!DP255/'DJI Components'!$HJ255)</f>
        <v>-3.1618340675323834E-4</v>
      </c>
      <c r="S252" s="175">
        <f>Return!B252*('DJI Components'!DW255/'DJI Components'!$HJ255)</f>
        <v>-1.1731289767035572E-4</v>
      </c>
      <c r="T252" s="175">
        <f>Return!B252*('DJI Components'!ED255/'DJI Components'!$HJ255)</f>
        <v>-1.2775434279539377E-4</v>
      </c>
      <c r="U252" s="175">
        <f>Return!B252*('DJI Components'!EK255/'DJI Components'!$HJ255)</f>
        <v>-1.5007507594537734E-3</v>
      </c>
      <c r="V252" s="175">
        <f>Return!B252*('DJI Components'!ER255/'DJI Components'!$HJ255)</f>
        <v>-1.3928705345882031E-4</v>
      </c>
      <c r="W252" s="175">
        <f>Return!B252*('DJI Components'!EY255/'DJI Components'!$HJ255)</f>
        <v>-2.2873708940198746E-4</v>
      </c>
      <c r="X252" s="175">
        <f>Return!B252*('DJI Components'!FF255/'DJI Components'!$HJ255)</f>
        <v>-1.665675011583675E-4</v>
      </c>
      <c r="Y252" s="175">
        <f>Return!B252*('DJI Components'!FM255/'DJI Components'!$HJ255)</f>
        <v>-2.6359785016211445E-5</v>
      </c>
      <c r="Z252" s="175">
        <f>Return!B252*('DJI Components'!FT255/'DJI Components'!$HJ255)</f>
        <v>-2.5965722785423819E-4</v>
      </c>
      <c r="AA252" s="175">
        <f>Return!B252*('DJI Components'!GA255/'DJI Components'!$HJ255)</f>
        <v>-1.5063539475661345E-4</v>
      </c>
      <c r="AB252" s="175">
        <f>Return!B252*('DJI Components'!GH255/'DJI Components'!$HJ255)</f>
        <v>-2.5577455587441893E-4</v>
      </c>
      <c r="AC252" s="175">
        <f>Return!B252*('DJI Components'!GO255/'DJI Components'!$HJ255)</f>
        <v>-2.1281530292166819E-5</v>
      </c>
      <c r="AD252" s="175">
        <f>Return!B252*('DJI Components'!GV255/'DJI Components'!$HJ255)</f>
        <v>-2.7319775861681784E-4</v>
      </c>
      <c r="AE252" s="175">
        <f>Return!B252*('DJI Components'!HC255/'DJI Components'!$HJ255)</f>
        <v>-2.1793894545402319E-4</v>
      </c>
      <c r="AF252" s="176">
        <f t="shared" si="4"/>
        <v>-7.1038514679557518E-3</v>
      </c>
    </row>
    <row r="253" spans="1:32" x14ac:dyDescent="0.2">
      <c r="A253" s="395"/>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c r="Z253" s="396"/>
      <c r="AA253" s="396"/>
      <c r="AB253" s="396"/>
      <c r="AC253" s="396"/>
      <c r="AD253" s="396"/>
      <c r="AE253" s="396"/>
      <c r="AF253" s="397"/>
    </row>
    <row r="254" spans="1:32" x14ac:dyDescent="0.2">
      <c r="A254" s="182" t="s">
        <v>42</v>
      </c>
      <c r="B254" s="181">
        <f t="shared" ref="B254:AF254" si="5">VAR(B2:B252)</f>
        <v>1.9082285664102947E-8</v>
      </c>
      <c r="C254" s="177">
        <f t="shared" si="5"/>
        <v>1.8141362858633563E-8</v>
      </c>
      <c r="D254" s="177">
        <f t="shared" si="5"/>
        <v>4.4793487291428451E-8</v>
      </c>
      <c r="E254" s="177">
        <f t="shared" si="5"/>
        <v>8.1410413529585437E-6</v>
      </c>
      <c r="F254" s="177">
        <f t="shared" si="5"/>
        <v>2.3978203671640806E-8</v>
      </c>
      <c r="G254" s="177">
        <f t="shared" si="5"/>
        <v>1.8652223281294049E-8</v>
      </c>
      <c r="H254" s="177">
        <f t="shared" si="5"/>
        <v>5.2906612660774704E-8</v>
      </c>
      <c r="I254" s="177">
        <f t="shared" si="5"/>
        <v>6.4854134326868561E-8</v>
      </c>
      <c r="J254" s="177">
        <f t="shared" si="5"/>
        <v>8.7566086763144934E-8</v>
      </c>
      <c r="K254" s="177">
        <f t="shared" si="5"/>
        <v>3.8892975150650673E-9</v>
      </c>
      <c r="L254" s="177">
        <f t="shared" si="5"/>
        <v>1.6063262554839099E-8</v>
      </c>
      <c r="M254" s="177">
        <f t="shared" si="5"/>
        <v>4.1242384973395509E-8</v>
      </c>
      <c r="N254" s="177">
        <f t="shared" si="5"/>
        <v>1.6971373436587921E-7</v>
      </c>
      <c r="O254" s="177">
        <f t="shared" si="5"/>
        <v>8.571916111911597E-8</v>
      </c>
      <c r="P254" s="177">
        <f t="shared" si="5"/>
        <v>2.2806801891920525E-8</v>
      </c>
      <c r="Q254" s="177">
        <f t="shared" si="5"/>
        <v>3.079265934825235E-7</v>
      </c>
      <c r="R254" s="177">
        <f t="shared" si="5"/>
        <v>2.7012042218035341E-7</v>
      </c>
      <c r="S254" s="177">
        <f t="shared" si="5"/>
        <v>4.8167380386494224E-8</v>
      </c>
      <c r="T254" s="177">
        <f t="shared" si="5"/>
        <v>7.3058773570658368E-8</v>
      </c>
      <c r="U254" s="177">
        <f t="shared" si="5"/>
        <v>5.4235907569400727E-6</v>
      </c>
      <c r="V254" s="177">
        <f t="shared" si="5"/>
        <v>5.1116259169039261E-8</v>
      </c>
      <c r="W254" s="177">
        <f t="shared" si="5"/>
        <v>2.0285738078769866E-7</v>
      </c>
      <c r="X254" s="177">
        <f t="shared" si="5"/>
        <v>9.0196696775202481E-8</v>
      </c>
      <c r="Y254" s="177">
        <f t="shared" si="5"/>
        <v>2.1271339745669183E-9</v>
      </c>
      <c r="Z254" s="177">
        <f t="shared" si="5"/>
        <v>1.9680782009455112E-7</v>
      </c>
      <c r="AA254" s="177">
        <f t="shared" si="5"/>
        <v>1.0356168664020844E-7</v>
      </c>
      <c r="AB254" s="177">
        <f t="shared" si="5"/>
        <v>2.2672613424727891E-7</v>
      </c>
      <c r="AC254" s="177">
        <f t="shared" si="5"/>
        <v>3.2771301532397752E-9</v>
      </c>
      <c r="AD254" s="177">
        <f t="shared" si="5"/>
        <v>2.8967150741767072E-7</v>
      </c>
      <c r="AE254" s="177">
        <f t="shared" si="5"/>
        <v>1.4844281660422933E-7</v>
      </c>
      <c r="AF254" s="178">
        <f t="shared" si="5"/>
        <v>1.5889061578441705E-4</v>
      </c>
    </row>
    <row r="255" spans="1:32" x14ac:dyDescent="0.2">
      <c r="A255" s="183" t="s">
        <v>79</v>
      </c>
      <c r="B255" s="164">
        <f>'DJI Components'!H255/'DJI Components'!$HJ$255</f>
        <v>1.0226154227770739E-2</v>
      </c>
      <c r="C255" s="165">
        <f>'DJI Components'!O255/'DJI Components'!$HJ$255</f>
        <v>1.1964957732396805E-2</v>
      </c>
      <c r="D255" s="165">
        <f>'DJI Components'!V255/'DJI Components'!$HJ$255</f>
        <v>1.3719706152825563E-2</v>
      </c>
      <c r="E255" s="165">
        <f>'DJI Components'!AC255/'DJI Components'!$HJ$255</f>
        <v>0.22776400178596126</v>
      </c>
      <c r="F255" s="165">
        <f>'DJI Components'!AJ255/'DJI Components'!$HJ$255</f>
        <v>1.1676025330959008E-2</v>
      </c>
      <c r="G255" s="165">
        <f>'DJI Components'!AQ255/'DJI Components'!$HJ$255</f>
        <v>1.0476753490705074E-2</v>
      </c>
      <c r="H255" s="165">
        <f>'DJI Components'!AX255/'DJI Components'!$HJ$255</f>
        <v>1.6983531499263755E-2</v>
      </c>
      <c r="I255" s="165">
        <f>'DJI Components'!BE255/'DJI Components'!$HJ$255</f>
        <v>2.2571748046401146E-2</v>
      </c>
      <c r="J255" s="165">
        <f>'DJI Components'!BL255/'DJI Components'!$HJ$255</f>
        <v>2.2058679315711809E-2</v>
      </c>
      <c r="K255" s="165">
        <f>'DJI Components'!BS255/'DJI Components'!$HJ$255</f>
        <v>3.5135670142994696E-3</v>
      </c>
      <c r="L255" s="165">
        <f>'DJI Components'!BZ255/'DJI Components'!$HJ$255</f>
        <v>1.2650035532024269E-2</v>
      </c>
      <c r="M255" s="165">
        <f>'DJI Components'!CG255/'DJI Components'!$HJ$255</f>
        <v>1.0984476999193055E-2</v>
      </c>
      <c r="N255" s="165">
        <f>'DJI Components'!CN255/'DJI Components'!$HJ$255</f>
        <v>3.1239765464935721E-2</v>
      </c>
      <c r="O255" s="165">
        <f>'DJI Components'!CU255/'DJI Components'!$HJ$255</f>
        <v>1.9903592810069561E-2</v>
      </c>
      <c r="P255" s="165">
        <f>'DJI Components'!DB255/'DJI Components'!$HJ$255</f>
        <v>1.141549793035356E-2</v>
      </c>
      <c r="Q255" s="165">
        <f>'DJI Components'!DI255/'DJI Components'!$HJ$255</f>
        <v>4.1360748588985669E-2</v>
      </c>
      <c r="R255" s="165">
        <f>'DJI Components'!DP255/'DJI Components'!$HJ$255</f>
        <v>4.3374826499441639E-2</v>
      </c>
      <c r="S255" s="165">
        <f>'DJI Components'!DW255/'DJI Components'!$HJ$255</f>
        <v>1.6093275212793294E-2</v>
      </c>
      <c r="T255" s="165">
        <f>'DJI Components'!ED255/'DJI Components'!$HJ$255</f>
        <v>1.7525658636555388E-2</v>
      </c>
      <c r="U255" s="165">
        <f>'DJI Components'!EK255/'DJI Components'!$HJ$255</f>
        <v>0.20587672350881833</v>
      </c>
      <c r="V255" s="165">
        <f>'DJI Components'!ER255/'DJI Components'!$HJ$255</f>
        <v>1.9107744582276077E-2</v>
      </c>
      <c r="W255" s="165">
        <f>'DJI Components'!EY255/'DJI Components'!$HJ$255</f>
        <v>3.1378723092010778E-2</v>
      </c>
      <c r="X255" s="165">
        <f>'DJI Components'!FF255/'DJI Components'!$HJ$255</f>
        <v>2.2850144279798573E-2</v>
      </c>
      <c r="Y255" s="165">
        <f>'DJI Components'!FM255/'DJI Components'!$HJ$255</f>
        <v>3.6161008997321223E-3</v>
      </c>
      <c r="Z255" s="165">
        <f>'DJI Components'!FT255/'DJI Components'!$HJ$255</f>
        <v>3.5620424623653071E-2</v>
      </c>
      <c r="AA255" s="165">
        <f>'DJI Components'!GA255/'DJI Components'!$HJ$255</f>
        <v>2.0664538279651798E-2</v>
      </c>
      <c r="AB255" s="165">
        <f>'DJI Components'!GH255/'DJI Components'!$HJ$255</f>
        <v>3.5087790020185923E-2</v>
      </c>
      <c r="AC255" s="165">
        <f>'DJI Components'!GO255/'DJI Components'!$HJ$255</f>
        <v>2.9194532804365549E-3</v>
      </c>
      <c r="AD255" s="165">
        <f>'DJI Components'!GV255/'DJI Components'!$HJ$255</f>
        <v>3.7477948326646159E-2</v>
      </c>
      <c r="AE255" s="165">
        <f>'DJI Components'!HC255/'DJI Components'!$HJ$255</f>
        <v>2.9897406836143885E-2</v>
      </c>
      <c r="AF255" s="166">
        <f>SUM(B255:AE255)</f>
        <v>0.99999999999999989</v>
      </c>
    </row>
    <row r="256" spans="1:32" x14ac:dyDescent="0.2">
      <c r="A256" s="183" t="s">
        <v>88</v>
      </c>
      <c r="B256" s="164">
        <f>B255^2</f>
        <v>1.0457423029015337E-4</v>
      </c>
      <c r="C256" s="165">
        <f t="shared" ref="C256:AE256" si="6">C255^2</f>
        <v>1.431602135380421E-4</v>
      </c>
      <c r="D256" s="165">
        <f t="shared" si="6"/>
        <v>1.8823033691987961E-4</v>
      </c>
      <c r="E256" s="165">
        <f t="shared" si="6"/>
        <v>5.1876440509555366E-2</v>
      </c>
      <c r="F256" s="165">
        <f t="shared" si="6"/>
        <v>1.3632956752919641E-4</v>
      </c>
      <c r="G256" s="165">
        <f t="shared" si="6"/>
        <v>1.0976236370500096E-4</v>
      </c>
      <c r="H256" s="165">
        <f t="shared" si="6"/>
        <v>2.8844034218648417E-4</v>
      </c>
      <c r="I256" s="165">
        <f t="shared" si="6"/>
        <v>5.09483809870214E-4</v>
      </c>
      <c r="J256" s="165">
        <f t="shared" si="6"/>
        <v>4.8658533315341197E-4</v>
      </c>
      <c r="K256" s="165">
        <f t="shared" si="6"/>
        <v>1.234515316397329E-5</v>
      </c>
      <c r="L256" s="165">
        <f t="shared" si="6"/>
        <v>1.6002339896147654E-4</v>
      </c>
      <c r="M256" s="165">
        <f t="shared" si="6"/>
        <v>1.2065873494580125E-4</v>
      </c>
      <c r="N256" s="165">
        <f t="shared" si="6"/>
        <v>9.7592294630419055E-4</v>
      </c>
      <c r="O256" s="165">
        <f t="shared" si="6"/>
        <v>3.9615300674905276E-4</v>
      </c>
      <c r="P256" s="165">
        <f t="shared" si="6"/>
        <v>1.3031359299790641E-4</v>
      </c>
      <c r="Q256" s="165">
        <f t="shared" si="6"/>
        <v>1.71071152384128E-3</v>
      </c>
      <c r="R256" s="165">
        <f t="shared" si="6"/>
        <v>1.8813755738566647E-3</v>
      </c>
      <c r="S256" s="165">
        <f t="shared" si="6"/>
        <v>2.5899350707470704E-4</v>
      </c>
      <c r="T256" s="165">
        <f t="shared" si="6"/>
        <v>3.0714871064506843E-4</v>
      </c>
      <c r="U256" s="165">
        <f t="shared" si="6"/>
        <v>4.2385225282726431E-2</v>
      </c>
      <c r="V256" s="165">
        <f t="shared" si="6"/>
        <v>3.6510590302150079E-4</v>
      </c>
      <c r="W256" s="165">
        <f t="shared" si="6"/>
        <v>9.8462426288509035E-4</v>
      </c>
      <c r="X256" s="165">
        <f t="shared" si="6"/>
        <v>5.2212909360761144E-4</v>
      </c>
      <c r="Y256" s="165">
        <f t="shared" si="6"/>
        <v>1.3076185717043464E-5</v>
      </c>
      <c r="Z256" s="165">
        <f t="shared" si="6"/>
        <v>1.26881465036935E-3</v>
      </c>
      <c r="AA256" s="165">
        <f t="shared" si="6"/>
        <v>4.2702314231119447E-4</v>
      </c>
      <c r="AB256" s="165">
        <f t="shared" si="6"/>
        <v>1.2311530085006587E-3</v>
      </c>
      <c r="AC256" s="165">
        <f t="shared" si="6"/>
        <v>8.5232074566517613E-6</v>
      </c>
      <c r="AD256" s="165">
        <f t="shared" si="6"/>
        <v>1.4045966107747597E-3</v>
      </c>
      <c r="AE256" s="165">
        <f t="shared" si="6"/>
        <v>8.9385493552590308E-4</v>
      </c>
      <c r="AF256" s="179"/>
    </row>
    <row r="257" spans="1:32" ht="16" thickBot="1" x14ac:dyDescent="0.25">
      <c r="A257" s="184" t="s">
        <v>45</v>
      </c>
      <c r="B257" s="172">
        <f>1/SUM(B256:AE256)</f>
        <v>9.1490656140313966</v>
      </c>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2"/>
    </row>
    <row r="258" spans="1:32" x14ac:dyDescent="0.2"/>
    <row r="292" spans="4:4" hidden="1" x14ac:dyDescent="0.2">
      <c r="D292" s="5"/>
    </row>
  </sheetData>
  <mergeCells count="2">
    <mergeCell ref="A253:AF253"/>
    <mergeCell ref="C257:AF257"/>
  </mergeCells>
  <conditionalFormatting sqref="B2:AF252">
    <cfRule type="cellIs" dxfId="5" priority="1" operator="less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1E6C9-7B48-F048-8EA2-A19F620219D5}">
  <dimension ref="A1:AI291"/>
  <sheetViews>
    <sheetView showGridLines="0" workbookViewId="0">
      <pane xSplit="1" ySplit="1" topLeftCell="B229" activePane="bottomRight" state="frozen"/>
      <selection pane="topRight" activeCell="B1" sqref="B1"/>
      <selection pane="bottomLeft" activeCell="A2" sqref="A2"/>
      <selection pane="bottomRight"/>
    </sheetView>
  </sheetViews>
  <sheetFormatPr baseColWidth="10" defaultColWidth="0" defaultRowHeight="15" zeroHeight="1" x14ac:dyDescent="0.2"/>
  <cols>
    <col min="1" max="1" width="14.1640625" bestFit="1" customWidth="1"/>
    <col min="2" max="33" width="15.33203125" customWidth="1"/>
    <col min="34" max="35" width="0" hidden="1" customWidth="1"/>
    <col min="36" max="16384" width="10.83203125" hidden="1"/>
  </cols>
  <sheetData>
    <row r="1" spans="1:33" ht="48" x14ac:dyDescent="0.2">
      <c r="A1" s="200" t="s">
        <v>118</v>
      </c>
      <c r="B1" s="158" t="str">
        <f>Summary!A2</f>
        <v>3M</v>
      </c>
      <c r="C1" s="159" t="str">
        <f>Summary!A3</f>
        <v>AMERICAN EXPRESS</v>
      </c>
      <c r="D1" s="159" t="str">
        <f>Summary!A4</f>
        <v>AMGEN</v>
      </c>
      <c r="E1" s="159" t="str">
        <f>Summary!A5</f>
        <v>APPLE</v>
      </c>
      <c r="F1" s="159" t="str">
        <f>Summary!A6</f>
        <v>BOEING</v>
      </c>
      <c r="G1" s="159" t="str">
        <f>Summary!A7</f>
        <v>CATERPILLAR</v>
      </c>
      <c r="H1" s="159" t="str">
        <f>Summary!A8</f>
        <v>CHEVRON</v>
      </c>
      <c r="I1" s="159" t="str">
        <f>Summary!A9</f>
        <v>CISCO SYSTEMS</v>
      </c>
      <c r="J1" s="159" t="str">
        <f>Summary!A10</f>
        <v>COCA COLA</v>
      </c>
      <c r="K1" s="159" t="str">
        <f>Summary!A11</f>
        <v>DOW</v>
      </c>
      <c r="L1" s="159" t="str">
        <f>Summary!A12</f>
        <v>GOLDMAN SACHS GP.</v>
      </c>
      <c r="M1" s="159" t="str">
        <f>Summary!A13</f>
        <v>HONEYWELL</v>
      </c>
      <c r="N1" s="159" t="str">
        <f>Summary!A14</f>
        <v>HOME DEPOT</v>
      </c>
      <c r="O1" s="159" t="str">
        <f>Summary!A15</f>
        <v>INTEL</v>
      </c>
      <c r="P1" s="159" t="str">
        <f>Summary!A16</f>
        <v>INTERNATIONAL BUS. MCHS.</v>
      </c>
      <c r="Q1" s="159" t="str">
        <f>Summary!A17</f>
        <v>JOHNSON &amp; JOHNSON</v>
      </c>
      <c r="R1" s="159" t="str">
        <f>Summary!A18</f>
        <v>JP MORGAN CHASE &amp; CO.</v>
      </c>
      <c r="S1" s="159" t="str">
        <f>Summary!A19</f>
        <v>MC DONALDS</v>
      </c>
      <c r="T1" s="159" t="str">
        <f>Summary!A20</f>
        <v>MERCK &amp; COMPANY</v>
      </c>
      <c r="U1" s="159" t="str">
        <f>Summary!A21</f>
        <v>MICROSOFT</v>
      </c>
      <c r="V1" s="159" t="str">
        <f>Summary!A22</f>
        <v>NIKE 'B'</v>
      </c>
      <c r="W1" s="159" t="str">
        <f>Summary!A23</f>
        <v>PROCTER &amp; GAMBLE</v>
      </c>
      <c r="X1" s="159" t="str">
        <f>Summary!A24</f>
        <v>SALESFORCE</v>
      </c>
      <c r="Y1" s="159" t="str">
        <f>Summary!A25</f>
        <v>TRAVELERS COS.</v>
      </c>
      <c r="Z1" s="159" t="str">
        <f>Summary!A26</f>
        <v>UNITEDHEALTH GROUP</v>
      </c>
      <c r="AA1" s="159" t="str">
        <f>Summary!A27</f>
        <v>VERIZON COMMUNICATIONS</v>
      </c>
      <c r="AB1" s="159" t="str">
        <f>Summary!A28</f>
        <v>VISA 'A'</v>
      </c>
      <c r="AC1" s="159" t="str">
        <f>Summary!A29</f>
        <v>WALGREENS BOOTS ALLIANCE</v>
      </c>
      <c r="AD1" s="159" t="str">
        <f>Summary!A30</f>
        <v>WALMART</v>
      </c>
      <c r="AE1" s="159" t="str">
        <f>Summary!A31</f>
        <v>WALT DISNEY</v>
      </c>
      <c r="AF1" s="160" t="s">
        <v>38</v>
      </c>
      <c r="AG1" s="189"/>
    </row>
    <row r="2" spans="1:33" x14ac:dyDescent="0.2">
      <c r="A2" s="190">
        <f>'DJI Components'!A5</f>
        <v>44076</v>
      </c>
      <c r="B2" s="161">
        <f>Return!B2*B$255</f>
        <v>9.5266826744738373E-4</v>
      </c>
      <c r="C2" s="162">
        <f>Return!C2*C$255</f>
        <v>6.2782634955441303E-4</v>
      </c>
      <c r="D2" s="162">
        <f>Return!D2*D$255</f>
        <v>9.6468069455202254E-4</v>
      </c>
      <c r="E2" s="162">
        <f>Return!E2*E$255</f>
        <v>-6.9061438491305747E-4</v>
      </c>
      <c r="F2" s="162">
        <f>Return!F2*F$255</f>
        <v>5.1907668149645165E-4</v>
      </c>
      <c r="G2" s="162">
        <f>Return!G2*G$255</f>
        <v>7.349083496195933E-4</v>
      </c>
      <c r="H2" s="162">
        <f>Return!H2*H$255</f>
        <v>4.4134166807877998E-5</v>
      </c>
      <c r="I2" s="162">
        <f>Return!I2*I$255</f>
        <v>3.093020931708009E-4</v>
      </c>
      <c r="J2" s="162">
        <f>Return!J2*J$255</f>
        <v>1.4047231556336174E-3</v>
      </c>
      <c r="K2" s="162">
        <f>Return!K2*K$255</f>
        <v>1.3750800366687816E-3</v>
      </c>
      <c r="L2" s="162">
        <f>Return!L2*L$255</f>
        <v>7.4304582302482376E-4</v>
      </c>
      <c r="M2" s="162">
        <f>Return!M2*M$255</f>
        <v>8.9301660479242562E-4</v>
      </c>
      <c r="N2" s="162">
        <f>Return!N2*N$255</f>
        <v>1.4688512638862949E-4</v>
      </c>
      <c r="O2" s="162">
        <f>Return!O2*O$255</f>
        <v>9.5819319502146911E-4</v>
      </c>
      <c r="P2" s="162">
        <f>Return!P2*P$255</f>
        <v>1.2911914971713919E-3</v>
      </c>
      <c r="Q2" s="162">
        <f>Return!Q2*Q$255</f>
        <v>5.081832847188513E-4</v>
      </c>
      <c r="R2" s="162">
        <f>Return!R2*R$255</f>
        <v>5.0263065544201935E-4</v>
      </c>
      <c r="S2" s="162">
        <f>Return!S2*S$255</f>
        <v>5.5479711735580606E-4</v>
      </c>
      <c r="T2" s="162">
        <f>Return!T2*T$255</f>
        <v>9.8700832995906045E-4</v>
      </c>
      <c r="U2" s="162">
        <f>Return!U2*U$255</f>
        <v>6.4240623090175604E-4</v>
      </c>
      <c r="V2" s="162">
        <f>Return!V2*V$255</f>
        <v>5.6890951708729414E-4</v>
      </c>
      <c r="W2" s="162">
        <f>Return!W2*W$255</f>
        <v>5.6206931008697671E-4</v>
      </c>
      <c r="X2" s="162">
        <f>Return!X2*X$255</f>
        <v>-5.4044420740740891E-4</v>
      </c>
      <c r="Y2" s="162">
        <f>Return!Y2*Y$255</f>
        <v>8.1088178316827497E-4</v>
      </c>
      <c r="Z2" s="162">
        <f>Return!Z2*Z$255</f>
        <v>7.8956657054746562E-4</v>
      </c>
      <c r="AA2" s="162">
        <f>Return!AA2*AA$255</f>
        <v>7.7191739914356607E-4</v>
      </c>
      <c r="AB2" s="162">
        <f>Return!AB2*AB$255</f>
        <v>4.8902271884632142E-4</v>
      </c>
      <c r="AC2" s="162">
        <f>Return!AC2*AC$255</f>
        <v>3.7178094151872897E-4</v>
      </c>
      <c r="AD2" s="162">
        <f>Return!AD2*AD$255</f>
        <v>2.0325903389813622E-5</v>
      </c>
      <c r="AE2" s="162">
        <f>Return!AE2*AE$255</f>
        <v>4.59252704022776E-4</v>
      </c>
      <c r="AF2" s="163">
        <f>SUM(B2:AE2)</f>
        <v>1.7772425915217927E-2</v>
      </c>
      <c r="AG2" s="25"/>
    </row>
    <row r="3" spans="1:33" x14ac:dyDescent="0.2">
      <c r="A3" s="127">
        <f>'DJI Components'!A6</f>
        <v>44077</v>
      </c>
      <c r="B3" s="164">
        <f>Return!B3*B$255</f>
        <v>-6.2926417210186578E-4</v>
      </c>
      <c r="C3" s="165">
        <f>Return!C3*C$255</f>
        <v>1.9156129901221064E-5</v>
      </c>
      <c r="D3" s="165">
        <f>Return!D3*D$255</f>
        <v>-1.3185070506968452E-3</v>
      </c>
      <c r="E3" s="165">
        <f>Return!E3*E$255</f>
        <v>-2.6686954541768576E-3</v>
      </c>
      <c r="F3" s="165">
        <f>Return!F3*F$255</f>
        <v>-1.1462018984601714E-3</v>
      </c>
      <c r="G3" s="165">
        <f>Return!G3*G$255</f>
        <v>-5.6050756632033407E-4</v>
      </c>
      <c r="H3" s="165">
        <f>Return!H3*H$255</f>
        <v>-3.6462835201438447E-4</v>
      </c>
      <c r="I3" s="165">
        <f>Return!I3*I$255</f>
        <v>-1.155113208633344E-3</v>
      </c>
      <c r="J3" s="165">
        <f>Return!J3*J$255</f>
        <v>-4.6232924000122466E-4</v>
      </c>
      <c r="K3" s="165">
        <f>Return!K3*K$255</f>
        <v>-5.6210346954957229E-4</v>
      </c>
      <c r="L3" s="165">
        <f>Return!L3*L$255</f>
        <v>-3.9357504644365416E-4</v>
      </c>
      <c r="M3" s="165">
        <f>Return!M3*M$255</f>
        <v>-1.1924775254103441E-3</v>
      </c>
      <c r="N3" s="165">
        <f>Return!N3*N$255</f>
        <v>-1.4589144005096144E-3</v>
      </c>
      <c r="O3" s="165">
        <f>Return!O3*O$255</f>
        <v>-1.1866035087719292E-3</v>
      </c>
      <c r="P3" s="165">
        <f>Return!P3*P$255</f>
        <v>-9.6998913083105041E-4</v>
      </c>
      <c r="Q3" s="165">
        <f>Return!Q3*Q$255</f>
        <v>-9.2743048481097601E-4</v>
      </c>
      <c r="R3" s="165">
        <f>Return!R3*R$255</f>
        <v>-1.0493523321983832E-4</v>
      </c>
      <c r="S3" s="165">
        <f>Return!S3*S$255</f>
        <v>-3.7460004701043531E-4</v>
      </c>
      <c r="T3" s="165">
        <f>Return!T3*T$255</f>
        <v>-5.5216850631680805E-4</v>
      </c>
      <c r="U3" s="165">
        <f>Return!U3*U$255</f>
        <v>-2.0648955135881978E-3</v>
      </c>
      <c r="V3" s="165">
        <f>Return!V3*V$255</f>
        <v>-1.1272845030092479E-3</v>
      </c>
      <c r="W3" s="165">
        <f>Return!W3*W$255</f>
        <v>-5.3376985743967722E-4</v>
      </c>
      <c r="X3" s="165">
        <f>Return!X3*X$255</f>
        <v>-1.4071092697692245E-3</v>
      </c>
      <c r="Y3" s="165">
        <f>Return!Y3*Y$255</f>
        <v>-6.0435959187596182E-4</v>
      </c>
      <c r="Z3" s="165">
        <f>Return!Z3*Z$255</f>
        <v>-4.1739311404133487E-4</v>
      </c>
      <c r="AA3" s="165">
        <f>Return!AA3*AA$255</f>
        <v>4.4056391498263163E-5</v>
      </c>
      <c r="AB3" s="165">
        <f>Return!AB3*AB$255</f>
        <v>-1.1579189977442561E-3</v>
      </c>
      <c r="AC3" s="165">
        <f>Return!AC3*AC$255</f>
        <v>-7.1740654922817598E-5</v>
      </c>
      <c r="AD3" s="165">
        <f>Return!AD3*AD$255</f>
        <v>-7.0873965078442527E-4</v>
      </c>
      <c r="AE3" s="165">
        <f>Return!AE3*AE$255</f>
        <v>-5.2933353420488995E-4</v>
      </c>
      <c r="AF3" s="166">
        <f t="shared" ref="AF3:AF66" si="0">SUM(B3:AE3)</f>
        <v>-2.4587376461259795E-2</v>
      </c>
      <c r="AG3" s="25"/>
    </row>
    <row r="4" spans="1:33" x14ac:dyDescent="0.2">
      <c r="A4" s="127">
        <f>'DJI Components'!A7</f>
        <v>44078</v>
      </c>
      <c r="B4" s="164">
        <f>Return!B4*B$255</f>
        <v>-1.0823041438554985E-4</v>
      </c>
      <c r="C4" s="165">
        <f>Return!C4*C$255</f>
        <v>3.8611239121303005E-4</v>
      </c>
      <c r="D4" s="165">
        <f>Return!D4*D$255</f>
        <v>6.5882778978136136E-5</v>
      </c>
      <c r="E4" s="165">
        <f>Return!E4*E$255</f>
        <v>2.2060997679651528E-5</v>
      </c>
      <c r="F4" s="165">
        <f>Return!F4*F$255</f>
        <v>4.5031679128636112E-4</v>
      </c>
      <c r="G4" s="165">
        <f>Return!G4*G$255</f>
        <v>3.2252158816622095E-4</v>
      </c>
      <c r="H4" s="165">
        <f>Return!H4*H$255</f>
        <v>-1.4179185069427649E-4</v>
      </c>
      <c r="I4" s="165">
        <f>Return!I4*I$255</f>
        <v>-1.0582091723676893E-4</v>
      </c>
      <c r="J4" s="165">
        <f>Return!J4*J$255</f>
        <v>3.697840729001589E-4</v>
      </c>
      <c r="K4" s="165">
        <f>Return!K4*K$255</f>
        <v>1.4465730132927994E-4</v>
      </c>
      <c r="L4" s="165">
        <f>Return!L4*L$255</f>
        <v>5.4281557663147975E-4</v>
      </c>
      <c r="M4" s="165">
        <f>Return!M4*M$255</f>
        <v>7.8171776501208731E-5</v>
      </c>
      <c r="N4" s="165">
        <f>Return!N4*N$255</f>
        <v>-6.0323597925870942E-4</v>
      </c>
      <c r="O4" s="165">
        <f>Return!O4*O$255</f>
        <v>-2.0506516250046921E-4</v>
      </c>
      <c r="P4" s="165">
        <f>Return!P4*P$255</f>
        <v>-5.7586555559873873E-4</v>
      </c>
      <c r="Q4" s="165">
        <f>Return!Q4*Q$255</f>
        <v>-2.1397681505451368E-4</v>
      </c>
      <c r="R4" s="165">
        <f>Return!R4*R$255</f>
        <v>7.2041677580677221E-4</v>
      </c>
      <c r="S4" s="165">
        <f>Return!S4*S$255</f>
        <v>-3.2273261162364767E-4</v>
      </c>
      <c r="T4" s="165">
        <f>Return!T4*T$255</f>
        <v>-9.747703809537637E-5</v>
      </c>
      <c r="U4" s="165">
        <f>Return!U4*U$255</f>
        <v>-4.678636229317819E-4</v>
      </c>
      <c r="V4" s="165">
        <f>Return!V4*V$255</f>
        <v>-1.3291862589724182E-4</v>
      </c>
      <c r="W4" s="165">
        <f>Return!W4*W$255</f>
        <v>-7.2324608430662793E-5</v>
      </c>
      <c r="X4" s="165">
        <f>Return!X4*X$255</f>
        <v>-1.2968079960451351E-3</v>
      </c>
      <c r="Y4" s="165">
        <f>Return!Y4*Y$255</f>
        <v>3.5255079357117137E-4</v>
      </c>
      <c r="Z4" s="165">
        <f>Return!Z4*Z$255</f>
        <v>-4.4587914417352955E-4</v>
      </c>
      <c r="AA4" s="165">
        <f>Return!AA4*AA$255</f>
        <v>-7.1495901586715596E-5</v>
      </c>
      <c r="AB4" s="165">
        <f>Return!AB4*AB$255</f>
        <v>-6.8593715798130519E-4</v>
      </c>
      <c r="AC4" s="165">
        <f>Return!AC4*AC$255</f>
        <v>-1.797438662712314E-4</v>
      </c>
      <c r="AD4" s="165">
        <f>Return!AD4*AD$255</f>
        <v>-3.9435244749181546E-4</v>
      </c>
      <c r="AE4" s="165">
        <f>Return!AE4*AE$255</f>
        <v>-3.1271889149708798E-4</v>
      </c>
      <c r="AF4" s="166">
        <f t="shared" si="0"/>
        <v>-2.9789477626910865E-3</v>
      </c>
      <c r="AG4" s="25"/>
    </row>
    <row r="5" spans="1:33" x14ac:dyDescent="0.2">
      <c r="A5" s="127">
        <f>'DJI Components'!A8</f>
        <v>44082</v>
      </c>
      <c r="B5" s="164">
        <f>Return!B5*B$255</f>
        <v>-5.2281392637637167E-4</v>
      </c>
      <c r="C5" s="165">
        <f>Return!C5*C$255</f>
        <v>-6.3089493639118346E-4</v>
      </c>
      <c r="D5" s="165">
        <f>Return!D5*D$255</f>
        <v>-9.6886757573754194E-4</v>
      </c>
      <c r="E5" s="165">
        <f>Return!E5*E$255</f>
        <v>-2.2431655278039473E-3</v>
      </c>
      <c r="F5" s="165">
        <f>Return!F5*F$255</f>
        <v>-1.9429018464657167E-3</v>
      </c>
      <c r="G5" s="165">
        <f>Return!G5*G$255</f>
        <v>7.6486034116629578E-5</v>
      </c>
      <c r="H5" s="165">
        <f>Return!H5*H$255</f>
        <v>-1.2042796696366876E-3</v>
      </c>
      <c r="I5" s="165">
        <f>Return!I5*I$255</f>
        <v>-6.6960640209047983E-4</v>
      </c>
      <c r="J5" s="165">
        <f>Return!J5*J$255</f>
        <v>-8.0329152031168494E-4</v>
      </c>
      <c r="K5" s="165">
        <f>Return!K5*K$255</f>
        <v>-4.5953225485043656E-4</v>
      </c>
      <c r="L5" s="165">
        <f>Return!L5*L$255</f>
        <v>-1.3368739799291356E-3</v>
      </c>
      <c r="M5" s="165">
        <f>Return!M5*M$255</f>
        <v>-4.839318437346936E-4</v>
      </c>
      <c r="N5" s="165">
        <f>Return!N5*N$255</f>
        <v>-4.9444237690262258E-5</v>
      </c>
      <c r="O5" s="165">
        <f>Return!O5*O$255</f>
        <v>-7.7875529371318475E-4</v>
      </c>
      <c r="P5" s="165">
        <f>Return!P5*P$255</f>
        <v>-2.9708475695349547E-4</v>
      </c>
      <c r="Q5" s="165">
        <f>Return!Q5*Q$255</f>
        <v>-2.9836037324253807E-4</v>
      </c>
      <c r="R5" s="165">
        <f>Return!R5*R$255</f>
        <v>-1.1591960021662925E-3</v>
      </c>
      <c r="S5" s="165">
        <f>Return!S5*S$255</f>
        <v>2.9125238667961908E-4</v>
      </c>
      <c r="T5" s="165">
        <f>Return!T5*T$255</f>
        <v>-7.4690984660528883E-4</v>
      </c>
      <c r="U5" s="165">
        <f>Return!U5*U$255</f>
        <v>-1.8031887981330226E-3</v>
      </c>
      <c r="V5" s="165">
        <f>Return!V5*V$255</f>
        <v>9.4898871383763958E-5</v>
      </c>
      <c r="W5" s="165">
        <f>Return!W5*W$255</f>
        <v>-4.8806535650581796E-4</v>
      </c>
      <c r="X5" s="165">
        <f>Return!X5*X$255</f>
        <v>-1.757622452321165E-3</v>
      </c>
      <c r="Y5" s="165">
        <f>Return!Y5*Y$255</f>
        <v>-8.092425152269008E-4</v>
      </c>
      <c r="Z5" s="165">
        <f>Return!Z5*Z$255</f>
        <v>-5.0747863247863068E-4</v>
      </c>
      <c r="AA5" s="165">
        <f>Return!AA5*AA$255</f>
        <v>-2.8659667107583386E-4</v>
      </c>
      <c r="AB5" s="165">
        <f>Return!AB5*AB$255</f>
        <v>-7.3943921809623838E-4</v>
      </c>
      <c r="AC5" s="165">
        <f>Return!AC5*AC$255</f>
        <v>-7.1383484360264542E-4</v>
      </c>
      <c r="AD5" s="165">
        <f>Return!AD5*AD$255</f>
        <v>-1.0221953694761346E-3</v>
      </c>
      <c r="AE5" s="165">
        <f>Return!AE5*AE$255</f>
        <v>5.5812104863546259E-4</v>
      </c>
      <c r="AF5" s="166">
        <f t="shared" si="0"/>
        <v>-2.1702815509799852E-2</v>
      </c>
      <c r="AG5" s="25"/>
    </row>
    <row r="6" spans="1:33" x14ac:dyDescent="0.2">
      <c r="A6" s="127">
        <f>'DJI Components'!A9</f>
        <v>44083</v>
      </c>
      <c r="B6" s="164">
        <f>Return!B6*B$255</f>
        <v>5.1684317603533834E-4</v>
      </c>
      <c r="C6" s="165">
        <f>Return!C6*C$255</f>
        <v>3.5368959879789054E-5</v>
      </c>
      <c r="D6" s="165">
        <f>Return!D6*D$255</f>
        <v>6.0674104091213246E-4</v>
      </c>
      <c r="E6" s="165">
        <f>Return!E6*E$255</f>
        <v>1.3295514979613527E-3</v>
      </c>
      <c r="F6" s="165">
        <f>Return!F6*F$255</f>
        <v>-6.208157360216478E-5</v>
      </c>
      <c r="G6" s="165">
        <f>Return!G6*G$255</f>
        <v>9.3590041468981269E-4</v>
      </c>
      <c r="H6" s="165">
        <f>Return!H6*H$255</f>
        <v>4.4742644319666346E-4</v>
      </c>
      <c r="I6" s="165">
        <f>Return!I6*I$255</f>
        <v>1.0833416666666817E-4</v>
      </c>
      <c r="J6" s="165">
        <f>Return!J6*J$255</f>
        <v>2.5429832856257068E-4</v>
      </c>
      <c r="K6" s="165">
        <f>Return!K6*K$255</f>
        <v>9.0409625147784827E-4</v>
      </c>
      <c r="L6" s="165">
        <f>Return!L6*L$255</f>
        <v>-4.2801759043890424E-5</v>
      </c>
      <c r="M6" s="165">
        <f>Return!M6*M$255</f>
        <v>3.0031776221299821E-4</v>
      </c>
      <c r="N6" s="165">
        <f>Return!N6*N$255</f>
        <v>9.6313336688949776E-4</v>
      </c>
      <c r="O6" s="165">
        <f>Return!O6*O$255</f>
        <v>4.8388127853881503E-4</v>
      </c>
      <c r="P6" s="165">
        <f>Return!P6*P$255</f>
        <v>2.8875588061014754E-4</v>
      </c>
      <c r="Q6" s="165">
        <f>Return!Q6*Q$255</f>
        <v>5.5231157654188248E-4</v>
      </c>
      <c r="R6" s="165">
        <f>Return!R6*R$255</f>
        <v>3.1692187717350756E-4</v>
      </c>
      <c r="S6" s="165">
        <f>Return!S6*S$255</f>
        <v>3.3242890720951802E-4</v>
      </c>
      <c r="T6" s="165">
        <f>Return!T6*T$255</f>
        <v>6.2002327600489964E-4</v>
      </c>
      <c r="U6" s="165">
        <f>Return!U6*U$255</f>
        <v>1.419452750035477E-3</v>
      </c>
      <c r="V6" s="165">
        <f>Return!V6*V$255</f>
        <v>6.446655372190764E-4</v>
      </c>
      <c r="W6" s="165">
        <f>Return!W6*W$255</f>
        <v>5.4190377310719593E-4</v>
      </c>
      <c r="X6" s="165">
        <f>Return!X6*X$255</f>
        <v>1.2655239424900358E-3</v>
      </c>
      <c r="Y6" s="165">
        <f>Return!Y6*Y$255</f>
        <v>-3.2237559912740023E-5</v>
      </c>
      <c r="Z6" s="165">
        <f>Return!Z6*Z$255</f>
        <v>5.1749270409546795E-4</v>
      </c>
      <c r="AA6" s="165">
        <f>Return!AA6*AA$255</f>
        <v>4.4475206434431889E-5</v>
      </c>
      <c r="AB6" s="165">
        <f>Return!AB6*AB$255</f>
        <v>6.5627341902209455E-4</v>
      </c>
      <c r="AC6" s="165">
        <f>Return!AC6*AC$255</f>
        <v>-6.9252081399007182E-4</v>
      </c>
      <c r="AD6" s="165">
        <f>Return!AD6*AD$255</f>
        <v>3.4669604699714512E-4</v>
      </c>
      <c r="AE6" s="165">
        <f>Return!AE6*AE$255</f>
        <v>-2.0864282632335752E-4</v>
      </c>
      <c r="AF6" s="166">
        <f t="shared" si="0"/>
        <v>1.3394533051092138E-2</v>
      </c>
      <c r="AG6" s="25"/>
    </row>
    <row r="7" spans="1:33" x14ac:dyDescent="0.2">
      <c r="A7" s="127">
        <f>'DJI Components'!A10</f>
        <v>44084</v>
      </c>
      <c r="B7" s="164">
        <f>Return!B7*B$255</f>
        <v>-5.1297586927536354E-4</v>
      </c>
      <c r="C7" s="165">
        <f>Return!C7*C$255</f>
        <v>-3.2440483385756484E-4</v>
      </c>
      <c r="D7" s="165">
        <f>Return!D7*D$255</f>
        <v>-6.6919247186404403E-4</v>
      </c>
      <c r="E7" s="165">
        <f>Return!E7*E$255</f>
        <v>-1.0881924082282058E-3</v>
      </c>
      <c r="F7" s="165">
        <f>Return!F7*F$255</f>
        <v>-6.4062632566629367E-4</v>
      </c>
      <c r="G7" s="165">
        <f>Return!G7*G$255</f>
        <v>-6.1780971531237474E-4</v>
      </c>
      <c r="H7" s="165">
        <f>Return!H7*H$255</f>
        <v>-7.8303845370117549E-4</v>
      </c>
      <c r="I7" s="165">
        <f>Return!I7*I$255</f>
        <v>-4.651557322413217E-4</v>
      </c>
      <c r="J7" s="165">
        <f>Return!J7*J$255</f>
        <v>-1.2618649384710985E-4</v>
      </c>
      <c r="K7" s="165">
        <f>Return!K7*K$255</f>
        <v>-3.5885909675671771E-4</v>
      </c>
      <c r="L7" s="165">
        <f>Return!L7*L$255</f>
        <v>-3.6429070468982176E-4</v>
      </c>
      <c r="M7" s="165">
        <f>Return!M7*M$255</f>
        <v>-2.9763619909502307E-4</v>
      </c>
      <c r="N7" s="165">
        <f>Return!N7*N$255</f>
        <v>-5.2218655055944103E-4</v>
      </c>
      <c r="O7" s="165">
        <f>Return!O7*O$255</f>
        <v>-4.4336961796391424E-4</v>
      </c>
      <c r="P7" s="165">
        <f>Return!P7*P$255</f>
        <v>-4.6349418512196724E-4</v>
      </c>
      <c r="Q7" s="165">
        <f>Return!Q7*Q$255</f>
        <v>-6.2124093874675883E-4</v>
      </c>
      <c r="R7" s="165">
        <f>Return!R7*R$255</f>
        <v>-3.4367699979150529E-4</v>
      </c>
      <c r="S7" s="165">
        <f>Return!S7*S$255</f>
        <v>2.3642822158609356E-4</v>
      </c>
      <c r="T7" s="165">
        <f>Return!T7*T$255</f>
        <v>-5.1445179672886905E-4</v>
      </c>
      <c r="U7" s="165">
        <f>Return!U7*U$255</f>
        <v>-9.3394516164647294E-4</v>
      </c>
      <c r="V7" s="165">
        <f>Return!V7*V$255</f>
        <v>-3.1912096920590676E-5</v>
      </c>
      <c r="W7" s="165">
        <f>Return!W7*W$255</f>
        <v>-3.4986055325730478E-4</v>
      </c>
      <c r="X7" s="165">
        <f>Return!X7*X$255</f>
        <v>-3.5006323437198152E-4</v>
      </c>
      <c r="Y7" s="165">
        <f>Return!Y7*Y$255</f>
        <v>-5.3682831655799492E-4</v>
      </c>
      <c r="Z7" s="165">
        <f>Return!Z7*Z$255</f>
        <v>-7.926824414658455E-4</v>
      </c>
      <c r="AA7" s="165">
        <f>Return!AA7*AA$255</f>
        <v>-2.831456759413875E-4</v>
      </c>
      <c r="AB7" s="165">
        <f>Return!AB7*AB$255</f>
        <v>-4.1164445501301237E-4</v>
      </c>
      <c r="AC7" s="165">
        <f>Return!AC7*AC$255</f>
        <v>-6.4120701411826502E-4</v>
      </c>
      <c r="AD7" s="165">
        <f>Return!AD7*AD$255</f>
        <v>-7.3391022041539389E-4</v>
      </c>
      <c r="AE7" s="165">
        <f>Return!AE7*AE$255</f>
        <v>-3.4993001137328948E-5</v>
      </c>
      <c r="AF7" s="166">
        <f t="shared" si="0"/>
        <v>-1.4020552342706957E-2</v>
      </c>
      <c r="AG7" s="25"/>
    </row>
    <row r="8" spans="1:33" x14ac:dyDescent="0.2">
      <c r="A8" s="127">
        <f>'DJI Components'!A11</f>
        <v>44085</v>
      </c>
      <c r="B8" s="164">
        <f>Return!B8*B$255</f>
        <v>6.1701994301023664E-4</v>
      </c>
      <c r="C8" s="165">
        <f>Return!C8*C$255</f>
        <v>1.9136713607182572E-4</v>
      </c>
      <c r="D8" s="165">
        <f>Return!D8*D$255</f>
        <v>3.5599623374887499E-4</v>
      </c>
      <c r="E8" s="165">
        <f>Return!E8*E$255</f>
        <v>-4.3762975482649995E-4</v>
      </c>
      <c r="F8" s="165">
        <f>Return!F8*F$255</f>
        <v>5.3691715132749473E-4</v>
      </c>
      <c r="G8" s="165">
        <f>Return!G8*G$255</f>
        <v>8.8304661539850837E-4</v>
      </c>
      <c r="H8" s="165">
        <f>Return!H8*H$255</f>
        <v>-1.9620387640339649E-4</v>
      </c>
      <c r="I8" s="165">
        <f>Return!I8*I$255</f>
        <v>2.6114143711565655E-4</v>
      </c>
      <c r="J8" s="165">
        <f>Return!J8*J$255</f>
        <v>7.0666733333333285E-4</v>
      </c>
      <c r="K8" s="165">
        <f>Return!K8*K$255</f>
        <v>7.8713003174955734E-4</v>
      </c>
      <c r="L8" s="165">
        <f>Return!L8*L$255</f>
        <v>1.5165958747878072E-4</v>
      </c>
      <c r="M8" s="165">
        <f>Return!M8*M$255</f>
        <v>4.4235972218843825E-4</v>
      </c>
      <c r="N8" s="165">
        <f>Return!N8*N$255</f>
        <v>4.4370796238419886E-4</v>
      </c>
      <c r="O8" s="165">
        <f>Return!O8*O$255</f>
        <v>2.178649281971312E-4</v>
      </c>
      <c r="P8" s="165">
        <f>Return!P8*P$255</f>
        <v>2.4883903310394623E-4</v>
      </c>
      <c r="Q8" s="165">
        <f>Return!Q8*Q$255</f>
        <v>1.973986287096811E-4</v>
      </c>
      <c r="R8" s="165">
        <f>Return!R8*R$255</f>
        <v>4.140365204707397E-4</v>
      </c>
      <c r="S8" s="165">
        <f>Return!S8*S$255</f>
        <v>1.1661372713864063E-4</v>
      </c>
      <c r="T8" s="165">
        <f>Return!T8*T$255</f>
        <v>3.6297059987215884E-4</v>
      </c>
      <c r="U8" s="165">
        <f>Return!U8*U$255</f>
        <v>-2.1749298544479674E-4</v>
      </c>
      <c r="V8" s="165">
        <f>Return!V8*V$255</f>
        <v>9.3213664722127112E-4</v>
      </c>
      <c r="W8" s="165">
        <f>Return!W8*W$255</f>
        <v>3.511343651797357E-4</v>
      </c>
      <c r="X8" s="165">
        <f>Return!X8*X$255</f>
        <v>-6.3222988204187551E-4</v>
      </c>
      <c r="Y8" s="165">
        <f>Return!Y8*Y$255</f>
        <v>4.770420265552226E-4</v>
      </c>
      <c r="Z8" s="165">
        <f>Return!Z8*Z$255</f>
        <v>-3.414308315323337E-4</v>
      </c>
      <c r="AA8" s="165">
        <f>Return!AA8*AA$255</f>
        <v>1.4558598150376706E-4</v>
      </c>
      <c r="AB8" s="165">
        <f>Return!AB8*AB$255</f>
        <v>-1.4223810490390971E-4</v>
      </c>
      <c r="AC8" s="165">
        <f>Return!AC8*AC$255</f>
        <v>2.8846266446280744E-5</v>
      </c>
      <c r="AD8" s="165">
        <f>Return!AD8*AD$255</f>
        <v>-2.680140379798986E-5</v>
      </c>
      <c r="AE8" s="165">
        <f>Return!AE8*AE$255</f>
        <v>-3.6781288819636901E-4</v>
      </c>
      <c r="AF8" s="166">
        <f t="shared" si="0"/>
        <v>6.5076421510583109E-3</v>
      </c>
      <c r="AG8" s="25"/>
    </row>
    <row r="9" spans="1:33" x14ac:dyDescent="0.2">
      <c r="A9" s="127">
        <f>'DJI Components'!A12</f>
        <v>44088</v>
      </c>
      <c r="B9" s="164">
        <f>Return!B9*B$255</f>
        <v>4.5937073028870696E-4</v>
      </c>
      <c r="C9" s="165">
        <f>Return!C9*C$255</f>
        <v>1.2609636100912999E-3</v>
      </c>
      <c r="D9" s="165">
        <f>Return!D9*D$255</f>
        <v>4.8517644533708397E-4</v>
      </c>
      <c r="E9" s="165">
        <f>Return!E9*E$255</f>
        <v>1.0000002976190488E-3</v>
      </c>
      <c r="F9" s="165">
        <f>Return!F9*F$255</f>
        <v>1.0651376412691206E-3</v>
      </c>
      <c r="G9" s="165">
        <f>Return!G9*G$255</f>
        <v>-6.9342130022205975E-5</v>
      </c>
      <c r="H9" s="165">
        <f>Return!H9*H$255</f>
        <v>-1.7162268404455523E-4</v>
      </c>
      <c r="I9" s="165">
        <f>Return!I9*I$255</f>
        <v>4.0956033743998107E-4</v>
      </c>
      <c r="J9" s="165">
        <f>Return!J9*J$255</f>
        <v>-2.2849066010267592E-4</v>
      </c>
      <c r="K9" s="165">
        <f>Return!K9*K$255</f>
        <v>1.6048278811700011E-4</v>
      </c>
      <c r="L9" s="165">
        <f>Return!L9*L$255</f>
        <v>6.9679143304261315E-5</v>
      </c>
      <c r="M9" s="165">
        <f>Return!M9*M$255</f>
        <v>4.045266919810553E-4</v>
      </c>
      <c r="N9" s="165">
        <f>Return!N9*N$255</f>
        <v>5.2111692580556477E-4</v>
      </c>
      <c r="O9" s="165">
        <f>Return!O9*O$255</f>
        <v>8.7933578624192302E-5</v>
      </c>
      <c r="P9" s="165">
        <f>Return!P9*P$255</f>
        <v>1.7289560491434337E-4</v>
      </c>
      <c r="Q9" s="165">
        <f>Return!Q9*Q$255</f>
        <v>1.2857107498920328E-4</v>
      </c>
      <c r="R9" s="165">
        <f>Return!R9*R$255</f>
        <v>4.6172652616998099E-4</v>
      </c>
      <c r="S9" s="165">
        <f>Return!S9*S$255</f>
        <v>3.9143700305810381E-4</v>
      </c>
      <c r="T9" s="165">
        <f>Return!T9*T$255</f>
        <v>-1.2626241480859408E-4</v>
      </c>
      <c r="U9" s="165">
        <f>Return!U9*U$255</f>
        <v>2.2545785860963452E-4</v>
      </c>
      <c r="V9" s="165">
        <f>Return!V9*V$255</f>
        <v>3.6158163841807739E-4</v>
      </c>
      <c r="W9" s="165">
        <f>Return!W9*W$255</f>
        <v>1.1823898546092781E-4</v>
      </c>
      <c r="X9" s="165">
        <f>Return!X9*X$255</f>
        <v>4.8539598418054404E-4</v>
      </c>
      <c r="Y9" s="165">
        <f>Return!Y9*Y$255</f>
        <v>3.1158053536307255E-4</v>
      </c>
      <c r="Z9" s="165">
        <f>Return!Z9*Z$255</f>
        <v>7.8391001518173615E-4</v>
      </c>
      <c r="AA9" s="165">
        <f>Return!AA9*AA$255</f>
        <v>2.954780571643297E-4</v>
      </c>
      <c r="AB9" s="165">
        <f>Return!AB9*AB$255</f>
        <v>7.142387798136548E-4</v>
      </c>
      <c r="AC9" s="165">
        <f>Return!AC9*AC$255</f>
        <v>3.9385205397159947E-4</v>
      </c>
      <c r="AD9" s="165">
        <f>Return!AD9*AD$255</f>
        <v>1.5118508012842055E-4</v>
      </c>
      <c r="AE9" s="165">
        <f>Return!AE9*AE$255</f>
        <v>-1.2650221378874096E-4</v>
      </c>
      <c r="AF9" s="166">
        <f t="shared" si="0"/>
        <v>1.0197277284534173E-2</v>
      </c>
      <c r="AG9" s="25"/>
    </row>
    <row r="10" spans="1:33" x14ac:dyDescent="0.2">
      <c r="A10" s="127">
        <f>'DJI Components'!A13</f>
        <v>44089</v>
      </c>
      <c r="B10" s="164">
        <f>Return!B10*B$255</f>
        <v>-3.7397600250604158E-4</v>
      </c>
      <c r="C10" s="165">
        <f>Return!C10*C$255</f>
        <v>-1.833370673690493E-4</v>
      </c>
      <c r="D10" s="165">
        <f>Return!D10*D$255</f>
        <v>2.1614400540358089E-4</v>
      </c>
      <c r="E10" s="165">
        <f>Return!E10*E$255</f>
        <v>5.2011095249556344E-5</v>
      </c>
      <c r="F10" s="165">
        <f>Return!F10*F$255</f>
        <v>-3.7496238937743861E-4</v>
      </c>
      <c r="G10" s="165">
        <f>Return!G10*G$255</f>
        <v>-1.0661605454420076E-3</v>
      </c>
      <c r="H10" s="165">
        <f>Return!H10*H$255</f>
        <v>-4.0540086593262578E-4</v>
      </c>
      <c r="I10" s="165">
        <f>Return!I10*I$255</f>
        <v>1.8990917818286767E-4</v>
      </c>
      <c r="J10" s="165">
        <f>Return!J10*J$255</f>
        <v>2.2349306954893381E-4</v>
      </c>
      <c r="K10" s="165">
        <f>Return!K10*K$255</f>
        <v>6.5215944632993994E-4</v>
      </c>
      <c r="L10" s="165">
        <f>Return!L10*L$255</f>
        <v>-5.5296117121210366E-4</v>
      </c>
      <c r="M10" s="165">
        <f>Return!M10*M$255</f>
        <v>-3.3635661936037842E-5</v>
      </c>
      <c r="N10" s="165">
        <f>Return!N10*N$255</f>
        <v>5.8554464105921387E-4</v>
      </c>
      <c r="O10" s="165">
        <f>Return!O10*O$255</f>
        <v>3.980300883761778E-4</v>
      </c>
      <c r="P10" s="165">
        <f>Return!P10*P$255</f>
        <v>9.555956301830667E-5</v>
      </c>
      <c r="Q10" s="165">
        <f>Return!Q10*Q$255</f>
        <v>1.2133310373216854E-4</v>
      </c>
      <c r="R10" s="165">
        <f>Return!R10*R$255</f>
        <v>-1.0377027321391342E-3</v>
      </c>
      <c r="S10" s="165">
        <f>Return!S10*S$255</f>
        <v>2.7354567410421042E-4</v>
      </c>
      <c r="T10" s="165">
        <f>Return!T10*T$255</f>
        <v>1.9801920031622029E-5</v>
      </c>
      <c r="U10" s="165">
        <f>Return!U10*U$255</f>
        <v>5.4687291017562574E-4</v>
      </c>
      <c r="V10" s="165">
        <f>Return!V10*V$255</f>
        <v>-2.795103980509269E-6</v>
      </c>
      <c r="W10" s="165">
        <f>Return!W10*W$255</f>
        <v>0</v>
      </c>
      <c r="X10" s="165">
        <f>Return!X10*X$255</f>
        <v>6.8115391129238334E-4</v>
      </c>
      <c r="Y10" s="165">
        <f>Return!Y10*Y$255</f>
        <v>-6.7272322796368229E-4</v>
      </c>
      <c r="Z10" s="165">
        <f>Return!Z10*Z$255</f>
        <v>-1.4475332119149309E-4</v>
      </c>
      <c r="AA10" s="165">
        <f>Return!AA10*AA$255</f>
        <v>1.547292219274965E-4</v>
      </c>
      <c r="AB10" s="165">
        <f>Return!AB10*AB$255</f>
        <v>6.6673660519859609E-5</v>
      </c>
      <c r="AC10" s="165">
        <f>Return!AC10*AC$255</f>
        <v>1.5190258752770063E-4</v>
      </c>
      <c r="AD10" s="165">
        <f>Return!AD10*AD$255</f>
        <v>9.7082236045468548E-6</v>
      </c>
      <c r="AE10" s="165">
        <f>Return!AE10*AE$255</f>
        <v>-2.5384126984125582E-6</v>
      </c>
      <c r="AF10" s="166">
        <f t="shared" si="0"/>
        <v>-4.1237420166434518E-4</v>
      </c>
      <c r="AG10" s="25"/>
    </row>
    <row r="11" spans="1:33" x14ac:dyDescent="0.2">
      <c r="A11" s="127">
        <f>'DJI Components'!A14</f>
        <v>44090</v>
      </c>
      <c r="B11" s="164">
        <f>Return!B11*B$255</f>
        <v>5.8833881180061132E-4</v>
      </c>
      <c r="C11" s="165">
        <f>Return!C11*C$255</f>
        <v>-2.1872172228471672E-4</v>
      </c>
      <c r="D11" s="165">
        <f>Return!D11*D$255</f>
        <v>-7.919079065105139E-5</v>
      </c>
      <c r="E11" s="165">
        <f>Return!E11*E$255</f>
        <v>-9.8378742440897353E-4</v>
      </c>
      <c r="F11" s="165">
        <f>Return!F11*F$255</f>
        <v>8.0942807482328554E-4</v>
      </c>
      <c r="G11" s="165">
        <f>Return!G11*G$255</f>
        <v>5.6303160579953551E-4</v>
      </c>
      <c r="H11" s="165">
        <f>Return!H11*H$255</f>
        <v>9.6485486046334523E-4</v>
      </c>
      <c r="I11" s="165">
        <f>Return!I11*I$255</f>
        <v>-1.4778325851149131E-4</v>
      </c>
      <c r="J11" s="165">
        <f>Return!J11*J$255</f>
        <v>-1.6976689852628754E-4</v>
      </c>
      <c r="K11" s="165">
        <f>Return!K11*K$255</f>
        <v>-8.9419685399125444E-4</v>
      </c>
      <c r="L11" s="165">
        <f>Return!L11*L$255</f>
        <v>4.511772727272693E-4</v>
      </c>
      <c r="M11" s="165">
        <f>Return!M11*M$255</f>
        <v>3.3669973652149151E-4</v>
      </c>
      <c r="N11" s="165">
        <f>Return!N11*N$255</f>
        <v>-4.6104794684603823E-4</v>
      </c>
      <c r="O11" s="165">
        <f>Return!O11*O$255</f>
        <v>2.4666599999999906E-4</v>
      </c>
      <c r="P11" s="165">
        <f>Return!P11*P$255</f>
        <v>4.8459081207790077E-4</v>
      </c>
      <c r="Q11" s="165">
        <f>Return!Q11*Q$255</f>
        <v>-1.0970179400699627E-4</v>
      </c>
      <c r="R11" s="165">
        <f>Return!R11*R$255</f>
        <v>1.4101464015257766E-4</v>
      </c>
      <c r="S11" s="165">
        <f>Return!S11*S$255</f>
        <v>3.6575722967181106E-4</v>
      </c>
      <c r="T11" s="165">
        <f>Return!T11*T$255</f>
        <v>5.3833841196237282E-4</v>
      </c>
      <c r="U11" s="165">
        <f>Return!U11*U$255</f>
        <v>-5.9552256248454063E-4</v>
      </c>
      <c r="V11" s="165">
        <f>Return!V11*V$255</f>
        <v>-1.9004528020571954E-4</v>
      </c>
      <c r="W11" s="165">
        <f>Return!W11*W$255</f>
        <v>-2.236187372760101E-4</v>
      </c>
      <c r="X11" s="165">
        <f>Return!X11*X$255</f>
        <v>-1.4303706161763094E-4</v>
      </c>
      <c r="Y11" s="165">
        <f>Return!Y11*Y$255</f>
        <v>3.0316420918714561E-4</v>
      </c>
      <c r="Z11" s="165">
        <f>Return!Z11*Z$255</f>
        <v>-7.7034792021017193E-5</v>
      </c>
      <c r="AA11" s="165">
        <f>Return!AA11*AA$255</f>
        <v>-1.2651210538543826E-4</v>
      </c>
      <c r="AB11" s="165">
        <f>Return!AB11*AB$255</f>
        <v>-4.2195173615370654E-5</v>
      </c>
      <c r="AC11" s="165">
        <f>Return!AC11*AC$255</f>
        <v>9.5454021359038987E-4</v>
      </c>
      <c r="AD11" s="165">
        <f>Return!AD11*AD$255</f>
        <v>-2.6693991263633624E-4</v>
      </c>
      <c r="AE11" s="165">
        <f>Return!AE11*AE$255</f>
        <v>2.1588717048078485E-4</v>
      </c>
      <c r="AF11" s="166">
        <f t="shared" si="0"/>
        <v>2.2343867347896476E-3</v>
      </c>
      <c r="AG11" s="25"/>
    </row>
    <row r="12" spans="1:33" x14ac:dyDescent="0.2">
      <c r="A12" s="127">
        <f>'DJI Components'!A15</f>
        <v>44091</v>
      </c>
      <c r="B12" s="164">
        <f>Return!B12*B$255</f>
        <v>5.6437379990483818E-4</v>
      </c>
      <c r="C12" s="165">
        <f>Return!C12*C$255</f>
        <v>-4.1517234781231666E-4</v>
      </c>
      <c r="D12" s="165">
        <f>Return!D12*D$255</f>
        <v>4.3053358957327129E-5</v>
      </c>
      <c r="E12" s="165">
        <f>Return!E12*E$255</f>
        <v>-5.3212076693447412E-4</v>
      </c>
      <c r="F12" s="165">
        <f>Return!F12*F$255</f>
        <v>1.3932082701195725E-5</v>
      </c>
      <c r="G12" s="165">
        <f>Return!G12*G$255</f>
        <v>6.0882667852009875E-4</v>
      </c>
      <c r="H12" s="165">
        <f>Return!H12*H$255</f>
        <v>9.7591227874863992E-5</v>
      </c>
      <c r="I12" s="165">
        <f>Return!I12*I$255</f>
        <v>-4.1232890049458514E-5</v>
      </c>
      <c r="J12" s="165">
        <f>Return!J12*J$255</f>
        <v>-1.575126306192942E-4</v>
      </c>
      <c r="K12" s="165">
        <f>Return!K12*K$255</f>
        <v>8.5177731351219566E-4</v>
      </c>
      <c r="L12" s="165">
        <f>Return!L12*L$255</f>
        <v>-9.7169477178524384E-4</v>
      </c>
      <c r="M12" s="165">
        <f>Return!M12*M$255</f>
        <v>6.6665882352941647E-5</v>
      </c>
      <c r="N12" s="165">
        <f>Return!N12*N$255</f>
        <v>-1.9766052034595101E-4</v>
      </c>
      <c r="O12" s="165">
        <f>Return!O12*O$255</f>
        <v>-3.3087817479079035E-5</v>
      </c>
      <c r="P12" s="165">
        <f>Return!P12*P$255</f>
        <v>1.8783797412248818E-4</v>
      </c>
      <c r="Q12" s="165">
        <f>Return!Q12*Q$255</f>
        <v>-2.7627943614786748E-4</v>
      </c>
      <c r="R12" s="165">
        <f>Return!R12*R$255</f>
        <v>-3.811431074232319E-4</v>
      </c>
      <c r="S12" s="165">
        <f>Return!S12*S$255</f>
        <v>-3.3064899542412833E-4</v>
      </c>
      <c r="T12" s="165">
        <f>Return!T12*T$255</f>
        <v>2.7268983463938725E-5</v>
      </c>
      <c r="U12" s="165">
        <f>Return!U12*U$255</f>
        <v>-3.4788246260109013E-4</v>
      </c>
      <c r="V12" s="165">
        <f>Return!V12*V$255</f>
        <v>-6.2680807128677745E-4</v>
      </c>
      <c r="W12" s="165">
        <f>Return!W12*W$255</f>
        <v>-4.3571291193755801E-5</v>
      </c>
      <c r="X12" s="165">
        <f>Return!X12*X$255</f>
        <v>-8.0739649569947132E-4</v>
      </c>
      <c r="Y12" s="165">
        <f>Return!Y12*Y$255</f>
        <v>-1.6788901949084113E-4</v>
      </c>
      <c r="Z12" s="165">
        <f>Return!Z12*Z$255</f>
        <v>-1.6746901292626903E-4</v>
      </c>
      <c r="AA12" s="165">
        <f>Return!AA12*AA$255</f>
        <v>1.2147369203479031E-4</v>
      </c>
      <c r="AB12" s="165">
        <f>Return!AB12*AB$255</f>
        <v>2.2749637886147293E-5</v>
      </c>
      <c r="AC12" s="165">
        <f>Return!AC12*AC$255</f>
        <v>8.5446529367324924E-4</v>
      </c>
      <c r="AD12" s="165">
        <f>Return!AD12*AD$255</f>
        <v>1.0519277258645617E-4</v>
      </c>
      <c r="AE12" s="165">
        <f>Return!AE12*AE$255</f>
        <v>-4.7189922442474329E-4</v>
      </c>
      <c r="AF12" s="166">
        <f t="shared" si="0"/>
        <v>-2.4042601640534619E-3</v>
      </c>
      <c r="AG12" s="25"/>
    </row>
    <row r="13" spans="1:33" x14ac:dyDescent="0.2">
      <c r="A13" s="127">
        <f>'DJI Components'!A16</f>
        <v>44092</v>
      </c>
      <c r="B13" s="164">
        <f>Return!B13*B$255</f>
        <v>-5.4724096335883048E-4</v>
      </c>
      <c r="C13" s="165">
        <f>Return!C13*C$255</f>
        <v>-3.8856040301062192E-4</v>
      </c>
      <c r="D13" s="165">
        <f>Return!D13*D$255</f>
        <v>-4.8371627042043121E-5</v>
      </c>
      <c r="E13" s="165">
        <f>Return!E13*E$255</f>
        <v>-1.0573379635310724E-3</v>
      </c>
      <c r="F13" s="165">
        <f>Return!F13*F$255</f>
        <v>-1.2714140826802038E-3</v>
      </c>
      <c r="G13" s="165">
        <f>Return!G13*G$255</f>
        <v>-3.2061611492221196E-4</v>
      </c>
      <c r="H13" s="165">
        <f>Return!H13*H$255</f>
        <v>-2.4537885207033262E-4</v>
      </c>
      <c r="I13" s="165">
        <f>Return!I13*I$255</f>
        <v>-4.6238792326945463E-4</v>
      </c>
      <c r="J13" s="165">
        <f>Return!J13*J$255</f>
        <v>-6.5939994710317865E-5</v>
      </c>
      <c r="K13" s="165">
        <f>Return!K13*K$255</f>
        <v>-3.9238897928737989E-4</v>
      </c>
      <c r="L13" s="165">
        <f>Return!L13*L$255</f>
        <v>5.1325086300938832E-6</v>
      </c>
      <c r="M13" s="165">
        <f>Return!M13*M$255</f>
        <v>-3.2092658575226068E-4</v>
      </c>
      <c r="N13" s="165">
        <f>Return!N13*N$255</f>
        <v>-5.6793698544351423E-4</v>
      </c>
      <c r="O13" s="165">
        <f>Return!O13*O$255</f>
        <v>-2.8484432962373832E-4</v>
      </c>
      <c r="P13" s="165">
        <f>Return!P13*P$255</f>
        <v>-5.7636781795871546E-4</v>
      </c>
      <c r="Q13" s="165">
        <f>Return!Q13*Q$255</f>
        <v>4.5525470030470435E-4</v>
      </c>
      <c r="R13" s="165">
        <f>Return!R13*R$255</f>
        <v>-7.1022728713932009E-5</v>
      </c>
      <c r="S13" s="165">
        <f>Return!S13*S$255</f>
        <v>-3.459427290926779E-4</v>
      </c>
      <c r="T13" s="165">
        <f>Return!T13*T$255</f>
        <v>6.6166113297231693E-5</v>
      </c>
      <c r="U13" s="165">
        <f>Return!U13*U$255</f>
        <v>-4.1397745311101778E-4</v>
      </c>
      <c r="V13" s="165">
        <f>Return!V13*V$255</f>
        <v>-4.8699352165411841E-4</v>
      </c>
      <c r="W13" s="165">
        <f>Return!W13*W$255</f>
        <v>-3.6360528319941592E-5</v>
      </c>
      <c r="X13" s="165">
        <f>Return!X13*X$255</f>
        <v>-2.3855287110737441E-4</v>
      </c>
      <c r="Y13" s="165">
        <f>Return!Y13*Y$255</f>
        <v>-2.9307194126237945E-4</v>
      </c>
      <c r="Z13" s="165">
        <f>Return!Z13*Z$255</f>
        <v>3.3225980833216558E-4</v>
      </c>
      <c r="AA13" s="165">
        <f>Return!AA13*AA$255</f>
        <v>-1.3203608956373624E-4</v>
      </c>
      <c r="AB13" s="165">
        <f>Return!AB13*AB$255</f>
        <v>-4.3195189233136144E-4</v>
      </c>
      <c r="AC13" s="165">
        <f>Return!AC13*AC$255</f>
        <v>-2.5082774122084925E-4</v>
      </c>
      <c r="AD13" s="165">
        <f>Return!AD13*AD$255</f>
        <v>-3.4140731570598827E-4</v>
      </c>
      <c r="AE13" s="165">
        <f>Return!AE13*AE$255</f>
        <v>-4.0700250544972727E-4</v>
      </c>
      <c r="AF13" s="166">
        <f t="shared" si="0"/>
        <v>-9.1400468096296036E-3</v>
      </c>
      <c r="AG13" s="25"/>
    </row>
    <row r="14" spans="1:33" x14ac:dyDescent="0.2">
      <c r="A14" s="127">
        <f>'DJI Components'!A17</f>
        <v>44095</v>
      </c>
      <c r="B14" s="164">
        <f>Return!B14*B$255</f>
        <v>-1.6101448648553932E-3</v>
      </c>
      <c r="C14" s="165">
        <f>Return!C14*C$255</f>
        <v>-1.6982482270253636E-3</v>
      </c>
      <c r="D14" s="165">
        <f>Return!D14*D$255</f>
        <v>-6.0955904269783439E-4</v>
      </c>
      <c r="E14" s="165">
        <f>Return!E14*E$255</f>
        <v>1.0108592665989994E-3</v>
      </c>
      <c r="F14" s="165">
        <f>Return!F14*F$255</f>
        <v>-9.9085537001482034E-4</v>
      </c>
      <c r="G14" s="165">
        <f>Return!G14*G$255</f>
        <v>-1.5442826621012891E-3</v>
      </c>
      <c r="H14" s="165">
        <f>Return!H14*H$255</f>
        <v>-8.1404595508731685E-4</v>
      </c>
      <c r="I14" s="165">
        <f>Return!I14*I$255</f>
        <v>-6.4472911383917824E-4</v>
      </c>
      <c r="J14" s="165">
        <f>Return!J14*J$255</f>
        <v>-8.9858009451112923E-4</v>
      </c>
      <c r="K14" s="165">
        <f>Return!K14*K$255</f>
        <v>-1.6279525172646265E-3</v>
      </c>
      <c r="L14" s="165">
        <f>Return!L14*L$255</f>
        <v>-1.4711433774446206E-4</v>
      </c>
      <c r="M14" s="165">
        <f>Return!M14*M$255</f>
        <v>-1.4483307904267476E-3</v>
      </c>
      <c r="N14" s="165">
        <f>Return!N14*N$255</f>
        <v>-3.4400426122069836E-4</v>
      </c>
      <c r="O14" s="165">
        <f>Return!O14*O$255</f>
        <v>-1.1358188241294605E-4</v>
      </c>
      <c r="P14" s="165">
        <f>Return!P14*P$255</f>
        <v>-6.8154718124990854E-4</v>
      </c>
      <c r="Q14" s="165">
        <f>Return!Q14*Q$255</f>
        <v>-9.1164749328461381E-4</v>
      </c>
      <c r="R14" s="165">
        <f>Return!R14*R$255</f>
        <v>-1.0303338626741377E-3</v>
      </c>
      <c r="S14" s="165">
        <f>Return!S14*S$255</f>
        <v>-5.8413158546393546E-4</v>
      </c>
      <c r="T14" s="165">
        <f>Return!T14*T$255</f>
        <v>-1.0410593737881595E-3</v>
      </c>
      <c r="U14" s="165">
        <f>Return!U14*U$255</f>
        <v>3.5763494697490887E-4</v>
      </c>
      <c r="V14" s="165">
        <f>Return!V14*V$255</f>
        <v>-3.7502208122488503E-4</v>
      </c>
      <c r="W14" s="165">
        <f>Return!W14*W$255</f>
        <v>-1.6014850986927713E-4</v>
      </c>
      <c r="X14" s="165">
        <f>Return!X14*X$255</f>
        <v>3.1166817823407021E-4</v>
      </c>
      <c r="Y14" s="165">
        <f>Return!Y14*Y$255</f>
        <v>-6.4510467420686815E-4</v>
      </c>
      <c r="Z14" s="165">
        <f>Return!Z14*Z$255</f>
        <v>-9.5556428319981679E-4</v>
      </c>
      <c r="AA14" s="165">
        <f>Return!AA14*AA$255</f>
        <v>-4.0872522757443572E-4</v>
      </c>
      <c r="AB14" s="165">
        <f>Return!AB14*AB$255</f>
        <v>-8.4892222735507563E-4</v>
      </c>
      <c r="AC14" s="165">
        <f>Return!AC14*AC$255</f>
        <v>-1.0289728314829883E-3</v>
      </c>
      <c r="AD14" s="165">
        <f>Return!AD14*AD$255</f>
        <v>4.3856754431201848E-4</v>
      </c>
      <c r="AE14" s="165">
        <f>Return!AE14*AE$255</f>
        <v>-8.3443491016475335E-4</v>
      </c>
      <c r="AF14" s="166">
        <f t="shared" si="0"/>
        <v>-1.987831342462067E-2</v>
      </c>
      <c r="AG14" s="25"/>
    </row>
    <row r="15" spans="1:33" x14ac:dyDescent="0.2">
      <c r="A15" s="127">
        <f>'DJI Components'!A18</f>
        <v>44096</v>
      </c>
      <c r="B15" s="164">
        <f>Return!B15*B$255</f>
        <v>2.0244484257285014E-4</v>
      </c>
      <c r="C15" s="165">
        <f>Return!C15*C$255</f>
        <v>1.0526128359501137E-4</v>
      </c>
      <c r="D15" s="165">
        <f>Return!D15*D$255</f>
        <v>5.9075866120516336E-4</v>
      </c>
      <c r="E15" s="165">
        <f>Return!E15*E$255</f>
        <v>5.2386021335040962E-4</v>
      </c>
      <c r="F15" s="165">
        <f>Return!F15*F$255</f>
        <v>9.5937956024124327E-5</v>
      </c>
      <c r="G15" s="165">
        <f>Return!G15*G$255</f>
        <v>4.1743892634088877E-4</v>
      </c>
      <c r="H15" s="165">
        <f>Return!H15*H$255</f>
        <v>-3.3639317157038533E-4</v>
      </c>
      <c r="I15" s="165">
        <f>Return!I15*I$255</f>
        <v>2.3907017830250658E-4</v>
      </c>
      <c r="J15" s="165">
        <f>Return!J15*J$255</f>
        <v>3.8704420452229842E-4</v>
      </c>
      <c r="K15" s="165">
        <f>Return!K15*K$255</f>
        <v>-7.6533082863701937E-5</v>
      </c>
      <c r="L15" s="165">
        <f>Return!L15*L$255</f>
        <v>-4.0893556701031194E-4</v>
      </c>
      <c r="M15" s="165">
        <f>Return!M15*M$255</f>
        <v>2.7059925235791332E-4</v>
      </c>
      <c r="N15" s="165">
        <f>Return!N15*N$255</f>
        <v>1.1749488756513197E-4</v>
      </c>
      <c r="O15" s="165">
        <f>Return!O15*O$255</f>
        <v>1.5419683251145512E-4</v>
      </c>
      <c r="P15" s="165">
        <f>Return!P15*P$255</f>
        <v>7.207262647262643E-5</v>
      </c>
      <c r="Q15" s="165">
        <f>Return!Q15*Q$255</f>
        <v>-2.0445645835007002E-4</v>
      </c>
      <c r="R15" s="165">
        <f>Return!R15*R$255</f>
        <v>-3.6372574470098601E-4</v>
      </c>
      <c r="S15" s="165">
        <f>Return!S15*S$255</f>
        <v>0</v>
      </c>
      <c r="T15" s="165">
        <f>Return!T15*T$255</f>
        <v>-7.6185597253971191E-5</v>
      </c>
      <c r="U15" s="165">
        <f>Return!U15*U$255</f>
        <v>8.0313438804815453E-4</v>
      </c>
      <c r="V15" s="165">
        <f>Return!V15*V$255</f>
        <v>1.0290788002066693E-3</v>
      </c>
      <c r="W15" s="165">
        <f>Return!W15*W$255</f>
        <v>3.0478139516638693E-4</v>
      </c>
      <c r="X15" s="165">
        <f>Return!X15*X$255</f>
        <v>3.7135223649299812E-4</v>
      </c>
      <c r="Y15" s="165">
        <f>Return!Y15*Y$255</f>
        <v>-6.0909701684748922E-5</v>
      </c>
      <c r="Z15" s="165">
        <f>Return!Z15*Z$255</f>
        <v>-5.492598869218416E-4</v>
      </c>
      <c r="AA15" s="165">
        <f>Return!AA15*AA$255</f>
        <v>1.1742940025561606E-4</v>
      </c>
      <c r="AB15" s="165">
        <f>Return!AB15*AB$255</f>
        <v>5.2502760990165898E-4</v>
      </c>
      <c r="AC15" s="165">
        <f>Return!AC15*AC$255</f>
        <v>-6.5195117858004214E-5</v>
      </c>
      <c r="AD15" s="165">
        <f>Return!AD15*AD$255</f>
        <v>3.015468827789099E-4</v>
      </c>
      <c r="AE15" s="165">
        <f>Return!AE15*AE$255</f>
        <v>4.7842940291535906E-4</v>
      </c>
      <c r="AF15" s="166">
        <f t="shared" si="0"/>
        <v>4.9653656523721114E-3</v>
      </c>
      <c r="AG15" s="25"/>
    </row>
    <row r="16" spans="1:33" x14ac:dyDescent="0.2">
      <c r="A16" s="127">
        <f>'DJI Components'!A19</f>
        <v>44097</v>
      </c>
      <c r="B16" s="164">
        <f>Return!B16*B$255</f>
        <v>-5.8108518535793978E-4</v>
      </c>
      <c r="C16" s="165">
        <f>Return!C16*C$255</f>
        <v>-9.8835801213369438E-4</v>
      </c>
      <c r="D16" s="165">
        <f>Return!D16*D$255</f>
        <v>-6.6127999999999738E-4</v>
      </c>
      <c r="E16" s="165">
        <f>Return!E16*E$255</f>
        <v>-1.3982038231202401E-3</v>
      </c>
      <c r="F16" s="165">
        <f>Return!F16*F$255</f>
        <v>-1.1947299941484505E-3</v>
      </c>
      <c r="G16" s="165">
        <f>Return!G16*G$255</f>
        <v>-6.2747516433242869E-4</v>
      </c>
      <c r="H16" s="165">
        <f>Return!H16*H$255</f>
        <v>-1.5799470618290381E-3</v>
      </c>
      <c r="I16" s="165">
        <f>Return!I16*I$255</f>
        <v>-8.8165564598169008E-4</v>
      </c>
      <c r="J16" s="165">
        <f>Return!J16*J$255</f>
        <v>-9.7328567592965074E-4</v>
      </c>
      <c r="K16" s="165">
        <f>Return!K16*K$255</f>
        <v>-7.3918899733310672E-4</v>
      </c>
      <c r="L16" s="165">
        <f>Return!L16*L$255</f>
        <v>-9.5675471306286839E-4</v>
      </c>
      <c r="M16" s="165">
        <f>Return!M16*M$255</f>
        <v>-7.9706584857467029E-4</v>
      </c>
      <c r="N16" s="165">
        <f>Return!N16*N$255</f>
        <v>-8.2446185033694752E-4</v>
      </c>
      <c r="O16" s="165">
        <f>Return!O16*O$255</f>
        <v>-7.5408807299122882E-4</v>
      </c>
      <c r="P16" s="165">
        <f>Return!P16*P$255</f>
        <v>-4.6469171911556564E-4</v>
      </c>
      <c r="Q16" s="165">
        <f>Return!Q16*Q$255</f>
        <v>5.3162052755465852E-5</v>
      </c>
      <c r="R16" s="165">
        <f>Return!R16*R$255</f>
        <v>-5.4099892107418719E-4</v>
      </c>
      <c r="S16" s="165">
        <f>Return!S16*S$255</f>
        <v>-2.218016686511374E-4</v>
      </c>
      <c r="T16" s="165">
        <f>Return!T16*T$255</f>
        <v>-1.2458699356247734E-4</v>
      </c>
      <c r="U16" s="165">
        <f>Return!U16*U$255</f>
        <v>-1.097612262696738E-3</v>
      </c>
      <c r="V16" s="165">
        <f>Return!V16*V$255</f>
        <v>2.9206234098125838E-3</v>
      </c>
      <c r="W16" s="165">
        <f>Return!W16*W$255</f>
        <v>-3.9866843439635051E-4</v>
      </c>
      <c r="X16" s="165">
        <f>Return!X16*X$255</f>
        <v>-1.5860836289695848E-3</v>
      </c>
      <c r="Y16" s="165">
        <f>Return!Y16*Y$255</f>
        <v>-5.3699527078565992E-4</v>
      </c>
      <c r="Z16" s="165">
        <f>Return!Z16*Z$255</f>
        <v>-2.4014985930300345E-4</v>
      </c>
      <c r="AA16" s="165">
        <f>Return!AA16*AA$255</f>
        <v>-5.0707678591329632E-4</v>
      </c>
      <c r="AB16" s="165">
        <f>Return!AB16*AB$255</f>
        <v>-8.6258526987021962E-4</v>
      </c>
      <c r="AC16" s="165">
        <f>Return!AC16*AC$255</f>
        <v>-6.1590143852459833E-4</v>
      </c>
      <c r="AD16" s="165">
        <f>Return!AD16*AD$255</f>
        <v>-5.5912877679313111E-4</v>
      </c>
      <c r="AE16" s="165">
        <f>Return!AE16*AE$255</f>
        <v>-1.029793263342449E-3</v>
      </c>
      <c r="AF16" s="166">
        <f t="shared" si="0"/>
        <v>-1.8769868875562295E-2</v>
      </c>
      <c r="AG16" s="25"/>
    </row>
    <row r="17" spans="1:33" x14ac:dyDescent="0.2">
      <c r="A17" s="127">
        <f>'DJI Components'!A20</f>
        <v>44098</v>
      </c>
      <c r="B17" s="164">
        <f>Return!B17*B$255</f>
        <v>1.9016634871897863E-4</v>
      </c>
      <c r="C17" s="165">
        <f>Return!C17*C$255</f>
        <v>-3.8370657981804757E-5</v>
      </c>
      <c r="D17" s="165">
        <f>Return!D17*D$255</f>
        <v>-3.1191022403083873E-4</v>
      </c>
      <c r="E17" s="165">
        <f>Return!E17*E$255</f>
        <v>3.4229461326658052E-4</v>
      </c>
      <c r="F17" s="165">
        <f>Return!F17*F$255</f>
        <v>-1.131099845114203E-3</v>
      </c>
      <c r="G17" s="165">
        <f>Return!G17*G$255</f>
        <v>1.7546150752199008E-4</v>
      </c>
      <c r="H17" s="165">
        <f>Return!H17*H$255</f>
        <v>-6.9489926455449749E-5</v>
      </c>
      <c r="I17" s="165">
        <f>Return!I17*I$255</f>
        <v>-3.7443487568185422E-4</v>
      </c>
      <c r="J17" s="165">
        <f>Return!J17*J$255</f>
        <v>3.3879693712501137E-4</v>
      </c>
      <c r="K17" s="165">
        <f>Return!K17*K$255</f>
        <v>-2.3534587496737053E-4</v>
      </c>
      <c r="L17" s="165">
        <f>Return!L17*L$255</f>
        <v>1.6100734725823889E-3</v>
      </c>
      <c r="M17" s="165">
        <f>Return!M17*M$255</f>
        <v>-6.2972062309577897E-6</v>
      </c>
      <c r="N17" s="165">
        <f>Return!N17*N$255</f>
        <v>-1.0629350819303754E-4</v>
      </c>
      <c r="O17" s="165">
        <f>Return!O17*O$255</f>
        <v>2.3214529564385966E-4</v>
      </c>
      <c r="P17" s="165">
        <f>Return!P17*P$255</f>
        <v>-2.0758113482709876E-4</v>
      </c>
      <c r="Q17" s="165">
        <f>Return!Q17*Q$255</f>
        <v>5.3077632423000525E-5</v>
      </c>
      <c r="R17" s="165">
        <f>Return!R17*R$255</f>
        <v>-2.8752067329855062E-5</v>
      </c>
      <c r="S17" s="165">
        <f>Return!S17*S$255</f>
        <v>1.7831852423600599E-4</v>
      </c>
      <c r="T17" s="165">
        <f>Return!T17*T$255</f>
        <v>2.097712180394081E-4</v>
      </c>
      <c r="U17" s="165">
        <f>Return!U17*U$255</f>
        <v>4.3205976566581167E-4</v>
      </c>
      <c r="V17" s="165">
        <f>Return!V17*V$255</f>
        <v>-6.1888678609954464E-4</v>
      </c>
      <c r="W17" s="165">
        <f>Return!W17*W$255</f>
        <v>1.4916978674838581E-4</v>
      </c>
      <c r="X17" s="165">
        <f>Return!X17*X$255</f>
        <v>2.203480326776308E-4</v>
      </c>
      <c r="Y17" s="165">
        <f>Return!Y17*Y$255</f>
        <v>1.023357230564533E-4</v>
      </c>
      <c r="Z17" s="165">
        <f>Return!Z17*Z$255</f>
        <v>5.9331025455951662E-5</v>
      </c>
      <c r="AA17" s="165">
        <f>Return!AA17*AA$255</f>
        <v>1.5843320319131049E-4</v>
      </c>
      <c r="AB17" s="165">
        <f>Return!AB17*AB$255</f>
        <v>2.5594001781081843E-5</v>
      </c>
      <c r="AC17" s="165">
        <f>Return!AC17*AC$255</f>
        <v>-2.8524433489514795E-5</v>
      </c>
      <c r="AD17" s="165">
        <f>Return!AD17*AD$255</f>
        <v>1.740304370163074E-4</v>
      </c>
      <c r="AE17" s="165">
        <f>Return!AE17*AE$255</f>
        <v>-2.1360615574523843E-4</v>
      </c>
      <c r="AF17" s="166">
        <f t="shared" si="0"/>
        <v>1.2808148290033891E-3</v>
      </c>
      <c r="AG17" s="25"/>
    </row>
    <row r="18" spans="1:33" x14ac:dyDescent="0.2">
      <c r="A18" s="127">
        <f>'DJI Components'!A21</f>
        <v>44099</v>
      </c>
      <c r="B18" s="164">
        <f>Return!B18*B$255</f>
        <v>-3.116693717949056E-5</v>
      </c>
      <c r="C18" s="165">
        <f>Return!C18*C$255</f>
        <v>2.8287236789192128E-4</v>
      </c>
      <c r="D18" s="165">
        <f>Return!D18*D$255</f>
        <v>4.8546381186925411E-4</v>
      </c>
      <c r="E18" s="165">
        <f>Return!E18*E$255</f>
        <v>1.2505383978574035E-3</v>
      </c>
      <c r="F18" s="165">
        <f>Return!F18*F$255</f>
        <v>2.2777577986994829E-3</v>
      </c>
      <c r="G18" s="165">
        <f>Return!G18*G$255</f>
        <v>1.7684190099335564E-4</v>
      </c>
      <c r="H18" s="165">
        <f>Return!H18*H$255</f>
        <v>1.3927111767197964E-5</v>
      </c>
      <c r="I18" s="165">
        <f>Return!I18*I$255</f>
        <v>5.2840425513364468E-4</v>
      </c>
      <c r="J18" s="165">
        <f>Return!J18*J$255</f>
        <v>1.3689253654569632E-5</v>
      </c>
      <c r="K18" s="165">
        <f>Return!K18*K$255</f>
        <v>-2.6574660633484163E-4</v>
      </c>
      <c r="L18" s="165">
        <f>Return!L18*L$255</f>
        <v>-2.733569083763765E-5</v>
      </c>
      <c r="M18" s="165">
        <f>Return!M18*M$255</f>
        <v>5.7319435751640815E-4</v>
      </c>
      <c r="N18" s="165">
        <f>Return!N18*N$255</f>
        <v>3.575430775667391E-4</v>
      </c>
      <c r="O18" s="165">
        <f>Return!O18*O$255</f>
        <v>5.2888459452129501E-4</v>
      </c>
      <c r="P18" s="165">
        <f>Return!P18*P$255</f>
        <v>2.427529932340781E-4</v>
      </c>
      <c r="Q18" s="165">
        <f>Return!Q18*Q$255</f>
        <v>2.2810672880495541E-4</v>
      </c>
      <c r="R18" s="165">
        <f>Return!R18*R$255</f>
        <v>2.9138677783782099E-4</v>
      </c>
      <c r="S18" s="165">
        <f>Return!S18*S$255</f>
        <v>3.1772441971415305E-4</v>
      </c>
      <c r="T18" s="165">
        <f>Return!T18*T$255</f>
        <v>-8.8196685439752748E-5</v>
      </c>
      <c r="U18" s="165">
        <f>Return!U18*U$255</f>
        <v>7.5955262798806566E-4</v>
      </c>
      <c r="V18" s="165">
        <f>Return!V18*V$255</f>
        <v>-1.3894375417501751E-4</v>
      </c>
      <c r="W18" s="165">
        <f>Return!W18*W$255</f>
        <v>1.7041508672336705E-4</v>
      </c>
      <c r="X18" s="165">
        <f>Return!X18*X$255</f>
        <v>7.2826800455424816E-4</v>
      </c>
      <c r="Y18" s="165">
        <f>Return!Y18*Y$255</f>
        <v>8.9655907994804868E-5</v>
      </c>
      <c r="Z18" s="165">
        <f>Return!Z18*Z$255</f>
        <v>1.1207539881898784E-3</v>
      </c>
      <c r="AA18" s="165">
        <f>Return!AA18*AA$255</f>
        <v>1.1263164013006014E-4</v>
      </c>
      <c r="AB18" s="165">
        <f>Return!AB18*AB$255</f>
        <v>2.9493930111281023E-4</v>
      </c>
      <c r="AC18" s="165">
        <f>Return!AC18*AC$255</f>
        <v>3.8062709241489429E-4</v>
      </c>
      <c r="AD18" s="165">
        <f>Return!AD18*AD$255</f>
        <v>1.3899220007541994E-4</v>
      </c>
      <c r="AE18" s="165">
        <f>Return!AE18*AE$255</f>
        <v>4.1091844903124266E-4</v>
      </c>
      <c r="AF18" s="166">
        <f t="shared" si="0"/>
        <v>1.1224452471310334E-2</v>
      </c>
      <c r="AG18" s="25"/>
    </row>
    <row r="19" spans="1:33" x14ac:dyDescent="0.2">
      <c r="A19" s="127">
        <f>'DJI Components'!A22</f>
        <v>44102</v>
      </c>
      <c r="B19" s="164">
        <f>Return!B19*B$255</f>
        <v>2.8909547748768487E-4</v>
      </c>
      <c r="C19" s="165">
        <f>Return!C19*C$255</f>
        <v>8.8648727294506156E-4</v>
      </c>
      <c r="D19" s="165">
        <f>Return!D19*D$255</f>
        <v>4.3884722443360649E-4</v>
      </c>
      <c r="E19" s="165">
        <f>Return!E19*E$255</f>
        <v>7.9562997977344896E-4</v>
      </c>
      <c r="F19" s="165">
        <f>Return!F19*F$255</f>
        <v>2.1470236630585374E-3</v>
      </c>
      <c r="G19" s="165">
        <f>Return!G19*G$255</f>
        <v>4.0435632729702111E-4</v>
      </c>
      <c r="H19" s="165">
        <f>Return!H19*H$255</f>
        <v>9.7452222447848378E-4</v>
      </c>
      <c r="I19" s="165">
        <f>Return!I19*I$255</f>
        <v>5.8951017105738723E-4</v>
      </c>
      <c r="J19" s="165">
        <f>Return!J19*J$255</f>
        <v>3.8314038622453415E-4</v>
      </c>
      <c r="K19" s="165">
        <f>Return!K19*K$255</f>
        <v>1.0425709301497739E-3</v>
      </c>
      <c r="L19" s="165">
        <f>Return!L19*L$255</f>
        <v>7.0445585421921033E-4</v>
      </c>
      <c r="M19" s="165">
        <f>Return!M19*M$255</f>
        <v>6.5019379991969231E-4</v>
      </c>
      <c r="N19" s="165">
        <f>Return!N19*N$255</f>
        <v>4.6918626809496394E-4</v>
      </c>
      <c r="O19" s="165">
        <f>Return!O19*O$255</f>
        <v>9.9452745283394877E-4</v>
      </c>
      <c r="P19" s="165">
        <f>Return!P19*P$255</f>
        <v>7.7904051285235807E-4</v>
      </c>
      <c r="Q19" s="165">
        <f>Return!Q19*Q$255</f>
        <v>3.3182227108365195E-4</v>
      </c>
      <c r="R19" s="165">
        <f>Return!R19*R$255</f>
        <v>9.5931064199589557E-4</v>
      </c>
      <c r="S19" s="165">
        <f>Return!S19*S$255</f>
        <v>3.1778074170164908E-4</v>
      </c>
      <c r="T19" s="165">
        <f>Return!T19*T$255</f>
        <v>-6.8328726749914778E-5</v>
      </c>
      <c r="U19" s="165">
        <f>Return!U19*U$255</f>
        <v>2.5983943563880898E-4</v>
      </c>
      <c r="V19" s="165">
        <f>Return!V19*V$255</f>
        <v>2.4147950797363352E-5</v>
      </c>
      <c r="W19" s="165">
        <f>Return!W19*W$255</f>
        <v>9.4463017528815618E-5</v>
      </c>
      <c r="X19" s="165">
        <f>Return!X19*X$255</f>
        <v>5.3967110475533855E-4</v>
      </c>
      <c r="Y19" s="165">
        <f>Return!Y19*Y$255</f>
        <v>6.505719423065548E-4</v>
      </c>
      <c r="Z19" s="165">
        <f>Return!Z19*Z$255</f>
        <v>8.0441983471072712E-5</v>
      </c>
      <c r="AA19" s="165">
        <f>Return!AA19*AA$255</f>
        <v>-1.6836729250213621E-5</v>
      </c>
      <c r="AB19" s="165">
        <f>Return!AB19*AB$255</f>
        <v>5.1880135192226742E-4</v>
      </c>
      <c r="AC19" s="165">
        <f>Return!AC19*AC$255</f>
        <v>6.0212625834979623E-4</v>
      </c>
      <c r="AD19" s="165">
        <f>Return!AD19*AD$255</f>
        <v>-4.8575798103726404E-6</v>
      </c>
      <c r="AE19" s="165">
        <f>Return!AE19*AE$255</f>
        <v>5.3494569892473069E-4</v>
      </c>
      <c r="AF19" s="166">
        <f t="shared" si="0"/>
        <v>1.6372486907491157E-2</v>
      </c>
      <c r="AG19" s="25"/>
    </row>
    <row r="20" spans="1:33" x14ac:dyDescent="0.2">
      <c r="A20" s="127">
        <f>'DJI Components'!A23</f>
        <v>44103</v>
      </c>
      <c r="B20" s="164">
        <f>Return!B20*B$255</f>
        <v>-3.8146025696415381E-4</v>
      </c>
      <c r="C20" s="165">
        <f>Return!C20*C$255</f>
        <v>-3.6092558861228934E-4</v>
      </c>
      <c r="D20" s="165">
        <f>Return!D20*D$255</f>
        <v>1.7136973986170052E-4</v>
      </c>
      <c r="E20" s="165">
        <f>Return!E20*E$255</f>
        <v>-2.5226252829038123E-4</v>
      </c>
      <c r="F20" s="165">
        <f>Return!F20*F$255</f>
        <v>-4.9775127852739922E-4</v>
      </c>
      <c r="G20" s="165">
        <f>Return!G20*G$255</f>
        <v>-6.0940098590970643E-5</v>
      </c>
      <c r="H20" s="165">
        <f>Return!H20*H$255</f>
        <v>-9.1527931827404629E-4</v>
      </c>
      <c r="I20" s="165">
        <f>Return!I20*I$255</f>
        <v>-5.9630290664528887E-5</v>
      </c>
      <c r="J20" s="165">
        <f>Return!J20*J$255</f>
        <v>-2.4350717485471424E-4</v>
      </c>
      <c r="K20" s="165">
        <f>Return!K20*K$255</f>
        <v>-6.3886548722268772E-4</v>
      </c>
      <c r="L20" s="165">
        <f>Return!L20*L$255</f>
        <v>-3.8177758574483206E-4</v>
      </c>
      <c r="M20" s="165">
        <f>Return!M20*M$255</f>
        <v>-2.6320861837869634E-5</v>
      </c>
      <c r="N20" s="165">
        <f>Return!N20*N$255</f>
        <v>-2.692836026170209E-5</v>
      </c>
      <c r="O20" s="165">
        <f>Return!O20*O$255</f>
        <v>-1.555518828180687E-4</v>
      </c>
      <c r="P20" s="165">
        <f>Return!P20*P$255</f>
        <v>-2.1632601673940988E-4</v>
      </c>
      <c r="Q20" s="165">
        <f>Return!Q20*Q$255</f>
        <v>-1.1330070391794381E-5</v>
      </c>
      <c r="R20" s="165">
        <f>Return!R20*R$255</f>
        <v>-2.8078409813710273E-4</v>
      </c>
      <c r="S20" s="165">
        <f>Return!S20*S$255</f>
        <v>-2.391116613497298E-4</v>
      </c>
      <c r="T20" s="165">
        <f>Return!T20*T$255</f>
        <v>-3.4638281991527332E-4</v>
      </c>
      <c r="U20" s="165">
        <f>Return!U20*U$255</f>
        <v>-3.4695807537281999E-4</v>
      </c>
      <c r="V20" s="165">
        <f>Return!V20*V$255</f>
        <v>5.4429375804376052E-4</v>
      </c>
      <c r="W20" s="165">
        <f>Return!W20*W$255</f>
        <v>-1.811463003096277E-4</v>
      </c>
      <c r="X20" s="165">
        <f>Return!X20*X$255</f>
        <v>1.0540384674858997E-4</v>
      </c>
      <c r="Y20" s="165">
        <f>Return!Y20*Y$255</f>
        <v>-8.4074244685710862E-4</v>
      </c>
      <c r="Z20" s="165">
        <f>Return!Z20*Z$255</f>
        <v>1.0113148068315869E-4</v>
      </c>
      <c r="AA20" s="165">
        <f>Return!AA20*AA$255</f>
        <v>-6.7384882063374155E-5</v>
      </c>
      <c r="AB20" s="165">
        <f>Return!AB20*AB$255</f>
        <v>-1.4643320175203496E-4</v>
      </c>
      <c r="AC20" s="165">
        <f>Return!AC20*AC$255</f>
        <v>-6.3764809167359644E-4</v>
      </c>
      <c r="AD20" s="165">
        <f>Return!AD20*AD$255</f>
        <v>-2.6715482695812327E-5</v>
      </c>
      <c r="AE20" s="165">
        <f>Return!AE20*AE$255</f>
        <v>-1.5609598893186286E-4</v>
      </c>
      <c r="AF20" s="166">
        <f t="shared" si="0"/>
        <v>-6.5760610235159793E-3</v>
      </c>
      <c r="AG20" s="25"/>
    </row>
    <row r="21" spans="1:33" x14ac:dyDescent="0.2">
      <c r="A21" s="127">
        <f>'DJI Components'!A24</f>
        <v>44104</v>
      </c>
      <c r="B21" s="164">
        <f>Return!B21*B$255</f>
        <v>7.7173936681148214E-5</v>
      </c>
      <c r="C21" s="165">
        <f>Return!C21*C$255</f>
        <v>8.5251491901108258E-4</v>
      </c>
      <c r="D21" s="165">
        <f>Return!D21*D$255</f>
        <v>7.8668290095294704E-4</v>
      </c>
      <c r="E21" s="165">
        <f>Return!E21*E$255</f>
        <v>5.0252784652564668E-4</v>
      </c>
      <c r="F21" s="165">
        <f>Return!F21*F$255</f>
        <v>3.3822105524046925E-4</v>
      </c>
      <c r="G21" s="165">
        <f>Return!G21*G$255</f>
        <v>3.9345814458201142E-4</v>
      </c>
      <c r="H21" s="165">
        <f>Return!H21*H$255</f>
        <v>4.6359757634872877E-5</v>
      </c>
      <c r="I21" s="165">
        <f>Return!I21*I$255</f>
        <v>2.8161630956777077E-4</v>
      </c>
      <c r="J21" s="165">
        <f>Return!J21*J$255</f>
        <v>3.0662375197426281E-4</v>
      </c>
      <c r="K21" s="165">
        <f>Return!K21*K$255</f>
        <v>3.4356810536110655E-4</v>
      </c>
      <c r="L21" s="165">
        <f>Return!L21*L$255</f>
        <v>7.0803193737600063E-4</v>
      </c>
      <c r="M21" s="165">
        <f>Return!M21*M$255</f>
        <v>2.0263409121941873E-5</v>
      </c>
      <c r="N21" s="165">
        <f>Return!N21*N$255</f>
        <v>6.8599785732474195E-4</v>
      </c>
      <c r="O21" s="165">
        <f>Return!O21*O$255</f>
        <v>3.8418962787372854E-4</v>
      </c>
      <c r="P21" s="165">
        <f>Return!P21*P$255</f>
        <v>2.012005920092541E-4</v>
      </c>
      <c r="Q21" s="165">
        <f>Return!Q21*Q$255</f>
        <v>4.1253162535742995E-4</v>
      </c>
      <c r="R21" s="165">
        <f>Return!R21*R$255</f>
        <v>3.2162175119640295E-4</v>
      </c>
      <c r="S21" s="165">
        <f>Return!S21*S$255</f>
        <v>1.234699143236225E-4</v>
      </c>
      <c r="T21" s="165">
        <f>Return!T21*T$255</f>
        <v>4.273498203562894E-4</v>
      </c>
      <c r="U21" s="165">
        <f>Return!U21*U$255</f>
        <v>4.9374490560355109E-4</v>
      </c>
      <c r="V21" s="165">
        <f>Return!V21*V$255</f>
        <v>-2.1369133697967852E-4</v>
      </c>
      <c r="W21" s="165">
        <f>Return!W21*W$255</f>
        <v>4.2012969620172462E-4</v>
      </c>
      <c r="X21" s="165">
        <f>Return!X21*X$255</f>
        <v>5.2131879126001335E-4</v>
      </c>
      <c r="Y21" s="165">
        <f>Return!Y21*Y$255</f>
        <v>2.3268800758213063E-4</v>
      </c>
      <c r="Z21" s="165">
        <f>Return!Z21*Z$255</f>
        <v>8.3511372133491981E-4</v>
      </c>
      <c r="AA21" s="165">
        <f>Return!AA21*AA$255</f>
        <v>1.4067071323416633E-4</v>
      </c>
      <c r="AB21" s="165">
        <f>Return!AB21*AB$255</f>
        <v>8.8581193121598883E-5</v>
      </c>
      <c r="AC21" s="165">
        <f>Return!AC21*AC$255</f>
        <v>5.0875917160092912E-4</v>
      </c>
      <c r="AD21" s="165">
        <f>Return!AD21*AD$255</f>
        <v>6.7327913572465075E-4</v>
      </c>
      <c r="AE21" s="165">
        <f>Return!AE21*AE$255</f>
        <v>-3.5087718738632996E-4</v>
      </c>
      <c r="AF21" s="166">
        <f t="shared" si="0"/>
        <v>1.0563120073768409E-2</v>
      </c>
      <c r="AG21" s="25"/>
    </row>
    <row r="22" spans="1:33" x14ac:dyDescent="0.2">
      <c r="A22" s="127">
        <f>'DJI Components'!A25</f>
        <v>44105</v>
      </c>
      <c r="B22" s="164">
        <f>Return!B22*B$255</f>
        <v>-2.8925793081619649E-4</v>
      </c>
      <c r="C22" s="165">
        <f>Return!C22*C$255</f>
        <v>3.5910290939318302E-4</v>
      </c>
      <c r="D22" s="165">
        <f>Return!D22*D$255</f>
        <v>1.6131504834778396E-4</v>
      </c>
      <c r="E22" s="165">
        <f>Return!E22*E$255</f>
        <v>2.8207207694336636E-4</v>
      </c>
      <c r="F22" s="165">
        <f>Return!F22*F$255</f>
        <v>5.2442738284402455E-4</v>
      </c>
      <c r="G22" s="165">
        <f>Return!G22*G$255</f>
        <v>-5.4530944198361757E-4</v>
      </c>
      <c r="H22" s="165">
        <f>Return!H22*H$255</f>
        <v>-7.3148240740740587E-4</v>
      </c>
      <c r="I22" s="165">
        <f>Return!I22*I$255</f>
        <v>-4.9928070997581713E-4</v>
      </c>
      <c r="J22" s="165">
        <f>Return!J22*J$255</f>
        <v>-1.2828236030549834E-4</v>
      </c>
      <c r="K22" s="165">
        <f>Return!K22*K$255</f>
        <v>-6.6595679771782235E-4</v>
      </c>
      <c r="L22" s="165">
        <f>Return!L22*L$255</f>
        <v>-4.0138627456144383E-4</v>
      </c>
      <c r="M22" s="165">
        <f>Return!M22*M$255</f>
        <v>-1.8832553598409444E-4</v>
      </c>
      <c r="N22" s="165">
        <f>Return!N22*N$255</f>
        <v>-1.0802156076069231E-5</v>
      </c>
      <c r="O22" s="165">
        <f>Return!O22*O$255</f>
        <v>2.9612656681073563E-4</v>
      </c>
      <c r="P22" s="165">
        <f>Return!P22*P$255</f>
        <v>-1.5890030671324626E-4</v>
      </c>
      <c r="Q22" s="165">
        <f>Return!Q22*Q$255</f>
        <v>-3.4927412403924497E-4</v>
      </c>
      <c r="R22" s="165">
        <f>Return!R22*R$255</f>
        <v>2.4237527156738546E-4</v>
      </c>
      <c r="S22" s="165">
        <f>Return!S22*S$255</f>
        <v>1.5185353580604577E-5</v>
      </c>
      <c r="T22" s="165">
        <f>Return!T22*T$255</f>
        <v>-5.2642153481508762E-4</v>
      </c>
      <c r="U22" s="165">
        <f>Return!U22*U$255</f>
        <v>3.3756556835227899E-4</v>
      </c>
      <c r="V22" s="165">
        <f>Return!V22*V$255</f>
        <v>2.9207105072430001E-4</v>
      </c>
      <c r="W22" s="165">
        <f>Return!W22*W$255</f>
        <v>5.9956349619046577E-5</v>
      </c>
      <c r="X22" s="165">
        <f>Return!X22*X$255</f>
        <v>2.8250702168199174E-4</v>
      </c>
      <c r="Y22" s="165">
        <f>Return!Y22*Y$255</f>
        <v>-1.1707921033221232E-4</v>
      </c>
      <c r="Z22" s="165">
        <f>Return!Z22*Z$255</f>
        <v>1.3899327986098461E-4</v>
      </c>
      <c r="AA22" s="165">
        <f>Return!AA22*AA$255</f>
        <v>-2.2413289995630117E-5</v>
      </c>
      <c r="AB22" s="165">
        <f>Return!AB22*AB$255</f>
        <v>5.6341867665106926E-4</v>
      </c>
      <c r="AC22" s="165">
        <f>Return!AC22*AC$255</f>
        <v>-4.639848068291504E-5</v>
      </c>
      <c r="AD22" s="165">
        <f>Return!AD22*AD$255</f>
        <v>7.5524692287193642E-4</v>
      </c>
      <c r="AE22" s="165">
        <f>Return!AE22*AE$255</f>
        <v>-2.0685686320346766E-4</v>
      </c>
      <c r="AF22" s="166">
        <f t="shared" si="0"/>
        <v>-5.7706394536107865E-4</v>
      </c>
      <c r="AG22" s="25"/>
    </row>
    <row r="23" spans="1:33" x14ac:dyDescent="0.2">
      <c r="A23" s="127">
        <f>'DJI Components'!A26</f>
        <v>44106</v>
      </c>
      <c r="B23" s="164">
        <f>Return!B23*B$255</f>
        <v>3.295774438380361E-4</v>
      </c>
      <c r="C23" s="165">
        <f>Return!C23*C$255</f>
        <v>9.2107962259787196E-5</v>
      </c>
      <c r="D23" s="165">
        <f>Return!D23*D$255</f>
        <v>-1.3025823301718235E-3</v>
      </c>
      <c r="E23" s="165">
        <f>Return!E23*E$255</f>
        <v>-1.0760064981932826E-3</v>
      </c>
      <c r="F23" s="165">
        <f>Return!F23*F$255</f>
        <v>4.3687397968420842E-5</v>
      </c>
      <c r="G23" s="165">
        <f>Return!G23*G$255</f>
        <v>7.338729116139975E-4</v>
      </c>
      <c r="H23" s="165">
        <f>Return!H23*H$255</f>
        <v>3.6448169169217928E-4</v>
      </c>
      <c r="I23" s="165">
        <f>Return!I23*I$255</f>
        <v>-4.5532561310976198E-4</v>
      </c>
      <c r="J23" s="165">
        <f>Return!J23*J$255</f>
        <v>1.2200149112104874E-4</v>
      </c>
      <c r="K23" s="165">
        <f>Return!K23*K$255</f>
        <v>8.6749076409692685E-4</v>
      </c>
      <c r="L23" s="165">
        <f>Return!L23*L$255</f>
        <v>2.2664164855237996E-4</v>
      </c>
      <c r="M23" s="165">
        <f>Return!M23*M$255</f>
        <v>3.9304498259600993E-4</v>
      </c>
      <c r="N23" s="165">
        <f>Return!N23*N$255</f>
        <v>2.0291561972448266E-4</v>
      </c>
      <c r="O23" s="165">
        <f>Return!O23*O$255</f>
        <v>-7.848417259504137E-4</v>
      </c>
      <c r="P23" s="165">
        <f>Return!P23*P$255</f>
        <v>-1.4314312141855412E-4</v>
      </c>
      <c r="Q23" s="165">
        <f>Return!Q23*Q$255</f>
        <v>-2.4436644689181201E-4</v>
      </c>
      <c r="R23" s="165">
        <f>Return!R23*R$255</f>
        <v>3.1624832096268653E-4</v>
      </c>
      <c r="S23" s="165">
        <f>Return!S23*S$255</f>
        <v>4.6753829957414022E-4</v>
      </c>
      <c r="T23" s="165">
        <f>Return!T23*T$255</f>
        <v>-3.4296967870558472E-4</v>
      </c>
      <c r="U23" s="165">
        <f>Return!U23*U$255</f>
        <v>-9.8371533361884351E-4</v>
      </c>
      <c r="V23" s="165">
        <f>Return!V23*V$255</f>
        <v>0</v>
      </c>
      <c r="W23" s="165">
        <f>Return!W23*W$255</f>
        <v>-2.6812457143093882E-4</v>
      </c>
      <c r="X23" s="165">
        <f>Return!X23*X$255</f>
        <v>-7.3650175133624558E-4</v>
      </c>
      <c r="Y23" s="165">
        <f>Return!Y23*Y$255</f>
        <v>2.3807439454734218E-4</v>
      </c>
      <c r="Z23" s="165">
        <f>Return!Z23*Z$255</f>
        <v>-1.1605455389407382E-4</v>
      </c>
      <c r="AA23" s="165">
        <f>Return!AA23*AA$255</f>
        <v>-1.1774544237041681E-4</v>
      </c>
      <c r="AB23" s="165">
        <f>Return!AB23*AB$255</f>
        <v>-3.0981049819426659E-4</v>
      </c>
      <c r="AC23" s="165">
        <f>Return!AC23*AC$255</f>
        <v>-9.2927239836274972E-5</v>
      </c>
      <c r="AD23" s="165">
        <f>Return!AD23*AD$255</f>
        <v>-6.0106280028334738E-4</v>
      </c>
      <c r="AE23" s="165">
        <f>Return!AE23*AE$255</f>
        <v>-2.0544292496595581E-4</v>
      </c>
      <c r="AF23" s="166">
        <f t="shared" si="0"/>
        <v>-3.3829376018241577E-3</v>
      </c>
      <c r="AG23" s="25"/>
    </row>
    <row r="24" spans="1:33" x14ac:dyDescent="0.2">
      <c r="A24" s="127">
        <f>'DJI Components'!A27</f>
        <v>44109</v>
      </c>
      <c r="B24" s="164">
        <f>Return!B24*B$255</f>
        <v>4.967986582472846E-4</v>
      </c>
      <c r="C24" s="165">
        <f>Return!C24*C$255</f>
        <v>7.4795721469713696E-4</v>
      </c>
      <c r="D24" s="165">
        <f>Return!D24*D$255</f>
        <v>1.4397682554674255E-3</v>
      </c>
      <c r="E24" s="165">
        <f>Return!E24*E$255</f>
        <v>1.0263679267306981E-3</v>
      </c>
      <c r="F24" s="165">
        <f>Return!F24*F$255</f>
        <v>6.1875197582001991E-4</v>
      </c>
      <c r="G24" s="165">
        <f>Return!G24*G$255</f>
        <v>7.8920522712366825E-4</v>
      </c>
      <c r="H24" s="165">
        <f>Return!H24*H$255</f>
        <v>7.0702577964060578E-4</v>
      </c>
      <c r="I24" s="165">
        <f>Return!I24*I$255</f>
        <v>2.6130128037626932E-4</v>
      </c>
      <c r="J24" s="165">
        <f>Return!J24*J$255</f>
        <v>1.3506212584291076E-5</v>
      </c>
      <c r="K24" s="165">
        <f>Return!K24*K$255</f>
        <v>8.9480798503189054E-4</v>
      </c>
      <c r="L24" s="165">
        <f>Return!L24*L$255</f>
        <v>3.1682658946619773E-4</v>
      </c>
      <c r="M24" s="165">
        <f>Return!M24*M$255</f>
        <v>6.2596863740533855E-4</v>
      </c>
      <c r="N24" s="165">
        <f>Return!N24*N$255</f>
        <v>3.3296433114673454E-4</v>
      </c>
      <c r="O24" s="165">
        <f>Return!O24*O$255</f>
        <v>4.443579864480703E-4</v>
      </c>
      <c r="P24" s="165">
        <f>Return!P24*P$255</f>
        <v>3.9810953526305443E-4</v>
      </c>
      <c r="Q24" s="165">
        <f>Return!Q24*Q$255</f>
        <v>4.5359020148647564E-4</v>
      </c>
      <c r="R24" s="165">
        <f>Return!R24*R$255</f>
        <v>3.9159669416279904E-4</v>
      </c>
      <c r="S24" s="165">
        <f>Return!S24*S$255</f>
        <v>5.0897576840744179E-4</v>
      </c>
      <c r="T24" s="165">
        <f>Return!T24*T$255</f>
        <v>1.8151714672416387E-4</v>
      </c>
      <c r="U24" s="165">
        <f>Return!U24*U$255</f>
        <v>6.7736924832401493E-4</v>
      </c>
      <c r="V24" s="165">
        <f>Return!V24*V$255</f>
        <v>3.3428221994853403E-4</v>
      </c>
      <c r="W24" s="165">
        <f>Return!W24*W$255</f>
        <v>3.0649774253660076E-4</v>
      </c>
      <c r="X24" s="165">
        <f>Return!X24*X$255</f>
        <v>4.9492205109461873E-4</v>
      </c>
      <c r="Y24" s="165">
        <f>Return!Y24*Y$255</f>
        <v>1.0222883092843101E-3</v>
      </c>
      <c r="Z24" s="165">
        <f>Return!Z24*Z$255</f>
        <v>6.5922845294085581E-4</v>
      </c>
      <c r="AA24" s="165">
        <f>Return!AA24*AA$255</f>
        <v>2.3632567286768769E-4</v>
      </c>
      <c r="AB24" s="165">
        <f>Return!AB24*AB$255</f>
        <v>3.4415201160330845E-4</v>
      </c>
      <c r="AC24" s="165">
        <f>Return!AC24*AC$255</f>
        <v>7.9209672910259454E-4</v>
      </c>
      <c r="AD24" s="165">
        <f>Return!AD24*AD$255</f>
        <v>3.0842301304863834E-4</v>
      </c>
      <c r="AE24" s="165">
        <f>Return!AE24*AE$255</f>
        <v>2.2303821023434236E-4</v>
      </c>
      <c r="AF24" s="166">
        <f t="shared" si="0"/>
        <v>1.6048021067215069E-2</v>
      </c>
      <c r="AG24" s="25"/>
    </row>
    <row r="25" spans="1:33" x14ac:dyDescent="0.2">
      <c r="A25" s="127">
        <f>'DJI Components'!A28</f>
        <v>44110</v>
      </c>
      <c r="B25" s="164">
        <f>Return!B25*B$255</f>
        <v>-1.0650363543266798E-4</v>
      </c>
      <c r="C25" s="165">
        <f>Return!C25*C$255</f>
        <v>-6.8341419466179853E-4</v>
      </c>
      <c r="D25" s="165">
        <f>Return!D25*D$255</f>
        <v>-4.3227580567390582E-4</v>
      </c>
      <c r="E25" s="165">
        <f>Return!E25*E$255</f>
        <v>-9.5564978540772685E-4</v>
      </c>
      <c r="F25" s="165">
        <f>Return!F25*F$255</f>
        <v>-2.2702500397824175E-3</v>
      </c>
      <c r="G25" s="165">
        <f>Return!G25*G$255</f>
        <v>-4.2565334031576435E-4</v>
      </c>
      <c r="H25" s="165">
        <f>Return!H25*H$255</f>
        <v>-1.8339936566067472E-4</v>
      </c>
      <c r="I25" s="165">
        <f>Return!I25*I$255</f>
        <v>0</v>
      </c>
      <c r="J25" s="165">
        <f>Return!J25*J$255</f>
        <v>-2.9701767995778951E-4</v>
      </c>
      <c r="K25" s="165">
        <f>Return!K25*K$255</f>
        <v>-4.8030806311343265E-4</v>
      </c>
      <c r="L25" s="165">
        <f>Return!L25*L$255</f>
        <v>-1.1727898735462243E-4</v>
      </c>
      <c r="M25" s="165">
        <f>Return!M25*M$255</f>
        <v>-3.6154614927169648E-4</v>
      </c>
      <c r="N25" s="165">
        <f>Return!N25*N$255</f>
        <v>-6.6524930642267719E-4</v>
      </c>
      <c r="O25" s="165">
        <f>Return!O25*O$255</f>
        <v>-2.0635842277084702E-4</v>
      </c>
      <c r="P25" s="165">
        <f>Return!P25*P$255</f>
        <v>-1.0928339028030512E-5</v>
      </c>
      <c r="Q25" s="165">
        <f>Return!Q25*Q$255</f>
        <v>-4.4300547643541706E-4</v>
      </c>
      <c r="R25" s="165">
        <f>Return!R25*R$255</f>
        <v>-3.4329698091717007E-4</v>
      </c>
      <c r="S25" s="165">
        <f>Return!S25*S$255</f>
        <v>-2.9194658567275694E-4</v>
      </c>
      <c r="T25" s="165">
        <f>Return!T25*T$255</f>
        <v>-6.6059219664897542E-4</v>
      </c>
      <c r="U25" s="165">
        <f>Return!U25*U$255</f>
        <v>-7.0824236995970327E-4</v>
      </c>
      <c r="V25" s="165">
        <f>Return!V25*V$255</f>
        <v>-6.7756493333651999E-5</v>
      </c>
      <c r="W25" s="165">
        <f>Return!W25*W$255</f>
        <v>5.2610661113505763E-5</v>
      </c>
      <c r="X25" s="165">
        <f>Return!X25*X$255</f>
        <v>-1.8420599339060705E-4</v>
      </c>
      <c r="Y25" s="165">
        <f>Return!Y25*Y$255</f>
        <v>-1.1318767653098656E-4</v>
      </c>
      <c r="Z25" s="165">
        <f>Return!Z25*Z$255</f>
        <v>-3.8765593480832492E-4</v>
      </c>
      <c r="AA25" s="165">
        <f>Return!AA25*AA$255</f>
        <v>-1.1174488769694439E-4</v>
      </c>
      <c r="AB25" s="165">
        <f>Return!AB25*AB$255</f>
        <v>-5.060424005549957E-4</v>
      </c>
      <c r="AC25" s="165">
        <f>Return!AC25*AC$255</f>
        <v>-6.0986529974145216E-4</v>
      </c>
      <c r="AD25" s="165">
        <f>Return!AD25*AD$255</f>
        <v>-2.750347849663511E-4</v>
      </c>
      <c r="AE25" s="165">
        <f>Return!AE25*AE$255</f>
        <v>-6.5926425675237133E-4</v>
      </c>
      <c r="AF25" s="166">
        <f t="shared" si="0"/>
        <v>-1.250506379115025E-2</v>
      </c>
      <c r="AG25" s="25"/>
    </row>
    <row r="26" spans="1:33" x14ac:dyDescent="0.2">
      <c r="A26" s="127">
        <f>'DJI Components'!A29</f>
        <v>44111</v>
      </c>
      <c r="B26" s="164">
        <f>Return!B26*B$255</f>
        <v>8.7530237009930309E-4</v>
      </c>
      <c r="C26" s="165">
        <f>Return!C26*C$255</f>
        <v>5.3065872908821064E-4</v>
      </c>
      <c r="D26" s="165">
        <f>Return!D26*D$255</f>
        <v>6.5693286379674793E-4</v>
      </c>
      <c r="E26" s="165">
        <f>Return!E26*E$255</f>
        <v>5.6557026397183001E-4</v>
      </c>
      <c r="F26" s="165">
        <f>Return!F26*F$255</f>
        <v>1.0592971924391792E-3</v>
      </c>
      <c r="G26" s="165">
        <f>Return!G26*G$255</f>
        <v>7.1273125704083282E-4</v>
      </c>
      <c r="H26" s="165">
        <f>Return!H26*H$255</f>
        <v>6.8234022064978341E-4</v>
      </c>
      <c r="I26" s="165">
        <f>Return!I26*I$255</f>
        <v>7.1731224613256941E-4</v>
      </c>
      <c r="J26" s="165">
        <f>Return!J26*J$255</f>
        <v>4.2228716296732006E-4</v>
      </c>
      <c r="K26" s="165">
        <f>Return!K26*K$255</f>
        <v>2.9239626234204658E-4</v>
      </c>
      <c r="L26" s="165">
        <f>Return!L26*L$255</f>
        <v>4.1606744076915593E-4</v>
      </c>
      <c r="M26" s="165">
        <f>Return!M26*M$255</f>
        <v>9.3075359576619829E-4</v>
      </c>
      <c r="N26" s="165">
        <f>Return!N26*N$255</f>
        <v>7.6198839863762151E-4</v>
      </c>
      <c r="O26" s="165">
        <f>Return!O26*O$255</f>
        <v>8.4355267361403046E-4</v>
      </c>
      <c r="P26" s="165">
        <f>Return!P26*P$255</f>
        <v>5.7391133961429326E-4</v>
      </c>
      <c r="Q26" s="165">
        <f>Return!Q26*Q$255</f>
        <v>3.6920781607666282E-4</v>
      </c>
      <c r="R26" s="165">
        <f>Return!R26*R$255</f>
        <v>5.8151603493723498E-4</v>
      </c>
      <c r="S26" s="165">
        <f>Return!S26*S$255</f>
        <v>3.5551192863899999E-4</v>
      </c>
      <c r="T26" s="165">
        <f>Return!T26*T$255</f>
        <v>1.716265023712952E-4</v>
      </c>
      <c r="U26" s="165">
        <f>Return!U26*U$255</f>
        <v>6.3458111534979715E-4</v>
      </c>
      <c r="V26" s="165">
        <f>Return!V26*V$255</f>
        <v>6.293239227681324E-4</v>
      </c>
      <c r="W26" s="165">
        <f>Return!W26*W$255</f>
        <v>2.6024783138565896E-4</v>
      </c>
      <c r="X26" s="165">
        <f>Return!X26*X$255</f>
        <v>1.3112672955595556E-3</v>
      </c>
      <c r="Y26" s="165">
        <f>Return!Y26*Y$255</f>
        <v>6.7844347420822351E-4</v>
      </c>
      <c r="Z26" s="165">
        <f>Return!Z26*Z$255</f>
        <v>9.2436536462908356E-4</v>
      </c>
      <c r="AA26" s="165">
        <f>Return!AA26*AA$255</f>
        <v>8.4091267251225807E-5</v>
      </c>
      <c r="AB26" s="165">
        <f>Return!AB26*AB$255</f>
        <v>3.3591153741282891E-4</v>
      </c>
      <c r="AC26" s="165">
        <f>Return!AC26*AC$255</f>
        <v>5.0069632357821654E-4</v>
      </c>
      <c r="AD26" s="165">
        <f>Return!AD26*AD$255</f>
        <v>6.1626014069086441E-5</v>
      </c>
      <c r="AE26" s="165">
        <f>Return!AE26*AE$255</f>
        <v>5.4577138289368205E-4</v>
      </c>
      <c r="AF26" s="166">
        <f t="shared" si="0"/>
        <v>1.7485289828058803E-2</v>
      </c>
      <c r="AG26" s="25"/>
    </row>
    <row r="27" spans="1:33" x14ac:dyDescent="0.2">
      <c r="A27" s="127">
        <f>'DJI Components'!A30</f>
        <v>44112</v>
      </c>
      <c r="B27" s="164">
        <f>Return!B27*B$255</f>
        <v>2.4425930753821194E-4</v>
      </c>
      <c r="C27" s="165">
        <f>Return!C27*C$255</f>
        <v>8.6412622614668862E-4</v>
      </c>
      <c r="D27" s="165">
        <f>Return!D27*D$255</f>
        <v>-2.2742288085601413E-3</v>
      </c>
      <c r="E27" s="165">
        <f>Return!E27*E$255</f>
        <v>-3.1862182275595639E-5</v>
      </c>
      <c r="F27" s="165">
        <f>Return!F27*F$255</f>
        <v>6.8647084612232239E-4</v>
      </c>
      <c r="G27" s="165">
        <f>Return!G27*G$255</f>
        <v>4.0705562041595627E-4</v>
      </c>
      <c r="H27" s="165">
        <f>Return!H27*H$255</f>
        <v>6.5058372617579814E-4</v>
      </c>
      <c r="I27" s="165">
        <f>Return!I27*I$255</f>
        <v>3.2994837580634003E-4</v>
      </c>
      <c r="J27" s="165">
        <f>Return!J27*J$255</f>
        <v>6.05325519128493E-4</v>
      </c>
      <c r="K27" s="165">
        <f>Return!K27*K$255</f>
        <v>7.4534301060061499E-4</v>
      </c>
      <c r="L27" s="165">
        <f>Return!L27*L$255</f>
        <v>7.170906795880283E-4</v>
      </c>
      <c r="M27" s="165">
        <f>Return!M27*M$255</f>
        <v>4.333034025070829E-4</v>
      </c>
      <c r="N27" s="165">
        <f>Return!N27*N$255</f>
        <v>2.0391809528178909E-4</v>
      </c>
      <c r="O27" s="165">
        <f>Return!O27*O$255</f>
        <v>4.430105857734512E-4</v>
      </c>
      <c r="P27" s="165">
        <f>Return!P27*P$255</f>
        <v>1.9934996373015251E-3</v>
      </c>
      <c r="Q27" s="165">
        <f>Return!Q27*Q$255</f>
        <v>2.2766070819828509E-4</v>
      </c>
      <c r="R27" s="165">
        <f>Return!R27*R$255</f>
        <v>6.8518197076561371E-4</v>
      </c>
      <c r="S27" s="165">
        <f>Return!S27*S$255</f>
        <v>-1.0008139232452473E-4</v>
      </c>
      <c r="T27" s="165">
        <f>Return!T27*T$255</f>
        <v>1.8324113229075678E-4</v>
      </c>
      <c r="U27" s="165">
        <f>Return!U27*U$255</f>
        <v>1.1914406787261929E-4</v>
      </c>
      <c r="V27" s="165">
        <f>Return!V27*V$255</f>
        <v>-8.9699883485061527E-5</v>
      </c>
      <c r="W27" s="165">
        <f>Return!W27*W$255</f>
        <v>2.2506444450504461E-4</v>
      </c>
      <c r="X27" s="165">
        <f>Return!X27*X$255</f>
        <v>3.0770314363389356E-5</v>
      </c>
      <c r="Y27" s="165">
        <f>Return!Y27*Y$255</f>
        <v>5.3309899004717973E-4</v>
      </c>
      <c r="Z27" s="165">
        <f>Return!Z27*Z$255</f>
        <v>-7.8391039744559371E-5</v>
      </c>
      <c r="AA27" s="165">
        <f>Return!AA27*AA$255</f>
        <v>-2.3486103727236399E-4</v>
      </c>
      <c r="AB27" s="165">
        <f>Return!AB27*AB$255</f>
        <v>8.3962232673343937E-5</v>
      </c>
      <c r="AC27" s="165">
        <f>Return!AC27*AC$255</f>
        <v>5.298236669503797E-4</v>
      </c>
      <c r="AD27" s="165">
        <f>Return!AD27*AD$255</f>
        <v>1.1119833518725327E-4</v>
      </c>
      <c r="AE27" s="165">
        <f>Return!AE27*AE$255</f>
        <v>4.8814035782910696E-5</v>
      </c>
      <c r="AF27" s="166">
        <f t="shared" si="0"/>
        <v>8.2927705873608315E-3</v>
      </c>
      <c r="AG27" s="25"/>
    </row>
    <row r="28" spans="1:33" x14ac:dyDescent="0.2">
      <c r="A28" s="127">
        <f>'DJI Components'!A31</f>
        <v>44113</v>
      </c>
      <c r="B28" s="164">
        <f>Return!B28*B$255</f>
        <v>3.1602089591867462E-4</v>
      </c>
      <c r="C28" s="165">
        <f>Return!C28*C$255</f>
        <v>8.799987594443337E-5</v>
      </c>
      <c r="D28" s="165">
        <f>Return!D28*D$255</f>
        <v>-4.7065670602396782E-4</v>
      </c>
      <c r="E28" s="165">
        <f>Return!E28*E$255</f>
        <v>5.7986140807867825E-4</v>
      </c>
      <c r="F28" s="165">
        <f>Return!F28*F$255</f>
        <v>-1.3293611111111123E-4</v>
      </c>
      <c r="G28" s="165">
        <f>Return!G28*G$255</f>
        <v>4.85126588745229E-4</v>
      </c>
      <c r="H28" s="165">
        <f>Return!H28*H$255</f>
        <v>-5.4063679153633446E-4</v>
      </c>
      <c r="I28" s="165">
        <f>Return!I28*I$255</f>
        <v>5.0261370940907214E-5</v>
      </c>
      <c r="J28" s="165">
        <f>Return!J28*J$255</f>
        <v>2.3120756172296066E-4</v>
      </c>
      <c r="K28" s="165">
        <f>Return!K28*K$255</f>
        <v>-1.3500742267436027E-5</v>
      </c>
      <c r="L28" s="165">
        <f>Return!L28*L$255</f>
        <v>-7.0520083415455867E-5</v>
      </c>
      <c r="M28" s="165">
        <f>Return!M28*M$255</f>
        <v>1.1508919389509042E-4</v>
      </c>
      <c r="N28" s="165">
        <f>Return!N28*N$255</f>
        <v>1.6402175056553502E-4</v>
      </c>
      <c r="O28" s="165">
        <f>Return!O28*O$255</f>
        <v>-3.4351321610479973E-4</v>
      </c>
      <c r="P28" s="165">
        <f>Return!P28*P$255</f>
        <v>-9.379683776471544E-4</v>
      </c>
      <c r="Q28" s="165">
        <f>Return!Q28*Q$255</f>
        <v>4.6566861754093004E-4</v>
      </c>
      <c r="R28" s="165">
        <f>Return!R28*R$255</f>
        <v>-1.8995284132396298E-4</v>
      </c>
      <c r="S28" s="165">
        <f>Return!S28*S$255</f>
        <v>-1.4319471318459862E-4</v>
      </c>
      <c r="T28" s="165">
        <f>Return!T28*T$255</f>
        <v>-4.9701001393879597E-5</v>
      </c>
      <c r="U28" s="165">
        <f>Return!U28*U$255</f>
        <v>8.2787158488107542E-4</v>
      </c>
      <c r="V28" s="165">
        <f>Return!V28*V$255</f>
        <v>3.2636623531033434E-4</v>
      </c>
      <c r="W28" s="165">
        <f>Return!W28*W$255</f>
        <v>2.9885964320384149E-4</v>
      </c>
      <c r="X28" s="165">
        <f>Return!X28*X$255</f>
        <v>7.3783849279645728E-4</v>
      </c>
      <c r="Y28" s="165">
        <f>Return!Y28*Y$255</f>
        <v>6.0542868751412013E-5</v>
      </c>
      <c r="Z28" s="165">
        <f>Return!Z28*Z$255</f>
        <v>5.6139614493269099E-4</v>
      </c>
      <c r="AA28" s="165">
        <f>Return!AA28*AA$255</f>
        <v>7.8843837565645275E-5</v>
      </c>
      <c r="AB28" s="165">
        <f>Return!AB28*AB$255</f>
        <v>6.0104494237943991E-4</v>
      </c>
      <c r="AC28" s="165">
        <f>Return!AC28*AC$255</f>
        <v>-6.5641578994694394E-4</v>
      </c>
      <c r="AD28" s="165">
        <f>Return!AD28*AD$255</f>
        <v>3.3484200857261117E-4</v>
      </c>
      <c r="AE28" s="165">
        <f>Return!AE28*AE$255</f>
        <v>5.1182253132360989E-4</v>
      </c>
      <c r="AF28" s="166">
        <f t="shared" si="0"/>
        <v>3.2856891791139117E-3</v>
      </c>
      <c r="AG28" s="25"/>
    </row>
    <row r="29" spans="1:33" x14ac:dyDescent="0.2">
      <c r="A29" s="127">
        <f>'DJI Components'!A32</f>
        <v>44116</v>
      </c>
      <c r="B29" s="164">
        <f>Return!B29*B$255</f>
        <v>-1.2797971814960303E-4</v>
      </c>
      <c r="C29" s="165">
        <f>Return!C29*C$255</f>
        <v>8.4635762697097636E-5</v>
      </c>
      <c r="D29" s="165">
        <f>Return!D29*D$255</f>
        <v>3.9571863619415707E-4</v>
      </c>
      <c r="E29" s="165">
        <f>Return!E29*E$255</f>
        <v>2.1173522944571087E-3</v>
      </c>
      <c r="F29" s="165">
        <f>Return!F29*F$255</f>
        <v>3.9849398914141666E-6</v>
      </c>
      <c r="G29" s="165">
        <f>Return!G29*G$255</f>
        <v>7.6968226035381744E-4</v>
      </c>
      <c r="H29" s="165">
        <f>Return!H29*H$255</f>
        <v>2.2973063063063125E-4</v>
      </c>
      <c r="I29" s="165">
        <f>Return!I29*I$255</f>
        <v>4.2660227987965834E-4</v>
      </c>
      <c r="J29" s="165">
        <f>Return!J29*J$255</f>
        <v>1.836902148456998E-4</v>
      </c>
      <c r="K29" s="165">
        <f>Return!K29*K$255</f>
        <v>-5.267416154766003E-4</v>
      </c>
      <c r="L29" s="165">
        <f>Return!L29*L$255</f>
        <v>1.0568247441349766E-3</v>
      </c>
      <c r="M29" s="165">
        <f>Return!M29*M$255</f>
        <v>1.8732958135500393E-4</v>
      </c>
      <c r="N29" s="165">
        <f>Return!N29*N$255</f>
        <v>1.1541584533993898E-4</v>
      </c>
      <c r="O29" s="165">
        <f>Return!O29*O$255</f>
        <v>6.6893916445790824E-4</v>
      </c>
      <c r="P29" s="165">
        <f>Return!P29*P$255</f>
        <v>-1.5129039712582875E-4</v>
      </c>
      <c r="Q29" s="165">
        <f>Return!Q29*Q$255</f>
        <v>1.9209003869142074E-4</v>
      </c>
      <c r="R29" s="165">
        <f>Return!R29*R$255</f>
        <v>4.0843380657413033E-4</v>
      </c>
      <c r="S29" s="165">
        <f>Return!S29*S$255</f>
        <v>1.8977286373610033E-4</v>
      </c>
      <c r="T29" s="165">
        <f>Return!T29*T$255</f>
        <v>0</v>
      </c>
      <c r="U29" s="165">
        <f>Return!U29*U$255</f>
        <v>8.6341319552766616E-4</v>
      </c>
      <c r="V29" s="165">
        <f>Return!V29*V$255</f>
        <v>-3.8682471787524115E-4</v>
      </c>
      <c r="W29" s="165">
        <f>Return!W29*W$255</f>
        <v>3.6617385529677342E-4</v>
      </c>
      <c r="X29" s="165">
        <f>Return!X29*X$255</f>
        <v>1.3660124256480443E-4</v>
      </c>
      <c r="Y29" s="165">
        <f>Return!Y29*Y$255</f>
        <v>2.0432213523862152E-4</v>
      </c>
      <c r="Z29" s="165">
        <f>Return!Z29*Z$255</f>
        <v>2.1656956909756885E-4</v>
      </c>
      <c r="AA29" s="165">
        <f>Return!AA29*AA$255</f>
        <v>1.2360075992131996E-4</v>
      </c>
      <c r="AB29" s="165">
        <f>Return!AB29*AB$255</f>
        <v>-3.8715479604056743E-5</v>
      </c>
      <c r="AC29" s="165">
        <f>Return!AC29*AC$255</f>
        <v>5.411851036507024E-4</v>
      </c>
      <c r="AD29" s="165">
        <f>Return!AD29*AD$255</f>
        <v>3.4318555593583581E-4</v>
      </c>
      <c r="AE29" s="165">
        <f>Return!AE29*AE$255</f>
        <v>-2.6676267562586455E-6</v>
      </c>
      <c r="AF29" s="166">
        <f t="shared" si="0"/>
        <v>8.5910349254847678E-3</v>
      </c>
      <c r="AG29" s="25"/>
    </row>
    <row r="30" spans="1:33" x14ac:dyDescent="0.2">
      <c r="A30" s="127">
        <f>'DJI Components'!A33</f>
        <v>44117</v>
      </c>
      <c r="B30" s="164">
        <f>Return!B30*B$255</f>
        <v>-3.9924677771803566E-4</v>
      </c>
      <c r="C30" s="165">
        <f>Return!C30*C$255</f>
        <v>-5.0026544882970274E-4</v>
      </c>
      <c r="D30" s="165">
        <f>Return!D30*D$255</f>
        <v>-2.3659277072477871E-5</v>
      </c>
      <c r="E30" s="165">
        <f>Return!E30*E$255</f>
        <v>-8.842454305855507E-4</v>
      </c>
      <c r="F30" s="165">
        <f>Return!F30*F$255</f>
        <v>-1.0377466015746703E-3</v>
      </c>
      <c r="G30" s="165">
        <f>Return!G30*G$255</f>
        <v>-1.0044605641035635E-4</v>
      </c>
      <c r="H30" s="165">
        <f>Return!H30*H$255</f>
        <v>-4.9657762725600072E-4</v>
      </c>
      <c r="I30" s="165">
        <f>Return!I30*I$255</f>
        <v>-4.5424511593379716E-4</v>
      </c>
      <c r="J30" s="165">
        <f>Return!J30*J$255</f>
        <v>-5.6762510602205159E-4</v>
      </c>
      <c r="K30" s="165">
        <f>Return!K30*K$255</f>
        <v>-4.8030806311343265E-4</v>
      </c>
      <c r="L30" s="165">
        <f>Return!L30*L$255</f>
        <v>-5.1528692279921107E-4</v>
      </c>
      <c r="M30" s="165">
        <f>Return!M30*M$255</f>
        <v>-7.2422406825450132E-4</v>
      </c>
      <c r="N30" s="165">
        <f>Return!N30*N$255</f>
        <v>4.0082034457977755E-4</v>
      </c>
      <c r="O30" s="165">
        <f>Return!O30*O$255</f>
        <v>-3.0932318158890158E-5</v>
      </c>
      <c r="P30" s="165">
        <f>Return!P30*P$255</f>
        <v>-5.5289181054601531E-4</v>
      </c>
      <c r="Q30" s="165">
        <f>Return!Q30*Q$255</f>
        <v>-7.6396098781070416E-4</v>
      </c>
      <c r="R30" s="165">
        <f>Return!R30*R$255</f>
        <v>-5.4015455147427005E-4</v>
      </c>
      <c r="S30" s="165">
        <f>Return!S30*S$255</f>
        <v>1.8280261738621296E-4</v>
      </c>
      <c r="T30" s="165">
        <f>Return!T30*T$255</f>
        <v>1.4517981950560679E-4</v>
      </c>
      <c r="U30" s="165">
        <f>Return!U30*U$255</f>
        <v>2.1981436910066451E-4</v>
      </c>
      <c r="V30" s="165">
        <f>Return!V30*V$255</f>
        <v>-6.6947316015516145E-5</v>
      </c>
      <c r="W30" s="165">
        <f>Return!W30*W$255</f>
        <v>-6.4594548714058672E-5</v>
      </c>
      <c r="X30" s="165">
        <f>Return!X30*X$255</f>
        <v>-2.9957188965309042E-5</v>
      </c>
      <c r="Y30" s="165">
        <f>Return!Y30*Y$255</f>
        <v>-1.043991181477107E-3</v>
      </c>
      <c r="Z30" s="165">
        <f>Return!Z30*Z$255</f>
        <v>1.4647917443056565E-4</v>
      </c>
      <c r="AA30" s="165">
        <f>Return!AA30*AA$255</f>
        <v>-1.0635208686849603E-4</v>
      </c>
      <c r="AB30" s="165">
        <f>Return!AB30*AB$255</f>
        <v>-3.3591522294326899E-4</v>
      </c>
      <c r="AC30" s="165">
        <f>Return!AC30*AC$255</f>
        <v>-6.7695640400758188E-4</v>
      </c>
      <c r="AD30" s="165">
        <f>Return!AD30*AD$255</f>
        <v>4.5753807047949437E-4</v>
      </c>
      <c r="AE30" s="165">
        <f>Return!AE30*AE$255</f>
        <v>1.0642570131691009E-3</v>
      </c>
      <c r="AF30" s="166">
        <f t="shared" si="0"/>
        <v>-7.779638703899582E-3</v>
      </c>
      <c r="AG30" s="25"/>
    </row>
    <row r="31" spans="1:33" x14ac:dyDescent="0.2">
      <c r="A31" s="127">
        <f>'DJI Components'!A34</f>
        <v>44118</v>
      </c>
      <c r="B31" s="164">
        <f>Return!B31*B$255</f>
        <v>3.5407568602865427E-4</v>
      </c>
      <c r="C31" s="165">
        <f>Return!C31*C$255</f>
        <v>-6.348728571589079E-5</v>
      </c>
      <c r="D31" s="165">
        <f>Return!D31*D$255</f>
        <v>-2.3536977079251139E-4</v>
      </c>
      <c r="E31" s="165">
        <f>Return!E31*E$255</f>
        <v>2.4774016373922218E-5</v>
      </c>
      <c r="F31" s="165">
        <f>Return!F31*F$255</f>
        <v>2.2614325208344759E-4</v>
      </c>
      <c r="G31" s="165">
        <f>Return!G31*G$255</f>
        <v>3.0635867381236805E-4</v>
      </c>
      <c r="H31" s="165">
        <f>Return!H31*H$255</f>
        <v>-2.0436193811911306E-4</v>
      </c>
      <c r="I31" s="165">
        <f>Return!I31*I$255</f>
        <v>6.6983168375204613E-5</v>
      </c>
      <c r="J31" s="165">
        <f>Return!J31*J$255</f>
        <v>-6.6375944516609362E-5</v>
      </c>
      <c r="K31" s="165">
        <f>Return!K31*K$255</f>
        <v>6.613763437473589E-4</v>
      </c>
      <c r="L31" s="165">
        <f>Return!L31*L$255</f>
        <v>6.6410196224812409E-5</v>
      </c>
      <c r="M31" s="165">
        <f>Return!M31*M$255</f>
        <v>3.7306868093341566E-4</v>
      </c>
      <c r="N31" s="165">
        <f>Return!N31*N$255</f>
        <v>-3.7539481665606794E-4</v>
      </c>
      <c r="O31" s="165">
        <f>Return!O31*O$255</f>
        <v>-1.7338720019615487E-4</v>
      </c>
      <c r="P31" s="165">
        <f>Return!P31*P$255</f>
        <v>2.2382201263770884E-4</v>
      </c>
      <c r="Q31" s="165">
        <f>Return!Q31*Q$255</f>
        <v>-5.8415340668542071E-5</v>
      </c>
      <c r="R31" s="165">
        <f>Return!R31*R$255</f>
        <v>-1.8522127590019365E-4</v>
      </c>
      <c r="S31" s="165">
        <f>Return!S31*S$255</f>
        <v>3.9584926746531281E-5</v>
      </c>
      <c r="T31" s="165">
        <f>Return!T31*T$255</f>
        <v>-8.2601253634447447E-5</v>
      </c>
      <c r="U31" s="165">
        <f>Return!U31*U$255</f>
        <v>-2.9914146265604217E-4</v>
      </c>
      <c r="V31" s="165">
        <f>Return!V31*V$255</f>
        <v>-3.9731502470545429E-4</v>
      </c>
      <c r="W31" s="165">
        <f>Return!W31*W$255</f>
        <v>-3.9297781417713115E-5</v>
      </c>
      <c r="X31" s="165">
        <f>Return!X31*X$255</f>
        <v>-6.246174522605896E-4</v>
      </c>
      <c r="Y31" s="165">
        <f>Return!Y31*Y$255</f>
        <v>-2.5393451076801316E-4</v>
      </c>
      <c r="Z31" s="165">
        <f>Return!Z31*Z$255</f>
        <v>-9.62525559171142E-4</v>
      </c>
      <c r="AA31" s="165">
        <f>Return!AA31*AA$255</f>
        <v>-5.2223774951306592E-4</v>
      </c>
      <c r="AB31" s="165">
        <f>Return!AB31*AB$255</f>
        <v>-3.4586431861271714E-4</v>
      </c>
      <c r="AC31" s="165">
        <f>Return!AC31*AC$255</f>
        <v>-2.4875621890547707E-4</v>
      </c>
      <c r="AD31" s="165">
        <f>Return!AD31*AD$255</f>
        <v>-5.2200735431418379E-4</v>
      </c>
      <c r="AE31" s="165">
        <f>Return!AE31*AE$255</f>
        <v>-6.1259586211612389E-4</v>
      </c>
      <c r="AF31" s="166">
        <f t="shared" si="0"/>
        <v>-3.9303111636766284E-3</v>
      </c>
      <c r="AG31" s="25"/>
    </row>
    <row r="32" spans="1:33" x14ac:dyDescent="0.2">
      <c r="A32" s="127">
        <f>'DJI Components'!A35</f>
        <v>44119</v>
      </c>
      <c r="B32" s="164">
        <f>Return!B32*B$255</f>
        <v>1.3460174668019262E-4</v>
      </c>
      <c r="C32" s="165">
        <f>Return!C32*C$255</f>
        <v>-1.2085297435078246E-4</v>
      </c>
      <c r="D32" s="165">
        <f>Return!D32*D$255</f>
        <v>-3.7029231596221363E-4</v>
      </c>
      <c r="E32" s="165">
        <f>Return!E32*E$255</f>
        <v>-1.3202491736901133E-4</v>
      </c>
      <c r="F32" s="165">
        <f>Return!F32*F$255</f>
        <v>2.0419831115131939E-4</v>
      </c>
      <c r="G32" s="165">
        <f>Return!G32*G$255</f>
        <v>2.9134160325565704E-4</v>
      </c>
      <c r="H32" s="165">
        <f>Return!H32*H$255</f>
        <v>2.5588532009580925E-4</v>
      </c>
      <c r="I32" s="165">
        <f>Return!I32*I$255</f>
        <v>6.685217849549859E-5</v>
      </c>
      <c r="J32" s="165">
        <f>Return!J32*J$255</f>
        <v>-8.645717118496894E-5</v>
      </c>
      <c r="K32" s="165">
        <f>Return!K32*K$255</f>
        <v>1.2287254599470851E-4</v>
      </c>
      <c r="L32" s="165">
        <f>Return!L32*L$255</f>
        <v>-4.1502786059482245E-4</v>
      </c>
      <c r="M32" s="165">
        <f>Return!M32*M$255</f>
        <v>-1.6525431775760526E-4</v>
      </c>
      <c r="N32" s="165">
        <f>Return!N32*N$255</f>
        <v>5.2249933966123468E-5</v>
      </c>
      <c r="O32" s="165">
        <f>Return!O32*O$255</f>
        <v>1.867407442279608E-4</v>
      </c>
      <c r="P32" s="165">
        <f>Return!P32*P$255</f>
        <v>-2.77910905543736E-4</v>
      </c>
      <c r="Q32" s="165">
        <f>Return!Q32*Q$255</f>
        <v>-2.0481745737854402E-4</v>
      </c>
      <c r="R32" s="165">
        <f>Return!R32*R$255</f>
        <v>4.9890240970961548E-4</v>
      </c>
      <c r="S32" s="165">
        <f>Return!S32*S$255</f>
        <v>2.9581525413295101E-4</v>
      </c>
      <c r="T32" s="165">
        <f>Return!T32*T$255</f>
        <v>-6.0033744186399618E-4</v>
      </c>
      <c r="U32" s="165">
        <f>Return!U32*U$255</f>
        <v>-1.8110975196455141E-4</v>
      </c>
      <c r="V32" s="165">
        <f>Return!V32*V$255</f>
        <v>3.4988666719243757E-4</v>
      </c>
      <c r="W32" s="165">
        <f>Return!W32*W$255</f>
        <v>-4.8595531381345757E-5</v>
      </c>
      <c r="X32" s="165">
        <f>Return!X32*X$255</f>
        <v>-5.2323851405657875E-4</v>
      </c>
      <c r="Y32" s="165">
        <f>Return!Y32*Y$255</f>
        <v>1.8149900486326884E-4</v>
      </c>
      <c r="Z32" s="165">
        <f>Return!Z32*Z$255</f>
        <v>2.8170482619160886E-4</v>
      </c>
      <c r="AA32" s="165">
        <f>Return!AA32*AA$255</f>
        <v>-1.5403046380284188E-4</v>
      </c>
      <c r="AB32" s="165">
        <f>Return!AB32*AB$255</f>
        <v>-4.3686021089967366E-4</v>
      </c>
      <c r="AC32" s="165">
        <f>Return!AC32*AC$255</f>
        <v>1.6058655899006864E-3</v>
      </c>
      <c r="AD32" s="165">
        <f>Return!AD32*AD$255</f>
        <v>1.3663030702658249E-4</v>
      </c>
      <c r="AE32" s="165">
        <f>Return!AE32*AE$255</f>
        <v>2.0275562164748795E-4</v>
      </c>
      <c r="AF32" s="166">
        <f t="shared" si="0"/>
        <v>1.1509922304212368E-3</v>
      </c>
      <c r="AG32" s="25"/>
    </row>
    <row r="33" spans="1:33" x14ac:dyDescent="0.2">
      <c r="A33" s="127">
        <f>'DJI Components'!A36</f>
        <v>44120</v>
      </c>
      <c r="B33" s="164">
        <f>Return!B33*B$255</f>
        <v>3.7260448262039781E-4</v>
      </c>
      <c r="C33" s="165">
        <f>Return!C33*C$255</f>
        <v>1.5321395512145249E-4</v>
      </c>
      <c r="D33" s="165">
        <f>Return!D33*D$255</f>
        <v>1.0070578771198916E-4</v>
      </c>
      <c r="E33" s="165">
        <f>Return!E33*E$255</f>
        <v>-4.6668379145624604E-4</v>
      </c>
      <c r="F33" s="165">
        <f>Return!F33*F$255</f>
        <v>6.3119031200712012E-4</v>
      </c>
      <c r="G33" s="165">
        <f>Return!G33*G$255</f>
        <v>7.4931474336647303E-4</v>
      </c>
      <c r="H33" s="165">
        <f>Return!H33*H$255</f>
        <v>-2.8114224057110835E-4</v>
      </c>
      <c r="I33" s="165">
        <f>Return!I33*I$255</f>
        <v>1.5845133453961472E-4</v>
      </c>
      <c r="J33" s="165">
        <f>Return!J33*J$255</f>
        <v>2.6669999599785813E-5</v>
      </c>
      <c r="K33" s="165">
        <f>Return!K33*K$255</f>
        <v>1.9723934695936585E-4</v>
      </c>
      <c r="L33" s="165">
        <f>Return!L33*L$255</f>
        <v>-3.8191098294280133E-4</v>
      </c>
      <c r="M33" s="165">
        <f>Return!M33*M$255</f>
        <v>4.3450553018651303E-4</v>
      </c>
      <c r="N33" s="165">
        <f>Return!N33*N$255</f>
        <v>1.391052795485237E-5</v>
      </c>
      <c r="O33" s="165">
        <f>Return!O33*O$255</f>
        <v>1.918923005345278E-4</v>
      </c>
      <c r="P33" s="165">
        <f>Return!P33*P$255</f>
        <v>2.7757787074687753E-4</v>
      </c>
      <c r="Q33" s="165">
        <f>Return!Q33*Q$255</f>
        <v>2.0608374383110177E-4</v>
      </c>
      <c r="R33" s="165">
        <f>Return!R33*R$255</f>
        <v>-6.881603025806759E-5</v>
      </c>
      <c r="S33" s="165">
        <f>Return!S33*S$255</f>
        <v>-3.9192359225422486E-5</v>
      </c>
      <c r="T33" s="165">
        <f>Return!T33*T$255</f>
        <v>3.2464491964675118E-4</v>
      </c>
      <c r="U33" s="165">
        <f>Return!U33*U$255</f>
        <v>0</v>
      </c>
      <c r="V33" s="165">
        <f>Return!V33*V$255</f>
        <v>-2.5839793281653793E-4</v>
      </c>
      <c r="W33" s="165">
        <f>Return!W33*W$255</f>
        <v>1.2978214841898131E-4</v>
      </c>
      <c r="X33" s="165">
        <f>Return!X33*X$255</f>
        <v>1.0734996595522795E-4</v>
      </c>
      <c r="Y33" s="165">
        <f>Return!Y33*Y$255</f>
        <v>2.0123135832058974E-4</v>
      </c>
      <c r="Z33" s="165">
        <f>Return!Z33*Z$255</f>
        <v>5.473895600382287E-4</v>
      </c>
      <c r="AA33" s="165">
        <f>Return!AA33*AA$255</f>
        <v>-6.3045048143051114E-5</v>
      </c>
      <c r="AB33" s="165">
        <f>Return!AB33*AB$255</f>
        <v>1.1859884562367047E-4</v>
      </c>
      <c r="AC33" s="165">
        <f>Return!AC33*AC$255</f>
        <v>-2.0368314391648877E-4</v>
      </c>
      <c r="AD33" s="165">
        <f>Return!AD33*AD$255</f>
        <v>4.1515717900660514E-5</v>
      </c>
      <c r="AE33" s="165">
        <f>Return!AE33*AE$255</f>
        <v>-1.4394969526840089E-4</v>
      </c>
      <c r="AF33" s="166">
        <f t="shared" si="0"/>
        <v>3.0770512264860573E-3</v>
      </c>
      <c r="AG33" s="25"/>
    </row>
    <row r="34" spans="1:33" x14ac:dyDescent="0.2">
      <c r="A34" s="127">
        <f>'DJI Components'!A37</f>
        <v>44123</v>
      </c>
      <c r="B34" s="164">
        <f>Return!B34*B$255</f>
        <v>-2.7685129782894688E-4</v>
      </c>
      <c r="C34" s="165">
        <f>Return!C34*C$255</f>
        <v>-7.7526861340443398E-4</v>
      </c>
      <c r="D34" s="165">
        <f>Return!D34*D$255</f>
        <v>-7.0846682204112423E-4</v>
      </c>
      <c r="E34" s="165">
        <f>Return!E34*E$255</f>
        <v>-8.5139586529592672E-4</v>
      </c>
      <c r="F34" s="165">
        <f>Return!F34*F$255</f>
        <v>-4.7804997788088628E-5</v>
      </c>
      <c r="G34" s="165">
        <f>Return!G34*G$255</f>
        <v>-2.4098785185185193E-4</v>
      </c>
      <c r="H34" s="165">
        <f>Return!H34*H$255</f>
        <v>-7.362692742891475E-4</v>
      </c>
      <c r="I34" s="165">
        <f>Return!I34*I$255</f>
        <v>-7.1381225099601171E-4</v>
      </c>
      <c r="J34" s="165">
        <f>Return!J34*J$255</f>
        <v>-2.7316943713443881E-4</v>
      </c>
      <c r="K34" s="165">
        <f>Return!K34*K$255</f>
        <v>-3.1102029028438433E-4</v>
      </c>
      <c r="L34" s="165">
        <f>Return!L34*L$255</f>
        <v>-8.4057511331155543E-5</v>
      </c>
      <c r="M34" s="165">
        <f>Return!M34*M$255</f>
        <v>-6.2335677709773516E-4</v>
      </c>
      <c r="N34" s="165">
        <f>Return!N34*N$255</f>
        <v>-4.5539791714202711E-4</v>
      </c>
      <c r="O34" s="165">
        <f>Return!O34*O$255</f>
        <v>2.5849458394879845E-4</v>
      </c>
      <c r="P34" s="165">
        <f>Return!P34*P$255</f>
        <v>-1.0852669472458294E-4</v>
      </c>
      <c r="Q34" s="165">
        <f>Return!Q34*Q$255</f>
        <v>-8.5077624282248188E-4</v>
      </c>
      <c r="R34" s="165">
        <f>Return!R34*R$255</f>
        <v>-5.6152069297236886E-4</v>
      </c>
      <c r="S34" s="165">
        <f>Return!S34*S$255</f>
        <v>-4.8974656282599891E-4</v>
      </c>
      <c r="T34" s="165">
        <f>Return!T34*T$255</f>
        <v>-4.8436034188195827E-4</v>
      </c>
      <c r="U34" s="165">
        <f>Return!U34*U$255</f>
        <v>-8.2551866535217247E-4</v>
      </c>
      <c r="V34" s="165">
        <f>Return!V34*V$255</f>
        <v>-1.4843749999999823E-4</v>
      </c>
      <c r="W34" s="165">
        <f>Return!W34*W$255</f>
        <v>-5.7252233930689487E-4</v>
      </c>
      <c r="X34" s="165">
        <f>Return!X34*X$255</f>
        <v>-4.5639053236647592E-4</v>
      </c>
      <c r="Y34" s="165">
        <f>Return!Y34*Y$255</f>
        <v>-4.3534651135427688E-4</v>
      </c>
      <c r="Z34" s="165">
        <f>Return!Z34*Z$255</f>
        <v>-5.7391058940122006E-4</v>
      </c>
      <c r="AA34" s="165">
        <f>Return!AA34*AA$255</f>
        <v>-4.3066322877972999E-4</v>
      </c>
      <c r="AB34" s="165">
        <f>Return!AB34*AB$255</f>
        <v>-5.4762044045125746E-4</v>
      </c>
      <c r="AC34" s="165">
        <f>Return!AC34*AC$255</f>
        <v>-3.9205114497014394E-4</v>
      </c>
      <c r="AD34" s="165">
        <f>Return!AD34*AD$255</f>
        <v>-4.054108020325094E-4</v>
      </c>
      <c r="AE34" s="165">
        <f>Return!AE34*AE$255</f>
        <v>-6.7817865065602503E-4</v>
      </c>
      <c r="AF34" s="166">
        <f t="shared" si="0"/>
        <v>-1.3800345262434567E-2</v>
      </c>
      <c r="AG34" s="25"/>
    </row>
    <row r="35" spans="1:33" x14ac:dyDescent="0.2">
      <c r="A35" s="127">
        <f>'DJI Components'!A38</f>
        <v>44124</v>
      </c>
      <c r="B35" s="164">
        <f>Return!B35*B$255</f>
        <v>2.752371916305174E-4</v>
      </c>
      <c r="C35" s="165">
        <f>Return!C35*C$255</f>
        <v>2.1794931637277118E-4</v>
      </c>
      <c r="D35" s="165">
        <f>Return!D35*D$255</f>
        <v>5.6347649743115899E-5</v>
      </c>
      <c r="E35" s="165">
        <f>Return!E35*E$255</f>
        <v>4.3973068932121604E-4</v>
      </c>
      <c r="F35" s="165">
        <f>Return!F35*F$255</f>
        <v>2.5931821200016655E-5</v>
      </c>
      <c r="G35" s="165">
        <f>Return!G35*G$255</f>
        <v>2.904964302343623E-4</v>
      </c>
      <c r="H35" s="165">
        <f>Return!H35*H$255</f>
        <v>1.8705621287489944E-4</v>
      </c>
      <c r="I35" s="165">
        <f>Return!I35*I$255</f>
        <v>-8.4815947874875927E-5</v>
      </c>
      <c r="J35" s="165">
        <f>Return!J35*J$255</f>
        <v>4.2321712528316328E-4</v>
      </c>
      <c r="K35" s="165">
        <f>Return!K35*K$255</f>
        <v>3.4125034125034317E-4</v>
      </c>
      <c r="L35" s="165">
        <f>Return!L35*L$255</f>
        <v>3.7921094482754974E-4</v>
      </c>
      <c r="M35" s="165">
        <f>Return!M35*M$255</f>
        <v>3.2441654310274198E-4</v>
      </c>
      <c r="N35" s="165">
        <f>Return!N35*N$255</f>
        <v>2.7138452172172182E-4</v>
      </c>
      <c r="O35" s="165">
        <f>Return!O35*O$255</f>
        <v>-7.0233416261142876E-4</v>
      </c>
      <c r="P35" s="165">
        <f>Return!P35*P$255</f>
        <v>-2.1643281800482104E-3</v>
      </c>
      <c r="Q35" s="165">
        <f>Return!Q35*Q$255</f>
        <v>5.3121763868357871E-5</v>
      </c>
      <c r="R35" s="165">
        <f>Return!R35*R$255</f>
        <v>1.9038075580017169E-4</v>
      </c>
      <c r="S35" s="165">
        <f>Return!S35*S$255</f>
        <v>2.1386386430678102E-4</v>
      </c>
      <c r="T35" s="165">
        <f>Return!T35*T$255</f>
        <v>-1.6948594470653038E-4</v>
      </c>
      <c r="U35" s="165">
        <f>Return!U35*U$255</f>
        <v>6.6908318238686112E-5</v>
      </c>
      <c r="V35" s="165">
        <f>Return!V35*V$255</f>
        <v>2.7727772110177631E-4</v>
      </c>
      <c r="W35" s="165">
        <f>Return!W35*W$255</f>
        <v>1.3388579238806652E-4</v>
      </c>
      <c r="X35" s="165">
        <f>Return!X35*X$255</f>
        <v>1.2548606183063378E-4</v>
      </c>
      <c r="Y35" s="165">
        <f>Return!Y35*Y$255</f>
        <v>1.8687426157156424E-3</v>
      </c>
      <c r="Z35" s="165">
        <f>Return!Z35*Z$255</f>
        <v>-8.3276478677207782E-5</v>
      </c>
      <c r="AA35" s="165">
        <f>Return!AA35*AA$255</f>
        <v>-2.9086097075381454E-5</v>
      </c>
      <c r="AB35" s="165">
        <f>Return!AB35*AB$255</f>
        <v>1.2353759393035624E-4</v>
      </c>
      <c r="AC35" s="165">
        <f>Return!AC35*AC$255</f>
        <v>4.6884950494500516E-4</v>
      </c>
      <c r="AD35" s="165">
        <f>Return!AD35*AD$255</f>
        <v>2.2152198203030752E-4</v>
      </c>
      <c r="AE35" s="165">
        <f>Return!AE35*AE$255</f>
        <v>1.9318843613003918E-4</v>
      </c>
      <c r="AF35" s="166">
        <f t="shared" si="0"/>
        <v>3.9356663868546074E-3</v>
      </c>
      <c r="AG35" s="25"/>
    </row>
    <row r="36" spans="1:33" x14ac:dyDescent="0.2">
      <c r="A36" s="127">
        <f>'DJI Components'!A39</f>
        <v>44125</v>
      </c>
      <c r="B36" s="164">
        <f>Return!B36*B$255</f>
        <v>-3.4707985399964707E-4</v>
      </c>
      <c r="C36" s="165">
        <f>Return!C36*C$255</f>
        <v>-5.5264656989832217E-4</v>
      </c>
      <c r="D36" s="165">
        <f>Return!D36*D$255</f>
        <v>-3.0722702216921344E-4</v>
      </c>
      <c r="E36" s="165">
        <f>Return!E36*E$255</f>
        <v>-1.8154454631019352E-4</v>
      </c>
      <c r="F36" s="165">
        <f>Return!F36*F$255</f>
        <v>-6.7368330920583033E-4</v>
      </c>
      <c r="G36" s="165">
        <f>Return!G36*G$255</f>
        <v>-3.1363018580102817E-4</v>
      </c>
      <c r="H36" s="165">
        <f>Return!H36*H$255</f>
        <v>-3.7667271205357549E-4</v>
      </c>
      <c r="I36" s="165">
        <f>Return!I36*I$255</f>
        <v>-1.1904761601069235E-4</v>
      </c>
      <c r="J36" s="165">
        <f>Return!J36*J$255</f>
        <v>-1.7246965174129528E-4</v>
      </c>
      <c r="K36" s="165">
        <f>Return!K36*K$255</f>
        <v>-5.3371233617078846E-4</v>
      </c>
      <c r="L36" s="165">
        <f>Return!L36*L$255</f>
        <v>-8.2039369716095927E-4</v>
      </c>
      <c r="M36" s="165">
        <f>Return!M36*M$255</f>
        <v>-7.5031746364765761E-5</v>
      </c>
      <c r="N36" s="165">
        <f>Return!N36*N$255</f>
        <v>-1.7829661957067625E-4</v>
      </c>
      <c r="O36" s="165">
        <f>Return!O36*O$255</f>
        <v>4.3670846590552571E-5</v>
      </c>
      <c r="P36" s="165">
        <f>Return!P36*P$255</f>
        <v>-6.5604638918401366E-4</v>
      </c>
      <c r="Q36" s="165">
        <f>Return!Q36*Q$255</f>
        <v>-1.4297474625441693E-4</v>
      </c>
      <c r="R36" s="165">
        <f>Return!R36*R$255</f>
        <v>-3.3210453658483186E-4</v>
      </c>
      <c r="S36" s="165">
        <f>Return!S36*S$255</f>
        <v>1.084494775057454E-4</v>
      </c>
      <c r="T36" s="165">
        <f>Return!T36*T$255</f>
        <v>-8.5172709298923324E-5</v>
      </c>
      <c r="U36" s="165">
        <f>Return!U36*U$255</f>
        <v>2.3295132260758856E-5</v>
      </c>
      <c r="V36" s="165">
        <f>Return!V36*V$255</f>
        <v>2.4385502462493934E-4</v>
      </c>
      <c r="W36" s="165">
        <f>Return!W36*W$255</f>
        <v>1.8014318304725071E-4</v>
      </c>
      <c r="X36" s="165">
        <f>Return!X36*X$255</f>
        <v>-2.2658970363744388E-4</v>
      </c>
      <c r="Y36" s="165">
        <f>Return!Y36*Y$255</f>
        <v>1.9445147014547359E-3</v>
      </c>
      <c r="Z36" s="165">
        <f>Return!Z36*Z$255</f>
        <v>-6.3901857531904288E-5</v>
      </c>
      <c r="AA36" s="165">
        <f>Return!AA36*AA$255</f>
        <v>-2.9112081513828306E-4</v>
      </c>
      <c r="AB36" s="165">
        <f>Return!AB36*AB$255</f>
        <v>1.2308143838767697E-4</v>
      </c>
      <c r="AC36" s="165">
        <f>Return!AC36*AC$255</f>
        <v>-8.8915261549815658E-5</v>
      </c>
      <c r="AD36" s="165">
        <f>Return!AD36*AD$255</f>
        <v>1.1582117693949752E-4</v>
      </c>
      <c r="AE36" s="165">
        <f>Return!AE36*AE$255</f>
        <v>4.4817928246928911E-4</v>
      </c>
      <c r="AF36" s="166">
        <f t="shared" si="0"/>
        <v>-3.3072516223561729E-3</v>
      </c>
      <c r="AG36" s="25"/>
    </row>
    <row r="37" spans="1:33" x14ac:dyDescent="0.2">
      <c r="A37" s="127">
        <f>'DJI Components'!A40</f>
        <v>44126</v>
      </c>
      <c r="B37" s="164">
        <f>Return!B37*B$255</f>
        <v>3.0344407365502738E-4</v>
      </c>
      <c r="C37" s="165">
        <f>Return!C37*C$255</f>
        <v>1.1042101284958416E-3</v>
      </c>
      <c r="D37" s="165">
        <f>Return!D37*D$255</f>
        <v>-1.4412441159340484E-4</v>
      </c>
      <c r="E37" s="165">
        <f>Return!E37*E$255</f>
        <v>-3.1944410349106592E-4</v>
      </c>
      <c r="F37" s="165">
        <f>Return!F37*F$255</f>
        <v>1.0598490516710469E-3</v>
      </c>
      <c r="G37" s="165">
        <f>Return!G37*G$255</f>
        <v>4.5002191975387348E-4</v>
      </c>
      <c r="H37" s="165">
        <f>Return!H37*H$255</f>
        <v>1.1899717289415154E-3</v>
      </c>
      <c r="I37" s="165">
        <f>Return!I37*I$255</f>
        <v>-2.0481395618329178E-4</v>
      </c>
      <c r="J37" s="165">
        <f>Return!J37*J$255</f>
        <v>4.6009066639631776E-4</v>
      </c>
      <c r="K37" s="165">
        <f>Return!K37*K$255</f>
        <v>1.8537659152852252E-4</v>
      </c>
      <c r="L37" s="165">
        <f>Return!L37*L$255</f>
        <v>4.0904669572953506E-4</v>
      </c>
      <c r="M37" s="165">
        <f>Return!M37*M$255</f>
        <v>7.6743817418016092E-4</v>
      </c>
      <c r="N37" s="165">
        <f>Return!N37*N$255</f>
        <v>-3.9248835802531873E-4</v>
      </c>
      <c r="O37" s="165">
        <f>Return!O37*O$255</f>
        <v>2.4922242990654077E-4</v>
      </c>
      <c r="P37" s="165">
        <f>Return!P37*P$255</f>
        <v>2.0279390815448236E-4</v>
      </c>
      <c r="Q37" s="165">
        <f>Return!Q37*Q$255</f>
        <v>2.6633526851719641E-4</v>
      </c>
      <c r="R37" s="165">
        <f>Return!R37*R$255</f>
        <v>1.1774156834834773E-3</v>
      </c>
      <c r="S37" s="165">
        <f>Return!S37*S$255</f>
        <v>1.4023284566750207E-4</v>
      </c>
      <c r="T37" s="165">
        <f>Return!T37*T$255</f>
        <v>4.8674163493022483E-4</v>
      </c>
      <c r="U37" s="165">
        <f>Return!U37*U$255</f>
        <v>1.3965859519404766E-5</v>
      </c>
      <c r="V37" s="165">
        <f>Return!V37*V$255</f>
        <v>1.5195112722700502E-4</v>
      </c>
      <c r="W37" s="165">
        <f>Return!W37*W$255</f>
        <v>-4.1884886561954771E-4</v>
      </c>
      <c r="X37" s="165">
        <f>Return!X37*X$255</f>
        <v>-5.9788355317967146E-4</v>
      </c>
      <c r="Y37" s="165">
        <f>Return!Y37*Y$255</f>
        <v>3.0399973333333405E-4</v>
      </c>
      <c r="Z37" s="165">
        <f>Return!Z37*Z$255</f>
        <v>3.0360315974546176E-4</v>
      </c>
      <c r="AA37" s="165">
        <f>Return!AA37*AA$255</f>
        <v>3.4067665198237823E-4</v>
      </c>
      <c r="AB37" s="165">
        <f>Return!AB37*AB$255</f>
        <v>-7.3911541521176632E-5</v>
      </c>
      <c r="AC37" s="165">
        <f>Return!AC37*AC$255</f>
        <v>1.0697958742033424E-4</v>
      </c>
      <c r="AD37" s="165">
        <f>Return!AD37*AD$255</f>
        <v>-1.9621215035045732E-4</v>
      </c>
      <c r="AE37" s="165">
        <f>Return!AE37*AE$255</f>
        <v>2.4480797652812745E-4</v>
      </c>
      <c r="AF37" s="166">
        <f t="shared" si="0"/>
        <v>7.5704479568033771E-3</v>
      </c>
      <c r="AG37" s="25"/>
    </row>
    <row r="38" spans="1:33" x14ac:dyDescent="0.2">
      <c r="A38" s="127">
        <f>'DJI Components'!A41</f>
        <v>44127</v>
      </c>
      <c r="B38" s="164">
        <f>Return!B38*B$255</f>
        <v>-1.776900323521513E-4</v>
      </c>
      <c r="C38" s="165">
        <f>Return!C38*C$255</f>
        <v>-1.211947057175174E-3</v>
      </c>
      <c r="D38" s="165">
        <f>Return!D38*D$255</f>
        <v>-1.1989239032474951E-4</v>
      </c>
      <c r="E38" s="165">
        <f>Return!E38*E$255</f>
        <v>-2.0446335493160551E-4</v>
      </c>
      <c r="F38" s="165">
        <f>Return!F38*F$255</f>
        <v>-3.3713963234176524E-4</v>
      </c>
      <c r="G38" s="165">
        <f>Return!G38*G$255</f>
        <v>-2.1022593712382759E-4</v>
      </c>
      <c r="H38" s="165">
        <f>Return!H38*H$255</f>
        <v>-3.7693096157318158E-4</v>
      </c>
      <c r="I38" s="165">
        <f>Return!I38*I$255</f>
        <v>0</v>
      </c>
      <c r="J38" s="165">
        <f>Return!J38*J$255</f>
        <v>-1.0523546435148301E-4</v>
      </c>
      <c r="K38" s="165">
        <f>Return!K38*K$255</f>
        <v>-1.9800696435887295E-4</v>
      </c>
      <c r="L38" s="165">
        <f>Return!L38*L$255</f>
        <v>-5.8422754059731889E-5</v>
      </c>
      <c r="M38" s="165">
        <f>Return!M38*M$255</f>
        <v>-2.4691602215721754E-4</v>
      </c>
      <c r="N38" s="165">
        <f>Return!N38*N$255</f>
        <v>2.1814340278640819E-4</v>
      </c>
      <c r="O38" s="165">
        <f>Return!O38*O$255</f>
        <v>-3.5250468698189152E-3</v>
      </c>
      <c r="P38" s="165">
        <f>Return!P38*P$255</f>
        <v>6.9107923247383832E-5</v>
      </c>
      <c r="Q38" s="165">
        <f>Return!Q38*Q$255</f>
        <v>3.6762015852002489E-5</v>
      </c>
      <c r="R38" s="165">
        <f>Return!R38*R$255</f>
        <v>3.0132226124902255E-4</v>
      </c>
      <c r="S38" s="165">
        <f>Return!S38*S$255</f>
        <v>-6.4002765513201021E-5</v>
      </c>
      <c r="T38" s="165">
        <f>Return!T38*T$255</f>
        <v>2.6090758589429884E-4</v>
      </c>
      <c r="U38" s="165">
        <f>Return!U38*U$255</f>
        <v>2.0785781969624069E-4</v>
      </c>
      <c r="V38" s="165">
        <f>Return!V38*V$255</f>
        <v>-7.6908678349751902E-6</v>
      </c>
      <c r="W38" s="165">
        <f>Return!W38*W$255</f>
        <v>2.1916060321067004E-4</v>
      </c>
      <c r="X38" s="165">
        <f>Return!X38*X$255</f>
        <v>1.1348393303280968E-4</v>
      </c>
      <c r="Y38" s="165">
        <f>Return!Y38*Y$255</f>
        <v>-4.4923101672137794E-5</v>
      </c>
      <c r="Z38" s="165">
        <f>Return!Z38*Z$255</f>
        <v>4.9836724030524564E-4</v>
      </c>
      <c r="AA38" s="165">
        <f>Return!AA38*AA$255</f>
        <v>3.6629860923430936E-4</v>
      </c>
      <c r="AB38" s="165">
        <f>Return!AB38*AB$255</f>
        <v>3.3654897545624486E-6</v>
      </c>
      <c r="AC38" s="165">
        <f>Return!AC38*AC$255</f>
        <v>4.709882060421962E-4</v>
      </c>
      <c r="AD38" s="165">
        <f>Return!AD38*AD$255</f>
        <v>6.9662833793186307E-5</v>
      </c>
      <c r="AE38" s="165">
        <f>Return!AE38*AE$255</f>
        <v>2.0644089379807292E-4</v>
      </c>
      <c r="AF38" s="166">
        <f t="shared" si="0"/>
        <v>-3.84666535769258E-3</v>
      </c>
      <c r="AG38" s="25"/>
    </row>
    <row r="39" spans="1:33" x14ac:dyDescent="0.2">
      <c r="A39" s="127">
        <f>'DJI Components'!A42</f>
        <v>44130</v>
      </c>
      <c r="B39" s="164">
        <f>Return!B39*B$255</f>
        <v>-7.1456594732804968E-4</v>
      </c>
      <c r="C39" s="165">
        <f>Return!C39*C$255</f>
        <v>-1.3534052545697247E-3</v>
      </c>
      <c r="D39" s="165">
        <f>Return!D39*D$255</f>
        <v>-3.3309927804603032E-4</v>
      </c>
      <c r="E39" s="165">
        <f>Return!E39*E$255</f>
        <v>2.8981223670158465E-6</v>
      </c>
      <c r="F39" s="165">
        <f>Return!F39*F$255</f>
        <v>-1.3005893405398188E-3</v>
      </c>
      <c r="G39" s="165">
        <f>Return!G39*G$255</f>
        <v>-1.0657016287807131E-3</v>
      </c>
      <c r="H39" s="165">
        <f>Return!H39*H$255</f>
        <v>-7.4870148362499904E-4</v>
      </c>
      <c r="I39" s="165">
        <f>Return!I39*I$255</f>
        <v>-9.8746522411128365E-4</v>
      </c>
      <c r="J39" s="165">
        <f>Return!J39*J$255</f>
        <v>-4.7506004222750418E-4</v>
      </c>
      <c r="K39" s="165">
        <f>Return!K39*K$255</f>
        <v>-9.4786525752864608E-4</v>
      </c>
      <c r="L39" s="165">
        <f>Return!L39*L$255</f>
        <v>-6.3402167595665308E-4</v>
      </c>
      <c r="M39" s="165">
        <f>Return!M39*M$255</f>
        <v>-1.0197096984806975E-3</v>
      </c>
      <c r="N39" s="165">
        <f>Return!N39*N$255</f>
        <v>-8.1978692579505181E-4</v>
      </c>
      <c r="O39" s="165">
        <f>Return!O39*O$255</f>
        <v>-1.0235131184609984E-3</v>
      </c>
      <c r="P39" s="165">
        <f>Return!P39*P$255</f>
        <v>-1.0862066091954022E-3</v>
      </c>
      <c r="Q39" s="165">
        <f>Return!Q39*Q$255</f>
        <v>-2.914724952444529E-4</v>
      </c>
      <c r="R39" s="165">
        <f>Return!R39*R$255</f>
        <v>-8.2522558825852681E-4</v>
      </c>
      <c r="S39" s="165">
        <f>Return!S39*S$255</f>
        <v>-6.4710810839159938E-4</v>
      </c>
      <c r="T39" s="165">
        <f>Return!T39*T$255</f>
        <v>-4.1337473697163524E-4</v>
      </c>
      <c r="U39" s="165">
        <f>Return!U39*U$255</f>
        <v>-9.4806365348126809E-4</v>
      </c>
      <c r="V39" s="165">
        <f>Return!V39*V$255</f>
        <v>-4.1541911882635451E-4</v>
      </c>
      <c r="W39" s="165">
        <f>Return!W39*W$255</f>
        <v>-2.5284495998344111E-4</v>
      </c>
      <c r="X39" s="165">
        <f>Return!X39*X$255</f>
        <v>-1.1363042024114497E-3</v>
      </c>
      <c r="Y39" s="165">
        <f>Return!Y39*Y$255</f>
        <v>-1.1722367666462618E-3</v>
      </c>
      <c r="Z39" s="165">
        <f>Return!Z39*Z$255</f>
        <v>-7.6023471094552872E-4</v>
      </c>
      <c r="AA39" s="165">
        <f>Return!AA39*AA$255</f>
        <v>-8.626524188403521E-5</v>
      </c>
      <c r="AB39" s="165">
        <f>Return!AB39*AB$255</f>
        <v>-8.316058321534036E-4</v>
      </c>
      <c r="AC39" s="165">
        <f>Return!AC39*AC$255</f>
        <v>-7.2730632507956856E-4</v>
      </c>
      <c r="AD39" s="165">
        <f>Return!AD39*AD$255</f>
        <v>-3.916120795990833E-4</v>
      </c>
      <c r="AE39" s="165">
        <f>Return!AE39*AE$255</f>
        <v>-1.1141430462158837E-3</v>
      </c>
      <c r="AF39" s="166">
        <f t="shared" si="0"/>
        <v>-2.2520010228371051E-2</v>
      </c>
      <c r="AG39" s="25"/>
    </row>
    <row r="40" spans="1:33" x14ac:dyDescent="0.2">
      <c r="A40" s="127">
        <f>'DJI Components'!A43</f>
        <v>44131</v>
      </c>
      <c r="B40" s="164">
        <f>Return!B40*B$255</f>
        <v>-1.0291295290692577E-3</v>
      </c>
      <c r="C40" s="165">
        <f>Return!C40*C$255</f>
        <v>-6.7093210170103459E-4</v>
      </c>
      <c r="D40" s="165">
        <f>Return!D40*D$255</f>
        <v>-2.1195428970587348E-4</v>
      </c>
      <c r="E40" s="165">
        <f>Return!E40*E$255</f>
        <v>4.4907864974153737E-4</v>
      </c>
      <c r="F40" s="165">
        <f>Return!F40*F$255</f>
        <v>-1.1585725984964768E-3</v>
      </c>
      <c r="G40" s="165">
        <f>Return!G40*G$255</f>
        <v>-1.0804724463322145E-3</v>
      </c>
      <c r="H40" s="165">
        <f>Return!H40*H$255</f>
        <v>-6.7192931100660267E-4</v>
      </c>
      <c r="I40" s="165">
        <f>Return!I40*I$255</f>
        <v>-7.079011082860502E-4</v>
      </c>
      <c r="J40" s="165">
        <f>Return!J40*J$255</f>
        <v>6.6936413660038471E-5</v>
      </c>
      <c r="K40" s="165">
        <f>Return!K40*K$255</f>
        <v>-4.1004027953169447E-4</v>
      </c>
      <c r="L40" s="165">
        <f>Return!L40*L$255</f>
        <v>-9.048433971604005E-4</v>
      </c>
      <c r="M40" s="165">
        <f>Return!M40*M$255</f>
        <v>-6.6991793308555459E-4</v>
      </c>
      <c r="N40" s="165">
        <f>Return!N40*N$255</f>
        <v>9.6602783886057256E-5</v>
      </c>
      <c r="O40" s="165">
        <f>Return!O40*O$255</f>
        <v>-7.7054935565319758E-4</v>
      </c>
      <c r="P40" s="165">
        <f>Return!P40*P$255</f>
        <v>-4.9307995758557746E-4</v>
      </c>
      <c r="Q40" s="165">
        <f>Return!Q40*Q$255</f>
        <v>-1.8985598719740705E-4</v>
      </c>
      <c r="R40" s="165">
        <f>Return!R40*R$255</f>
        <v>-6.2886739027131859E-4</v>
      </c>
      <c r="S40" s="165">
        <f>Return!S40*S$255</f>
        <v>-1.9321992491396026E-4</v>
      </c>
      <c r="T40" s="165">
        <f>Return!T40*T$255</f>
        <v>-3.5937996899387445E-4</v>
      </c>
      <c r="U40" s="165">
        <f>Return!U40*U$255</f>
        <v>5.0298266847883524E-4</v>
      </c>
      <c r="V40" s="165">
        <f>Return!V40*V$255</f>
        <v>-9.8672331230257679E-5</v>
      </c>
      <c r="W40" s="165">
        <f>Return!W40*W$255</f>
        <v>2.500584990551428E-4</v>
      </c>
      <c r="X40" s="165">
        <f>Return!X40*X$255</f>
        <v>1.1461012118814413E-3</v>
      </c>
      <c r="Y40" s="165">
        <f>Return!Y40*Y$255</f>
        <v>-6.7193378855849486E-4</v>
      </c>
      <c r="Z40" s="165">
        <f>Return!Z40*Z$255</f>
        <v>-2.6310778346503677E-4</v>
      </c>
      <c r="AA40" s="165">
        <f>Return!AA40*AA$255</f>
        <v>-2.479386453104082E-4</v>
      </c>
      <c r="AB40" s="165">
        <f>Return!AB40*AB$255</f>
        <v>-5.1967488318023969E-4</v>
      </c>
      <c r="AC40" s="165">
        <f>Return!AC40*AC$255</f>
        <v>-1.0839371428093842E-3</v>
      </c>
      <c r="AD40" s="165">
        <f>Return!AD40*AD$255</f>
        <v>1.6647696961704649E-4</v>
      </c>
      <c r="AE40" s="165">
        <f>Return!AE40*AE$255</f>
        <v>-2.0151539902491336E-4</v>
      </c>
      <c r="AF40" s="166">
        <f t="shared" si="0"/>
        <v>-1.055918835624913E-2</v>
      </c>
      <c r="AG40" s="25"/>
    </row>
    <row r="41" spans="1:33" x14ac:dyDescent="0.2">
      <c r="A41" s="127">
        <f>'DJI Components'!A44</f>
        <v>44132</v>
      </c>
      <c r="B41" s="164">
        <f>Return!B41*B$255</f>
        <v>-5.1750191797078258E-4</v>
      </c>
      <c r="C41" s="165">
        <f>Return!C41*C$255</f>
        <v>-1.1692833315776567E-3</v>
      </c>
      <c r="D41" s="165">
        <f>Return!D41*D$255</f>
        <v>-1.0561176911923487E-3</v>
      </c>
      <c r="E41" s="165">
        <f>Return!E41*E$255</f>
        <v>-1.5437395919452182E-3</v>
      </c>
      <c r="F41" s="165">
        <f>Return!F41*F$255</f>
        <v>-1.524522410745007E-3</v>
      </c>
      <c r="G41" s="165">
        <f>Return!G41*G$255</f>
        <v>-1.424862227221524E-3</v>
      </c>
      <c r="H41" s="165">
        <f>Return!H41*H$255</f>
        <v>-1.26121177975701E-3</v>
      </c>
      <c r="I41" s="165">
        <f>Return!I41*I$255</f>
        <v>-1.0487297997124037E-3</v>
      </c>
      <c r="J41" s="165">
        <f>Return!J41*J$255</f>
        <v>-1.2959271357677825E-3</v>
      </c>
      <c r="K41" s="165">
        <f>Return!K41*K$255</f>
        <v>-9.9491804452079462E-4</v>
      </c>
      <c r="L41" s="165">
        <f>Return!L41*L$255</f>
        <v>-1.0067438694835468E-3</v>
      </c>
      <c r="M41" s="165">
        <f>Return!M41*M$255</f>
        <v>-1.1174404797601235E-3</v>
      </c>
      <c r="N41" s="165">
        <f>Return!N41*N$255</f>
        <v>-8.5729363565900663E-4</v>
      </c>
      <c r="O41" s="165">
        <f>Return!O41*O$255</f>
        <v>-1.0151906445046192E-3</v>
      </c>
      <c r="P41" s="165">
        <f>Return!P41*P$255</f>
        <v>-1.1788458968676862E-3</v>
      </c>
      <c r="Q41" s="165">
        <f>Return!Q41*Q$255</f>
        <v>-1.1153785541432352E-3</v>
      </c>
      <c r="R41" s="165">
        <f>Return!R41*R$255</f>
        <v>-9.3627334602623951E-4</v>
      </c>
      <c r="S41" s="165">
        <f>Return!S41*S$255</f>
        <v>-1.2378345312321478E-3</v>
      </c>
      <c r="T41" s="165">
        <f>Return!T41*T$255</f>
        <v>-7.7360201335687027E-4</v>
      </c>
      <c r="U41" s="165">
        <f>Return!U41*U$255</f>
        <v>-1.6522089878858947E-3</v>
      </c>
      <c r="V41" s="165">
        <f>Return!V41*V$255</f>
        <v>-1.5391817309557817E-3</v>
      </c>
      <c r="W41" s="165">
        <f>Return!W41*W$255</f>
        <v>-1.1004956839433255E-3</v>
      </c>
      <c r="X41" s="165">
        <f>Return!X41*X$255</f>
        <v>-1.5807710557638299E-3</v>
      </c>
      <c r="Y41" s="165">
        <f>Return!Y41*Y$255</f>
        <v>6.7456099894962489E-4</v>
      </c>
      <c r="Z41" s="165">
        <f>Return!Z41*Z$255</f>
        <v>-1.3010524486687159E-3</v>
      </c>
      <c r="AA41" s="165">
        <f>Return!AA41*AA$255</f>
        <v>-6.2158706945067237E-4</v>
      </c>
      <c r="AB41" s="165">
        <f>Return!AB41*AB$255</f>
        <v>-1.611772264321154E-3</v>
      </c>
      <c r="AC41" s="165">
        <f>Return!AC41*AC$255</f>
        <v>-1.3055555555555524E-3</v>
      </c>
      <c r="AD41" s="165">
        <f>Return!AD41*AD$255</f>
        <v>-6.6027439841374045E-4</v>
      </c>
      <c r="AE41" s="165">
        <f>Return!AE41*AE$255</f>
        <v>-1.308354845106178E-3</v>
      </c>
      <c r="AF41" s="166">
        <f t="shared" si="0"/>
        <v>-3.3082109942559224E-2</v>
      </c>
      <c r="AG41" s="25"/>
    </row>
    <row r="42" spans="1:33" x14ac:dyDescent="0.2">
      <c r="A42" s="127">
        <f>'DJI Components'!A45</f>
        <v>44133</v>
      </c>
      <c r="B42" s="164">
        <f>Return!B42*B$255</f>
        <v>-1.0513888079107432E-5</v>
      </c>
      <c r="C42" s="165">
        <f>Return!C42*C$255</f>
        <v>-1.9286681643814195E-4</v>
      </c>
      <c r="D42" s="165">
        <f>Return!D42*D$255</f>
        <v>2.2183226526252634E-4</v>
      </c>
      <c r="E42" s="165">
        <f>Return!E42*E$255</f>
        <v>1.2350129230069395E-3</v>
      </c>
      <c r="F42" s="165">
        <f>Return!F42*F$255</f>
        <v>3.3750506505677197E-5</v>
      </c>
      <c r="G42" s="165">
        <f>Return!G42*G$255</f>
        <v>7.7401294591127696E-4</v>
      </c>
      <c r="H42" s="165">
        <f>Return!H42*H$255</f>
        <v>9.5694083239866354E-4</v>
      </c>
      <c r="I42" s="165">
        <f>Return!I42*I$255</f>
        <v>-1.8668907458293155E-5</v>
      </c>
      <c r="J42" s="165">
        <f>Return!J42*J$255</f>
        <v>4.1702113741356091E-5</v>
      </c>
      <c r="K42" s="165">
        <f>Return!K42*K$255</f>
        <v>7.8943485317987483E-4</v>
      </c>
      <c r="L42" s="165">
        <f>Return!L42*L$255</f>
        <v>2.9860356645191229E-5</v>
      </c>
      <c r="M42" s="165">
        <f>Return!M42*M$255</f>
        <v>7.1150862799267416E-4</v>
      </c>
      <c r="N42" s="165">
        <f>Return!N42*N$255</f>
        <v>-1.1122151325619149E-5</v>
      </c>
      <c r="O42" s="165">
        <f>Return!O42*O$255</f>
        <v>-1.0546064030132103E-4</v>
      </c>
      <c r="P42" s="165">
        <f>Return!P42*P$255</f>
        <v>7.0636098065895623E-4</v>
      </c>
      <c r="Q42" s="165">
        <f>Return!Q42*Q$255</f>
        <v>-2.8187313085280551E-4</v>
      </c>
      <c r="R42" s="165">
        <f>Return!R42*R$255</f>
        <v>2.1752537582841273E-4</v>
      </c>
      <c r="S42" s="165">
        <f>Return!S42*S$255</f>
        <v>4.0367506261425788E-5</v>
      </c>
      <c r="T42" s="165">
        <f>Return!T42*T$255</f>
        <v>-1.2689264671515986E-4</v>
      </c>
      <c r="U42" s="165">
        <f>Return!U42*U$255</f>
        <v>3.3550557043223367E-4</v>
      </c>
      <c r="V42" s="165">
        <f>Return!V42*V$255</f>
        <v>2.1297482176210191E-4</v>
      </c>
      <c r="W42" s="165">
        <f>Return!W42*W$255</f>
        <v>-2.1792095836344524E-5</v>
      </c>
      <c r="X42" s="165">
        <f>Return!X42*X$255</f>
        <v>-1.8034559938941985E-4</v>
      </c>
      <c r="Y42" s="165">
        <f>Return!Y42*Y$255</f>
        <v>2.6337421124828322E-4</v>
      </c>
      <c r="Z42" s="165">
        <f>Return!Z42*Z$255</f>
        <v>-4.6753322510822238E-4</v>
      </c>
      <c r="AA42" s="165">
        <f>Return!AA42*AA$255</f>
        <v>2.6638074469222952E-4</v>
      </c>
      <c r="AB42" s="165">
        <f>Return!AB42*AB$255</f>
        <v>7.3717773549633787E-4</v>
      </c>
      <c r="AC42" s="165">
        <f>Return!AC42*AC$255</f>
        <v>-1.0311265298255767E-3</v>
      </c>
      <c r="AD42" s="165">
        <f>Return!AD42*AD$255</f>
        <v>-2.8562078929365389E-5</v>
      </c>
      <c r="AE42" s="165">
        <f>Return!AE42*AE$255</f>
        <v>8.6379110719627674E-4</v>
      </c>
      <c r="AF42" s="166">
        <f t="shared" si="0"/>
        <v>5.9607557679610601E-3</v>
      </c>
      <c r="AG42" s="25"/>
    </row>
    <row r="43" spans="1:33" x14ac:dyDescent="0.2">
      <c r="A43" s="127">
        <f>'DJI Components'!A46</f>
        <v>44134</v>
      </c>
      <c r="B43" s="164">
        <f>Return!B43*B$255</f>
        <v>3.1129291547937754E-4</v>
      </c>
      <c r="C43" s="165">
        <f>Return!C43*C$255</f>
        <v>6.2222466234766277E-5</v>
      </c>
      <c r="D43" s="165">
        <f>Return!D43*D$255</f>
        <v>-1.3466852932384846E-4</v>
      </c>
      <c r="E43" s="165">
        <f>Return!E43*E$255</f>
        <v>-1.8672676031911176E-3</v>
      </c>
      <c r="F43" s="165">
        <f>Return!F43*F$255</f>
        <v>-8.7665929015183399E-4</v>
      </c>
      <c r="G43" s="165">
        <f>Return!G43*G$255</f>
        <v>5.1292106436828062E-4</v>
      </c>
      <c r="H43" s="165">
        <f>Return!H43*H$255</f>
        <v>3.391458185449947E-4</v>
      </c>
      <c r="I43" s="165">
        <f>Return!I43*I$255</f>
        <v>1.9613617809291679E-4</v>
      </c>
      <c r="J43" s="165">
        <f>Return!J43*J$255</f>
        <v>2.7766902679434342E-5</v>
      </c>
      <c r="K43" s="165">
        <f>Return!K43*K$255</f>
        <v>-5.4774630630630703E-4</v>
      </c>
      <c r="L43" s="165">
        <f>Return!L43*L$255</f>
        <v>-1.579461918716792E-4</v>
      </c>
      <c r="M43" s="165">
        <f>Return!M43*M$255</f>
        <v>7.087707315555451E-5</v>
      </c>
      <c r="N43" s="165">
        <f>Return!N43*N$255</f>
        <v>-3.6099023919834066E-4</v>
      </c>
      <c r="O43" s="165">
        <f>Return!O43*O$255</f>
        <v>1.2846519772239013E-4</v>
      </c>
      <c r="P43" s="165">
        <f>Return!P43*P$255</f>
        <v>8.4167352217402085E-4</v>
      </c>
      <c r="Q43" s="165">
        <f>Return!Q43*Q$255</f>
        <v>-1.9438005402168851E-5</v>
      </c>
      <c r="R43" s="165">
        <f>Return!R43*R$255</f>
        <v>2.9844705770190052E-4</v>
      </c>
      <c r="S43" s="165">
        <f>Return!S43*S$255</f>
        <v>-3.0239544502063862E-4</v>
      </c>
      <c r="T43" s="165">
        <f>Return!T43*T$255</f>
        <v>-2.9867930184448814E-4</v>
      </c>
      <c r="U43" s="165">
        <f>Return!U43*U$255</f>
        <v>-3.6635404275911314E-4</v>
      </c>
      <c r="V43" s="165">
        <f>Return!V43*V$255</f>
        <v>-7.5424574783564677E-4</v>
      </c>
      <c r="W43" s="165">
        <f>Return!W43*W$255</f>
        <v>-1.1388165445103127E-4</v>
      </c>
      <c r="X43" s="165">
        <f>Return!X43*X$255</f>
        <v>-6.8454570022438894E-4</v>
      </c>
      <c r="Y43" s="165">
        <f>Return!Y43*Y$255</f>
        <v>-4.7634602163710107E-4</v>
      </c>
      <c r="Z43" s="165">
        <f>Return!Z43*Z$255</f>
        <v>1.6025882877308552E-4</v>
      </c>
      <c r="AA43" s="165">
        <f>Return!AA43*AA$255</f>
        <v>1.3507400053114349E-4</v>
      </c>
      <c r="AB43" s="165">
        <f>Return!AB43*AB$255</f>
        <v>-5.6976759983865162E-4</v>
      </c>
      <c r="AC43" s="165">
        <f>Return!AC43*AC$255</f>
        <v>5.1710521081940188E-4</v>
      </c>
      <c r="AD43" s="165">
        <f>Return!AD43*AD$255</f>
        <v>-2.787302307803996E-4</v>
      </c>
      <c r="AE43" s="165">
        <f>Return!AE43*AE$255</f>
        <v>-7.9535131812284263E-5</v>
      </c>
      <c r="AF43" s="166">
        <f t="shared" si="0"/>
        <v>-4.2878108053717723E-3</v>
      </c>
      <c r="AG43" s="25"/>
    </row>
    <row r="44" spans="1:33" x14ac:dyDescent="0.2">
      <c r="A44" s="127">
        <f>'DJI Components'!A47</f>
        <v>44137</v>
      </c>
      <c r="B44" s="164">
        <f>Return!B44*B$255</f>
        <v>6.2098751137630668E-4</v>
      </c>
      <c r="C44" s="165">
        <f>Return!C44*C$255</f>
        <v>7.8912905426996207E-4</v>
      </c>
      <c r="D44" s="165">
        <f>Return!D44*D$255</f>
        <v>5.0244383544656803E-4</v>
      </c>
      <c r="E44" s="165">
        <f>Return!E44*E$255</f>
        <v>-2.7559556363894918E-5</v>
      </c>
      <c r="F44" s="165">
        <f>Return!F44*F$255</f>
        <v>9.7190641760906964E-4</v>
      </c>
      <c r="G44" s="165">
        <f>Return!G44*G$255</f>
        <v>1.3201742292654843E-3</v>
      </c>
      <c r="H44" s="165">
        <f>Return!H44*H$255</f>
        <v>1.2709841726618709E-3</v>
      </c>
      <c r="I44" s="165">
        <f>Return!I44*I$255</f>
        <v>0</v>
      </c>
      <c r="J44" s="165">
        <f>Return!J44*J$255</f>
        <v>3.8840198942151626E-4</v>
      </c>
      <c r="K44" s="165">
        <f>Return!K44*K$255</f>
        <v>1.7073334048215722E-3</v>
      </c>
      <c r="L44" s="165">
        <f>Return!L44*L$255</f>
        <v>2.0454296144625979E-4</v>
      </c>
      <c r="M44" s="165">
        <f>Return!M44*M$255</f>
        <v>1.7500261003339087E-3</v>
      </c>
      <c r="N44" s="165">
        <f>Return!N44*N$255</f>
        <v>5.0366804594133003E-4</v>
      </c>
      <c r="O44" s="165">
        <f>Return!O44*O$255</f>
        <v>1.3550135807366043E-4</v>
      </c>
      <c r="P44" s="165">
        <f>Return!P44*P$255</f>
        <v>3.7315659299695566E-4</v>
      </c>
      <c r="Q44" s="165">
        <f>Return!Q44*Q$255</f>
        <v>3.8412004679366785E-4</v>
      </c>
      <c r="R44" s="165">
        <f>Return!R44*R$255</f>
        <v>7.5139364118665211E-4</v>
      </c>
      <c r="S44" s="165">
        <f>Return!S44*S$255</f>
        <v>-6.8857902973396001E-5</v>
      </c>
      <c r="T44" s="165">
        <f>Return!T44*T$255</f>
        <v>6.6480535769675901E-4</v>
      </c>
      <c r="U44" s="165">
        <f>Return!U44*U$255</f>
        <v>-2.3048517362000975E-5</v>
      </c>
      <c r="V44" s="165">
        <f>Return!V44*V$255</f>
        <v>6.412383304257455E-4</v>
      </c>
      <c r="W44" s="165">
        <f>Return!W44*W$255</f>
        <v>3.4038267413836939E-4</v>
      </c>
      <c r="X44" s="165">
        <f>Return!X44*X$255</f>
        <v>2.58310008324066E-5</v>
      </c>
      <c r="Y44" s="165">
        <f>Return!Y44*Y$255</f>
        <v>8.8642173434752005E-4</v>
      </c>
      <c r="Z44" s="165">
        <f>Return!Z44*Z$255</f>
        <v>7.6030572391497426E-4</v>
      </c>
      <c r="AA44" s="165">
        <f>Return!AA44*AA$255</f>
        <v>4.152769345986925E-4</v>
      </c>
      <c r="AB44" s="165">
        <f>Return!AB44*AB$255</f>
        <v>5.5583033098080363E-4</v>
      </c>
      <c r="AC44" s="165">
        <f>Return!AC44*AC$255</f>
        <v>1.7136701415882232E-3</v>
      </c>
      <c r="AD44" s="165">
        <f>Return!AD44*AD$255</f>
        <v>3.9639495495495208E-4</v>
      </c>
      <c r="AE44" s="165">
        <f>Return!AE44*AE$255</f>
        <v>-3.0790460481099714E-4</v>
      </c>
      <c r="AF44" s="166">
        <f t="shared" si="0"/>
        <v>1.7646555963612937E-2</v>
      </c>
      <c r="AG44" s="25"/>
    </row>
    <row r="45" spans="1:33" x14ac:dyDescent="0.2">
      <c r="A45" s="127">
        <f>'DJI Components'!A48</f>
        <v>44138</v>
      </c>
      <c r="B45" s="164">
        <f>Return!B45*B$255</f>
        <v>5.2575446349469122E-4</v>
      </c>
      <c r="C45" s="165">
        <f>Return!C45*C$255</f>
        <v>1.0314057594988046E-3</v>
      </c>
      <c r="D45" s="165">
        <f>Return!D45*D$255</f>
        <v>-2.2706960814907381E-5</v>
      </c>
      <c r="E45" s="165">
        <f>Return!E45*E$255</f>
        <v>5.1178481997506218E-4</v>
      </c>
      <c r="F45" s="165">
        <f>Return!F45*F$255</f>
        <v>1.1327922377966314E-3</v>
      </c>
      <c r="G45" s="165">
        <f>Return!G45*G$255</f>
        <v>9.0239029250385923E-4</v>
      </c>
      <c r="H45" s="165">
        <f>Return!H45*H$255</f>
        <v>-1.894220321712529E-4</v>
      </c>
      <c r="I45" s="165">
        <f>Return!I45*I$255</f>
        <v>7.2423208592950299E-4</v>
      </c>
      <c r="J45" s="165">
        <f>Return!J45*J$255</f>
        <v>5.0047923694938781E-4</v>
      </c>
      <c r="K45" s="165">
        <f>Return!K45*K$255</f>
        <v>6.3432315628049181E-4</v>
      </c>
      <c r="L45" s="165">
        <f>Return!L45*L$255</f>
        <v>1.3547136561381438E-3</v>
      </c>
      <c r="M45" s="165">
        <f>Return!M45*M$255</f>
        <v>1.0752080271381711E-3</v>
      </c>
      <c r="N45" s="165">
        <f>Return!N45*N$255</f>
        <v>8.1628194884201621E-4</v>
      </c>
      <c r="O45" s="165">
        <f>Return!O45*O$255</f>
        <v>2.9239691765774455E-4</v>
      </c>
      <c r="P45" s="165">
        <f>Return!P45*P$255</f>
        <v>3.690254644457047E-4</v>
      </c>
      <c r="Q45" s="165">
        <f>Return!Q45*Q$255</f>
        <v>-4.5665872872361715E-5</v>
      </c>
      <c r="R45" s="165">
        <f>Return!R45*R$255</f>
        <v>1.0507078969243559E-3</v>
      </c>
      <c r="S45" s="165">
        <f>Return!S45*S$255</f>
        <v>6.6491109018546415E-4</v>
      </c>
      <c r="T45" s="165">
        <f>Return!T45*T$255</f>
        <v>9.125473886087605E-5</v>
      </c>
      <c r="U45" s="165">
        <f>Return!U45*U$255</f>
        <v>6.7546268628350479E-4</v>
      </c>
      <c r="V45" s="165">
        <f>Return!V45*V$255</f>
        <v>5.9917668054996207E-4</v>
      </c>
      <c r="W45" s="165">
        <f>Return!W45*W$255</f>
        <v>6.5463321299639163E-4</v>
      </c>
      <c r="X45" s="165">
        <f>Return!X45*X$255</f>
        <v>6.7111322297271536E-4</v>
      </c>
      <c r="Y45" s="165">
        <f>Return!Y45*Y$255</f>
        <v>6.5095707958290707E-4</v>
      </c>
      <c r="Z45" s="165">
        <f>Return!Z45*Z$255</f>
        <v>9.8793119963391796E-4</v>
      </c>
      <c r="AA45" s="165">
        <f>Return!AA45*AA$255</f>
        <v>2.8884459349202511E-5</v>
      </c>
      <c r="AB45" s="165">
        <f>Return!AB45*AB$255</f>
        <v>6.4955990447223373E-4</v>
      </c>
      <c r="AC45" s="165">
        <f>Return!AC45*AC$255</f>
        <v>1.4715450832203159E-3</v>
      </c>
      <c r="AD45" s="165">
        <f>Return!AD45*AD$255</f>
        <v>5.6505344295100599E-4</v>
      </c>
      <c r="AE45" s="165">
        <f>Return!AE45*AE$255</f>
        <v>1.0793862474388182E-3</v>
      </c>
      <c r="AF45" s="166">
        <f t="shared" si="0"/>
        <v>1.9453570146213357E-2</v>
      </c>
      <c r="AG45" s="25"/>
    </row>
    <row r="46" spans="1:33" x14ac:dyDescent="0.2">
      <c r="A46" s="127">
        <f>'DJI Components'!A49</f>
        <v>44139</v>
      </c>
      <c r="B46" s="164">
        <f>Return!B46*B$255</f>
        <v>-1.0774759151756001E-3</v>
      </c>
      <c r="C46" s="165">
        <f>Return!C46*C$255</f>
        <v>3.8079758665698907E-5</v>
      </c>
      <c r="D46" s="165">
        <f>Return!D46*D$255</f>
        <v>1.5556369616374669E-3</v>
      </c>
      <c r="E46" s="165">
        <f>Return!E46*E$255</f>
        <v>1.3612202457825573E-3</v>
      </c>
      <c r="F46" s="165">
        <f>Return!F46*F$255</f>
        <v>-4.3822303479339094E-4</v>
      </c>
      <c r="G46" s="165">
        <f>Return!G46*G$255</f>
        <v>-2.4767936572231233E-3</v>
      </c>
      <c r="H46" s="165">
        <f>Return!H46*H$255</f>
        <v>1.3938760726854109E-5</v>
      </c>
      <c r="I46" s="165">
        <f>Return!I46*I$255</f>
        <v>-9.9963649581968908E-5</v>
      </c>
      <c r="J46" s="165">
        <f>Return!J46*J$255</f>
        <v>-1.2158055203973876E-4</v>
      </c>
      <c r="K46" s="165">
        <f>Return!K46*K$255</f>
        <v>-1.5596135166564033E-3</v>
      </c>
      <c r="L46" s="165">
        <f>Return!L46*L$255</f>
        <v>-1.0104245966065702E-5</v>
      </c>
      <c r="M46" s="165">
        <f>Return!M46*M$255</f>
        <v>-5.5801013388723232E-5</v>
      </c>
      <c r="N46" s="165">
        <f>Return!N46*N$255</f>
        <v>6.4294457420794129E-4</v>
      </c>
      <c r="O46" s="165">
        <f>Return!O46*O$255</f>
        <v>6.3173767216964845E-4</v>
      </c>
      <c r="P46" s="165">
        <f>Return!P46*P$255</f>
        <v>-6.5989310932399825E-4</v>
      </c>
      <c r="Q46" s="165">
        <f>Return!Q46*Q$255</f>
        <v>2.1660505415161955E-4</v>
      </c>
      <c r="R46" s="165">
        <f>Return!R46*R$255</f>
        <v>-1.0186003538561583E-3</v>
      </c>
      <c r="S46" s="165">
        <f>Return!S46*S$255</f>
        <v>-2.9674169331077213E-4</v>
      </c>
      <c r="T46" s="165">
        <f>Return!T46*T$255</f>
        <v>1.6033967805655803E-3</v>
      </c>
      <c r="U46" s="165">
        <f>Return!U46*U$255</f>
        <v>1.608294391600351E-3</v>
      </c>
      <c r="V46" s="165">
        <f>Return!V46*V$255</f>
        <v>7.3574660574406234E-4</v>
      </c>
      <c r="W46" s="165">
        <f>Return!W46*W$255</f>
        <v>-1.3690270402986574E-4</v>
      </c>
      <c r="X46" s="165">
        <f>Return!X46*X$255</f>
        <v>1.9131558938172569E-3</v>
      </c>
      <c r="Y46" s="165">
        <f>Return!Y46*Y$255</f>
        <v>-7.7568310196875299E-4</v>
      </c>
      <c r="Z46" s="165">
        <f>Return!Z46*Z$255</f>
        <v>3.444841178354707E-3</v>
      </c>
      <c r="AA46" s="165">
        <f>Return!AA46*AA$255</f>
        <v>-3.0591572871572586E-4</v>
      </c>
      <c r="AB46" s="165">
        <f>Return!AB46*AB$255</f>
        <v>9.9642581139978894E-4</v>
      </c>
      <c r="AC46" s="165">
        <f>Return!AC46*AC$255</f>
        <v>-9.5441979184068826E-4</v>
      </c>
      <c r="AD46" s="165">
        <f>Return!AD46*AD$255</f>
        <v>-1.9143484282183599E-4</v>
      </c>
      <c r="AE46" s="165">
        <f>Return!AE46*AE$255</f>
        <v>2.822133595116923E-4</v>
      </c>
      <c r="AF46" s="166">
        <f t="shared" si="0"/>
        <v>4.8650901376424147E-3</v>
      </c>
      <c r="AG46" s="25"/>
    </row>
    <row r="47" spans="1:33" x14ac:dyDescent="0.2">
      <c r="A47" s="127">
        <f>'DJI Components'!A50</f>
        <v>44140</v>
      </c>
      <c r="B47" s="164">
        <f>Return!B47*B$255</f>
        <v>6.3269916002250222E-4</v>
      </c>
      <c r="C47" s="165">
        <f>Return!C47*C$255</f>
        <v>5.9128594900513434E-4</v>
      </c>
      <c r="D47" s="165">
        <f>Return!D47*D$255</f>
        <v>2.3734048043525153E-4</v>
      </c>
      <c r="E47" s="165">
        <f>Return!E47*E$255</f>
        <v>1.1831237078385219E-3</v>
      </c>
      <c r="F47" s="165">
        <f>Return!F47*F$255</f>
        <v>1.2002881619637214E-3</v>
      </c>
      <c r="G47" s="165">
        <f>Return!G47*G$255</f>
        <v>1.6878181198948165E-3</v>
      </c>
      <c r="H47" s="165">
        <f>Return!H47*H$255</f>
        <v>1.7184618246535166E-4</v>
      </c>
      <c r="I47" s="165">
        <f>Return!I47*I$255</f>
        <v>6.0158599945310249E-4</v>
      </c>
      <c r="J47" s="165">
        <f>Return!J47*J$255</f>
        <v>1.8303912343728968E-4</v>
      </c>
      <c r="K47" s="165">
        <f>Return!K47*K$255</f>
        <v>1.8083960859333504E-3</v>
      </c>
      <c r="L47" s="165">
        <f>Return!L47*L$255</f>
        <v>8.5746738239249603E-4</v>
      </c>
      <c r="M47" s="165">
        <f>Return!M47*M$255</f>
        <v>8.1418868002485205E-4</v>
      </c>
      <c r="N47" s="165">
        <f>Return!N47*N$255</f>
        <v>3.6903473270714454E-4</v>
      </c>
      <c r="O47" s="165">
        <f>Return!O47*O$255</f>
        <v>-1.458862112497424E-5</v>
      </c>
      <c r="P47" s="165">
        <f>Return!P47*P$255</f>
        <v>8.5492849231584653E-4</v>
      </c>
      <c r="Q47" s="165">
        <f>Return!Q47*Q$255</f>
        <v>8.6083456598529123E-5</v>
      </c>
      <c r="R47" s="165">
        <f>Return!R47*R$255</f>
        <v>1.3632578553615994E-3</v>
      </c>
      <c r="S47" s="165">
        <f>Return!S47*S$255</f>
        <v>2.2339135810935939E-4</v>
      </c>
      <c r="T47" s="165">
        <f>Return!T47*T$255</f>
        <v>-6.6154077427264352E-5</v>
      </c>
      <c r="U47" s="165">
        <f>Return!U47*U$255</f>
        <v>1.062894778237881E-3</v>
      </c>
      <c r="V47" s="165">
        <f>Return!V47*V$255</f>
        <v>6.1776898438099521E-4</v>
      </c>
      <c r="W47" s="165">
        <f>Return!W47*W$255</f>
        <v>4.1240188006543091E-4</v>
      </c>
      <c r="X47" s="165">
        <f>Return!X47*X$255</f>
        <v>1.2602690450878324E-3</v>
      </c>
      <c r="Y47" s="165">
        <f>Return!Y47*Y$255</f>
        <v>1.1102106789268929E-3</v>
      </c>
      <c r="Z47" s="165">
        <f>Return!Z47*Z$255</f>
        <v>-1.5042494068007173E-5</v>
      </c>
      <c r="AA47" s="165">
        <f>Return!AA47*AA$255</f>
        <v>5.4176918545201236E-4</v>
      </c>
      <c r="AB47" s="165">
        <f>Return!AB47*AB$255</f>
        <v>6.3068137359377399E-4</v>
      </c>
      <c r="AC47" s="165">
        <f>Return!AC47*AC$255</f>
        <v>1.1294766151370927E-3</v>
      </c>
      <c r="AD47" s="165">
        <f>Return!AD47*AD$255</f>
        <v>3.5455854361385872E-4</v>
      </c>
      <c r="AE47" s="165">
        <f>Return!AE47*AE$255</f>
        <v>5.0371765144852088E-4</v>
      </c>
      <c r="AF47" s="166">
        <f t="shared" si="0"/>
        <v>2.0393738471282917E-2</v>
      </c>
      <c r="AG47" s="25"/>
    </row>
    <row r="48" spans="1:33" x14ac:dyDescent="0.2">
      <c r="A48" s="127">
        <f>'DJI Components'!A51</f>
        <v>44141</v>
      </c>
      <c r="B48" s="164">
        <f>Return!B48*B$255</f>
        <v>-3.6763276819584691E-5</v>
      </c>
      <c r="C48" s="165">
        <f>Return!C48*C$255</f>
        <v>-4.8245132522218106E-4</v>
      </c>
      <c r="D48" s="165">
        <f>Return!D48*D$255</f>
        <v>-4.3109453622843427E-5</v>
      </c>
      <c r="E48" s="165">
        <f>Return!E48*E$255</f>
        <v>-9.5213252361140785E-5</v>
      </c>
      <c r="F48" s="165">
        <f>Return!F48*F$255</f>
        <v>1.3792709413950425E-4</v>
      </c>
      <c r="G48" s="165">
        <f>Return!G48*G$255</f>
        <v>-3.6789564946706116E-4</v>
      </c>
      <c r="H48" s="165">
        <f>Return!H48*H$255</f>
        <v>-4.5744247931026603E-4</v>
      </c>
      <c r="I48" s="165">
        <f>Return!I48*I$255</f>
        <v>2.6859969558599891E-4</v>
      </c>
      <c r="J48" s="165">
        <f>Return!J48*J$255</f>
        <v>6.7435276444853065E-6</v>
      </c>
      <c r="K48" s="165">
        <f>Return!K48*K$255</f>
        <v>-5.0371042467408278E-4</v>
      </c>
      <c r="L48" s="165">
        <f>Return!L48*L$255</f>
        <v>-2.7920311742335815E-4</v>
      </c>
      <c r="M48" s="165">
        <f>Return!M48*M$255</f>
        <v>1.8005328921169756E-4</v>
      </c>
      <c r="N48" s="165">
        <f>Return!N48*N$255</f>
        <v>-1.8774601669940456E-4</v>
      </c>
      <c r="O48" s="165">
        <f>Return!O48*O$255</f>
        <v>-2.1161777583187009E-4</v>
      </c>
      <c r="P48" s="165">
        <f>Return!P48*P$255</f>
        <v>-2.1201708317549381E-4</v>
      </c>
      <c r="Q48" s="165">
        <f>Return!Q48*Q$255</f>
        <v>5.9387642842049593E-4</v>
      </c>
      <c r="R48" s="165">
        <f>Return!R48*R$255</f>
        <v>-4.4401821646417408E-4</v>
      </c>
      <c r="S48" s="165">
        <f>Return!S48*S$255</f>
        <v>3.852495682300135E-5</v>
      </c>
      <c r="T48" s="165">
        <f>Return!T48*T$255</f>
        <v>-4.1428952524547034E-5</v>
      </c>
      <c r="U48" s="165">
        <f>Return!U48*U$255</f>
        <v>6.4192755830302003E-5</v>
      </c>
      <c r="V48" s="165">
        <f>Return!V48*V$255</f>
        <v>-2.0560344860044062E-4</v>
      </c>
      <c r="W48" s="165">
        <f>Return!W48*W$255</f>
        <v>1.9899587258290403E-4</v>
      </c>
      <c r="X48" s="165">
        <f>Return!X48*X$255</f>
        <v>-8.9676683487064743E-6</v>
      </c>
      <c r="Y48" s="165">
        <f>Return!Y48*Y$255</f>
        <v>-1.3332339738075422E-4</v>
      </c>
      <c r="Z48" s="165">
        <f>Return!Z48*Z$255</f>
        <v>-6.5274671910218183E-4</v>
      </c>
      <c r="AA48" s="165">
        <f>Return!AA48*AA$255</f>
        <v>2.1782573054196508E-4</v>
      </c>
      <c r="AB48" s="165">
        <f>Return!AB48*AB$255</f>
        <v>1.3998549622201335E-4</v>
      </c>
      <c r="AC48" s="165">
        <f>Return!AC48*AC$255</f>
        <v>-1.9539746501635961E-4</v>
      </c>
      <c r="AD48" s="165">
        <f>Return!AD48*AD$255</f>
        <v>5.3437489462808689E-4</v>
      </c>
      <c r="AE48" s="165">
        <f>Return!AE48*AE$255</f>
        <v>1.31274943273015E-4</v>
      </c>
      <c r="AF48" s="166">
        <f t="shared" si="0"/>
        <v>-2.0462810371409809E-3</v>
      </c>
      <c r="AG48" s="25"/>
    </row>
    <row r="49" spans="1:33" x14ac:dyDescent="0.2">
      <c r="A49" s="127">
        <f>'DJI Components'!A52</f>
        <v>44144</v>
      </c>
      <c r="B49" s="164">
        <f>Return!B49*B$255</f>
        <v>8.3832043090859012E-5</v>
      </c>
      <c r="C49" s="165">
        <f>Return!C49*C$255</f>
        <v>7.12931381123217E-3</v>
      </c>
      <c r="D49" s="165">
        <f>Return!D49*D$255</f>
        <v>4.7913008859553258E-4</v>
      </c>
      <c r="E49" s="165">
        <f>Return!E49*E$255</f>
        <v>-6.6560001125172494E-4</v>
      </c>
      <c r="F49" s="165">
        <f>Return!F49*F$255</f>
        <v>4.568698557688859E-3</v>
      </c>
      <c r="G49" s="165">
        <f>Return!G49*G$255</f>
        <v>1.9695402512252139E-3</v>
      </c>
      <c r="H49" s="165">
        <f>Return!H49*H$255</f>
        <v>3.8650736791265329E-3</v>
      </c>
      <c r="I49" s="165">
        <f>Return!I49*I$255</f>
        <v>5.9508128417483277E-4</v>
      </c>
      <c r="J49" s="165">
        <f>Return!J49*J$255</f>
        <v>2.1031337626599145E-3</v>
      </c>
      <c r="K49" s="165">
        <f>Return!K49*K$255</f>
        <v>2.6885057709586046E-3</v>
      </c>
      <c r="L49" s="165">
        <f>Return!L49*L$255</f>
        <v>2.2640694192603912E-3</v>
      </c>
      <c r="M49" s="165">
        <f>Return!M49*M$255</f>
        <v>2.3009715316082203E-3</v>
      </c>
      <c r="N49" s="165">
        <f>Return!N49*N$255</f>
        <v>-1.6734671993198372E-3</v>
      </c>
      <c r="O49" s="165">
        <f>Return!O49*O$255</f>
        <v>1.5421825998864768E-4</v>
      </c>
      <c r="P49" s="165">
        <f>Return!P49*P$255</f>
        <v>4.3551911228061345E-4</v>
      </c>
      <c r="Q49" s="165">
        <f>Return!Q49*Q$255</f>
        <v>8.9748142940832367E-4</v>
      </c>
      <c r="R49" s="165">
        <f>Return!R49*R$255</f>
        <v>4.5130805281638226E-3</v>
      </c>
      <c r="S49" s="165">
        <f>Return!S49*S$255</f>
        <v>-5.1409879184305027E-4</v>
      </c>
      <c r="T49" s="165">
        <f>Return!T49*T$255</f>
        <v>5.8073405817826715E-5</v>
      </c>
      <c r="U49" s="165">
        <f>Return!U49*U$255</f>
        <v>-7.941477406543273E-4</v>
      </c>
      <c r="V49" s="165">
        <f>Return!V49*V$255</f>
        <v>1.2930696231583382E-5</v>
      </c>
      <c r="W49" s="165">
        <f>Return!W49*W$255</f>
        <v>-1.2194817534356879E-3</v>
      </c>
      <c r="X49" s="165">
        <f>Return!X49*X$255</f>
        <v>-1.1147351144407125E-4</v>
      </c>
      <c r="Y49" s="165">
        <f>Return!Y49*Y$255</f>
        <v>1.9107608923884559E-3</v>
      </c>
      <c r="Z49" s="165">
        <f>Return!Z49*Z$255</f>
        <v>2.4367400235921396E-4</v>
      </c>
      <c r="AA49" s="165">
        <f>Return!AA49*AA$255</f>
        <v>7.4605673579458318E-4</v>
      </c>
      <c r="AB49" s="165">
        <f>Return!AB49*AB$255</f>
        <v>2.3865893969537456E-3</v>
      </c>
      <c r="AC49" s="165">
        <f>Return!AC49*AC$255</f>
        <v>2.2067345071008345E-3</v>
      </c>
      <c r="AD49" s="165">
        <f>Return!AD49*AD$255</f>
        <v>-5.0993824490805177E-4</v>
      </c>
      <c r="AE49" s="165">
        <f>Return!AE49*AE$255</f>
        <v>3.9567961500873196E-3</v>
      </c>
      <c r="AF49" s="166">
        <f t="shared" si="0"/>
        <v>4.0081058063339337E-2</v>
      </c>
      <c r="AG49" s="25"/>
    </row>
    <row r="50" spans="1:33" x14ac:dyDescent="0.2">
      <c r="A50" s="127">
        <f>'DJI Components'!A53</f>
        <v>44145</v>
      </c>
      <c r="B50" s="164">
        <f>Return!B50*B$255</f>
        <v>1.1646181330579486E-3</v>
      </c>
      <c r="C50" s="165">
        <f>Return!C50*C$255</f>
        <v>-4.0328475865620829E-4</v>
      </c>
      <c r="D50" s="165">
        <f>Return!D50*D$255</f>
        <v>9.3617106382978636E-4</v>
      </c>
      <c r="E50" s="165">
        <f>Return!E50*E$255</f>
        <v>-1.0029774186152881E-4</v>
      </c>
      <c r="F50" s="165">
        <f>Return!F50*F$255</f>
        <v>1.7339430842963298E-3</v>
      </c>
      <c r="G50" s="165">
        <f>Return!G50*G$255</f>
        <v>2.8880223614555776E-4</v>
      </c>
      <c r="H50" s="165">
        <f>Return!H50*H$255</f>
        <v>1.5407212038441346E-3</v>
      </c>
      <c r="I50" s="165">
        <f>Return!I50*I$255</f>
        <v>4.5375216962254922E-4</v>
      </c>
      <c r="J50" s="165">
        <f>Return!J50*J$255</f>
        <v>8.9404603385961532E-4</v>
      </c>
      <c r="K50" s="165">
        <f>Return!K50*K$255</f>
        <v>8.5699669078402867E-4</v>
      </c>
      <c r="L50" s="165">
        <f>Return!L50*L$255</f>
        <v>3.9392795836239446E-4</v>
      </c>
      <c r="M50" s="165">
        <f>Return!M50*M$255</f>
        <v>8.443729585840313E-4</v>
      </c>
      <c r="N50" s="165">
        <f>Return!N50*N$255</f>
        <v>6.9143558904778408E-4</v>
      </c>
      <c r="O50" s="165">
        <f>Return!O50*O$255</f>
        <v>-1.1695833846308383E-4</v>
      </c>
      <c r="P50" s="165">
        <f>Return!P50*P$255</f>
        <v>6.8669177431569155E-4</v>
      </c>
      <c r="Q50" s="165">
        <f>Return!Q50*Q$255</f>
        <v>5.0200734069905844E-4</v>
      </c>
      <c r="R50" s="165">
        <f>Return!R50*R$255</f>
        <v>-1.0835614299932553E-4</v>
      </c>
      <c r="S50" s="165">
        <f>Return!S50*S$255</f>
        <v>1.5634243118374987E-5</v>
      </c>
      <c r="T50" s="165">
        <f>Return!T50*T$255</f>
        <v>2.5258491139668049E-4</v>
      </c>
      <c r="U50" s="165">
        <f>Return!U50*U$255</f>
        <v>-1.1264258183055949E-3</v>
      </c>
      <c r="V50" s="165">
        <f>Return!V50*V$255</f>
        <v>-3.2053716656283983E-4</v>
      </c>
      <c r="W50" s="165">
        <f>Return!W50*W$255</f>
        <v>5.4834647866947397E-4</v>
      </c>
      <c r="X50" s="165">
        <f>Return!X50*X$255</f>
        <v>-1.4938798525167625E-3</v>
      </c>
      <c r="Y50" s="165">
        <f>Return!Y50*Y$255</f>
        <v>5.163345287186057E-4</v>
      </c>
      <c r="Z50" s="165">
        <f>Return!Z50*Z$255</f>
        <v>3.5142876190476328E-4</v>
      </c>
      <c r="AA50" s="165">
        <f>Return!AA50*AA$255</f>
        <v>7.0187054367201187E-4</v>
      </c>
      <c r="AB50" s="165">
        <f>Return!AB50*AB$255</f>
        <v>9.8740677815737735E-5</v>
      </c>
      <c r="AC50" s="165">
        <f>Return!AC50*AC$255</f>
        <v>2.1535101932338798E-3</v>
      </c>
      <c r="AD50" s="165">
        <f>Return!AD50*AD$255</f>
        <v>4.6909226197328437E-4</v>
      </c>
      <c r="AE50" s="165">
        <f>Return!AE50*AE$255</f>
        <v>-1.122086666818715E-4</v>
      </c>
      <c r="AF50" s="166">
        <f t="shared" si="0"/>
        <v>1.2313080350904506E-2</v>
      </c>
      <c r="AG50" s="25"/>
    </row>
    <row r="51" spans="1:33" x14ac:dyDescent="0.2">
      <c r="A51" s="127">
        <f>'DJI Components'!A54</f>
        <v>44146</v>
      </c>
      <c r="B51" s="164">
        <f>Return!B51*B$255</f>
        <v>1.3796854758167201E-5</v>
      </c>
      <c r="C51" s="165">
        <f>Return!C51*C$255</f>
        <v>-1.3885278496384953E-3</v>
      </c>
      <c r="D51" s="165">
        <f>Return!D51*D$255</f>
        <v>-1.2555242513804984E-4</v>
      </c>
      <c r="E51" s="165">
        <f>Return!E51*E$255</f>
        <v>1.0117550428695222E-3</v>
      </c>
      <c r="F51" s="165">
        <f>Return!F51*F$255</f>
        <v>-1.1553355469606009E-3</v>
      </c>
      <c r="G51" s="165">
        <f>Return!G51*G$255</f>
        <v>-5.4942850658762734E-4</v>
      </c>
      <c r="H51" s="165">
        <f>Return!H51*H$255</f>
        <v>-2.4477388547811119E-4</v>
      </c>
      <c r="I51" s="165">
        <f>Return!I51*I$255</f>
        <v>5.2513858836590686E-4</v>
      </c>
      <c r="J51" s="165">
        <f>Return!J51*J$255</f>
        <v>-2.4700382857848477E-4</v>
      </c>
      <c r="K51" s="165">
        <f>Return!K51*K$255</f>
        <v>-7.7939894212617855E-4</v>
      </c>
      <c r="L51" s="165">
        <f>Return!L51*L$255</f>
        <v>8.8901457263523834E-5</v>
      </c>
      <c r="M51" s="165">
        <f>Return!M51*M$255</f>
        <v>-4.439388476206655E-4</v>
      </c>
      <c r="N51" s="165">
        <f>Return!N51*N$255</f>
        <v>2.6369500122462125E-4</v>
      </c>
      <c r="O51" s="165">
        <f>Return!O51*O$255</f>
        <v>6.6754622947945061E-4</v>
      </c>
      <c r="P51" s="165">
        <f>Return!P51*P$255</f>
        <v>-2.0072003389975574E-4</v>
      </c>
      <c r="Q51" s="165">
        <f>Return!Q51*Q$255</f>
        <v>-1.0790306699871577E-4</v>
      </c>
      <c r="R51" s="165">
        <f>Return!R51*R$255</f>
        <v>-4.9776806408030985E-4</v>
      </c>
      <c r="S51" s="165">
        <f>Return!S51*S$255</f>
        <v>7.3442040842735721E-4</v>
      </c>
      <c r="T51" s="165">
        <f>Return!T51*T$255</f>
        <v>-2.0546968333730782E-5</v>
      </c>
      <c r="U51" s="165">
        <f>Return!U51*U$255</f>
        <v>8.7515728026690278E-4</v>
      </c>
      <c r="V51" s="165">
        <f>Return!V51*V$255</f>
        <v>-1.304909570941278E-5</v>
      </c>
      <c r="W51" s="165">
        <f>Return!W51*W$255</f>
        <v>4.3015639158787699E-4</v>
      </c>
      <c r="X51" s="165">
        <f>Return!X51*X$255</f>
        <v>8.7754568019253736E-4</v>
      </c>
      <c r="Y51" s="165">
        <f>Return!Y51*Y$255</f>
        <v>-3.4222987917598515E-4</v>
      </c>
      <c r="Z51" s="165">
        <f>Return!Z51*Z$255</f>
        <v>-1.8754558971106894E-4</v>
      </c>
      <c r="AA51" s="165">
        <f>Return!AA51*AA$255</f>
        <v>-5.4554284382572293E-5</v>
      </c>
      <c r="AB51" s="165">
        <f>Return!AB51*AB$255</f>
        <v>-9.5323083105869349E-5</v>
      </c>
      <c r="AC51" s="165">
        <f>Return!AC51*AC$255</f>
        <v>-7.1625269025986653E-4</v>
      </c>
      <c r="AD51" s="165">
        <f>Return!AD51*AD$255</f>
        <v>5.5418110132152696E-4</v>
      </c>
      <c r="AE51" s="165">
        <f>Return!AE51*AE$255</f>
        <v>-1.0062613397631333E-3</v>
      </c>
      <c r="AF51" s="166">
        <f t="shared" si="0"/>
        <v>-2.133819891791241E-3</v>
      </c>
      <c r="AG51" s="25"/>
    </row>
    <row r="52" spans="1:33" x14ac:dyDescent="0.2">
      <c r="A52" s="127">
        <f>'DJI Components'!A55</f>
        <v>44147</v>
      </c>
      <c r="B52" s="164">
        <f>Return!B52*B$255</f>
        <v>-4.2550753711234623E-4</v>
      </c>
      <c r="C52" s="165">
        <f>Return!C52*C$255</f>
        <v>-6.0010197563927411E-6</v>
      </c>
      <c r="D52" s="165">
        <f>Return!D52*D$255</f>
        <v>-4.9164249594934781E-4</v>
      </c>
      <c r="E52" s="165">
        <f>Return!E52*E$255</f>
        <v>-7.8109466534596417E-5</v>
      </c>
      <c r="F52" s="165">
        <f>Return!F52*F$255</f>
        <v>-9.9368527383353333E-4</v>
      </c>
      <c r="G52" s="165">
        <f>Return!G52*G$255</f>
        <v>-6.4912464370818021E-5</v>
      </c>
      <c r="H52" s="165">
        <f>Return!H52*H$255</f>
        <v>-7.2358356443831258E-4</v>
      </c>
      <c r="I52" s="165">
        <f>Return!I52*I$255</f>
        <v>-5.5937279976068599E-4</v>
      </c>
      <c r="J52" s="165">
        <f>Return!J52*J$255</f>
        <v>-3.5461240433199608E-4</v>
      </c>
      <c r="K52" s="165">
        <f>Return!K52*K$255</f>
        <v>-7.469820739382405E-4</v>
      </c>
      <c r="L52" s="165">
        <f>Return!L52*L$255</f>
        <v>-5.4116149985408148E-4</v>
      </c>
      <c r="M52" s="165">
        <f>Return!M52*M$255</f>
        <v>-3.4288190944606887E-4</v>
      </c>
      <c r="N52" s="165">
        <f>Return!N52*N$255</f>
        <v>-1.8121932193219484E-4</v>
      </c>
      <c r="O52" s="165">
        <f>Return!O52*O$255</f>
        <v>-1.0068299607405961E-3</v>
      </c>
      <c r="P52" s="165">
        <f>Return!P52*P$255</f>
        <v>-7.6791725515146605E-4</v>
      </c>
      <c r="Q52" s="165">
        <f>Return!Q52*Q$255</f>
        <v>1.1276499545582741E-4</v>
      </c>
      <c r="R52" s="165">
        <f>Return!R52*R$255</f>
        <v>-4.0947784523562107E-4</v>
      </c>
      <c r="S52" s="165">
        <f>Return!S52*S$255</f>
        <v>-7.5681082915675846E-4</v>
      </c>
      <c r="T52" s="165">
        <f>Return!T52*T$255</f>
        <v>-4.9346026967258172E-4</v>
      </c>
      <c r="U52" s="165">
        <f>Return!U52*U$255</f>
        <v>-1.7086138453359379E-4</v>
      </c>
      <c r="V52" s="165">
        <f>Return!V52*V$255</f>
        <v>-2.6633374276462026E-4</v>
      </c>
      <c r="W52" s="165">
        <f>Return!W52*W$255</f>
        <v>1.8767038797521766E-5</v>
      </c>
      <c r="X52" s="165">
        <f>Return!X52*X$255</f>
        <v>-6.2422891010151336E-4</v>
      </c>
      <c r="Y52" s="165">
        <f>Return!Y52*Y$255</f>
        <v>-6.3228928749734512E-4</v>
      </c>
      <c r="Z52" s="165">
        <f>Return!Z52*Z$255</f>
        <v>2.5684692517629801E-4</v>
      </c>
      <c r="AA52" s="165">
        <f>Return!AA52*AA$255</f>
        <v>-1.1475355191257196E-4</v>
      </c>
      <c r="AB52" s="165">
        <f>Return!AB52*AB$255</f>
        <v>-6.958160261124317E-4</v>
      </c>
      <c r="AC52" s="165">
        <f>Return!AC52*AC$255</f>
        <v>-5.3893099756107494E-4</v>
      </c>
      <c r="AD52" s="165">
        <f>Return!AD52*AD$255</f>
        <v>5.6313917817196743E-5</v>
      </c>
      <c r="AE52" s="165">
        <f>Return!AE52*AE$255</f>
        <v>-5.5628183698080242E-4</v>
      </c>
      <c r="AF52" s="166">
        <f t="shared" si="0"/>
        <v>-1.209897085143275E-2</v>
      </c>
      <c r="AG52" s="25"/>
    </row>
    <row r="53" spans="1:33" x14ac:dyDescent="0.2">
      <c r="A53" s="127">
        <f>'DJI Components'!A56</f>
        <v>44148</v>
      </c>
      <c r="B53" s="164">
        <f>Return!B53*B$255</f>
        <v>5.4674048703848104E-4</v>
      </c>
      <c r="C53" s="165">
        <f>Return!C53*C$255</f>
        <v>1.1671167326813725E-3</v>
      </c>
      <c r="D53" s="165">
        <f>Return!D53*D$255</f>
        <v>3.0924348616534482E-5</v>
      </c>
      <c r="E53" s="165">
        <f>Return!E53*E$255</f>
        <v>1.3981768984550057E-5</v>
      </c>
      <c r="F53" s="165">
        <f>Return!F53*F$255</f>
        <v>1.9597857139743565E-3</v>
      </c>
      <c r="G53" s="165">
        <f>Return!G53*G$255</f>
        <v>5.0848497678851099E-4</v>
      </c>
      <c r="H53" s="165">
        <f>Return!H53*H$255</f>
        <v>9.751667528242673E-4</v>
      </c>
      <c r="I53" s="165">
        <f>Return!I53*I$255</f>
        <v>2.3532489795663617E-3</v>
      </c>
      <c r="J53" s="165">
        <f>Return!J53*J$255</f>
        <v>2.7667925334889563E-4</v>
      </c>
      <c r="K53" s="165">
        <f>Return!K53*K$255</f>
        <v>6.0736675926006034E-4</v>
      </c>
      <c r="L53" s="165">
        <f>Return!L53*L$255</f>
        <v>7.1014670746072373E-4</v>
      </c>
      <c r="M53" s="165">
        <f>Return!M53*M$255</f>
        <v>7.266930120658488E-4</v>
      </c>
      <c r="N53" s="165">
        <f>Return!N53*N$255</f>
        <v>1.1222403630504937E-4</v>
      </c>
      <c r="O53" s="165">
        <f>Return!O53*O$255</f>
        <v>3.7819650623218683E-4</v>
      </c>
      <c r="P53" s="165">
        <f>Return!P53*P$255</f>
        <v>6.841333333333329E-4</v>
      </c>
      <c r="Q53" s="165">
        <f>Return!Q53*Q$255</f>
        <v>3.5962934763617374E-4</v>
      </c>
      <c r="R53" s="165">
        <f>Return!R53*R$255</f>
        <v>2.0875569116226937E-4</v>
      </c>
      <c r="S53" s="165">
        <f>Return!S53*S$255</f>
        <v>3.2851800363120629E-5</v>
      </c>
      <c r="T53" s="165">
        <f>Return!T53*T$255</f>
        <v>5.1339706186181262E-4</v>
      </c>
      <c r="U53" s="165">
        <f>Return!U53*U$255</f>
        <v>1.6555158281762831E-4</v>
      </c>
      <c r="V53" s="165">
        <f>Return!V53*V$255</f>
        <v>4.3166982863499886E-4</v>
      </c>
      <c r="W53" s="165">
        <f>Return!W53*W$255</f>
        <v>4.9947358187483928E-4</v>
      </c>
      <c r="X53" s="165">
        <f>Return!X53*X$255</f>
        <v>1.2027503905283806E-5</v>
      </c>
      <c r="Y53" s="165">
        <f>Return!Y53*Y$255</f>
        <v>5.6143280489877605E-4</v>
      </c>
      <c r="Z53" s="165">
        <f>Return!Z53*Z$255</f>
        <v>1.1850765928153409E-4</v>
      </c>
      <c r="AA53" s="165">
        <f>Return!AA53*AA$255</f>
        <v>1.4805066379255382E-4</v>
      </c>
      <c r="AB53" s="165">
        <f>Return!AB53*AB$255</f>
        <v>3.5532524301334543E-4</v>
      </c>
      <c r="AC53" s="165">
        <f>Return!AC53*AC$255</f>
        <v>1.5861327773689796E-3</v>
      </c>
      <c r="AD53" s="165">
        <f>Return!AD53*AD$255</f>
        <v>5.1946233608479719E-4</v>
      </c>
      <c r="AE53" s="165">
        <f>Return!AE53*AE$255</f>
        <v>6.9854312184544447E-4</v>
      </c>
      <c r="AF53" s="166">
        <f t="shared" si="0"/>
        <v>1.7261700373022087E-2</v>
      </c>
      <c r="AG53" s="25"/>
    </row>
    <row r="54" spans="1:33" x14ac:dyDescent="0.2">
      <c r="A54" s="127">
        <f>'DJI Components'!A57</f>
        <v>44151</v>
      </c>
      <c r="B54" s="164">
        <f>Return!B54*B$255</f>
        <v>7.99027851619812E-4</v>
      </c>
      <c r="C54" s="165">
        <f>Return!C54*C$255</f>
        <v>1.0667594469100446E-3</v>
      </c>
      <c r="D54" s="165">
        <f>Return!D54*D$255</f>
        <v>-9.8303139682468876E-5</v>
      </c>
      <c r="E54" s="165">
        <f>Return!E54*E$255</f>
        <v>2.9068169896559286E-4</v>
      </c>
      <c r="F54" s="165">
        <f>Return!F54*F$255</f>
        <v>2.7238866474771288E-3</v>
      </c>
      <c r="G54" s="165">
        <f>Return!G54*G$255</f>
        <v>2.8730513456135903E-4</v>
      </c>
      <c r="H54" s="165">
        <f>Return!H54*H$255</f>
        <v>2.3806656515395893E-3</v>
      </c>
      <c r="I54" s="165">
        <f>Return!I54*I$255</f>
        <v>9.1787354664056846E-4</v>
      </c>
      <c r="J54" s="165">
        <f>Return!J54*J$255</f>
        <v>2.4945244310347426E-4</v>
      </c>
      <c r="K54" s="165">
        <f>Return!K54*K$255</f>
        <v>1.2571348613212407E-3</v>
      </c>
      <c r="L54" s="165">
        <f>Return!L54*L$255</f>
        <v>5.0210014148165019E-4</v>
      </c>
      <c r="M54" s="165">
        <f>Return!M54*M$255</f>
        <v>1.1660221701009998E-3</v>
      </c>
      <c r="N54" s="165">
        <f>Return!N54*N$255</f>
        <v>2.8863079066204409E-4</v>
      </c>
      <c r="O54" s="165">
        <f>Return!O54*O$255</f>
        <v>5.3526911281571716E-4</v>
      </c>
      <c r="P54" s="165">
        <f>Return!P54*P$255</f>
        <v>4.307525391085883E-4</v>
      </c>
      <c r="Q54" s="165">
        <f>Return!Q54*Q$255</f>
        <v>2.1125462264306449E-4</v>
      </c>
      <c r="R54" s="165">
        <f>Return!R54*R$255</f>
        <v>9.4086049075163081E-4</v>
      </c>
      <c r="S54" s="165">
        <f>Return!S54*S$255</f>
        <v>5.3919683298573327E-4</v>
      </c>
      <c r="T54" s="165">
        <f>Return!T54*T$255</f>
        <v>-3.7406840890129208E-4</v>
      </c>
      <c r="U54" s="165">
        <f>Return!U54*U$255</f>
        <v>1.1084953991769749E-4</v>
      </c>
      <c r="V54" s="165">
        <f>Return!V54*V$255</f>
        <v>4.7552281838314503E-4</v>
      </c>
      <c r="W54" s="165">
        <f>Return!W54*W$255</f>
        <v>-4.2741105554531628E-4</v>
      </c>
      <c r="X54" s="165">
        <f>Return!X54*X$255</f>
        <v>5.0766703754693648E-5</v>
      </c>
      <c r="Y54" s="165">
        <f>Return!Y54*Y$255</f>
        <v>4.1100000949515864E-4</v>
      </c>
      <c r="Z54" s="165">
        <f>Return!Z54*Z$255</f>
        <v>1.0777724275938076E-4</v>
      </c>
      <c r="AA54" s="165">
        <f>Return!AA54*AA$255</f>
        <v>-9.2805981666022047E-5</v>
      </c>
      <c r="AB54" s="165">
        <f>Return!AB54*AB$255</f>
        <v>3.5157751206595924E-4</v>
      </c>
      <c r="AC54" s="165">
        <f>Return!AC54*AC$255</f>
        <v>1.0848349586709178E-3</v>
      </c>
      <c r="AD54" s="165">
        <f>Return!AD54*AD$255</f>
        <v>4.2070968698220134E-4</v>
      </c>
      <c r="AE54" s="165">
        <f>Return!AE54*AE$255</f>
        <v>1.5201881455127501E-3</v>
      </c>
      <c r="AF54" s="166">
        <f t="shared" si="0"/>
        <v>1.8127512014435042E-2</v>
      </c>
      <c r="AG54" s="25"/>
    </row>
    <row r="55" spans="1:33" x14ac:dyDescent="0.2">
      <c r="A55" s="127">
        <f>'DJI Components'!A58</f>
        <v>44152</v>
      </c>
      <c r="B55" s="164">
        <f>Return!B55*B$255</f>
        <v>-4.2179914631431299E-5</v>
      </c>
      <c r="C55" s="165">
        <f>Return!C55*C$255</f>
        <v>-6.1514986570854928E-4</v>
      </c>
      <c r="D55" s="165">
        <f>Return!D55*D$255</f>
        <v>-5.943832120163953E-4</v>
      </c>
      <c r="E55" s="165">
        <f>Return!E55*E$255</f>
        <v>-2.5214851130690811E-4</v>
      </c>
      <c r="F55" s="165">
        <f>Return!F55*F$255</f>
        <v>1.2598829424866527E-3</v>
      </c>
      <c r="G55" s="165">
        <f>Return!G55*G$255</f>
        <v>-2.4635717713081446E-4</v>
      </c>
      <c r="H55" s="165">
        <f>Return!H55*H$255</f>
        <v>-7.1942371911822098E-4</v>
      </c>
      <c r="I55" s="165">
        <f>Return!I55*I$255</f>
        <v>-5.1716030754206757E-4</v>
      </c>
      <c r="J55" s="165">
        <f>Return!J55*J$255</f>
        <v>-1.0522934466961435E-4</v>
      </c>
      <c r="K55" s="165">
        <f>Return!K55*K$255</f>
        <v>3.3994684467519111E-4</v>
      </c>
      <c r="L55" s="165">
        <f>Return!L55*L$255</f>
        <v>3.4025676004458829E-4</v>
      </c>
      <c r="M55" s="165">
        <f>Return!M55*M$255</f>
        <v>-5.2095723069416349E-4</v>
      </c>
      <c r="N55" s="165">
        <f>Return!N55*N$255</f>
        <v>-8.4653883013518323E-4</v>
      </c>
      <c r="O55" s="165">
        <f>Return!O55*O$255</f>
        <v>-4.7629358034842288E-4</v>
      </c>
      <c r="P55" s="165">
        <f>Return!P55*P$255</f>
        <v>-1.85874730884239E-4</v>
      </c>
      <c r="Q55" s="165">
        <f>Return!Q55*Q$255</f>
        <v>-3.3145507465210202E-4</v>
      </c>
      <c r="R55" s="165">
        <f>Return!R55*R$255</f>
        <v>-3.3816481090229351E-4</v>
      </c>
      <c r="S55" s="165">
        <f>Return!S55*S$255</f>
        <v>-1.1073701737775628E-4</v>
      </c>
      <c r="T55" s="165">
        <f>Return!T55*T$255</f>
        <v>5.487630818694115E-4</v>
      </c>
      <c r="U55" s="165">
        <f>Return!U55*U$255</f>
        <v>-4.2504703939076166E-4</v>
      </c>
      <c r="V55" s="165">
        <f>Return!V55*V$255</f>
        <v>5.38007835385379E-4</v>
      </c>
      <c r="W55" s="165">
        <f>Return!W55*W$255</f>
        <v>-1.2871539868244408E-4</v>
      </c>
      <c r="X55" s="165">
        <f>Return!X55*X$255</f>
        <v>8.3770379301974316E-4</v>
      </c>
      <c r="Y55" s="165">
        <f>Return!Y55*Y$255</f>
        <v>-3.0572066040583564E-4</v>
      </c>
      <c r="Z55" s="165">
        <f>Return!Z55*Z$255</f>
        <v>-4.4093202057099066E-4</v>
      </c>
      <c r="AA55" s="165">
        <f>Return!AA55*AA$255</f>
        <v>-7.6640391032582275E-5</v>
      </c>
      <c r="AB55" s="165">
        <f>Return!AB55*AB$255</f>
        <v>-3.1186178154953096E-4</v>
      </c>
      <c r="AC55" s="165">
        <f>Return!AC55*AC$255</f>
        <v>-3.2123962152258287E-3</v>
      </c>
      <c r="AD55" s="165">
        <f>Return!AD55*AD$255</f>
        <v>-6.7130389218091893E-4</v>
      </c>
      <c r="AE55" s="165">
        <f>Return!AE55*AE$255</f>
        <v>-3.9169144109614992E-5</v>
      </c>
      <c r="AF55" s="166">
        <f t="shared" si="0"/>
        <v>-7.6492786127857048E-3</v>
      </c>
      <c r="AG55" s="25"/>
    </row>
    <row r="56" spans="1:33" x14ac:dyDescent="0.2">
      <c r="A56" s="127">
        <f>'DJI Components'!A59</f>
        <v>44153</v>
      </c>
      <c r="B56" s="164">
        <f>Return!B56*B$255</f>
        <v>-4.3000940891121015E-4</v>
      </c>
      <c r="C56" s="165">
        <f>Return!C56*C$255</f>
        <v>-6.4102705537647886E-4</v>
      </c>
      <c r="D56" s="165">
        <f>Return!D56*D$255</f>
        <v>-6.71141937665846E-4</v>
      </c>
      <c r="E56" s="165">
        <f>Return!E56*E$255</f>
        <v>-3.7970796308770536E-4</v>
      </c>
      <c r="F56" s="165">
        <f>Return!F56*F$255</f>
        <v>-1.0711735148130435E-3</v>
      </c>
      <c r="G56" s="165">
        <f>Return!G56*G$255</f>
        <v>1.6093711451487338E-4</v>
      </c>
      <c r="H56" s="165">
        <f>Return!H56*H$255</f>
        <v>-1.0569860479053394E-3</v>
      </c>
      <c r="I56" s="165">
        <f>Return!I56*I$255</f>
        <v>-4.4571870951006046E-4</v>
      </c>
      <c r="J56" s="165">
        <f>Return!J56*J$255</f>
        <v>-6.6443057625434896E-4</v>
      </c>
      <c r="K56" s="165">
        <f>Return!K56*K$255</f>
        <v>5.0171255506608063E-4</v>
      </c>
      <c r="L56" s="165">
        <f>Return!L56*L$255</f>
        <v>-5.1931301928572389E-5</v>
      </c>
      <c r="M56" s="165">
        <f>Return!M56*M$255</f>
        <v>-6.8507621209685783E-4</v>
      </c>
      <c r="N56" s="165">
        <f>Return!N56*N$255</f>
        <v>-3.2297304783533617E-4</v>
      </c>
      <c r="O56" s="165">
        <f>Return!O56*O$255</f>
        <v>-3.4409401151095736E-4</v>
      </c>
      <c r="P56" s="165">
        <f>Return!P56*P$255</f>
        <v>-2.6338148504795322E-4</v>
      </c>
      <c r="Q56" s="165">
        <f>Return!Q56*Q$255</f>
        <v>-4.419174021771869E-4</v>
      </c>
      <c r="R56" s="165">
        <f>Return!R56*R$255</f>
        <v>-2.4689259971671186E-4</v>
      </c>
      <c r="S56" s="165">
        <f>Return!S56*S$255</f>
        <v>-7.5612396238115365E-5</v>
      </c>
      <c r="T56" s="165">
        <f>Return!T56*T$255</f>
        <v>-5.1124784346670007E-4</v>
      </c>
      <c r="U56" s="165">
        <f>Return!U56*U$255</f>
        <v>-5.2535125270854275E-4</v>
      </c>
      <c r="V56" s="165">
        <f>Return!V56*V$255</f>
        <v>-1.4623250114493465E-4</v>
      </c>
      <c r="W56" s="165">
        <f>Return!W56*W$255</f>
        <v>-5.1217177031628684E-4</v>
      </c>
      <c r="X56" s="165">
        <f>Return!X56*X$255</f>
        <v>1.2881952736599385E-4</v>
      </c>
      <c r="Y56" s="165">
        <f>Return!Y56*Y$255</f>
        <v>-1.6538261125848366E-4</v>
      </c>
      <c r="Z56" s="165">
        <f>Return!Z56*Z$255</f>
        <v>-7.1854547672648057E-4</v>
      </c>
      <c r="AA56" s="165">
        <f>Return!AA56*AA$255</f>
        <v>-2.3593964334704952E-4</v>
      </c>
      <c r="AB56" s="165">
        <f>Return!AB56*AB$255</f>
        <v>-4.5560326267117442E-4</v>
      </c>
      <c r="AC56" s="165">
        <f>Return!AC56*AC$255</f>
        <v>-1.3550799509032189E-3</v>
      </c>
      <c r="AD56" s="165">
        <f>Return!AD56*AD$255</f>
        <v>-6.2484436717021494E-5</v>
      </c>
      <c r="AE56" s="165">
        <f>Return!AE56*AE$255</f>
        <v>-1.3840968858131649E-4</v>
      </c>
      <c r="AF56" s="166">
        <f t="shared" si="0"/>
        <v>-1.1827052910969986E-2</v>
      </c>
      <c r="AG56" s="25"/>
    </row>
    <row r="57" spans="1:33" x14ac:dyDescent="0.2">
      <c r="A57" s="127">
        <f>'DJI Components'!A60</f>
        <v>44154</v>
      </c>
      <c r="B57" s="164">
        <f>Return!B57*B$255</f>
        <v>4.0841502791029898E-5</v>
      </c>
      <c r="C57" s="165">
        <f>Return!C57*C$255</f>
        <v>-2.9178046729305684E-5</v>
      </c>
      <c r="D57" s="165">
        <f>Return!D57*D$255</f>
        <v>-4.5222998885295905E-4</v>
      </c>
      <c r="E57" s="165">
        <f>Return!E57*E$255</f>
        <v>1.7227258752525732E-4</v>
      </c>
      <c r="F57" s="165">
        <f>Return!F57*F$255</f>
        <v>3.8858746762208501E-4</v>
      </c>
      <c r="G57" s="165">
        <f>Return!G57*G$255</f>
        <v>3.0872794444269937E-5</v>
      </c>
      <c r="H57" s="165">
        <f>Return!H57*H$255</f>
        <v>5.7348679686940087E-4</v>
      </c>
      <c r="I57" s="165">
        <f>Return!I57*I$255</f>
        <v>-1.2100838980316405E-4</v>
      </c>
      <c r="J57" s="165">
        <f>Return!J57*J$255</f>
        <v>3.2946840912117338E-4</v>
      </c>
      <c r="K57" s="165">
        <f>Return!K57*K$255</f>
        <v>2.4111513395630445E-5</v>
      </c>
      <c r="L57" s="165">
        <f>Return!L57*L$255</f>
        <v>4.0125426718488438E-5</v>
      </c>
      <c r="M57" s="165">
        <f>Return!M57*M$255</f>
        <v>2.6685230172449612E-4</v>
      </c>
      <c r="N57" s="165">
        <f>Return!N57*N$255</f>
        <v>1.3588877601905153E-4</v>
      </c>
      <c r="O57" s="165">
        <f>Return!O57*O$255</f>
        <v>4.1426097615932336E-4</v>
      </c>
      <c r="P57" s="165">
        <f>Return!P57*P$255</f>
        <v>1.1704005324815192E-4</v>
      </c>
      <c r="Q57" s="165">
        <f>Return!Q57*Q$255</f>
        <v>-5.2022349144635144E-5</v>
      </c>
      <c r="R57" s="165">
        <f>Return!R57*R$255</f>
        <v>8.965958062183699E-5</v>
      </c>
      <c r="S57" s="165">
        <f>Return!S57*S$255</f>
        <v>-6.3412984470186573E-5</v>
      </c>
      <c r="T57" s="165">
        <f>Return!T57*T$255</f>
        <v>5.8152575092792108E-5</v>
      </c>
      <c r="U57" s="165">
        <f>Return!U57*U$255</f>
        <v>2.1160949834240217E-4</v>
      </c>
      <c r="V57" s="165">
        <f>Return!V57*V$255</f>
        <v>7.0905565945992652E-5</v>
      </c>
      <c r="W57" s="165">
        <f>Return!W57*W$255</f>
        <v>-4.0562635087241594E-5</v>
      </c>
      <c r="X57" s="165">
        <f>Return!X57*X$255</f>
        <v>9.7085989053466253E-4</v>
      </c>
      <c r="Y57" s="165">
        <f>Return!Y57*Y$255</f>
        <v>-1.2403562764638684E-4</v>
      </c>
      <c r="Z57" s="165">
        <f>Return!Z57*Z$255</f>
        <v>-7.2663684479492196E-4</v>
      </c>
      <c r="AA57" s="165">
        <f>Return!AA57*AA$255</f>
        <v>-6.0787466843500075E-5</v>
      </c>
      <c r="AB57" s="165">
        <f>Return!AB57*AB$255</f>
        <v>-4.1699946670836761E-5</v>
      </c>
      <c r="AC57" s="165">
        <f>Return!AC57*AC$255</f>
        <v>-3.3132967128781667E-4</v>
      </c>
      <c r="AD57" s="165">
        <f>Return!AD57*AD$255</f>
        <v>6.7744294973799408E-4</v>
      </c>
      <c r="AE57" s="165">
        <f>Return!AE57*AE$255</f>
        <v>-5.0497870995973207E-4</v>
      </c>
      <c r="AF57" s="166">
        <f t="shared" si="0"/>
        <v>2.0645560046233524E-3</v>
      </c>
      <c r="AG57" s="25"/>
    </row>
    <row r="58" spans="1:33" x14ac:dyDescent="0.2">
      <c r="A58" s="127">
        <f>'DJI Components'!A61</f>
        <v>44155</v>
      </c>
      <c r="B58" s="164">
        <f>Return!B58*B$255</f>
        <v>2.4862537003306575E-4</v>
      </c>
      <c r="C58" s="165">
        <f>Return!C58*C$255</f>
        <v>-4.5557999347801319E-4</v>
      </c>
      <c r="D58" s="165">
        <f>Return!D58*D$255</f>
        <v>-2.2254862885608961E-4</v>
      </c>
      <c r="E58" s="165">
        <f>Return!E58*E$255</f>
        <v>-3.6525146408112886E-4</v>
      </c>
      <c r="F58" s="165">
        <f>Return!F58*F$255</f>
        <v>-9.8053565725549898E-4</v>
      </c>
      <c r="G58" s="165">
        <f>Return!G58*G$255</f>
        <v>-1.2916869544059203E-4</v>
      </c>
      <c r="H58" s="165">
        <f>Return!H58*H$255</f>
        <v>2.3328277888120159E-5</v>
      </c>
      <c r="I58" s="165">
        <f>Return!I58*I$255</f>
        <v>-1.6192778699349134E-4</v>
      </c>
      <c r="J58" s="165">
        <f>Return!J58*J$255</f>
        <v>-2.8860216534408364E-4</v>
      </c>
      <c r="K58" s="165">
        <f>Return!K58*K$255</f>
        <v>-3.6742561137212599E-4</v>
      </c>
      <c r="L58" s="165">
        <f>Return!L58*L$255</f>
        <v>-1.8108696055747127E-4</v>
      </c>
      <c r="M58" s="165">
        <f>Return!M58*M$255</f>
        <v>-1.1839006124182797E-4</v>
      </c>
      <c r="N58" s="165">
        <f>Return!N58*N$255</f>
        <v>-1.3779635932248771E-4</v>
      </c>
      <c r="O58" s="165">
        <f>Return!O58*O$255</f>
        <v>-1.6805495034462049E-4</v>
      </c>
      <c r="P58" s="165">
        <f>Return!P58*P$255</f>
        <v>-6.8270467087672151E-5</v>
      </c>
      <c r="Q58" s="165">
        <f>Return!Q58*Q$255</f>
        <v>-1.7670200835961936E-4</v>
      </c>
      <c r="R58" s="165">
        <f>Return!R58*R$255</f>
        <v>-2.8556536781294551E-4</v>
      </c>
      <c r="S58" s="165">
        <f>Return!S58*S$255</f>
        <v>-1.5805944172101461E-4</v>
      </c>
      <c r="T58" s="165">
        <f>Return!T58*T$255</f>
        <v>2.4878321602591252E-5</v>
      </c>
      <c r="U58" s="165">
        <f>Return!U58*U$255</f>
        <v>-3.1855114382089988E-4</v>
      </c>
      <c r="V58" s="165">
        <f>Return!V58*V$255</f>
        <v>2.703843447688777E-4</v>
      </c>
      <c r="W58" s="165">
        <f>Return!W58*W$255</f>
        <v>-5.4945412372098264E-5</v>
      </c>
      <c r="X58" s="165">
        <f>Return!X58*X$255</f>
        <v>-8.3254425969619592E-4</v>
      </c>
      <c r="Y58" s="165">
        <f>Return!Y58*Y$255</f>
        <v>1.6932049137174943E-4</v>
      </c>
      <c r="Z58" s="165">
        <f>Return!Z58*Z$255</f>
        <v>-2.27496340257168E-4</v>
      </c>
      <c r="AA58" s="165">
        <f>Return!AA58*AA$255</f>
        <v>-9.4113936125465406E-5</v>
      </c>
      <c r="AB58" s="165">
        <f>Return!AB58*AB$255</f>
        <v>-5.9257148199964491E-4</v>
      </c>
      <c r="AC58" s="165">
        <f>Return!AC58*AC$255</f>
        <v>-2.8181331299762522E-4</v>
      </c>
      <c r="AD58" s="165">
        <f>Return!AD58*AD$255</f>
        <v>-4.1195329603667857E-4</v>
      </c>
      <c r="AE58" s="165">
        <f>Return!AE58*AE$255</f>
        <v>-1.528822079719457E-4</v>
      </c>
      <c r="AF58" s="166">
        <f t="shared" si="0"/>
        <v>-6.4953002048819992E-3</v>
      </c>
      <c r="AG58" s="25"/>
    </row>
    <row r="59" spans="1:33" x14ac:dyDescent="0.2">
      <c r="A59" s="127">
        <f>'DJI Components'!A62</f>
        <v>44158</v>
      </c>
      <c r="B59" s="164">
        <f>Return!B59*B$255</f>
        <v>2.4100102323828902E-4</v>
      </c>
      <c r="C59" s="165">
        <f>Return!C59*C$255</f>
        <v>1.0392591749998365E-3</v>
      </c>
      <c r="D59" s="165">
        <f>Return!D59*D$255</f>
        <v>-1.4189437178139993E-4</v>
      </c>
      <c r="E59" s="165">
        <f>Return!E59*E$255</f>
        <v>-9.9142040763889878E-4</v>
      </c>
      <c r="F59" s="165">
        <f>Return!F59*F$255</f>
        <v>1.9887793972409142E-3</v>
      </c>
      <c r="G59" s="165">
        <f>Return!G59*G$255</f>
        <v>4.9352669090232395E-4</v>
      </c>
      <c r="H59" s="165">
        <f>Return!H59*H$255</f>
        <v>2.0359785285467037E-3</v>
      </c>
      <c r="I59" s="165">
        <f>Return!I59*I$255</f>
        <v>5.4511267077261101E-4</v>
      </c>
      <c r="J59" s="165">
        <f>Return!J59*J$255</f>
        <v>6.3299793556126362E-6</v>
      </c>
      <c r="K59" s="165">
        <f>Return!K59*K$255</f>
        <v>7.3695048419513873E-4</v>
      </c>
      <c r="L59" s="165">
        <f>Return!L59*L$255</f>
        <v>8.1784879528202419E-4</v>
      </c>
      <c r="M59" s="165">
        <f>Return!M59*M$255</f>
        <v>4.2574290429042705E-4</v>
      </c>
      <c r="N59" s="165">
        <f>Return!N59*N$255</f>
        <v>1.964340352823631E-4</v>
      </c>
      <c r="O59" s="165">
        <f>Return!O59*O$255</f>
        <v>4.9203349839244863E-4</v>
      </c>
      <c r="P59" s="165">
        <f>Return!P59*P$255</f>
        <v>8.9789463147092643E-4</v>
      </c>
      <c r="Q59" s="165">
        <f>Return!Q59*Q$255</f>
        <v>-5.6709619727319431E-4</v>
      </c>
      <c r="R59" s="165">
        <f>Return!R59*R$255</f>
        <v>9.6011259492014087E-4</v>
      </c>
      <c r="S59" s="165">
        <f>Return!S59*S$255</f>
        <v>4.5308111142817369E-4</v>
      </c>
      <c r="T59" s="165">
        <f>Return!T59*T$255</f>
        <v>-7.0438106734368081E-5</v>
      </c>
      <c r="U59" s="165">
        <f>Return!U59*U$255</f>
        <v>-4.4361741104748111E-5</v>
      </c>
      <c r="V59" s="165">
        <f>Return!V59*V$255</f>
        <v>2.8826616398254236E-4</v>
      </c>
      <c r="W59" s="165">
        <f>Return!W59*W$255</f>
        <v>-1.2921942770286095E-4</v>
      </c>
      <c r="X59" s="165">
        <f>Return!X59*X$255</f>
        <v>-5.1670798590512192E-5</v>
      </c>
      <c r="Y59" s="165">
        <f>Return!Y59*Y$255</f>
        <v>1.9819645290778769E-5</v>
      </c>
      <c r="Z59" s="165">
        <f>Return!Z59*Z$255</f>
        <v>3.5851607120148303E-5</v>
      </c>
      <c r="AA59" s="165">
        <f>Return!AA59*AA$255</f>
        <v>1.0548467512517442E-4</v>
      </c>
      <c r="AB59" s="165">
        <f>Return!AB59*AB$255</f>
        <v>6.9975784694204326E-4</v>
      </c>
      <c r="AC59" s="165">
        <f>Return!AC59*AC$255</f>
        <v>3.9968115462335105E-4</v>
      </c>
      <c r="AD59" s="165">
        <f>Return!AD59*AD$255</f>
        <v>1.5308572440476305E-4</v>
      </c>
      <c r="AE59" s="165">
        <f>Return!AE59*AE$255</f>
        <v>1.1601778682835072E-3</v>
      </c>
      <c r="AF59" s="166">
        <f t="shared" si="0"/>
        <v>1.2196109155264258E-2</v>
      </c>
      <c r="AG59" s="25"/>
    </row>
    <row r="60" spans="1:33" x14ac:dyDescent="0.2">
      <c r="A60" s="127">
        <f>'DJI Components'!A63</f>
        <v>44159</v>
      </c>
      <c r="B60" s="164">
        <f>Return!B60*B$255</f>
        <v>5.6276616838616767E-4</v>
      </c>
      <c r="C60" s="165">
        <f>Return!C60*C$255</f>
        <v>1.2346751509349162E-3</v>
      </c>
      <c r="D60" s="165">
        <f>Return!D60*D$255</f>
        <v>-2.6400173882938177E-4</v>
      </c>
      <c r="E60" s="165">
        <f>Return!E60*E$255</f>
        <v>3.864734367408603E-4</v>
      </c>
      <c r="F60" s="165">
        <f>Return!F60*F$255</f>
        <v>1.0967720942503274E-3</v>
      </c>
      <c r="G60" s="165">
        <f>Return!G60*G$255</f>
        <v>4.043168577887446E-4</v>
      </c>
      <c r="H60" s="165">
        <f>Return!H60*H$255</f>
        <v>1.6807660662869317E-3</v>
      </c>
      <c r="I60" s="165">
        <f>Return!I60*I$255</f>
        <v>7.764985777257039E-4</v>
      </c>
      <c r="J60" s="165">
        <f>Return!J60*J$255</f>
        <v>3.4168628195393829E-4</v>
      </c>
      <c r="K60" s="165">
        <f>Return!K60*K$255</f>
        <v>1.066619611487655E-3</v>
      </c>
      <c r="L60" s="165">
        <f>Return!L60*L$255</f>
        <v>1.2629459896317844E-3</v>
      </c>
      <c r="M60" s="165">
        <f>Return!M60*M$255</f>
        <v>5.3931582879411803E-4</v>
      </c>
      <c r="N60" s="165">
        <f>Return!N60*N$255</f>
        <v>2.3458659324805027E-4</v>
      </c>
      <c r="O60" s="165">
        <f>Return!O60*O$255</f>
        <v>6.8750686016412954E-4</v>
      </c>
      <c r="P60" s="165">
        <f>Return!P60*P$255</f>
        <v>1.2018769656716444E-3</v>
      </c>
      <c r="Q60" s="165">
        <f>Return!Q60*Q$255</f>
        <v>0</v>
      </c>
      <c r="R60" s="165">
        <f>Return!R60*R$255</f>
        <v>1.5412451178665595E-3</v>
      </c>
      <c r="S60" s="165">
        <f>Return!S60*S$255</f>
        <v>4.1628371735791259E-4</v>
      </c>
      <c r="T60" s="165">
        <f>Return!T60*T$255</f>
        <v>-5.8127798653795361E-5</v>
      </c>
      <c r="U60" s="165">
        <f>Return!U60*U$255</f>
        <v>5.9492646425716902E-4</v>
      </c>
      <c r="V60" s="165">
        <f>Return!V60*V$255</f>
        <v>1.4165162622138775E-4</v>
      </c>
      <c r="W60" s="165">
        <f>Return!W60*W$255</f>
        <v>-1.0809960032068059E-4</v>
      </c>
      <c r="X60" s="165">
        <f>Return!X60*X$255</f>
        <v>4.1401190468543327E-4</v>
      </c>
      <c r="Y60" s="165">
        <f>Return!Y60*Y$255</f>
        <v>4.3576071074695005E-4</v>
      </c>
      <c r="Z60" s="165">
        <f>Return!Z60*Z$255</f>
        <v>9.4511630322006521E-5</v>
      </c>
      <c r="AA60" s="165">
        <f>Return!AA60*AA$255</f>
        <v>2.2690741048204306E-4</v>
      </c>
      <c r="AB60" s="165">
        <f>Return!AB60*AB$255</f>
        <v>2.4340074474633598E-4</v>
      </c>
      <c r="AC60" s="165">
        <f>Return!AC60*AC$255</f>
        <v>4.7393364928910811E-4</v>
      </c>
      <c r="AD60" s="165">
        <f>Return!AD60*AD$255</f>
        <v>9.4968532861461338E-5</v>
      </c>
      <c r="AE60" s="165">
        <f>Return!AE60*AE$255</f>
        <v>1.2581653082567978E-3</v>
      </c>
      <c r="AF60" s="166">
        <f t="shared" si="0"/>
        <v>1.6982344162354276E-2</v>
      </c>
      <c r="AG60" s="25"/>
    </row>
    <row r="61" spans="1:33" x14ac:dyDescent="0.2">
      <c r="A61" s="127">
        <f>'DJI Components'!A64</f>
        <v>44160</v>
      </c>
      <c r="B61" s="164">
        <f>Return!B61*B$255</f>
        <v>7.5282357405874002E-6</v>
      </c>
      <c r="C61" s="165">
        <f>Return!C61*C$255</f>
        <v>5.2607636730132391E-5</v>
      </c>
      <c r="D61" s="165">
        <f>Return!D61*D$255</f>
        <v>-2.2681211291075699E-5</v>
      </c>
      <c r="E61" s="165">
        <f>Return!E61*E$255</f>
        <v>2.4890770598085714E-4</v>
      </c>
      <c r="F61" s="165">
        <f>Return!F61*F$255</f>
        <v>-1.3425541670277394E-4</v>
      </c>
      <c r="G61" s="165">
        <f>Return!G61*G$255</f>
        <v>-4.2773489297008859E-4</v>
      </c>
      <c r="H61" s="165">
        <f>Return!H61*H$255</f>
        <v>-1.2131366836846162E-3</v>
      </c>
      <c r="I61" s="165">
        <f>Return!I61*I$255</f>
        <v>-8.6052567799751087E-5</v>
      </c>
      <c r="J61" s="165">
        <f>Return!J61*J$255</f>
        <v>-1.8163659936797359E-4</v>
      </c>
      <c r="K61" s="165">
        <f>Return!K61*K$255</f>
        <v>-7.5062070558346017E-4</v>
      </c>
      <c r="L61" s="165">
        <f>Return!L61*L$255</f>
        <v>-1.3473782456140392E-4</v>
      </c>
      <c r="M61" s="165">
        <f>Return!M61*M$255</f>
        <v>-3.3672615487386391E-5</v>
      </c>
      <c r="N61" s="165">
        <f>Return!N61*N$255</f>
        <v>7.9274206914788553E-5</v>
      </c>
      <c r="O61" s="165">
        <f>Return!O61*O$255</f>
        <v>2.8363469972207214E-5</v>
      </c>
      <c r="P61" s="165">
        <f>Return!P61*P$255</f>
        <v>-5.8940417815045441E-5</v>
      </c>
      <c r="Q61" s="165">
        <f>Return!Q61*Q$255</f>
        <v>-4.4021687774435193E-5</v>
      </c>
      <c r="R61" s="165">
        <f>Return!R61*R$255</f>
        <v>-3.4868661476916327E-4</v>
      </c>
      <c r="S61" s="165">
        <f>Return!S61*S$255</f>
        <v>-5.613626874992154E-5</v>
      </c>
      <c r="T61" s="165">
        <f>Return!T61*T$255</f>
        <v>-3.3276898172525847E-5</v>
      </c>
      <c r="U61" s="165">
        <f>Return!U61*U$255</f>
        <v>1.5577168791525153E-6</v>
      </c>
      <c r="V61" s="165">
        <f>Return!V61*V$255</f>
        <v>2.0786835404804638E-4</v>
      </c>
      <c r="W61" s="165">
        <f>Return!W61*W$255</f>
        <v>8.9170463777077385E-5</v>
      </c>
      <c r="X61" s="165">
        <f>Return!X61*X$255</f>
        <v>-1.791646119587679E-3</v>
      </c>
      <c r="Y61" s="165">
        <f>Return!Y61*Y$255</f>
        <v>-9.0425740575498606E-5</v>
      </c>
      <c r="Z61" s="165">
        <f>Return!Z61*Z$255</f>
        <v>-2.7975436406393699E-4</v>
      </c>
      <c r="AA61" s="165">
        <f>Return!AA61*AA$255</f>
        <v>-1.2642865204093301E-4</v>
      </c>
      <c r="AB61" s="165">
        <f>Return!AB61*AB$255</f>
        <v>1.9235756714916323E-4</v>
      </c>
      <c r="AC61" s="165">
        <f>Return!AC61*AC$255</f>
        <v>4.7594323295257666E-4</v>
      </c>
      <c r="AD61" s="165">
        <f>Return!AD61*AD$255</f>
        <v>1.0350620967556345E-4</v>
      </c>
      <c r="AE61" s="165">
        <f>Return!AE61*AE$255</f>
        <v>-5.2808962545086344E-4</v>
      </c>
      <c r="AF61" s="166">
        <f t="shared" si="0"/>
        <v>-4.8548501066283797E-3</v>
      </c>
      <c r="AG61" s="25"/>
    </row>
    <row r="62" spans="1:33" x14ac:dyDescent="0.2">
      <c r="A62" s="127">
        <f>'DJI Components'!A65</f>
        <v>44162</v>
      </c>
      <c r="B62" s="164">
        <f>Return!B62*B$255</f>
        <v>-4.3284403510361152E-5</v>
      </c>
      <c r="C62" s="165">
        <f>Return!C62*C$255</f>
        <v>2.7627577360078703E-6</v>
      </c>
      <c r="D62" s="165">
        <f>Return!D62*D$255</f>
        <v>6.8085879606789575E-4</v>
      </c>
      <c r="E62" s="165">
        <f>Return!E62*E$255</f>
        <v>1.6087707340811292E-4</v>
      </c>
      <c r="F62" s="165">
        <f>Return!F62*F$255</f>
        <v>-1.7002910327330959E-4</v>
      </c>
      <c r="G62" s="165">
        <f>Return!G62*G$255</f>
        <v>8.5895319077611274E-5</v>
      </c>
      <c r="H62" s="165">
        <f>Return!H62*H$255</f>
        <v>-3.002680735865885E-4</v>
      </c>
      <c r="I62" s="165">
        <f>Return!I62*I$255</f>
        <v>1.5686352941176226E-4</v>
      </c>
      <c r="J62" s="165">
        <f>Return!J62*J$255</f>
        <v>-1.4484476352415084E-4</v>
      </c>
      <c r="K62" s="165">
        <f>Return!K62*K$255</f>
        <v>-6.0842223403626916E-4</v>
      </c>
      <c r="L62" s="165">
        <f>Return!L62*L$255</f>
        <v>-1.6064922546381958E-4</v>
      </c>
      <c r="M62" s="165">
        <f>Return!M62*M$255</f>
        <v>2.7767255044800117E-4</v>
      </c>
      <c r="N62" s="165">
        <f>Return!N62*N$255</f>
        <v>2.4699458153118286E-4</v>
      </c>
      <c r="O62" s="165">
        <f>Return!O62*O$255</f>
        <v>2.8338789125160373E-4</v>
      </c>
      <c r="P62" s="165">
        <f>Return!P62*P$255</f>
        <v>4.0257918310038218E-5</v>
      </c>
      <c r="Q62" s="165">
        <f>Return!Q62*Q$255</f>
        <v>7.4240677336338365E-5</v>
      </c>
      <c r="R62" s="165">
        <f>Return!R62*R$255</f>
        <v>-2.2125652343349956E-4</v>
      </c>
      <c r="S62" s="165">
        <f>Return!S62*S$255</f>
        <v>-1.5348986632910769E-4</v>
      </c>
      <c r="T62" s="165">
        <f>Return!T62*T$255</f>
        <v>-8.3268398390519877E-5</v>
      </c>
      <c r="U62" s="165">
        <f>Return!U62*U$255</f>
        <v>2.1196693190490555E-4</v>
      </c>
      <c r="V62" s="165">
        <f>Return!V62*V$255</f>
        <v>-3.1724781531209761E-4</v>
      </c>
      <c r="W62" s="165">
        <f>Return!W62*W$255</f>
        <v>-1.6823383216250468E-5</v>
      </c>
      <c r="X62" s="165">
        <f>Return!X62*X$255</f>
        <v>1.0939118615831412E-4</v>
      </c>
      <c r="Y62" s="165">
        <f>Return!Y62*Y$255</f>
        <v>-3.8719843982164178E-4</v>
      </c>
      <c r="Z62" s="165">
        <f>Return!Z62*Z$255</f>
        <v>4.7520433501283172E-4</v>
      </c>
      <c r="AA62" s="165">
        <f>Return!AA62*AA$255</f>
        <v>9.3804557744303635E-5</v>
      </c>
      <c r="AB62" s="165">
        <f>Return!AB62*AB$255</f>
        <v>1.7386789403891118E-5</v>
      </c>
      <c r="AC62" s="165">
        <f>Return!AC62*AC$255</f>
        <v>-5.9721866734918638E-5</v>
      </c>
      <c r="AD62" s="165">
        <f>Return!AD62*AD$255</f>
        <v>-5.0494192401665897E-5</v>
      </c>
      <c r="AE62" s="165">
        <f>Return!AE62*AE$255</f>
        <v>-4.3821205370032646E-4</v>
      </c>
      <c r="AF62" s="166">
        <f t="shared" si="0"/>
        <v>-2.3764544793172647E-4</v>
      </c>
      <c r="AG62" s="25"/>
    </row>
    <row r="63" spans="1:33" x14ac:dyDescent="0.2">
      <c r="A63" s="127">
        <f>'DJI Components'!A66</f>
        <v>44165</v>
      </c>
      <c r="B63" s="164">
        <f>Return!B63*B$255</f>
        <v>-7.8391524365753658E-4</v>
      </c>
      <c r="C63" s="165">
        <f>Return!C63*C$255</f>
        <v>-5.5283745648906739E-4</v>
      </c>
      <c r="D63" s="165">
        <f>Return!D63*D$255</f>
        <v>-4.1071794324734439E-4</v>
      </c>
      <c r="E63" s="165">
        <f>Return!E63*E$255</f>
        <v>7.0332134957216865E-4</v>
      </c>
      <c r="F63" s="165">
        <f>Return!F63*F$255</f>
        <v>-8.9145388760585303E-4</v>
      </c>
      <c r="G63" s="165">
        <f>Return!G63*G$255</f>
        <v>-2.8368098069056675E-4</v>
      </c>
      <c r="H63" s="165">
        <f>Return!H63*H$255</f>
        <v>-1.5076837478410598E-3</v>
      </c>
      <c r="I63" s="165">
        <f>Return!I63*I$255</f>
        <v>2.498040534784381E-4</v>
      </c>
      <c r="J63" s="165">
        <f>Return!J63*J$255</f>
        <v>-6.9576406016893155E-4</v>
      </c>
      <c r="K63" s="165">
        <f>Return!K63*K$255</f>
        <v>-1.4380288289520277E-3</v>
      </c>
      <c r="L63" s="165">
        <f>Return!L63*L$255</f>
        <v>-6.8252508111788326E-4</v>
      </c>
      <c r="M63" s="165">
        <f>Return!M63*M$255</f>
        <v>-8.7388470705535015E-4</v>
      </c>
      <c r="N63" s="165">
        <f>Return!N63*N$255</f>
        <v>1.7150549554352247E-4</v>
      </c>
      <c r="O63" s="165">
        <f>Return!O63*O$255</f>
        <v>6.3224234705495279E-4</v>
      </c>
      <c r="P63" s="165">
        <f>Return!P63*P$255</f>
        <v>-2.2249055444295191E-4</v>
      </c>
      <c r="Q63" s="165">
        <f>Return!Q63*Q$255</f>
        <v>1.574057870370386E-4</v>
      </c>
      <c r="R63" s="165">
        <f>Return!R63*R$255</f>
        <v>-9.1844139373226477E-4</v>
      </c>
      <c r="S63" s="165">
        <f>Return!S63*S$255</f>
        <v>-1.3587993585355932E-4</v>
      </c>
      <c r="T63" s="165">
        <f>Return!T63*T$255</f>
        <v>2.2121906489086887E-4</v>
      </c>
      <c r="U63" s="165">
        <f>Return!U63*U$255</f>
        <v>-1.7965107428613198E-4</v>
      </c>
      <c r="V63" s="165">
        <f>Return!V63*V$255</f>
        <v>1.1173109869645851E-4</v>
      </c>
      <c r="W63" s="165">
        <f>Return!W63*W$255</f>
        <v>6.2524107958602154E-5</v>
      </c>
      <c r="X63" s="165">
        <f>Return!X63*X$255</f>
        <v>-2.4633552249319436E-4</v>
      </c>
      <c r="Y63" s="165">
        <f>Return!Y63*Y$255</f>
        <v>-1.1876445325650427E-3</v>
      </c>
      <c r="Z63" s="165">
        <f>Return!Z63*Z$255</f>
        <v>-1.5781953310556318E-4</v>
      </c>
      <c r="AA63" s="165">
        <f>Return!AA63*AA$255</f>
        <v>-9.3541319680601195E-5</v>
      </c>
      <c r="AB63" s="165">
        <f>Return!AB63*AB$255</f>
        <v>-1.0268467614533705E-4</v>
      </c>
      <c r="AC63" s="165">
        <f>Return!AC63*AC$255</f>
        <v>-8.4615555555555373E-4</v>
      </c>
      <c r="AD63" s="165">
        <f>Return!AD63*AD$255</f>
        <v>2.6165060529967181E-4</v>
      </c>
      <c r="AE63" s="165">
        <f>Return!AE63*AE$255</f>
        <v>1.9936789915829441E-4</v>
      </c>
      <c r="AF63" s="166">
        <f t="shared" si="0"/>
        <v>-9.4403642259958034E-3</v>
      </c>
      <c r="AG63" s="25"/>
    </row>
    <row r="64" spans="1:33" x14ac:dyDescent="0.2">
      <c r="A64" s="127">
        <f>'DJI Components'!A67</f>
        <v>44166</v>
      </c>
      <c r="B64" s="164">
        <f>Return!B64*B$255</f>
        <v>-4.2648296014549854E-4</v>
      </c>
      <c r="C64" s="165">
        <f>Return!C64*C$255</f>
        <v>3.7664897130108935E-4</v>
      </c>
      <c r="D64" s="165">
        <f>Return!D64*D$255</f>
        <v>4.5637559236156493E-4</v>
      </c>
      <c r="E64" s="165">
        <f>Return!E64*E$255</f>
        <v>1.0275788625277633E-3</v>
      </c>
      <c r="F64" s="165">
        <f>Return!F64*F$255</f>
        <v>3.6384729780141177E-4</v>
      </c>
      <c r="G64" s="165">
        <f>Return!G64*G$255</f>
        <v>-6.336789899651733E-5</v>
      </c>
      <c r="H64" s="165">
        <f>Return!H64*H$255</f>
        <v>1.032335398027051E-4</v>
      </c>
      <c r="I64" s="165">
        <f>Return!I64*I$255</f>
        <v>4.0291414845807779E-4</v>
      </c>
      <c r="J64" s="165">
        <f>Return!J64*J$255</f>
        <v>2.8423967509972519E-4</v>
      </c>
      <c r="K64" s="165">
        <f>Return!K64*K$255</f>
        <v>3.2698297152673473E-4</v>
      </c>
      <c r="L64" s="165">
        <f>Return!L64*L$255</f>
        <v>2.1684447725870044E-4</v>
      </c>
      <c r="M64" s="165">
        <f>Return!M64*M$255</f>
        <v>3.7269501477077416E-4</v>
      </c>
      <c r="N64" s="165">
        <f>Return!N64*N$255</f>
        <v>-9.7328621693589432E-5</v>
      </c>
      <c r="O64" s="165">
        <f>Return!O64*O$255</f>
        <v>8.3419720789509693E-4</v>
      </c>
      <c r="P64" s="165">
        <f>Return!P64*P$255</f>
        <v>-9.7148372394040286E-5</v>
      </c>
      <c r="Q64" s="165">
        <f>Return!Q64*Q$255</f>
        <v>6.3819098102020351E-4</v>
      </c>
      <c r="R64" s="165">
        <f>Return!R64*R$255</f>
        <v>5.2595889812699539E-4</v>
      </c>
      <c r="S64" s="165">
        <f>Return!S64*S$255</f>
        <v>-1.9928915073010866E-4</v>
      </c>
      <c r="T64" s="165">
        <f>Return!T64*T$255</f>
        <v>4.8098972013115303E-4</v>
      </c>
      <c r="U64" s="165">
        <f>Return!U64*U$255</f>
        <v>3.3322432382287083E-4</v>
      </c>
      <c r="V64" s="165">
        <f>Return!V64*V$255</f>
        <v>1.8312423075505328E-4</v>
      </c>
      <c r="W64" s="165">
        <f>Return!W64*W$255</f>
        <v>1.200163265409948E-4</v>
      </c>
      <c r="X64" s="165">
        <f>Return!X64*X$255</f>
        <v>-6.0347124297363368E-4</v>
      </c>
      <c r="Y64" s="165">
        <f>Return!Y64*Y$255</f>
        <v>9.6670784779725094E-4</v>
      </c>
      <c r="Z64" s="165">
        <f>Return!Z64*Z$255</f>
        <v>4.8066500740121904E-4</v>
      </c>
      <c r="AA64" s="165">
        <f>Return!AA64*AA$255</f>
        <v>9.3804557744303635E-5</v>
      </c>
      <c r="AB64" s="165">
        <f>Return!AB64*AB$255</f>
        <v>1.346947113152567E-4</v>
      </c>
      <c r="AC64" s="165">
        <f>Return!AC64*AC$255</f>
        <v>3.9463388904501515E-4</v>
      </c>
      <c r="AD64" s="165">
        <f>Return!AD64*AD$255</f>
        <v>-3.2723347267911894E-5</v>
      </c>
      <c r="AE64" s="165">
        <f>Return!AE64*AE$255</f>
        <v>3.2205189926531506E-4</v>
      </c>
      <c r="AF64" s="166">
        <f t="shared" si="0"/>
        <v>7.9198085575679731E-3</v>
      </c>
      <c r="AG64" s="25"/>
    </row>
    <row r="65" spans="1:33" x14ac:dyDescent="0.2">
      <c r="A65" s="127">
        <f>'DJI Components'!A68</f>
        <v>44167</v>
      </c>
      <c r="B65" s="164">
        <f>Return!B65*B$255</f>
        <v>2.5998943795474037E-4</v>
      </c>
      <c r="C65" s="165">
        <f>Return!C65*C$255</f>
        <v>6.6705633841962855E-4</v>
      </c>
      <c r="D65" s="165">
        <f>Return!D65*D$255</f>
        <v>2.1918073379082099E-4</v>
      </c>
      <c r="E65" s="165">
        <f>Return!E65*E$255</f>
        <v>9.7783843184070141E-5</v>
      </c>
      <c r="F65" s="165">
        <f>Return!F65*F$255</f>
        <v>1.6963227476720041E-3</v>
      </c>
      <c r="G65" s="165">
        <f>Return!G65*G$255</f>
        <v>1.1735734687821816E-4</v>
      </c>
      <c r="H65" s="165">
        <f>Return!H65*H$255</f>
        <v>9.2243418449364787E-4</v>
      </c>
      <c r="I65" s="165">
        <f>Return!I65*I$255</f>
        <v>2.6795130298688335E-4</v>
      </c>
      <c r="J65" s="165">
        <f>Return!J65*J$255</f>
        <v>4.4837303775868695E-5</v>
      </c>
      <c r="K65" s="165">
        <f>Return!K65*K$255</f>
        <v>-2.0549100576917981E-4</v>
      </c>
      <c r="L65" s="165">
        <f>Return!L65*L$255</f>
        <v>8.0001033436736993E-4</v>
      </c>
      <c r="M65" s="165">
        <f>Return!M65*M$255</f>
        <v>2.9098012062531706E-4</v>
      </c>
      <c r="N65" s="165">
        <f>Return!N65*N$255</f>
        <v>-6.6281030136106827E-4</v>
      </c>
      <c r="O65" s="165">
        <f>Return!O65*O$255</f>
        <v>2.2867971020958203E-4</v>
      </c>
      <c r="P65" s="165">
        <f>Return!P65*P$255</f>
        <v>3.9514965697251547E-4</v>
      </c>
      <c r="Q65" s="165">
        <f>Return!Q65*Q$255</f>
        <v>1.5598553499235703E-4</v>
      </c>
      <c r="R65" s="165">
        <f>Return!R65*R$255</f>
        <v>6.4027699972624879E-4</v>
      </c>
      <c r="S65" s="165">
        <f>Return!S65*S$255</f>
        <v>-8.1428673150559427E-4</v>
      </c>
      <c r="T65" s="165">
        <f>Return!T65*T$255</f>
        <v>1.1444853586372409E-4</v>
      </c>
      <c r="U65" s="165">
        <f>Return!U65*U$255</f>
        <v>-1.2950556909236967E-4</v>
      </c>
      <c r="V65" s="165">
        <f>Return!V65*V$255</f>
        <v>3.4455600987567019E-5</v>
      </c>
      <c r="W65" s="165">
        <f>Return!W65*W$255</f>
        <v>-2.4156179862577787E-4</v>
      </c>
      <c r="X65" s="165">
        <f>Return!X65*X$255</f>
        <v>-2.8409649179789126E-3</v>
      </c>
      <c r="Y65" s="165">
        <f>Return!Y65*Y$255</f>
        <v>1.574067364043715E-4</v>
      </c>
      <c r="Z65" s="165">
        <f>Return!Z65*Z$255</f>
        <v>6.2233124873336545E-4</v>
      </c>
      <c r="AA65" s="165">
        <f>Return!AA65*AA$255</f>
        <v>4.2918398495045786E-4</v>
      </c>
      <c r="AB65" s="165">
        <f>Return!AB65*AB$255</f>
        <v>-1.6098548208470415E-4</v>
      </c>
      <c r="AC65" s="165">
        <f>Return!AC65*AC$255</f>
        <v>1.1960487397135215E-3</v>
      </c>
      <c r="AD65" s="165">
        <f>Return!AD65*AD$255</f>
        <v>-4.6296187410221158E-4</v>
      </c>
      <c r="AE65" s="165">
        <f>Return!AE65*AE$255</f>
        <v>9.301389507922216E-4</v>
      </c>
      <c r="AF65" s="166">
        <f t="shared" si="0"/>
        <v>4.7694417129746838E-3</v>
      </c>
      <c r="AG65" s="25"/>
    </row>
    <row r="66" spans="1:33" x14ac:dyDescent="0.2">
      <c r="A66" s="127">
        <f>'DJI Components'!A69</f>
        <v>44168</v>
      </c>
      <c r="B66" s="164">
        <f>Return!B66*B$255</f>
        <v>-3.880127883149065E-6</v>
      </c>
      <c r="C66" s="165">
        <f>Return!C66*C$255</f>
        <v>2.152649900771427E-4</v>
      </c>
      <c r="D66" s="165">
        <f>Return!D66*D$255</f>
        <v>5.1495704315226062E-5</v>
      </c>
      <c r="E66" s="165">
        <f>Return!E66*E$255</f>
        <v>-3.791571815757733E-5</v>
      </c>
      <c r="F66" s="165">
        <f>Return!F66*F$255</f>
        <v>1.9879369581075647E-3</v>
      </c>
      <c r="G66" s="165">
        <f>Return!G66*G$255</f>
        <v>1.4570464942308033E-4</v>
      </c>
      <c r="H66" s="165">
        <f>Return!H66*H$255</f>
        <v>-2.5963427789506739E-5</v>
      </c>
      <c r="I66" s="165">
        <f>Return!I66*I$255</f>
        <v>1.6708590036650003E-4</v>
      </c>
      <c r="J66" s="165">
        <f>Return!J66*J$255</f>
        <v>4.2857927918033369E-4</v>
      </c>
      <c r="K66" s="165">
        <f>Return!K66*K$255</f>
        <v>2.5062468200579929E-4</v>
      </c>
      <c r="L66" s="165">
        <f>Return!L66*L$255</f>
        <v>-3.0577081913721142E-4</v>
      </c>
      <c r="M66" s="165">
        <f>Return!M66*M$255</f>
        <v>3.5256570512820494E-5</v>
      </c>
      <c r="N66" s="165">
        <f>Return!N66*N$255</f>
        <v>-3.6394822752850256E-4</v>
      </c>
      <c r="O66" s="165">
        <f>Return!O66*O$255</f>
        <v>7.2812288330836861E-4</v>
      </c>
      <c r="P66" s="165">
        <f>Return!P66*P$255</f>
        <v>-2.7015513178356708E-4</v>
      </c>
      <c r="Q66" s="165">
        <f>Return!Q66*Q$255</f>
        <v>1.9351086940401588E-4</v>
      </c>
      <c r="R66" s="165">
        <f>Return!R66*R$255</f>
        <v>-2.1850841075187198E-4</v>
      </c>
      <c r="S66" s="165">
        <f>Return!S66*S$255</f>
        <v>1.0275285290672898E-4</v>
      </c>
      <c r="T66" s="165">
        <f>Return!T66*T$255</f>
        <v>-1.5479227482491457E-4</v>
      </c>
      <c r="U66" s="165">
        <f>Return!U66*U$255</f>
        <v>-1.7489127644421121E-4</v>
      </c>
      <c r="V66" s="165">
        <f>Return!V66*V$255</f>
        <v>3.392843043818964E-4</v>
      </c>
      <c r="W66" s="165">
        <f>Return!W66*W$255</f>
        <v>-2.4573696459185835E-4</v>
      </c>
      <c r="X66" s="165">
        <f>Return!X66*X$255</f>
        <v>2.8686475354137522E-5</v>
      </c>
      <c r="Y66" s="165">
        <f>Return!Y66*Y$255</f>
        <v>2.6111684443313652E-4</v>
      </c>
      <c r="Z66" s="165">
        <f>Return!Z66*Z$255</f>
        <v>1.0741502728017771E-4</v>
      </c>
      <c r="AA66" s="165">
        <f>Return!AA66*AA$255</f>
        <v>2.0643252597078997E-4</v>
      </c>
      <c r="AB66" s="165">
        <f>Return!AB66*AB$255</f>
        <v>-3.3780411566892711E-4</v>
      </c>
      <c r="AC66" s="165">
        <f>Return!AC66*AC$255</f>
        <v>2.4933065595716137E-3</v>
      </c>
      <c r="AD66" s="165">
        <f>Return!AD66*AD$255</f>
        <v>-2.7017472043117845E-4</v>
      </c>
      <c r="AE66" s="165">
        <f>Return!AE66*AE$255</f>
        <v>-8.0289043159372428E-5</v>
      </c>
      <c r="AF66" s="166">
        <f t="shared" si="0"/>
        <v>5.2527468184474842E-3</v>
      </c>
      <c r="AG66" s="25"/>
    </row>
    <row r="67" spans="1:33" x14ac:dyDescent="0.2">
      <c r="A67" s="127">
        <f>'DJI Components'!A70</f>
        <v>44169</v>
      </c>
      <c r="B67" s="164">
        <f>Return!B67*B$255</f>
        <v>1.2221478450931875E-4</v>
      </c>
      <c r="C67" s="165">
        <f>Return!C67*C$255</f>
        <v>5.1981750953444816E-4</v>
      </c>
      <c r="D67" s="165">
        <f>Return!D67*D$255</f>
        <v>3.37873012715062E-4</v>
      </c>
      <c r="E67" s="165">
        <f>Return!E67*E$255</f>
        <v>-1.8708366920855424E-4</v>
      </c>
      <c r="F67" s="165">
        <f>Return!F67*F$255</f>
        <v>-6.3097105913257527E-4</v>
      </c>
      <c r="G67" s="165">
        <f>Return!G67*G$255</f>
        <v>1.4468689577906849E-3</v>
      </c>
      <c r="H67" s="165">
        <f>Return!H67*H$255</f>
        <v>1.2917579375433474E-3</v>
      </c>
      <c r="I67" s="165">
        <f>Return!I67*I$255</f>
        <v>2.0403536150452871E-4</v>
      </c>
      <c r="J67" s="165">
        <f>Return!J67*J$255</f>
        <v>6.7576040183959423E-4</v>
      </c>
      <c r="K67" s="165">
        <f>Return!K67*K$255</f>
        <v>9.0174194906997112E-4</v>
      </c>
      <c r="L67" s="165">
        <f>Return!L67*L$255</f>
        <v>5.8181523230780294E-4</v>
      </c>
      <c r="M67" s="165">
        <f>Return!M67*M$255</f>
        <v>7.1398712556917465E-4</v>
      </c>
      <c r="N67" s="165">
        <f>Return!N67*N$255</f>
        <v>-5.1590273337855932E-4</v>
      </c>
      <c r="O67" s="165">
        <f>Return!O67*O$255</f>
        <v>6.5372292657162783E-4</v>
      </c>
      <c r="P67" s="165">
        <f>Return!P67*P$255</f>
        <v>9.6809750315699123E-4</v>
      </c>
      <c r="Q67" s="165">
        <f>Return!Q67*Q$255</f>
        <v>2.8411722595078626E-4</v>
      </c>
      <c r="R67" s="165">
        <f>Return!R67*R$255</f>
        <v>3.0242989611398337E-4</v>
      </c>
      <c r="S67" s="165">
        <f>Return!S67*S$255</f>
        <v>-1.2134808727754705E-4</v>
      </c>
      <c r="T67" s="165">
        <f>Return!T67*T$255</f>
        <v>2.0052976774360685E-4</v>
      </c>
      <c r="U67" s="165">
        <f>Return!U67*U$255</f>
        <v>1.8670026947894175E-5</v>
      </c>
      <c r="V67" s="165">
        <f>Return!V67*V$255</f>
        <v>5.5976194568977772E-5</v>
      </c>
      <c r="W67" s="165">
        <f>Return!W67*W$255</f>
        <v>3.1553080866545774E-5</v>
      </c>
      <c r="X67" s="165">
        <f>Return!X67*X$255</f>
        <v>7.376566921407572E-4</v>
      </c>
      <c r="Y67" s="165">
        <f>Return!Y67*Y$255</f>
        <v>2.6402349833019775E-4</v>
      </c>
      <c r="Z67" s="165">
        <f>Return!Z67*Z$255</f>
        <v>1.1567645828955234E-4</v>
      </c>
      <c r="AA67" s="165">
        <f>Return!AA67*AA$255</f>
        <v>-1.0258233119806447E-4</v>
      </c>
      <c r="AB67" s="165">
        <f>Return!AB67*AB$255</f>
        <v>7.4180724717413471E-4</v>
      </c>
      <c r="AC67" s="165">
        <f>Return!AC67*AC$255</f>
        <v>4.5928693756811521E-4</v>
      </c>
      <c r="AD67" s="165">
        <f>Return!AD67*AD$255</f>
        <v>-8.7072782353977049E-5</v>
      </c>
      <c r="AE67" s="165">
        <f>Return!AE67*AE$255</f>
        <v>1.9577002754600503E-4</v>
      </c>
      <c r="AF67" s="166">
        <f t="shared" ref="AF67:AF130" si="1">SUM(B67:AE67)</f>
        <v>1.018022909280383E-2</v>
      </c>
      <c r="AG67" s="25"/>
    </row>
    <row r="68" spans="1:33" x14ac:dyDescent="0.2">
      <c r="A68" s="127">
        <f>'DJI Components'!A71</f>
        <v>44172</v>
      </c>
      <c r="B68" s="164">
        <f>Return!B68*B$255</f>
        <v>-4.4648283780559888E-4</v>
      </c>
      <c r="C68" s="165">
        <f>Return!C68*C$255</f>
        <v>-2.9323922776786451E-4</v>
      </c>
      <c r="D68" s="165">
        <f>Return!D68*D$255</f>
        <v>-4.0138009041347603E-4</v>
      </c>
      <c r="E68" s="165">
        <f>Return!E68*E$255</f>
        <v>4.0899795501022257E-4</v>
      </c>
      <c r="F68" s="165">
        <f>Return!F68*F$255</f>
        <v>7.8208798300625213E-4</v>
      </c>
      <c r="G68" s="165">
        <f>Return!G68*G$255</f>
        <v>-6.4028682391009673E-4</v>
      </c>
      <c r="H68" s="165">
        <f>Return!H68*H$255</f>
        <v>-9.0051351737257352E-4</v>
      </c>
      <c r="I68" s="165">
        <f>Return!I68*I$255</f>
        <v>-2.2534925134409799E-5</v>
      </c>
      <c r="J68" s="165">
        <f>Return!J68*J$255</f>
        <v>-5.3234047164372187E-4</v>
      </c>
      <c r="K68" s="165">
        <f>Return!K68*K$255</f>
        <v>-1.1141386820612497E-3</v>
      </c>
      <c r="L68" s="165">
        <f>Return!L68*L$255</f>
        <v>-1.572202730565723E-4</v>
      </c>
      <c r="M68" s="165">
        <f>Return!M68*M$255</f>
        <v>-2.4763134787827805E-4</v>
      </c>
      <c r="N68" s="165">
        <f>Return!N68*N$255</f>
        <v>-1.7045785208244328E-4</v>
      </c>
      <c r="O68" s="165">
        <f>Return!O68*O$255</f>
        <v>-1.1476571976281121E-3</v>
      </c>
      <c r="P68" s="165">
        <f>Return!P68*P$255</f>
        <v>-6.5513628379514359E-4</v>
      </c>
      <c r="Q68" s="165">
        <f>Return!Q68*Q$255</f>
        <v>-2.8837048099987771E-4</v>
      </c>
      <c r="R68" s="165">
        <f>Return!R68*R$255</f>
        <v>-1.253335009100372E-4</v>
      </c>
      <c r="S68" s="165">
        <f>Return!S68*S$255</f>
        <v>-2.9262059980812439E-4</v>
      </c>
      <c r="T68" s="165">
        <f>Return!T68*T$255</f>
        <v>2.3187992369935184E-4</v>
      </c>
      <c r="U68" s="165">
        <f>Return!U68*U$255</f>
        <v>-1.0886359344623268E-5</v>
      </c>
      <c r="V68" s="165">
        <f>Return!V68*V$255</f>
        <v>3.7903588144370113E-4</v>
      </c>
      <c r="W68" s="165">
        <f>Return!W68*W$255</f>
        <v>5.0918260583506422E-5</v>
      </c>
      <c r="X68" s="165">
        <f>Return!X68*X$255</f>
        <v>2.7155405883487748E-4</v>
      </c>
      <c r="Y68" s="165">
        <f>Return!Y68*Y$255</f>
        <v>-5.5327309381297081E-4</v>
      </c>
      <c r="Z68" s="165">
        <f>Return!Z68*Z$255</f>
        <v>-1.9339696409074921E-4</v>
      </c>
      <c r="AA68" s="165">
        <f>Return!AA68*AA$255</f>
        <v>-1.083135679661007E-4</v>
      </c>
      <c r="AB68" s="165">
        <f>Return!AB68*AB$255</f>
        <v>-4.7017429921895426E-6</v>
      </c>
      <c r="AC68" s="165">
        <f>Return!AC68*AC$255</f>
        <v>-7.5251478154034766E-4</v>
      </c>
      <c r="AD68" s="165">
        <f>Return!AD68*AD$255</f>
        <v>-1.7907975253741808E-4</v>
      </c>
      <c r="AE68" s="165">
        <f>Return!AE68*AE$255</f>
        <v>-9.9477964401265914E-5</v>
      </c>
      <c r="AF68" s="166">
        <f t="shared" si="1"/>
        <v>-7.2125142763753338E-3</v>
      </c>
      <c r="AG68" s="25"/>
    </row>
    <row r="69" spans="1:33" x14ac:dyDescent="0.2">
      <c r="A69" s="127">
        <f>'DJI Components'!A72</f>
        <v>44173</v>
      </c>
      <c r="B69" s="164">
        <f>Return!B69*B$255</f>
        <v>4.5254443754686829E-4</v>
      </c>
      <c r="C69" s="165">
        <f>Return!C69*C$255</f>
        <v>-1.1295922576043393E-4</v>
      </c>
      <c r="D69" s="165">
        <f>Return!D69*D$255</f>
        <v>3.6652756796754133E-4</v>
      </c>
      <c r="E69" s="165">
        <f>Return!E69*E$255</f>
        <v>1.6969616161616554E-4</v>
      </c>
      <c r="F69" s="165">
        <f>Return!F69*F$255</f>
        <v>-2.2392842835449548E-4</v>
      </c>
      <c r="G69" s="165">
        <f>Return!G69*G$255</f>
        <v>2.4245797643929201E-5</v>
      </c>
      <c r="H69" s="165">
        <f>Return!H69*H$255</f>
        <v>2.8646943690753269E-4</v>
      </c>
      <c r="I69" s="165">
        <f>Return!I69*I$255</f>
        <v>1.5032695153675372E-5</v>
      </c>
      <c r="J69" s="165">
        <f>Return!J69*J$255</f>
        <v>1.1951814356728392E-4</v>
      </c>
      <c r="K69" s="165">
        <f>Return!K69*K$255</f>
        <v>8.3944122356902626E-4</v>
      </c>
      <c r="L69" s="165">
        <f>Return!L69*L$255</f>
        <v>5.4518627931317751E-5</v>
      </c>
      <c r="M69" s="165">
        <f>Return!M69*M$255</f>
        <v>1.531661096526286E-4</v>
      </c>
      <c r="N69" s="165">
        <f>Return!N69*N$255</f>
        <v>-1.1676489332111961E-4</v>
      </c>
      <c r="O69" s="165">
        <f>Return!O69*O$255</f>
        <v>3.2536387134069291E-4</v>
      </c>
      <c r="P69" s="165">
        <f>Return!P69*P$255</f>
        <v>2.6998182953711741E-4</v>
      </c>
      <c r="Q69" s="165">
        <f>Return!Q69*Q$255</f>
        <v>5.7729788608020807E-4</v>
      </c>
      <c r="R69" s="165">
        <f>Return!R69*R$255</f>
        <v>3.2819987680173432E-5</v>
      </c>
      <c r="S69" s="165">
        <f>Return!S69*S$255</f>
        <v>-7.9786810026586752E-5</v>
      </c>
      <c r="T69" s="165">
        <f>Return!T69*T$255</f>
        <v>2.7067426119252355E-4</v>
      </c>
      <c r="U69" s="165">
        <f>Return!U69*U$255</f>
        <v>2.6755052439616139E-4</v>
      </c>
      <c r="V69" s="165">
        <f>Return!V69*V$255</f>
        <v>8.8887687687681327E-5</v>
      </c>
      <c r="W69" s="165">
        <f>Return!W69*W$255</f>
        <v>8.9582127351410054E-5</v>
      </c>
      <c r="X69" s="165">
        <f>Return!X69*X$255</f>
        <v>2.3423217992698161E-5</v>
      </c>
      <c r="Y69" s="165">
        <f>Return!Y69*Y$255</f>
        <v>3.3856137937292953E-4</v>
      </c>
      <c r="Z69" s="165">
        <f>Return!Z69*Z$255</f>
        <v>0</v>
      </c>
      <c r="AA69" s="165">
        <f>Return!AA69*AA$255</f>
        <v>5.4334693431175767E-5</v>
      </c>
      <c r="AB69" s="165">
        <f>Return!AB69*AB$255</f>
        <v>1.8811819638867947E-5</v>
      </c>
      <c r="AC69" s="165">
        <f>Return!AC69*AC$255</f>
        <v>-3.4566580249823322E-4</v>
      </c>
      <c r="AD69" s="165">
        <f>Return!AD69*AD$255</f>
        <v>3.0157675397850524E-4</v>
      </c>
      <c r="AE69" s="165">
        <f>Return!AE69*AE$255</f>
        <v>8.6777723890207877E-6</v>
      </c>
      <c r="AF69" s="166">
        <f t="shared" si="1"/>
        <v>4.2695988536642655E-3</v>
      </c>
      <c r="AG69" s="25"/>
    </row>
    <row r="70" spans="1:33" x14ac:dyDescent="0.2">
      <c r="A70" s="127">
        <f>'DJI Components'!A73</f>
        <v>44174</v>
      </c>
      <c r="B70" s="164">
        <f>Return!B70*B$255</f>
        <v>5.4698401274370456E-4</v>
      </c>
      <c r="C70" s="165">
        <f>Return!C70*C$255</f>
        <v>-4.9384581294422325E-4</v>
      </c>
      <c r="D70" s="165">
        <f>Return!D70*D$255</f>
        <v>1.3249526688947634E-4</v>
      </c>
      <c r="E70" s="165">
        <f>Return!E70*E$255</f>
        <v>-6.9678888961542576E-4</v>
      </c>
      <c r="F70" s="165">
        <f>Return!F70*F$255</f>
        <v>-6.3547207543234179E-4</v>
      </c>
      <c r="G70" s="165">
        <f>Return!G70*G$255</f>
        <v>2.2925725555633658E-4</v>
      </c>
      <c r="H70" s="165">
        <f>Return!H70*H$255</f>
        <v>-4.0055312358291403E-4</v>
      </c>
      <c r="I70" s="165">
        <f>Return!I70*I$255</f>
        <v>2.4040267989788866E-4</v>
      </c>
      <c r="J70" s="165">
        <f>Return!J70*J$255</f>
        <v>9.4021561990720318E-5</v>
      </c>
      <c r="K70" s="165">
        <f>Return!K70*K$255</f>
        <v>6.7217233129553589E-5</v>
      </c>
      <c r="L70" s="165">
        <f>Return!L70*L$255</f>
        <v>5.5546405775912526E-4</v>
      </c>
      <c r="M70" s="165">
        <f>Return!M70*M$255</f>
        <v>2.6720421620018973E-5</v>
      </c>
      <c r="N70" s="165">
        <f>Return!N70*N$255</f>
        <v>4.9161775755915589E-4</v>
      </c>
      <c r="O70" s="165">
        <f>Return!O70*O$255</f>
        <v>-4.077063275012745E-4</v>
      </c>
      <c r="P70" s="165">
        <f>Return!P70*P$255</f>
        <v>2.8637393169231491E-4</v>
      </c>
      <c r="Q70" s="165">
        <f>Return!Q70*Q$255</f>
        <v>3.4092224113428199E-4</v>
      </c>
      <c r="R70" s="165">
        <f>Return!R70*R$255</f>
        <v>-2.5956202185792125E-4</v>
      </c>
      <c r="S70" s="165">
        <f>Return!S70*S$255</f>
        <v>4.7987427650020288E-5</v>
      </c>
      <c r="T70" s="165">
        <f>Return!T70*T$255</f>
        <v>1.1621401501426358E-4</v>
      </c>
      <c r="U70" s="165">
        <f>Return!U70*U$255</f>
        <v>-6.4966006164051131E-4</v>
      </c>
      <c r="V70" s="165">
        <f>Return!V70*V$255</f>
        <v>-7.9068912176612682E-5</v>
      </c>
      <c r="W70" s="165">
        <f>Return!W70*W$255</f>
        <v>-3.9599154035030448E-4</v>
      </c>
      <c r="X70" s="165">
        <f>Return!X70*X$255</f>
        <v>-1.0664434254961663E-3</v>
      </c>
      <c r="Y70" s="165">
        <f>Return!Y70*Y$255</f>
        <v>-8.6251420212365052E-5</v>
      </c>
      <c r="Z70" s="165">
        <f>Return!Z70*Z$255</f>
        <v>-3.3059096080472193E-4</v>
      </c>
      <c r="AA70" s="165">
        <f>Return!AA70*AA$255</f>
        <v>5.4233793530237639E-6</v>
      </c>
      <c r="AB70" s="165">
        <f>Return!AB70*AB$255</f>
        <v>-4.9975747521252925E-4</v>
      </c>
      <c r="AC70" s="165">
        <f>Return!AC70*AC$255</f>
        <v>-1.7464633604922971E-4</v>
      </c>
      <c r="AD70" s="165">
        <f>Return!AD70*AD$255</f>
        <v>-2.6318568611279162E-4</v>
      </c>
      <c r="AE70" s="165">
        <f>Return!AE70*AE$255</f>
        <v>1.5395784443170691E-4</v>
      </c>
      <c r="AF70" s="166">
        <f t="shared" si="1"/>
        <v>-3.1044649825677406E-3</v>
      </c>
      <c r="AG70" s="25"/>
    </row>
    <row r="71" spans="1:33" x14ac:dyDescent="0.2">
      <c r="A71" s="127">
        <f>'DJI Components'!A74</f>
        <v>44175</v>
      </c>
      <c r="B71" s="164">
        <f>Return!B71*B$255</f>
        <v>-3.4228765129793077E-4</v>
      </c>
      <c r="C71" s="165">
        <f>Return!C71*C$255</f>
        <v>4.1086366322843715E-5</v>
      </c>
      <c r="D71" s="165">
        <f>Return!D71*D$255</f>
        <v>-2.4508765947128439E-4</v>
      </c>
      <c r="E71" s="165">
        <f>Return!E71*E$255</f>
        <v>3.9962747358318986E-4</v>
      </c>
      <c r="F71" s="165">
        <f>Return!F71*F$255</f>
        <v>3.4042848407390318E-4</v>
      </c>
      <c r="G71" s="165">
        <f>Return!G71*G$255</f>
        <v>-2.2583827633215758E-4</v>
      </c>
      <c r="H71" s="165">
        <f>Return!H71*H$255</f>
        <v>1.0725327788766151E-3</v>
      </c>
      <c r="I71" s="165">
        <f>Return!I71*I$255</f>
        <v>-2.7597449711287784E-4</v>
      </c>
      <c r="J71" s="165">
        <f>Return!J71*J$255</f>
        <v>-1.7501280673744014E-4</v>
      </c>
      <c r="K71" s="165">
        <f>Return!K71*K$255</f>
        <v>-1.4026100743993095E-4</v>
      </c>
      <c r="L71" s="165">
        <f>Return!L71*L$255</f>
        <v>2.1689412657554345E-4</v>
      </c>
      <c r="M71" s="165">
        <f>Return!M71*M$255</f>
        <v>-4.2405451947350825E-5</v>
      </c>
      <c r="N71" s="165">
        <f>Return!N71*N$255</f>
        <v>-9.6642447685639049E-5</v>
      </c>
      <c r="O71" s="165">
        <f>Return!O71*O$255</f>
        <v>1.264882497836369E-4</v>
      </c>
      <c r="P71" s="165">
        <f>Return!P71*P$255</f>
        <v>-4.8111101968259333E-4</v>
      </c>
      <c r="Q71" s="165">
        <f>Return!Q71*Q$255</f>
        <v>-1.8506552725630436E-4</v>
      </c>
      <c r="R71" s="165">
        <f>Return!R71*R$255</f>
        <v>-2.1478892487098998E-4</v>
      </c>
      <c r="S71" s="165">
        <f>Return!S71*S$255</f>
        <v>-1.0382369284114659E-4</v>
      </c>
      <c r="T71" s="165">
        <f>Return!T71*T$255</f>
        <v>-1.9168593398742883E-4</v>
      </c>
      <c r="U71" s="165">
        <f>Return!U71*U$255</f>
        <v>-2.0144774659579904E-4</v>
      </c>
      <c r="V71" s="165">
        <f>Return!V71*V$255</f>
        <v>-2.9060476523933286E-4</v>
      </c>
      <c r="W71" s="165">
        <f>Return!W71*W$255</f>
        <v>-2.1992741822659533E-4</v>
      </c>
      <c r="X71" s="165">
        <f>Return!X71*X$255</f>
        <v>3.5513909800679591E-4</v>
      </c>
      <c r="Y71" s="165">
        <f>Return!Y71*Y$255</f>
        <v>4.4474166645195695E-4</v>
      </c>
      <c r="Z71" s="165">
        <f>Return!Z71*Z$255</f>
        <v>-4.6069219290157575E-4</v>
      </c>
      <c r="AA71" s="165">
        <f>Return!AA71*AA$255</f>
        <v>-5.1524081541231377E-4</v>
      </c>
      <c r="AB71" s="165">
        <f>Return!AB71*AB$255</f>
        <v>-3.1332521888228397E-4</v>
      </c>
      <c r="AC71" s="165">
        <f>Return!AC71*AC$255</f>
        <v>-9.5760912935919737E-5</v>
      </c>
      <c r="AD71" s="165">
        <f>Return!AD71*AD$255</f>
        <v>-2.7652502570018424E-4</v>
      </c>
      <c r="AE71" s="165">
        <f>Return!AE71*AE$255</f>
        <v>5.6122301751752406E-5</v>
      </c>
      <c r="AF71" s="166">
        <f t="shared" si="1"/>
        <v>-2.0404484471308417E-3</v>
      </c>
      <c r="AG71" s="25"/>
    </row>
    <row r="72" spans="1:33" x14ac:dyDescent="0.2">
      <c r="A72" s="127">
        <f>'DJI Components'!A75</f>
        <v>44176</v>
      </c>
      <c r="B72" s="164">
        <f>Return!B72*B$255</f>
        <v>1.018308422628363E-4</v>
      </c>
      <c r="C72" s="165">
        <f>Return!C72*C$255</f>
        <v>-4.4046647320419667E-4</v>
      </c>
      <c r="D72" s="165">
        <f>Return!D72*D$255</f>
        <v>-1.1103465209733413E-4</v>
      </c>
      <c r="E72" s="165">
        <f>Return!E72*E$255</f>
        <v>-2.2449259262943648E-4</v>
      </c>
      <c r="F72" s="165">
        <f>Return!F72*F$255</f>
        <v>-5.8297304418153764E-4</v>
      </c>
      <c r="G72" s="165">
        <f>Return!G72*G$255</f>
        <v>8.2002979263714096E-5</v>
      </c>
      <c r="H72" s="165">
        <f>Return!H72*H$255</f>
        <v>-3.2137154768159261E-4</v>
      </c>
      <c r="I72" s="165">
        <f>Return!I72*I$255</f>
        <v>0</v>
      </c>
      <c r="J72" s="165">
        <f>Return!J72*J$255</f>
        <v>1.8850078897582426E-4</v>
      </c>
      <c r="K72" s="165">
        <f>Return!K72*K$255</f>
        <v>-2.633351705554528E-4</v>
      </c>
      <c r="L72" s="165">
        <f>Return!L72*L$255</f>
        <v>-6.0147150958331415E-4</v>
      </c>
      <c r="M72" s="165">
        <f>Return!M72*M$255</f>
        <v>4.182988138967891E-4</v>
      </c>
      <c r="N72" s="165">
        <f>Return!N72*N$255</f>
        <v>-3.2729126790753682E-5</v>
      </c>
      <c r="O72" s="165">
        <f>Return!O72*O$255</f>
        <v>-3.5150419226041748E-4</v>
      </c>
      <c r="P72" s="165">
        <f>Return!P72*P$255</f>
        <v>-1.8405943382463115E-4</v>
      </c>
      <c r="Q72" s="165">
        <f>Return!Q72*Q$255</f>
        <v>1.5325604816639101E-4</v>
      </c>
      <c r="R72" s="165">
        <f>Return!R72*R$255</f>
        <v>-1.9677919617253994E-4</v>
      </c>
      <c r="S72" s="165">
        <f>Return!S72*S$255</f>
        <v>-4.4862848397938157E-5</v>
      </c>
      <c r="T72" s="165">
        <f>Return!T72*T$255</f>
        <v>-1.205260994336932E-5</v>
      </c>
      <c r="U72" s="165">
        <f>Return!U72*U$255</f>
        <v>4.3384491543774217E-4</v>
      </c>
      <c r="V72" s="165">
        <f>Return!V72*V$255</f>
        <v>-4.1187672028094222E-5</v>
      </c>
      <c r="W72" s="165">
        <f>Return!W72*W$255</f>
        <v>2.4598431527750688E-4</v>
      </c>
      <c r="X72" s="165">
        <f>Return!X72*X$255</f>
        <v>-7.476523782611322E-5</v>
      </c>
      <c r="Y72" s="165">
        <f>Return!Y72*Y$255</f>
        <v>-4.2913464264543455E-4</v>
      </c>
      <c r="Z72" s="165">
        <f>Return!Z72*Z$255</f>
        <v>-2.532005540582083E-4</v>
      </c>
      <c r="AA72" s="165">
        <f>Return!AA72*AA$255</f>
        <v>-8.813970433999192E-5</v>
      </c>
      <c r="AB72" s="165">
        <f>Return!AB72*AB$255</f>
        <v>-2.1996307072574088E-4</v>
      </c>
      <c r="AC72" s="165">
        <f>Return!AC72*AC$255</f>
        <v>-9.6040811714729701E-5</v>
      </c>
      <c r="AD72" s="165">
        <f>Return!AD72*AD$255</f>
        <v>-9.066240910389952E-6</v>
      </c>
      <c r="AE72" s="165">
        <f>Return!AE72*AE$255</f>
        <v>4.5316436589526148E-3</v>
      </c>
      <c r="AF72" s="166">
        <f t="shared" si="1"/>
        <v>1.5767320306622019E-3</v>
      </c>
      <c r="AG72" s="25"/>
    </row>
    <row r="73" spans="1:33" x14ac:dyDescent="0.2">
      <c r="A73" s="127">
        <f>'DJI Components'!A76</f>
        <v>44179</v>
      </c>
      <c r="B73" s="164">
        <f>Return!B73*B$255</f>
        <v>-1.800563112272983E-4</v>
      </c>
      <c r="C73" s="165">
        <f>Return!C73*C$255</f>
        <v>-7.9569767068319306E-4</v>
      </c>
      <c r="D73" s="165">
        <f>Return!D73*D$255</f>
        <v>3.0196614692962567E-4</v>
      </c>
      <c r="E73" s="165">
        <f>Return!E73*E$255</f>
        <v>-1.7155596748993362E-4</v>
      </c>
      <c r="F73" s="165">
        <f>Return!F73*F$255</f>
        <v>-2.4747203073151406E-4</v>
      </c>
      <c r="G73" s="165">
        <f>Return!G73*G$255</f>
        <v>-2.3053712763545139E-4</v>
      </c>
      <c r="H73" s="165">
        <f>Return!H73*H$255</f>
        <v>-1.0852695502701442E-3</v>
      </c>
      <c r="I73" s="165">
        <f>Return!I73*I$255</f>
        <v>-6.0166967509026982E-5</v>
      </c>
      <c r="J73" s="165">
        <f>Return!J73*J$255</f>
        <v>-4.9983132145570154E-5</v>
      </c>
      <c r="K73" s="165">
        <f>Return!K73*K$255</f>
        <v>-5.8024629629629769E-4</v>
      </c>
      <c r="L73" s="165">
        <f>Return!L73*L$255</f>
        <v>-3.0556994793734527E-4</v>
      </c>
      <c r="M73" s="165">
        <f>Return!M73*M$255</f>
        <v>-4.3175059951815106E-4</v>
      </c>
      <c r="N73" s="165">
        <f>Return!N73*N$255</f>
        <v>1.2978000966683555E-4</v>
      </c>
      <c r="O73" s="165">
        <f>Return!O73*O$255</f>
        <v>4.9601246732355149E-4</v>
      </c>
      <c r="P73" s="165">
        <f>Return!P73*P$255</f>
        <v>-1.984919980323167E-4</v>
      </c>
      <c r="Q73" s="165">
        <f>Return!Q73*Q$255</f>
        <v>-8.4559007869741871E-4</v>
      </c>
      <c r="R73" s="165">
        <f>Return!R73*R$255</f>
        <v>-3.5128666808218839E-4</v>
      </c>
      <c r="S73" s="165">
        <f>Return!S73*S$255</f>
        <v>6.6743728342247473E-4</v>
      </c>
      <c r="T73" s="165">
        <f>Return!T73*T$255</f>
        <v>-1.0607509775217589E-3</v>
      </c>
      <c r="U73" s="165">
        <f>Return!U73*U$255</f>
        <v>1.4692582169478403E-4</v>
      </c>
      <c r="V73" s="165">
        <f>Return!V73*V$255</f>
        <v>-2.7412002210066568E-4</v>
      </c>
      <c r="W73" s="165">
        <f>Return!W73*W$255</f>
        <v>-1.6115767444964865E-4</v>
      </c>
      <c r="X73" s="165">
        <f>Return!X73*X$255</f>
        <v>-1.7234571386576987E-4</v>
      </c>
      <c r="Y73" s="165">
        <f>Return!Y73*Y$255</f>
        <v>-2.371228902904939E-4</v>
      </c>
      <c r="Z73" s="165">
        <f>Return!Z73*Z$255</f>
        <v>-9.2958137328424945E-5</v>
      </c>
      <c r="AA73" s="165">
        <f>Return!AA73*AA$255</f>
        <v>-2.0436233762040438E-4</v>
      </c>
      <c r="AB73" s="165">
        <f>Return!AB73*AB$255</f>
        <v>1.6323942583302089E-4</v>
      </c>
      <c r="AC73" s="165">
        <f>Return!AC73*AC$255</f>
        <v>-4.013083008581978E-5</v>
      </c>
      <c r="AD73" s="165">
        <f>Return!AD73*AD$255</f>
        <v>-3.0612380952380985E-4</v>
      </c>
      <c r="AE73" s="165">
        <f>Return!AE73*AE$255</f>
        <v>-1.2178461877730862E-3</v>
      </c>
      <c r="AF73" s="166">
        <f t="shared" si="1"/>
        <v>-7.3952317719454411E-3</v>
      </c>
      <c r="AG73" s="25"/>
    </row>
    <row r="74" spans="1:33" x14ac:dyDescent="0.2">
      <c r="A74" s="127">
        <f>'DJI Components'!A77</f>
        <v>44180</v>
      </c>
      <c r="B74" s="164">
        <f>Return!B74*B$255</f>
        <v>3.0814093319303884E-4</v>
      </c>
      <c r="C74" s="165">
        <f>Return!C74*C$255</f>
        <v>4.9420500601392954E-4</v>
      </c>
      <c r="D74" s="165">
        <f>Return!D74*D$255</f>
        <v>1.5543623686894067E-4</v>
      </c>
      <c r="E74" s="165">
        <f>Return!E74*E$255</f>
        <v>1.669677026903793E-3</v>
      </c>
      <c r="F74" s="165">
        <f>Return!F74*F$255</f>
        <v>1.2830680011168826E-4</v>
      </c>
      <c r="G74" s="165">
        <f>Return!G74*G$255</f>
        <v>6.9081754897059406E-4</v>
      </c>
      <c r="H74" s="165">
        <f>Return!H74*H$255</f>
        <v>-2.6087879559755222E-5</v>
      </c>
      <c r="I74" s="165">
        <f>Return!I74*I$255</f>
        <v>3.6166288298691287E-4</v>
      </c>
      <c r="J74" s="165">
        <f>Return!J74*J$255</f>
        <v>3.566735498404361E-4</v>
      </c>
      <c r="K74" s="165">
        <f>Return!K74*K$255</f>
        <v>6.7219498670319699E-4</v>
      </c>
      <c r="L74" s="165">
        <f>Return!L74*L$255</f>
        <v>6.5043387535095314E-4</v>
      </c>
      <c r="M74" s="165">
        <f>Return!M74*M$255</f>
        <v>3.6503688683712604E-4</v>
      </c>
      <c r="N74" s="165">
        <f>Return!N74*N$255</f>
        <v>3.0123052909103443E-4</v>
      </c>
      <c r="O74" s="165">
        <f>Return!O74*O$255</f>
        <v>1.3208968762783434E-4</v>
      </c>
      <c r="P74" s="165">
        <f>Return!P74*P$255</f>
        <v>6.47616238816077E-4</v>
      </c>
      <c r="Q74" s="165">
        <f>Return!Q74*Q$255</f>
        <v>3.3541287752136828E-4</v>
      </c>
      <c r="R74" s="165">
        <f>Return!R74*R$255</f>
        <v>5.6917355558590006E-4</v>
      </c>
      <c r="S74" s="165">
        <f>Return!S74*S$255</f>
        <v>4.6243913233710019E-4</v>
      </c>
      <c r="T74" s="165">
        <f>Return!T74*T$255</f>
        <v>6.6401169849158071E-5</v>
      </c>
      <c r="U74" s="165">
        <f>Return!U74*U$255</f>
        <v>-1.0892001397488916E-5</v>
      </c>
      <c r="V74" s="165">
        <f>Return!V74*V$255</f>
        <v>7.6068878358786693E-4</v>
      </c>
      <c r="W74" s="165">
        <f>Return!W74*W$255</f>
        <v>1.9629198004353181E-4</v>
      </c>
      <c r="X74" s="165">
        <f>Return!X74*X$255</f>
        <v>-1.687244813656119E-4</v>
      </c>
      <c r="Y74" s="165">
        <f>Return!Y74*Y$255</f>
        <v>8.1349102619010516E-4</v>
      </c>
      <c r="Z74" s="165">
        <f>Return!Z74*Z$255</f>
        <v>3.5105543959595606E-4</v>
      </c>
      <c r="AA74" s="165">
        <f>Return!AA74*AA$255</f>
        <v>3.1677170167834225E-4</v>
      </c>
      <c r="AB74" s="165">
        <f>Return!AB74*AB$255</f>
        <v>1.7852850824286263E-4</v>
      </c>
      <c r="AC74" s="165">
        <f>Return!AC74*AC$255</f>
        <v>-1.2053841208614265E-4</v>
      </c>
      <c r="AD74" s="165">
        <f>Return!AD74*AD$255</f>
        <v>-1.60183093908417E-5</v>
      </c>
      <c r="AE74" s="165">
        <f>Return!AE74*AE$255</f>
        <v>9.1356544945443794E-4</v>
      </c>
      <c r="AF74" s="166">
        <f t="shared" si="1"/>
        <v>1.1555080729602346E-2</v>
      </c>
      <c r="AG74" s="25"/>
    </row>
    <row r="75" spans="1:33" x14ac:dyDescent="0.2">
      <c r="A75" s="127">
        <f>'DJI Components'!A78</f>
        <v>44181</v>
      </c>
      <c r="B75" s="164">
        <f>Return!B75*B$255</f>
        <v>1.3930444799135818E-4</v>
      </c>
      <c r="C75" s="165">
        <f>Return!C75*C$255</f>
        <v>-2.7987126134683866E-5</v>
      </c>
      <c r="D75" s="165">
        <f>Return!D75*D$255</f>
        <v>-3.0220173933487673E-4</v>
      </c>
      <c r="E75" s="165">
        <f>Return!E75*E$255</f>
        <v>-1.8246012314186249E-5</v>
      </c>
      <c r="F75" s="165">
        <f>Return!F75*F$255</f>
        <v>-5.2723384168482286E-4</v>
      </c>
      <c r="G75" s="165">
        <f>Return!G75*G$255</f>
        <v>-4.1084423505619212E-4</v>
      </c>
      <c r="H75" s="165">
        <f>Return!H75*H$255</f>
        <v>-2.5362760701708544E-4</v>
      </c>
      <c r="I75" s="165">
        <f>Return!I75*I$255</f>
        <v>0</v>
      </c>
      <c r="J75" s="165">
        <f>Return!J75*J$255</f>
        <v>-4.8291171371966555E-4</v>
      </c>
      <c r="K75" s="165">
        <f>Return!K75*K$255</f>
        <v>-1.8473982046789036E-4</v>
      </c>
      <c r="L75" s="165">
        <f>Return!L75*L$255</f>
        <v>1.8424714195051836E-4</v>
      </c>
      <c r="M75" s="165">
        <f>Return!M75*M$255</f>
        <v>-6.0076886523884694E-4</v>
      </c>
      <c r="N75" s="165">
        <f>Return!N75*N$255</f>
        <v>2.0026182724004469E-4</v>
      </c>
      <c r="O75" s="165">
        <f>Return!O75*O$255</f>
        <v>2.9603382524967525E-4</v>
      </c>
      <c r="P75" s="165">
        <f>Return!P75*P$255</f>
        <v>-1.0058418698218514E-4</v>
      </c>
      <c r="Q75" s="165">
        <f>Return!Q75*Q$255</f>
        <v>-1.9924486023302398E-4</v>
      </c>
      <c r="R75" s="165">
        <f>Return!R75*R$255</f>
        <v>9.696309840425687E-5</v>
      </c>
      <c r="S75" s="165">
        <f>Return!S75*S$255</f>
        <v>-1.6444785675425363E-4</v>
      </c>
      <c r="T75" s="165">
        <f>Return!T75*T$255</f>
        <v>-2.6921932801634945E-4</v>
      </c>
      <c r="U75" s="165">
        <f>Return!U75*U$255</f>
        <v>8.016927224499278E-4</v>
      </c>
      <c r="V75" s="165">
        <f>Return!V75*V$255</f>
        <v>-2.5109477187096698E-4</v>
      </c>
      <c r="W75" s="165">
        <f>Return!W75*W$255</f>
        <v>1.5124040181077418E-4</v>
      </c>
      <c r="X75" s="165">
        <f>Return!X75*X$255</f>
        <v>5.2539951465998918E-4</v>
      </c>
      <c r="Y75" s="165">
        <f>Return!Y75*Y$255</f>
        <v>4.3714363630368663E-5</v>
      </c>
      <c r="Z75" s="165">
        <f>Return!Z75*Z$255</f>
        <v>-3.238604011437015E-5</v>
      </c>
      <c r="AA75" s="165">
        <f>Return!AA75*AA$255</f>
        <v>-3.5232535676837928E-4</v>
      </c>
      <c r="AB75" s="165">
        <f>Return!AB75*AB$255</f>
        <v>-1.4397677028232802E-5</v>
      </c>
      <c r="AC75" s="165">
        <f>Return!AC75*AC$255</f>
        <v>-7.1780220738113518E-4</v>
      </c>
      <c r="AD75" s="165">
        <f>Return!AD75*AD$255</f>
        <v>-3.4347437362998907E-5</v>
      </c>
      <c r="AE75" s="165">
        <f>Return!AE75*AE$255</f>
        <v>-1.5714364926054566E-4</v>
      </c>
      <c r="AF75" s="166">
        <f t="shared" si="1"/>
        <v>-2.6626969893537781E-3</v>
      </c>
      <c r="AG75" s="25"/>
    </row>
    <row r="76" spans="1:33" x14ac:dyDescent="0.2">
      <c r="A76" s="127">
        <f>'DJI Components'!A79</f>
        <v>44182</v>
      </c>
      <c r="B76" s="164">
        <f>Return!B76*B$255</f>
        <v>2.3563650337753798E-4</v>
      </c>
      <c r="C76" s="165">
        <f>Return!C76*C$255</f>
        <v>-5.6014005602252521E-6</v>
      </c>
      <c r="D76" s="165">
        <f>Return!D76*D$255</f>
        <v>4.0856869425755319E-4</v>
      </c>
      <c r="E76" s="165">
        <f>Return!E76*E$255</f>
        <v>2.3211512242831873E-4</v>
      </c>
      <c r="F76" s="165">
        <f>Return!F76*F$255</f>
        <v>-6.8328243421619621E-4</v>
      </c>
      <c r="G76" s="165">
        <f>Return!G76*G$255</f>
        <v>-6.1281708449397357E-5</v>
      </c>
      <c r="H76" s="165">
        <f>Return!H76*H$255</f>
        <v>-1.0523471029650899E-4</v>
      </c>
      <c r="I76" s="165">
        <f>Return!I76*I$255</f>
        <v>7.4537118190135895E-5</v>
      </c>
      <c r="J76" s="165">
        <f>Return!J76*J$255</f>
        <v>1.3192549066605905E-4</v>
      </c>
      <c r="K76" s="165">
        <f>Return!K76*K$255</f>
        <v>0</v>
      </c>
      <c r="L76" s="165">
        <f>Return!L76*L$255</f>
        <v>9.0247499578880819E-5</v>
      </c>
      <c r="M76" s="165">
        <f>Return!M76*M$255</f>
        <v>2.5834942315327382E-4</v>
      </c>
      <c r="N76" s="165">
        <f>Return!N76*N$255</f>
        <v>5.4156374061694972E-4</v>
      </c>
      <c r="O76" s="165">
        <f>Return!O76*O$255</f>
        <v>-3.0646649008476317E-4</v>
      </c>
      <c r="P76" s="165">
        <f>Return!P76*P$255</f>
        <v>0</v>
      </c>
      <c r="Q76" s="165">
        <f>Return!Q76*Q$255</f>
        <v>8.7971249031931396E-4</v>
      </c>
      <c r="R76" s="165">
        <f>Return!R76*R$255</f>
        <v>-2.7623546768711739E-4</v>
      </c>
      <c r="S76" s="165">
        <f>Return!S76*S$255</f>
        <v>7.0158558416855143E-5</v>
      </c>
      <c r="T76" s="165">
        <f>Return!T76*T$255</f>
        <v>-4.1729210158288531E-6</v>
      </c>
      <c r="U76" s="165">
        <f>Return!U76*U$255</f>
        <v>2.1281618727719831E-5</v>
      </c>
      <c r="V76" s="165">
        <f>Return!V76*V$255</f>
        <v>5.2045782431085665E-4</v>
      </c>
      <c r="W76" s="165">
        <f>Return!W76*W$255</f>
        <v>2.3797284462330945E-4</v>
      </c>
      <c r="X76" s="165">
        <f>Return!X76*X$255</f>
        <v>3.4284396914804709E-4</v>
      </c>
      <c r="Y76" s="165">
        <f>Return!Y76*Y$255</f>
        <v>1.4309201382773176E-4</v>
      </c>
      <c r="Z76" s="165">
        <f>Return!Z76*Z$255</f>
        <v>2.2887733320222647E-4</v>
      </c>
      <c r="AA76" s="165">
        <f>Return!AA76*AA$255</f>
        <v>5.5637901296390348E-5</v>
      </c>
      <c r="AB76" s="165">
        <f>Return!AB76*AB$255</f>
        <v>4.6573981596184459E-4</v>
      </c>
      <c r="AC76" s="165">
        <f>Return!AC76*AC$255</f>
        <v>3.6267887477775171E-4</v>
      </c>
      <c r="AD76" s="165">
        <f>Return!AD76*AD$255</f>
        <v>1.5357056825731074E-4</v>
      </c>
      <c r="AE76" s="165">
        <f>Return!AE76*AE$255</f>
        <v>8.2795751004960391E-5</v>
      </c>
      <c r="AF76" s="166">
        <f t="shared" si="1"/>
        <v>4.0954880238329907E-3</v>
      </c>
      <c r="AG76" s="25"/>
    </row>
    <row r="77" spans="1:33" x14ac:dyDescent="0.2">
      <c r="A77" s="127">
        <f>'DJI Components'!A80</f>
        <v>44183</v>
      </c>
      <c r="B77" s="164">
        <f>Return!B77*B$255</f>
        <v>-4.3399567470877216E-5</v>
      </c>
      <c r="C77" s="165">
        <f>Return!C77*C$255</f>
        <v>-4.1183419144251719E-4</v>
      </c>
      <c r="D77" s="165">
        <f>Return!D77*D$255</f>
        <v>-3.9641353003199895E-4</v>
      </c>
      <c r="E77" s="165">
        <f>Return!E77*E$255</f>
        <v>-5.283587276747677E-4</v>
      </c>
      <c r="F77" s="165">
        <f>Return!F77*F$255</f>
        <v>-2.2449300402670457E-4</v>
      </c>
      <c r="G77" s="165">
        <f>Return!G77*G$255</f>
        <v>3.3301873825251812E-4</v>
      </c>
      <c r="H77" s="165">
        <f>Return!H77*H$255</f>
        <v>-4.5997886543850026E-4</v>
      </c>
      <c r="I77" s="165">
        <f>Return!I77*I$255</f>
        <v>4.6110293023947276E-4</v>
      </c>
      <c r="J77" s="165">
        <f>Return!J77*J$255</f>
        <v>2.94100494337024E-4</v>
      </c>
      <c r="K77" s="165">
        <f>Return!K77*K$255</f>
        <v>1.133195821418198E-3</v>
      </c>
      <c r="L77" s="165">
        <f>Return!L77*L$255</f>
        <v>-3.1365327031149801E-4</v>
      </c>
      <c r="M77" s="165">
        <f>Return!M77*M$255</f>
        <v>-2.9882812463752166E-4</v>
      </c>
      <c r="N77" s="165">
        <f>Return!N77*N$255</f>
        <v>-4.2826939532940588E-4</v>
      </c>
      <c r="O77" s="165">
        <f>Return!O77*O$255</f>
        <v>-2.0993766857765033E-3</v>
      </c>
      <c r="P77" s="165">
        <f>Return!P77*P$255</f>
        <v>7.9648212619580031E-5</v>
      </c>
      <c r="Q77" s="165">
        <f>Return!Q77*Q$255</f>
        <v>1.9311722192587587E-4</v>
      </c>
      <c r="R77" s="165">
        <f>Return!R77*R$255</f>
        <v>-1.6433971473229039E-4</v>
      </c>
      <c r="S77" s="165">
        <f>Return!S77*S$255</f>
        <v>1.2913294437961743E-4</v>
      </c>
      <c r="T77" s="165">
        <f>Return!T77*T$255</f>
        <v>-1.2110644989058821E-4</v>
      </c>
      <c r="U77" s="165">
        <f>Return!U77*U$255</f>
        <v>-1.2609029981548449E-4</v>
      </c>
      <c r="V77" s="165">
        <f>Return!V77*V$255</f>
        <v>-7.6393855278766116E-4</v>
      </c>
      <c r="W77" s="165">
        <f>Return!W77*W$255</f>
        <v>1.9047450271247879E-4</v>
      </c>
      <c r="X77" s="165">
        <f>Return!X77*X$255</f>
        <v>2.2279199323765503E-4</v>
      </c>
      <c r="Y77" s="165">
        <f>Return!Y77*Y$255</f>
        <v>2.0044000241812299E-4</v>
      </c>
      <c r="Z77" s="165">
        <f>Return!Z77*Z$255</f>
        <v>-3.2097324658495461E-4</v>
      </c>
      <c r="AA77" s="165">
        <f>Return!AA77*AA$255</f>
        <v>2.4995890407017256E-4</v>
      </c>
      <c r="AB77" s="165">
        <f>Return!AB77*AB$255</f>
        <v>2.0520409809843267E-5</v>
      </c>
      <c r="AC77" s="165">
        <f>Return!AC77*AC$255</f>
        <v>-1.5492661069161918E-4</v>
      </c>
      <c r="AD77" s="165">
        <f>Return!AD77*AD$255</f>
        <v>-3.4225186821693991E-5</v>
      </c>
      <c r="AE77" s="165">
        <f>Return!AE77*AE$255</f>
        <v>-1.2676538722579864E-4</v>
      </c>
      <c r="AF77" s="166">
        <f t="shared" si="1"/>
        <v>-3.5094686352698267E-3</v>
      </c>
      <c r="AG77" s="25"/>
    </row>
    <row r="78" spans="1:33" x14ac:dyDescent="0.2">
      <c r="A78" s="127">
        <f>'DJI Components'!A81</f>
        <v>44186</v>
      </c>
      <c r="B78" s="164">
        <f>Return!B78*B$255</f>
        <v>-1.4359558791817716E-4</v>
      </c>
      <c r="C78" s="165">
        <f>Return!C78*C$255</f>
        <v>-3.1202960919020454E-4</v>
      </c>
      <c r="D78" s="165">
        <f>Return!D78*D$255</f>
        <v>-1.7214567729851489E-4</v>
      </c>
      <c r="E78" s="165">
        <f>Return!E78*E$255</f>
        <v>4.1317752261137061E-4</v>
      </c>
      <c r="F78" s="165">
        <f>Return!F78*F$255</f>
        <v>-6.6742813803562684E-5</v>
      </c>
      <c r="G78" s="165">
        <f>Return!G78*G$255</f>
        <v>-1.4736276323567369E-4</v>
      </c>
      <c r="H78" s="165">
        <f>Return!H78*H$255</f>
        <v>-4.2053980761082023E-4</v>
      </c>
      <c r="I78" s="165">
        <f>Return!I78*I$255</f>
        <v>-4.1079666396999596E-4</v>
      </c>
      <c r="J78" s="165">
        <f>Return!J78*J$255</f>
        <v>-5.7685210605934087E-4</v>
      </c>
      <c r="K78" s="165">
        <f>Return!K78*K$255</f>
        <v>-3.4734578991495825E-4</v>
      </c>
      <c r="L78" s="165">
        <f>Return!L78*L$255</f>
        <v>2.0443571212910962E-3</v>
      </c>
      <c r="M78" s="165">
        <f>Return!M78*M$255</f>
        <v>9.8395705685120713E-5</v>
      </c>
      <c r="N78" s="165">
        <f>Return!N78*N$255</f>
        <v>6.6553025949452518E-5</v>
      </c>
      <c r="O78" s="165">
        <f>Return!O78*O$255</f>
        <v>-7.7257903018498333E-4</v>
      </c>
      <c r="P78" s="165">
        <f>Return!P78*P$255</f>
        <v>-6.5156907405486593E-4</v>
      </c>
      <c r="Q78" s="165">
        <f>Return!Q78*Q$255</f>
        <v>-3.2144436136100443E-4</v>
      </c>
      <c r="R78" s="165">
        <f>Return!R78*R$255</f>
        <v>1.2512599162816107E-3</v>
      </c>
      <c r="S78" s="165">
        <f>Return!S78*S$255</f>
        <v>-5.2848613977602983E-4</v>
      </c>
      <c r="T78" s="165">
        <f>Return!T78*T$255</f>
        <v>-1.0059245009102676E-4</v>
      </c>
      <c r="U78" s="165">
        <f>Return!U78*U$255</f>
        <v>6.0996997014142187E-4</v>
      </c>
      <c r="V78" s="165">
        <f>Return!V78*V$255</f>
        <v>1.6365591125429234E-3</v>
      </c>
      <c r="W78" s="165">
        <f>Return!W78*W$255</f>
        <v>-3.6440091017553669E-4</v>
      </c>
      <c r="X78" s="165">
        <f>Return!X78*X$255</f>
        <v>-1.4070146558608682E-4</v>
      </c>
      <c r="Y78" s="165">
        <f>Return!Y78*Y$255</f>
        <v>-1.7043712969583291E-4</v>
      </c>
      <c r="Z78" s="165">
        <f>Return!Z78*Z$255</f>
        <v>-2.2657150403040393E-4</v>
      </c>
      <c r="AA78" s="165">
        <f>Return!AA78*AA$255</f>
        <v>-5.347871959662724E-4</v>
      </c>
      <c r="AB78" s="165">
        <f>Return!AB78*AB$255</f>
        <v>-3.6281656046708671E-4</v>
      </c>
      <c r="AC78" s="165">
        <f>Return!AC78*AC$255</f>
        <v>-1.6384861547920812E-5</v>
      </c>
      <c r="AD78" s="165">
        <f>Return!AD78*AD$255</f>
        <v>4.5686880007241484E-6</v>
      </c>
      <c r="AE78" s="165">
        <f>Return!AE78*AE$255</f>
        <v>-4.2416122249693266E-4</v>
      </c>
      <c r="AF78" s="166">
        <f t="shared" si="1"/>
        <v>-1.0875016619315107E-3</v>
      </c>
      <c r="AG78" s="25"/>
    </row>
    <row r="79" spans="1:33" x14ac:dyDescent="0.2">
      <c r="A79" s="127">
        <f>'DJI Components'!A82</f>
        <v>44187</v>
      </c>
      <c r="B79" s="164">
        <f>Return!B79*B$255</f>
        <v>-1.6699020455447356E-4</v>
      </c>
      <c r="C79" s="165">
        <f>Return!C79*C$255</f>
        <v>-5.3260056011451926E-4</v>
      </c>
      <c r="D79" s="165">
        <f>Return!D79*D$255</f>
        <v>-9.2678032284938903E-4</v>
      </c>
      <c r="E79" s="165">
        <f>Return!E79*E$255</f>
        <v>9.4881829885315276E-4</v>
      </c>
      <c r="F79" s="165">
        <f>Return!F79*F$255</f>
        <v>-8.0555530958207702E-5</v>
      </c>
      <c r="G79" s="165">
        <f>Return!G79*G$255</f>
        <v>-6.6237454124390047E-4</v>
      </c>
      <c r="H79" s="165">
        <f>Return!H79*H$255</f>
        <v>-6.6983973375954367E-4</v>
      </c>
      <c r="I79" s="165">
        <f>Return!I79*I$255</f>
        <v>-1.4111853518006997E-4</v>
      </c>
      <c r="J79" s="165">
        <f>Return!J79*J$255</f>
        <v>-3.156157233677274E-5</v>
      </c>
      <c r="K79" s="165">
        <f>Return!K79*K$255</f>
        <v>-2.4812635264610155E-4</v>
      </c>
      <c r="L79" s="165">
        <f>Return!L79*L$255</f>
        <v>-8.9371607454194664E-4</v>
      </c>
      <c r="M79" s="165">
        <f>Return!M79*M$255</f>
        <v>-4.3039367517211749E-4</v>
      </c>
      <c r="N79" s="165">
        <f>Return!N79*N$255</f>
        <v>-1.1685314772450865E-4</v>
      </c>
      <c r="O79" s="165">
        <f>Return!O79*O$255</f>
        <v>-1.3661417594303579E-4</v>
      </c>
      <c r="P79" s="165">
        <f>Return!P79*P$255</f>
        <v>5.9432693568621056E-5</v>
      </c>
      <c r="Q79" s="165">
        <f>Return!Q79*Q$255</f>
        <v>-6.5351586319395411E-5</v>
      </c>
      <c r="R79" s="165">
        <f>Return!R79*R$255</f>
        <v>-5.0721838779180792E-4</v>
      </c>
      <c r="S79" s="165">
        <f>Return!S79*S$255</f>
        <v>3.936945912067132E-5</v>
      </c>
      <c r="T79" s="165">
        <f>Return!T79*T$255</f>
        <v>5.4651790079847848E-5</v>
      </c>
      <c r="U79" s="165">
        <f>Return!U79*U$255</f>
        <v>2.0216631838206509E-4</v>
      </c>
      <c r="V79" s="165">
        <f>Return!V79*V$255</f>
        <v>-3.6337706716538243E-4</v>
      </c>
      <c r="W79" s="165">
        <f>Return!W79*W$255</f>
        <v>-2.3511755181934528E-4</v>
      </c>
      <c r="X79" s="165">
        <f>Return!X79*X$255</f>
        <v>6.9177624398326638E-4</v>
      </c>
      <c r="Y79" s="165">
        <f>Return!Y79*Y$255</f>
        <v>-4.0294319520563687E-4</v>
      </c>
      <c r="Z79" s="165">
        <f>Return!Z79*Z$255</f>
        <v>-1.0612324857058504E-4</v>
      </c>
      <c r="AA79" s="165">
        <f>Return!AA79*AA$255</f>
        <v>-2.8015912096736409E-4</v>
      </c>
      <c r="AB79" s="165">
        <f>Return!AB79*AB$255</f>
        <v>-5.0555780039769345E-4</v>
      </c>
      <c r="AC79" s="165">
        <f>Return!AC79*AC$255</f>
        <v>-1.1474453477966716E-3</v>
      </c>
      <c r="AD79" s="165">
        <f>Return!AD79*AD$255</f>
        <v>-4.0419355298444796E-4</v>
      </c>
      <c r="AE79" s="165">
        <f>Return!AE79*AE$255</f>
        <v>-4.6869568064489275E-5</v>
      </c>
      <c r="AF79" s="166">
        <f t="shared" si="1"/>
        <v>-7.1056660501197808E-3</v>
      </c>
      <c r="AG79" s="25"/>
    </row>
    <row r="80" spans="1:33" x14ac:dyDescent="0.2">
      <c r="A80" s="127">
        <f>'DJI Components'!A83</f>
        <v>44188</v>
      </c>
      <c r="B80" s="164">
        <f>Return!B80*B$255</f>
        <v>-1.5066445522369983E-4</v>
      </c>
      <c r="C80" s="165">
        <f>Return!C80*C$255</f>
        <v>6.9838322047010388E-4</v>
      </c>
      <c r="D80" s="165">
        <f>Return!D80*D$255</f>
        <v>2.9413049698786181E-4</v>
      </c>
      <c r="E80" s="165">
        <f>Return!E80*E$255</f>
        <v>-2.3253411311290699E-4</v>
      </c>
      <c r="F80" s="165">
        <f>Return!F80*F$255</f>
        <v>1.3864810984542212E-4</v>
      </c>
      <c r="G80" s="165">
        <f>Return!G80*G$255</f>
        <v>3.4733944560720874E-4</v>
      </c>
      <c r="H80" s="165">
        <f>Return!H80*H$255</f>
        <v>5.2552591442793788E-4</v>
      </c>
      <c r="I80" s="165">
        <f>Return!I80*I$255</f>
        <v>-2.3122100912704722E-4</v>
      </c>
      <c r="J80" s="165">
        <f>Return!J80*J$255</f>
        <v>2.0217589849036433E-4</v>
      </c>
      <c r="K80" s="165">
        <f>Return!K80*K$255</f>
        <v>4.87787347885608E-5</v>
      </c>
      <c r="L80" s="165">
        <f>Return!L80*L$255</f>
        <v>8.4769697598513125E-4</v>
      </c>
      <c r="M80" s="165">
        <f>Return!M80*M$255</f>
        <v>3.2862091312922578E-4</v>
      </c>
      <c r="N80" s="165">
        <f>Return!N80*N$255</f>
        <v>-2.8392212552967125E-5</v>
      </c>
      <c r="O80" s="165">
        <f>Return!O80*O$255</f>
        <v>2.887892696031772E-4</v>
      </c>
      <c r="P80" s="165">
        <f>Return!P80*P$255</f>
        <v>7.8203219171564994E-5</v>
      </c>
      <c r="Q80" s="165">
        <f>Return!Q80*Q$255</f>
        <v>-1.7024598282098605E-4</v>
      </c>
      <c r="R80" s="165">
        <f>Return!R80*R$255</f>
        <v>9.3148189252045084E-4</v>
      </c>
      <c r="S80" s="165">
        <f>Return!S80*S$255</f>
        <v>1.5730149890498996E-5</v>
      </c>
      <c r="T80" s="165">
        <f>Return!T80*T$255</f>
        <v>1.4270368350944492E-4</v>
      </c>
      <c r="U80" s="165">
        <f>Return!U80*U$255</f>
        <v>-4.3463992943371848E-4</v>
      </c>
      <c r="V80" s="165">
        <f>Return!V80*V$255</f>
        <v>-1.6146063286099168E-4</v>
      </c>
      <c r="W80" s="165">
        <f>Return!W80*W$255</f>
        <v>-5.1264981175673054E-5</v>
      </c>
      <c r="X80" s="165">
        <f>Return!X80*X$255</f>
        <v>-5.3928638842369494E-4</v>
      </c>
      <c r="Y80" s="165">
        <f>Return!Y80*Y$255</f>
        <v>3.5902721841619316E-4</v>
      </c>
      <c r="Z80" s="165">
        <f>Return!Z80*Z$255</f>
        <v>2.5670735430661411E-4</v>
      </c>
      <c r="AA80" s="165">
        <f>Return!AA80*AA$255</f>
        <v>-1.6953720394852213E-5</v>
      </c>
      <c r="AB80" s="165">
        <f>Return!AB80*AB$255</f>
        <v>-8.7445428568055922E-5</v>
      </c>
      <c r="AC80" s="165">
        <f>Return!AC80*AC$255</f>
        <v>5.0929377811730352E-4</v>
      </c>
      <c r="AD80" s="165">
        <f>Return!AD80*AD$255</f>
        <v>-2.2653629689973752E-4</v>
      </c>
      <c r="AE80" s="165">
        <f>Return!AE80*AE$255</f>
        <v>6.0623957261397941E-4</v>
      </c>
      <c r="AF80" s="166">
        <f t="shared" si="1"/>
        <v>4.2888306972867123E-3</v>
      </c>
      <c r="AG80" s="25"/>
    </row>
    <row r="81" spans="1:33" x14ac:dyDescent="0.2">
      <c r="A81" s="127">
        <f>'DJI Components'!A84</f>
        <v>44189</v>
      </c>
      <c r="B81" s="164">
        <f>Return!B81*B$255</f>
        <v>1.0153820809036447E-4</v>
      </c>
      <c r="C81" s="165">
        <f>Return!C81*C$255</f>
        <v>1.1400912363142001E-4</v>
      </c>
      <c r="D81" s="165">
        <f>Return!D81*D$255</f>
        <v>-1.496516239078242E-6</v>
      </c>
      <c r="E81" s="165">
        <f>Return!E81*E$255</f>
        <v>2.5707441101974942E-4</v>
      </c>
      <c r="F81" s="165">
        <f>Return!F81*F$255</f>
        <v>-3.8539274688218866E-4</v>
      </c>
      <c r="G81" s="165">
        <f>Return!G81*G$255</f>
        <v>2.1298060994261457E-4</v>
      </c>
      <c r="H81" s="165">
        <f>Return!H81*H$255</f>
        <v>-1.4003967464022807E-4</v>
      </c>
      <c r="I81" s="165">
        <f>Return!I81*I$255</f>
        <v>1.2017424995851567E-4</v>
      </c>
      <c r="J81" s="165">
        <f>Return!J81*J$255</f>
        <v>2.2607195832434387E-4</v>
      </c>
      <c r="K81" s="165">
        <f>Return!K81*K$255</f>
        <v>2.4353729071531956E-5</v>
      </c>
      <c r="L81" s="165">
        <f>Return!L81*L$255</f>
        <v>-3.7695195480565617E-5</v>
      </c>
      <c r="M81" s="165">
        <f>Return!M81*M$255</f>
        <v>-7.3020300815425834E-5</v>
      </c>
      <c r="N81" s="165">
        <f>Return!N81*N$255</f>
        <v>1.3713539258837967E-4</v>
      </c>
      <c r="O81" s="165">
        <f>Return!O81*O$255</f>
        <v>3.5788418867654194E-4</v>
      </c>
      <c r="P81" s="165">
        <f>Return!P81*P$255</f>
        <v>2.1253698876722756E-4</v>
      </c>
      <c r="Q81" s="165">
        <f>Return!Q81*Q$255</f>
        <v>1.1627374687894025E-4</v>
      </c>
      <c r="R81" s="165">
        <f>Return!R81*R$255</f>
        <v>-1.4658537885450611E-4</v>
      </c>
      <c r="S81" s="165">
        <f>Return!S81*S$255</f>
        <v>-9.9048043913193182E-5</v>
      </c>
      <c r="T81" s="165">
        <f>Return!T81*T$255</f>
        <v>1.5880913497348103E-4</v>
      </c>
      <c r="U81" s="165">
        <f>Return!U81*U$255</f>
        <v>2.6091092339919353E-4</v>
      </c>
      <c r="V81" s="165">
        <f>Return!V81*V$255</f>
        <v>-3.7619687180904621E-5</v>
      </c>
      <c r="W81" s="165">
        <f>Return!W81*W$255</f>
        <v>3.3739304691387715E-4</v>
      </c>
      <c r="X81" s="165">
        <f>Return!X81*X$255</f>
        <v>-2.418317798567567E-4</v>
      </c>
      <c r="Y81" s="165">
        <f>Return!Y81*Y$255</f>
        <v>1.3048399462209926E-4</v>
      </c>
      <c r="Z81" s="165">
        <f>Return!Z81*Z$255</f>
        <v>3.1596641270140353E-4</v>
      </c>
      <c r="AA81" s="165">
        <f>Return!AA81*AA$255</f>
        <v>-6.7842040951641511E-5</v>
      </c>
      <c r="AB81" s="165">
        <f>Return!AB81*AB$255</f>
        <v>5.5203668620176967E-4</v>
      </c>
      <c r="AC81" s="165">
        <f>Return!AC81*AC$255</f>
        <v>-2.0901262960486554E-4</v>
      </c>
      <c r="AD81" s="165">
        <f>Return!AD81*AD$255</f>
        <v>6.5167573906103435E-5</v>
      </c>
      <c r="AE81" s="165">
        <f>Return!AE81*AE$255</f>
        <v>3.4570824332780248E-5</v>
      </c>
      <c r="AF81" s="166">
        <f t="shared" si="1"/>
        <v>2.2957872095809833E-3</v>
      </c>
      <c r="AG81" s="25"/>
    </row>
    <row r="82" spans="1:33" x14ac:dyDescent="0.2">
      <c r="A82" s="127">
        <f>'DJI Components'!A85</f>
        <v>44193</v>
      </c>
      <c r="B82" s="164">
        <f>Return!B82*B$255</f>
        <v>3.6290586684454652E-5</v>
      </c>
      <c r="C82" s="165">
        <f>Return!C82*C$255</f>
        <v>2.8689192365104844E-4</v>
      </c>
      <c r="D82" s="165">
        <f>Return!D82*D$255</f>
        <v>1.076572650021701E-4</v>
      </c>
      <c r="E82" s="165">
        <f>Return!E82*E$255</f>
        <v>1.1921903877735545E-3</v>
      </c>
      <c r="F82" s="165">
        <f>Return!F82*F$255</f>
        <v>-1.6271364330162631E-4</v>
      </c>
      <c r="G82" s="165">
        <f>Return!G82*G$255</f>
        <v>-2.2091093288309678E-4</v>
      </c>
      <c r="H82" s="165">
        <f>Return!H82*H$255</f>
        <v>-1.6797530759852982E-4</v>
      </c>
      <c r="I82" s="165">
        <f>Return!I82*I$255</f>
        <v>2.8438631302830268E-4</v>
      </c>
      <c r="J82" s="165">
        <f>Return!J82*J$255</f>
        <v>4.4910242856353774E-4</v>
      </c>
      <c r="K82" s="165">
        <f>Return!K82*K$255</f>
        <v>-3.0419175693511267E-4</v>
      </c>
      <c r="L82" s="165">
        <f>Return!L82*L$255</f>
        <v>4.4633457558294806E-4</v>
      </c>
      <c r="M82" s="165">
        <f>Return!M82*M$255</f>
        <v>6.5225823184711368E-5</v>
      </c>
      <c r="N82" s="165">
        <f>Return!N82*N$255</f>
        <v>-2.0547429989972537E-4</v>
      </c>
      <c r="O82" s="165">
        <f>Return!O82*O$255</f>
        <v>0</v>
      </c>
      <c r="P82" s="165">
        <f>Return!P82*P$255</f>
        <v>3.4752318527238774E-5</v>
      </c>
      <c r="Q82" s="165">
        <f>Return!Q82*Q$255</f>
        <v>1.5740823228126792E-4</v>
      </c>
      <c r="R82" s="165">
        <f>Return!R82*R$255</f>
        <v>2.1950932106109544E-4</v>
      </c>
      <c r="S82" s="165">
        <f>Return!S82*S$255</f>
        <v>4.1471608755404933E-4</v>
      </c>
      <c r="T82" s="165">
        <f>Return!T82*T$255</f>
        <v>1.2893991619774929E-4</v>
      </c>
      <c r="U82" s="165">
        <f>Return!U82*U$255</f>
        <v>3.3071560044893497E-4</v>
      </c>
      <c r="V82" s="165">
        <f>Return!V82*V$255</f>
        <v>1.9538299548753634E-4</v>
      </c>
      <c r="W82" s="165">
        <f>Return!W82*W$255</f>
        <v>2.3235356593798902E-4</v>
      </c>
      <c r="X82" s="165">
        <f>Return!X82*X$255</f>
        <v>-1.6830543081010804E-4</v>
      </c>
      <c r="Y82" s="165">
        <f>Return!Y82*Y$255</f>
        <v>1.6848315756312626E-4</v>
      </c>
      <c r="Z82" s="165">
        <f>Return!Z82*Z$255</f>
        <v>5.0470992534291286E-4</v>
      </c>
      <c r="AA82" s="165">
        <f>Return!AA82*AA$255</f>
        <v>7.9311126217988345E-5</v>
      </c>
      <c r="AB82" s="165">
        <f>Return!AB82*AB$255</f>
        <v>6.2769654312293537E-4</v>
      </c>
      <c r="AC82" s="165">
        <f>Return!AC82*AC$255</f>
        <v>3.3653879361946376E-5</v>
      </c>
      <c r="AD82" s="165">
        <f>Return!AD82*AD$255</f>
        <v>3.9953565621370459E-4</v>
      </c>
      <c r="AE82" s="165">
        <f>Return!AE82*AE$255</f>
        <v>9.8428694297942134E-4</v>
      </c>
      <c r="AF82" s="166">
        <f t="shared" si="1"/>
        <v>6.1499632003404244E-3</v>
      </c>
      <c r="AG82" s="25"/>
    </row>
    <row r="83" spans="1:33" x14ac:dyDescent="0.2">
      <c r="A83" s="127">
        <f>'DJI Components'!A86</f>
        <v>44194</v>
      </c>
      <c r="B83" s="164">
        <f>Return!B83*B$255</f>
        <v>-1.6408161439773378E-4</v>
      </c>
      <c r="C83" s="165">
        <f>Return!C83*C$255</f>
        <v>-6.195843137919432E-5</v>
      </c>
      <c r="D83" s="165">
        <f>Return!D83*D$255</f>
        <v>4.7991669817199303E-4</v>
      </c>
      <c r="E83" s="165">
        <f>Return!E83*E$255</f>
        <v>-4.43828364272029E-4</v>
      </c>
      <c r="F83" s="165">
        <f>Return!F83*F$255</f>
        <v>2.4681691727490574E-5</v>
      </c>
      <c r="G83" s="165">
        <f>Return!G83*G$255</f>
        <v>-3.2142943473573897E-4</v>
      </c>
      <c r="H83" s="165">
        <f>Return!H83*H$255</f>
        <v>-1.1385983241791001E-4</v>
      </c>
      <c r="I83" s="165">
        <f>Return!I83*I$255</f>
        <v>-2.077760555554753E-4</v>
      </c>
      <c r="J83" s="165">
        <f>Return!J83*J$255</f>
        <v>-1.8463195470208581E-5</v>
      </c>
      <c r="K83" s="165">
        <f>Return!K83*K$255</f>
        <v>2.4560078137899249E-5</v>
      </c>
      <c r="L83" s="165">
        <f>Return!L83*L$255</f>
        <v>-2.0288224050051261E-4</v>
      </c>
      <c r="M83" s="165">
        <f>Return!M83*M$255</f>
        <v>-1.2860769621217589E-4</v>
      </c>
      <c r="N83" s="165">
        <f>Return!N83*N$255</f>
        <v>-3.7882983596409701E-4</v>
      </c>
      <c r="O83" s="165">
        <f>Return!O83*O$255</f>
        <v>1.6429424261737843E-3</v>
      </c>
      <c r="P83" s="165">
        <f>Return!P83*P$255</f>
        <v>-2.7239144367889508E-4</v>
      </c>
      <c r="Q83" s="165">
        <f>Return!Q83*Q$255</f>
        <v>2.0671431720894104E-4</v>
      </c>
      <c r="R83" s="165">
        <f>Return!R83*R$255</f>
        <v>-8.7759696434008822E-5</v>
      </c>
      <c r="S83" s="165">
        <f>Return!S83*S$255</f>
        <v>-2.0403030488059802E-4</v>
      </c>
      <c r="T83" s="165">
        <f>Return!T83*T$255</f>
        <v>4.0190746337456226E-4</v>
      </c>
      <c r="U83" s="165">
        <f>Return!U83*U$255</f>
        <v>-1.2002325966025129E-4</v>
      </c>
      <c r="V83" s="165">
        <f>Return!V83*V$255</f>
        <v>-2.0126519278842829E-4</v>
      </c>
      <c r="W83" s="165">
        <f>Return!W83*W$255</f>
        <v>-6.2492792309269216E-5</v>
      </c>
      <c r="X83" s="165">
        <f>Return!X83*X$255</f>
        <v>-3.2347934616933451E-4</v>
      </c>
      <c r="Y83" s="165">
        <f>Return!Y83*Y$255</f>
        <v>-2.0116291590157597E-4</v>
      </c>
      <c r="Z83" s="165">
        <f>Return!Z83*Z$255</f>
        <v>1.3489366974401841E-4</v>
      </c>
      <c r="AA83" s="165">
        <f>Return!AA83*AA$255</f>
        <v>-9.6077201311176952E-5</v>
      </c>
      <c r="AB83" s="165">
        <f>Return!AB83*AB$255</f>
        <v>2.7277272869680549E-4</v>
      </c>
      <c r="AC83" s="165">
        <f>Return!AC83*AC$255</f>
        <v>-2.1011934778954281E-4</v>
      </c>
      <c r="AD83" s="165">
        <f>Return!AD83*AD$255</f>
        <v>-2.1117339064058807E-4</v>
      </c>
      <c r="AE83" s="165">
        <f>Return!AE83*AE$255</f>
        <v>-2.9072980567261449E-4</v>
      </c>
      <c r="AF83" s="166">
        <f t="shared" si="1"/>
        <v>-1.1340323249058647E-3</v>
      </c>
      <c r="AG83" s="25"/>
    </row>
    <row r="84" spans="1:33" x14ac:dyDescent="0.2">
      <c r="A84" s="127">
        <f>'DJI Components'!A87</f>
        <v>44195</v>
      </c>
      <c r="B84" s="164">
        <f>Return!B84*B$255</f>
        <v>4.9850444066135147E-5</v>
      </c>
      <c r="C84" s="165">
        <f>Return!C84*C$255</f>
        <v>3.6397523021253577E-4</v>
      </c>
      <c r="D84" s="165">
        <f>Return!D84*D$255</f>
        <v>4.4078548157059729E-5</v>
      </c>
      <c r="E84" s="165">
        <f>Return!E84*E$255</f>
        <v>-2.8422284239969876E-4</v>
      </c>
      <c r="F84" s="165">
        <f>Return!F84*F$255</f>
        <v>6.4739576107900973E-5</v>
      </c>
      <c r="G84" s="165">
        <f>Return!G84*G$255</f>
        <v>6.3968282199130904E-4</v>
      </c>
      <c r="H84" s="165">
        <f>Return!H84*H$255</f>
        <v>2.8365480498378687E-4</v>
      </c>
      <c r="I84" s="165">
        <f>Return!I84*I$255</f>
        <v>-1.1947356898462935E-4</v>
      </c>
      <c r="J84" s="165">
        <f>Return!J84*J$255</f>
        <v>1.9089721920874473E-4</v>
      </c>
      <c r="K84" s="165">
        <f>Return!K84*K$255</f>
        <v>6.9942877356542101E-4</v>
      </c>
      <c r="L84" s="165">
        <f>Return!L84*L$255</f>
        <v>1.8603955197965907E-4</v>
      </c>
      <c r="M84" s="165">
        <f>Return!M84*M$255</f>
        <v>2.9008941112969034E-4</v>
      </c>
      <c r="N84" s="165">
        <f>Return!N84*N$255</f>
        <v>-1.1645716631134932E-4</v>
      </c>
      <c r="O84" s="165">
        <f>Return!O84*O$255</f>
        <v>-4.3193562324227072E-4</v>
      </c>
      <c r="P84" s="165">
        <f>Return!P84*P$255</f>
        <v>1.4539391139325452E-4</v>
      </c>
      <c r="Q84" s="165">
        <f>Return!Q84*Q$255</f>
        <v>4.1304528618818135E-4</v>
      </c>
      <c r="R84" s="165">
        <f>Return!R84*R$255</f>
        <v>9.3325599125522921E-5</v>
      </c>
      <c r="S84" s="165">
        <f>Return!S84*S$255</f>
        <v>-1.8021546740550157E-4</v>
      </c>
      <c r="T84" s="165">
        <f>Return!T84*T$255</f>
        <v>-3.398019550360898E-4</v>
      </c>
      <c r="U84" s="165">
        <f>Return!U84*U$255</f>
        <v>-3.6731371345326188E-4</v>
      </c>
      <c r="V84" s="165">
        <f>Return!V84*V$255</f>
        <v>2.3533704188283265E-6</v>
      </c>
      <c r="W84" s="165">
        <f>Return!W84*W$255</f>
        <v>-1.5652699739719943E-4</v>
      </c>
      <c r="X84" s="165">
        <f>Return!X84*X$255</f>
        <v>-8.9923279258607988E-6</v>
      </c>
      <c r="Y84" s="165">
        <f>Return!Y84*Y$255</f>
        <v>1.7588145243738011E-4</v>
      </c>
      <c r="Z84" s="165">
        <f>Return!Z84*Z$255</f>
        <v>-2.2647818811323271E-4</v>
      </c>
      <c r="AA84" s="165">
        <f>Return!AA84*AA$255</f>
        <v>-3.7975513722572353E-4</v>
      </c>
      <c r="AB84" s="165">
        <f>Return!AB84*AB$255</f>
        <v>6.20423581201283E-4</v>
      </c>
      <c r="AC84" s="165">
        <f>Return!AC84*AC$255</f>
        <v>-5.9206631142683094E-5</v>
      </c>
      <c r="AD84" s="165">
        <f>Return!AD84*AD$255</f>
        <v>-2.7722337145992998E-5</v>
      </c>
      <c r="AE84" s="165">
        <f>Return!AE84*AE$255</f>
        <v>7.275794199131121E-4</v>
      </c>
      <c r="AF84" s="166">
        <f t="shared" si="1"/>
        <v>2.292337046296312E-3</v>
      </c>
      <c r="AG84" s="25"/>
    </row>
    <row r="85" spans="1:33" x14ac:dyDescent="0.2">
      <c r="A85" s="127">
        <f>'DJI Components'!A88</f>
        <v>44196</v>
      </c>
      <c r="B85" s="164">
        <f>Return!B85*B$255</f>
        <v>1.3018436545756036E-4</v>
      </c>
      <c r="C85" s="165">
        <f>Return!C85*C$255</f>
        <v>4.1307432526724124E-4</v>
      </c>
      <c r="D85" s="165">
        <f>Return!D85*D$255</f>
        <v>4.0351572599242044E-4</v>
      </c>
      <c r="E85" s="165">
        <f>Return!E85*E$255</f>
        <v>-2.5675515811580301E-4</v>
      </c>
      <c r="F85" s="165">
        <f>Return!F85*F$255</f>
        <v>-4.0153228782509781E-4</v>
      </c>
      <c r="G85" s="165">
        <f>Return!G85*G$255</f>
        <v>3.6658725412562395E-4</v>
      </c>
      <c r="H85" s="165">
        <f>Return!H85*H$255</f>
        <v>-3.4376537340289709E-4</v>
      </c>
      <c r="I85" s="165">
        <f>Return!I85*I$255</f>
        <v>2.023381294964081E-4</v>
      </c>
      <c r="J85" s="165">
        <f>Return!J85*J$255</f>
        <v>2.449185692796692E-4</v>
      </c>
      <c r="K85" s="165">
        <f>Return!K85*K$255</f>
        <v>1.8027161504223046E-5</v>
      </c>
      <c r="L85" s="165">
        <f>Return!L85*L$255</f>
        <v>5.4730889740718007E-4</v>
      </c>
      <c r="M85" s="165">
        <f>Return!M85*M$255</f>
        <v>2.7652682703443641E-4</v>
      </c>
      <c r="N85" s="165">
        <f>Return!N85*N$255</f>
        <v>4.5236747144813037E-5</v>
      </c>
      <c r="O85" s="165">
        <f>Return!O85*O$255</f>
        <v>7.3162393162392962E-4</v>
      </c>
      <c r="P85" s="165">
        <f>Return!P85*P$255</f>
        <v>4.1284677752978873E-4</v>
      </c>
      <c r="Q85" s="165">
        <f>Return!Q85*Q$255</f>
        <v>2.8409739921633206E-4</v>
      </c>
      <c r="R85" s="165">
        <f>Return!R85*R$255</f>
        <v>4.5469022185686084E-4</v>
      </c>
      <c r="S85" s="165">
        <f>Return!S85*S$255</f>
        <v>4.7583097443591645E-4</v>
      </c>
      <c r="T85" s="165">
        <f>Return!T85*T$255</f>
        <v>5.0047514577058474E-4</v>
      </c>
      <c r="U85" s="165">
        <f>Return!U85*U$255</f>
        <v>1.1127225781413971E-4</v>
      </c>
      <c r="V85" s="165">
        <f>Return!V85*V$255</f>
        <v>-2.5898431616070787E-5</v>
      </c>
      <c r="W85" s="165">
        <f>Return!W85*W$255</f>
        <v>3.3146910556814584E-4</v>
      </c>
      <c r="X85" s="165">
        <f>Return!X85*X$255</f>
        <v>1.9485162396182253E-5</v>
      </c>
      <c r="Y85" s="165">
        <f>Return!Y85*Y$255</f>
        <v>3.091728936462479E-4</v>
      </c>
      <c r="Z85" s="165">
        <f>Return!Z85*Z$255</f>
        <v>5.4977469539527017E-4</v>
      </c>
      <c r="AA85" s="165">
        <f>Return!AA85*AA$255</f>
        <v>3.4973111483311837E-4</v>
      </c>
      <c r="AB85" s="165">
        <f>Return!AB85*AB$255</f>
        <v>5.6480887571834038E-5</v>
      </c>
      <c r="AC85" s="165">
        <f>Return!AC85*AC$255</f>
        <v>4.5755041518386421E-4</v>
      </c>
      <c r="AD85" s="165">
        <f>Return!AD85*AD$255</f>
        <v>-6.9355438702715469E-6</v>
      </c>
      <c r="AE85" s="165">
        <f>Return!AE85*AE$255</f>
        <v>1.8389726242980704E-6</v>
      </c>
      <c r="AF85" s="166">
        <f t="shared" si="1"/>
        <v>6.6591711633459489E-3</v>
      </c>
      <c r="AG85" s="25"/>
    </row>
    <row r="86" spans="1:33" x14ac:dyDescent="0.2">
      <c r="A86" s="127">
        <f>'DJI Components'!A89</f>
        <v>44200</v>
      </c>
      <c r="B86" s="164">
        <f>Return!B86*B$255</f>
        <v>-5.5685834752946899E-4</v>
      </c>
      <c r="C86" s="165">
        <f>Return!C86*C$255</f>
        <v>-7.9122292202278284E-4</v>
      </c>
      <c r="D86" s="165">
        <f>Return!D86*D$255</f>
        <v>-4.7262729476305423E-4</v>
      </c>
      <c r="E86" s="165">
        <f>Return!E86*E$255</f>
        <v>-8.2397516782513054E-4</v>
      </c>
      <c r="F86" s="165">
        <f>Return!F86*F$255</f>
        <v>-1.7658595885813311E-3</v>
      </c>
      <c r="G86" s="165">
        <f>Return!G86*G$255</f>
        <v>2.3805075842105633E-5</v>
      </c>
      <c r="H86" s="165">
        <f>Return!H86*H$255</f>
        <v>1.0262562038141353E-4</v>
      </c>
      <c r="I86" s="165">
        <f>Return!I86*I$255</f>
        <v>-5.8845512104282647E-4</v>
      </c>
      <c r="J86" s="165">
        <f>Return!J86*J$255</f>
        <v>-1.2642851932895716E-3</v>
      </c>
      <c r="K86" s="165">
        <f>Return!K86*K$255</f>
        <v>-8.7687627627628013E-4</v>
      </c>
      <c r="L86" s="165">
        <f>Return!L86*L$255</f>
        <v>1.6305904769455814E-4</v>
      </c>
      <c r="M86" s="165">
        <f>Return!M86*M$255</f>
        <v>-7.4439744036918594E-4</v>
      </c>
      <c r="N86" s="165">
        <f>Return!N86*N$255</f>
        <v>-2.1333509424494856E-4</v>
      </c>
      <c r="O86" s="165">
        <f>Return!O86*O$255</f>
        <v>-1.0036263883313282E-4</v>
      </c>
      <c r="P86" s="165">
        <f>Return!P86*P$255</f>
        <v>-5.137154555222937E-4</v>
      </c>
      <c r="Q86" s="165">
        <f>Return!Q86*Q$255</f>
        <v>-1.8638644724913166E-4</v>
      </c>
      <c r="R86" s="165">
        <f>Return!R86*R$255</f>
        <v>-3.1478633823876686E-4</v>
      </c>
      <c r="S86" s="165">
        <f>Return!S86*S$255</f>
        <v>-6.7729222346948708E-4</v>
      </c>
      <c r="T86" s="165">
        <f>Return!T86*T$255</f>
        <v>-3.4229925936038648E-4</v>
      </c>
      <c r="U86" s="165">
        <f>Return!U86*U$255</f>
        <v>-7.0886851340288637E-4</v>
      </c>
      <c r="V86" s="165">
        <f>Return!V86*V$255</f>
        <v>-3.2279988462005822E-4</v>
      </c>
      <c r="W86" s="165">
        <f>Return!W86*W$255</f>
        <v>-3.1622634504498609E-4</v>
      </c>
      <c r="X86" s="165">
        <f>Return!X86*X$255</f>
        <v>-3.3253958417234957E-4</v>
      </c>
      <c r="Y86" s="165">
        <f>Return!Y86*Y$255</f>
        <v>-1.120847561949878E-3</v>
      </c>
      <c r="Z86" s="165">
        <f>Return!Z86*Z$255</f>
        <v>-1.1216237249098333E-4</v>
      </c>
      <c r="AA86" s="165">
        <f>Return!AA86*AA$255</f>
        <v>5.6736453900711281E-5</v>
      </c>
      <c r="AB86" s="165">
        <f>Return!AB86*AB$255</f>
        <v>-1.4782319415699297E-4</v>
      </c>
      <c r="AC86" s="165">
        <f>Return!AC86*AC$255</f>
        <v>1.2704789049528876E-3</v>
      </c>
      <c r="AD86" s="165">
        <f>Return!AD86*AD$255</f>
        <v>5.5035382103449935E-4</v>
      </c>
      <c r="AE86" s="165">
        <f>Return!AE86*AE$255</f>
        <v>-6.4392687478835868E-4</v>
      </c>
      <c r="AF86" s="166">
        <f t="shared" si="1"/>
        <v>-1.1770870215438097E-2</v>
      </c>
      <c r="AG86" s="25"/>
    </row>
    <row r="87" spans="1:33" x14ac:dyDescent="0.2">
      <c r="A87" s="127">
        <f>'DJI Components'!A90</f>
        <v>44201</v>
      </c>
      <c r="B87" s="164">
        <f>Return!B87*B$255</f>
        <v>-5.6242704454216119E-5</v>
      </c>
      <c r="C87" s="165">
        <f>Return!C87*C$255</f>
        <v>1.7790494596827688E-4</v>
      </c>
      <c r="D87" s="165">
        <f>Return!D87*D$255</f>
        <v>1.6176813738460655E-4</v>
      </c>
      <c r="E87" s="165">
        <f>Return!E87*E$255</f>
        <v>4.1212450108056852E-4</v>
      </c>
      <c r="F87" s="165">
        <f>Return!F87*F$255</f>
        <v>1.4650756307629169E-3</v>
      </c>
      <c r="G87" s="165">
        <f>Return!G87*G$255</f>
        <v>2.7266996963685547E-4</v>
      </c>
      <c r="H87" s="165">
        <f>Return!H87*H$255</f>
        <v>9.011140074109377E-4</v>
      </c>
      <c r="I87" s="165">
        <f>Return!I87*I$255</f>
        <v>1.5166060399588824E-5</v>
      </c>
      <c r="J87" s="165">
        <f>Return!J87*J$255</f>
        <v>-3.6643797193977774E-4</v>
      </c>
      <c r="K87" s="165">
        <f>Return!K87*K$255</f>
        <v>1.0856143396444473E-3</v>
      </c>
      <c r="L87" s="165">
        <f>Return!L87*L$255</f>
        <v>7.4591106918239596E-4</v>
      </c>
      <c r="M87" s="165">
        <f>Return!M87*M$255</f>
        <v>8.1752024903051598E-5</v>
      </c>
      <c r="N87" s="165">
        <f>Return!N87*N$255</f>
        <v>2.690177446553384E-4</v>
      </c>
      <c r="O87" s="165">
        <f>Return!O87*O$255</f>
        <v>6.3083218431643961E-4</v>
      </c>
      <c r="P87" s="165">
        <f>Return!P87*P$255</f>
        <v>5.9168333185385025E-4</v>
      </c>
      <c r="Q87" s="165">
        <f>Return!Q87*Q$255</f>
        <v>3.9190543130990609E-4</v>
      </c>
      <c r="R87" s="165">
        <f>Return!R87*R$255</f>
        <v>-5.8261432365791509E-5</v>
      </c>
      <c r="S87" s="165">
        <f>Return!S87*S$255</f>
        <v>1.9978990169129405E-4</v>
      </c>
      <c r="T87" s="165">
        <f>Return!T87*T$255</f>
        <v>5.7643021463967455E-5</v>
      </c>
      <c r="U87" s="165">
        <f>Return!U87*U$255</f>
        <v>3.2154592627242626E-5</v>
      </c>
      <c r="V87" s="165">
        <f>Return!V87*V$255</f>
        <v>2.688531885811122E-4</v>
      </c>
      <c r="W87" s="165">
        <f>Return!W87*W$255</f>
        <v>2.1283557183392107E-4</v>
      </c>
      <c r="X87" s="165">
        <f>Return!X87*X$255</f>
        <v>1.8307627297665293E-4</v>
      </c>
      <c r="Y87" s="165">
        <f>Return!Y87*Y$255</f>
        <v>-2.752168692809994E-4</v>
      </c>
      <c r="Z87" s="165">
        <f>Return!Z87*Z$255</f>
        <v>-4.4826056270863188E-4</v>
      </c>
      <c r="AA87" s="165">
        <f>Return!AA87*AA$255</f>
        <v>-1.5292892051868383E-4</v>
      </c>
      <c r="AB87" s="165">
        <f>Return!AB87*AB$255</f>
        <v>-4.9748960240990629E-4</v>
      </c>
      <c r="AC87" s="165">
        <f>Return!AC87*AC$255</f>
        <v>-1.9323831594662369E-4</v>
      </c>
      <c r="AD87" s="165">
        <f>Return!AD87*AD$255</f>
        <v>-1.7743784101620732E-4</v>
      </c>
      <c r="AE87" s="165">
        <f>Return!AE87*AE$255</f>
        <v>1.4258011217579045E-4</v>
      </c>
      <c r="AF87" s="166">
        <f t="shared" si="1"/>
        <v>6.0739578192183221E-3</v>
      </c>
      <c r="AG87" s="25"/>
    </row>
    <row r="88" spans="1:33" x14ac:dyDescent="0.2">
      <c r="A88" s="127">
        <f>'DJI Components'!A91</f>
        <v>44202</v>
      </c>
      <c r="B88" s="164">
        <f>Return!B88*B$255</f>
        <v>5.0705209806443106E-4</v>
      </c>
      <c r="C88" s="165">
        <f>Return!C88*C$255</f>
        <v>1.23311145023642E-3</v>
      </c>
      <c r="D88" s="165">
        <f>Return!D88*D$255</f>
        <v>8.034780939763619E-4</v>
      </c>
      <c r="E88" s="165">
        <f>Return!E88*E$255</f>
        <v>-1.1220510312972701E-3</v>
      </c>
      <c r="F88" s="165">
        <f>Return!F88*F$255</f>
        <v>-9.4505502657811957E-5</v>
      </c>
      <c r="G88" s="165">
        <f>Return!G88*G$255</f>
        <v>1.8550791504487794E-3</v>
      </c>
      <c r="H88" s="165">
        <f>Return!H88*H$255</f>
        <v>1.0727980842911858E-3</v>
      </c>
      <c r="I88" s="165">
        <f>Return!I88*I$255</f>
        <v>3.1832802789146799E-4</v>
      </c>
      <c r="J88" s="165">
        <f>Return!J88*J$255</f>
        <v>-1.0604318385077287E-3</v>
      </c>
      <c r="K88" s="165">
        <f>Return!K88*K$255</f>
        <v>1.5710878417757683E-3</v>
      </c>
      <c r="L88" s="165">
        <f>Return!L88*L$255</f>
        <v>1.7987420339492077E-3</v>
      </c>
      <c r="M88" s="165">
        <f>Return!M88*M$255</f>
        <v>6.076286213818838E-4</v>
      </c>
      <c r="N88" s="165">
        <f>Return!N88*N$255</f>
        <v>1.90442782504463E-4</v>
      </c>
      <c r="O88" s="165">
        <f>Return!O88*O$255</f>
        <v>3.2272738610167697E-4</v>
      </c>
      <c r="P88" s="165">
        <f>Return!P88*P$255</f>
        <v>8.3240685613133656E-4</v>
      </c>
      <c r="Q88" s="165">
        <f>Return!Q88*Q$255</f>
        <v>3.1367227435490362E-4</v>
      </c>
      <c r="R88" s="165">
        <f>Return!R88*R$255</f>
        <v>1.5651945632281004E-3</v>
      </c>
      <c r="S88" s="165">
        <f>Return!S88*S$255</f>
        <v>-7.5656643509047775E-5</v>
      </c>
      <c r="T88" s="165">
        <f>Return!T88*T$255</f>
        <v>5.2609986434408733E-4</v>
      </c>
      <c r="U88" s="165">
        <f>Return!U88*U$255</f>
        <v>-8.6430995190083979E-4</v>
      </c>
      <c r="V88" s="165">
        <f>Return!V88*V$255</f>
        <v>2.6434658163317543E-4</v>
      </c>
      <c r="W88" s="165">
        <f>Return!W88*W$255</f>
        <v>3.5087888285967317E-4</v>
      </c>
      <c r="X88" s="165">
        <f>Return!X88*X$255</f>
        <v>-8.0805493906244879E-4</v>
      </c>
      <c r="Y88" s="165">
        <f>Return!Y88*Y$255</f>
        <v>1.1323390158255082E-3</v>
      </c>
      <c r="Z88" s="165">
        <f>Return!Z88*Z$255</f>
        <v>1.3988787223121024E-3</v>
      </c>
      <c r="AA88" s="165">
        <f>Return!AA88*AA$255</f>
        <v>4.040053350174544E-4</v>
      </c>
      <c r="AB88" s="165">
        <f>Return!AB88*AB$255</f>
        <v>-2.9369260858917262E-4</v>
      </c>
      <c r="AC88" s="165">
        <f>Return!AC88*AC$255</f>
        <v>1.5144144800777488E-3</v>
      </c>
      <c r="AD88" s="165">
        <f>Return!AD88*AD$255</f>
        <v>2.0811983990851602E-4</v>
      </c>
      <c r="AE88" s="165">
        <f>Return!AE88*AE$255</f>
        <v>1.2702551602377098E-4</v>
      </c>
      <c r="AF88" s="166">
        <f t="shared" si="1"/>
        <v>1.4599154986813707E-2</v>
      </c>
      <c r="AG88" s="25"/>
    </row>
    <row r="89" spans="1:33" x14ac:dyDescent="0.2">
      <c r="A89" s="127">
        <f>'DJI Components'!A92</f>
        <v>44203</v>
      </c>
      <c r="B89" s="164">
        <f>Return!B89*B$255</f>
        <v>-8.5538797647716582E-4</v>
      </c>
      <c r="C89" s="165">
        <f>Return!C89*C$255</f>
        <v>-3.7921719019259708E-4</v>
      </c>
      <c r="D89" s="165">
        <f>Return!D89*D$255</f>
        <v>1.1003987138263523E-4</v>
      </c>
      <c r="E89" s="165">
        <f>Return!E89*E$255</f>
        <v>1.1374407762628842E-3</v>
      </c>
      <c r="F89" s="165">
        <f>Return!F89*F$255</f>
        <v>2.653663788657168E-4</v>
      </c>
      <c r="G89" s="165">
        <f>Return!G89*G$255</f>
        <v>6.3618934298189284E-5</v>
      </c>
      <c r="H89" s="165">
        <f>Return!H89*H$255</f>
        <v>1.5590125685556179E-4</v>
      </c>
      <c r="I89" s="165">
        <f>Return!I89*I$255</f>
        <v>4.2041814923041707E-4</v>
      </c>
      <c r="J89" s="165">
        <f>Return!J89*J$255</f>
        <v>-3.6949129057798719E-4</v>
      </c>
      <c r="K89" s="165">
        <f>Return!K89*K$255</f>
        <v>4.5637514975186792E-5</v>
      </c>
      <c r="L89" s="165">
        <f>Return!L89*L$255</f>
        <v>7.1207684075732895E-4</v>
      </c>
      <c r="M89" s="165">
        <f>Return!M89*M$255</f>
        <v>5.4964981350661782E-5</v>
      </c>
      <c r="N89" s="165">
        <f>Return!N89*N$255</f>
        <v>-1.6319679158458556E-4</v>
      </c>
      <c r="O89" s="165">
        <f>Return!O89*O$255</f>
        <v>7.1102481582615196E-4</v>
      </c>
      <c r="P89" s="165">
        <f>Return!P89*P$255</f>
        <v>-7.7342412726407364E-5</v>
      </c>
      <c r="Q89" s="165">
        <f>Return!Q89*Q$255</f>
        <v>1.1261819709334671E-4</v>
      </c>
      <c r="R89" s="165">
        <f>Return!R89*R$255</f>
        <v>1.0946387689047209E-3</v>
      </c>
      <c r="S89" s="165">
        <f>Return!S89*S$255</f>
        <v>1.5481769352290915E-4</v>
      </c>
      <c r="T89" s="165">
        <f>Return!T89*T$255</f>
        <v>6.6358913255163776E-4</v>
      </c>
      <c r="U89" s="165">
        <f>Return!U89*U$255</f>
        <v>9.485658421672557E-4</v>
      </c>
      <c r="V89" s="165">
        <f>Return!V89*V$255</f>
        <v>6.0882587294492914E-4</v>
      </c>
      <c r="W89" s="165">
        <f>Return!W89*W$255</f>
        <v>-3.1154822170238462E-4</v>
      </c>
      <c r="X89" s="165">
        <f>Return!X89*X$255</f>
        <v>2.8221174351115893E-4</v>
      </c>
      <c r="Y89" s="165">
        <f>Return!Y89*Y$255</f>
        <v>-7.188832663795885E-6</v>
      </c>
      <c r="Z89" s="165">
        <f>Return!Z89*Z$255</f>
        <v>5.3441795644482148E-4</v>
      </c>
      <c r="AA89" s="165">
        <f>Return!AA89*AA$255</f>
        <v>-4.2727946656637703E-4</v>
      </c>
      <c r="AB89" s="165">
        <f>Return!AB89*AB$255</f>
        <v>1.8656178910486282E-4</v>
      </c>
      <c r="AC89" s="165">
        <f>Return!AC89*AC$255</f>
        <v>1.7274762195555792E-3</v>
      </c>
      <c r="AD89" s="165">
        <f>Return!AD89*AD$255</f>
        <v>-2.2751033517380097E-6</v>
      </c>
      <c r="AE89" s="165">
        <f>Return!AE89*AE$255</f>
        <v>-1.0048999089502149E-4</v>
      </c>
      <c r="AF89" s="166">
        <f t="shared" si="1"/>
        <v>7.296795458867896E-3</v>
      </c>
      <c r="AG89" s="25"/>
    </row>
    <row r="90" spans="1:33" x14ac:dyDescent="0.2">
      <c r="A90" s="127">
        <f>'DJI Components'!A93</f>
        <v>44204</v>
      </c>
      <c r="B90" s="164">
        <f>Return!B90*B$255</f>
        <v>-6.0884711716053803E-4</v>
      </c>
      <c r="C90" s="165">
        <f>Return!C90*C$255</f>
        <v>3.2877142872145271E-5</v>
      </c>
      <c r="D90" s="165">
        <f>Return!D90*D$255</f>
        <v>6.3669784969892318E-4</v>
      </c>
      <c r="E90" s="165">
        <f>Return!E90*E$255</f>
        <v>2.8770878329324273E-4</v>
      </c>
      <c r="F90" s="165">
        <f>Return!F90*F$255</f>
        <v>-4.4035116786959779E-4</v>
      </c>
      <c r="G90" s="165">
        <f>Return!G90*G$255</f>
        <v>5.1483637299121195E-6</v>
      </c>
      <c r="H90" s="165">
        <f>Return!H90*H$255</f>
        <v>3.1774218224626488E-4</v>
      </c>
      <c r="I90" s="165">
        <f>Return!I90*I$255</f>
        <v>7.4141460723782984E-5</v>
      </c>
      <c r="J90" s="165">
        <f>Return!J90*J$255</f>
        <v>7.472664948078374E-4</v>
      </c>
      <c r="K90" s="165">
        <f>Return!K90*K$255</f>
        <v>-1.7091039153114643E-4</v>
      </c>
      <c r="L90" s="165">
        <f>Return!L90*L$255</f>
        <v>-1.7943962881297181E-4</v>
      </c>
      <c r="M90" s="165">
        <f>Return!M90*M$255</f>
        <v>-4.0449680759216584E-4</v>
      </c>
      <c r="N90" s="165">
        <f>Return!N90*N$255</f>
        <v>3.5428852671741672E-4</v>
      </c>
      <c r="O90" s="165">
        <f>Return!O90*O$255</f>
        <v>-3.4489174832135947E-4</v>
      </c>
      <c r="P90" s="165">
        <f>Return!P90*P$255</f>
        <v>-1.1887380989971478E-4</v>
      </c>
      <c r="Q90" s="165">
        <f>Return!Q90*Q$255</f>
        <v>-6.8591800272025752E-5</v>
      </c>
      <c r="R90" s="165">
        <f>Return!R90*R$255</f>
        <v>3.6802091587628816E-5</v>
      </c>
      <c r="S90" s="165">
        <f>Return!S90*S$255</f>
        <v>6.1169278130061378E-4</v>
      </c>
      <c r="T90" s="165">
        <f>Return!T90*T$255</f>
        <v>-3.9276343793222349E-4</v>
      </c>
      <c r="U90" s="165">
        <f>Return!U90*U$255</f>
        <v>2.0309405571330429E-4</v>
      </c>
      <c r="V90" s="165">
        <f>Return!V90*V$255</f>
        <v>3.2195217407742969E-4</v>
      </c>
      <c r="W90" s="165">
        <f>Return!W90*W$255</f>
        <v>-1.4407153380557869E-5</v>
      </c>
      <c r="X90" s="165">
        <f>Return!X90*X$255</f>
        <v>6.2085161857390321E-4</v>
      </c>
      <c r="Y90" s="165">
        <f>Return!Y90*Y$255</f>
        <v>1.3901559665557468E-4</v>
      </c>
      <c r="Z90" s="165">
        <f>Return!Z90*Z$255</f>
        <v>-1.4975791985067191E-4</v>
      </c>
      <c r="AA90" s="165">
        <f>Return!AA90*AA$255</f>
        <v>-4.1574122243421088E-4</v>
      </c>
      <c r="AB90" s="165">
        <f>Return!AB90*AB$255</f>
        <v>2.5567856435475543E-4</v>
      </c>
      <c r="AC90" s="165">
        <f>Return!AC90*AC$255</f>
        <v>-3.682353970350105E-5</v>
      </c>
      <c r="AD90" s="165">
        <f>Return!AD90*AD$255</f>
        <v>-4.5434710348457585E-6</v>
      </c>
      <c r="AE90" s="165">
        <f>Return!AE90*AE$255</f>
        <v>2.0532347550683561E-5</v>
      </c>
      <c r="AF90" s="166">
        <f t="shared" si="1"/>
        <v>1.3150508181078878E-3</v>
      </c>
      <c r="AG90" s="25"/>
    </row>
    <row r="91" spans="1:33" x14ac:dyDescent="0.2">
      <c r="A91" s="127">
        <f>'DJI Components'!A94</f>
        <v>44207</v>
      </c>
      <c r="B91" s="164">
        <f>Return!B91*B$255</f>
        <v>-2.8407915068456488E-4</v>
      </c>
      <c r="C91" s="165">
        <f>Return!C91*C$255</f>
        <v>-1.9707697101667421E-4</v>
      </c>
      <c r="D91" s="165">
        <f>Return!D91*D$255</f>
        <v>-1.2858652084811738E-4</v>
      </c>
      <c r="E91" s="165">
        <f>Return!E91*E$255</f>
        <v>-7.7496072958564601E-4</v>
      </c>
      <c r="F91" s="165">
        <f>Return!F91*F$255</f>
        <v>-4.9388615037311285E-4</v>
      </c>
      <c r="G91" s="165">
        <f>Return!G91*G$255</f>
        <v>-6.8635507446261154E-5</v>
      </c>
      <c r="H91" s="165">
        <f>Return!H91*H$255</f>
        <v>1.9030741786764486E-4</v>
      </c>
      <c r="I91" s="165">
        <f>Return!I91*I$255</f>
        <v>2.2192631553647293E-4</v>
      </c>
      <c r="J91" s="165">
        <f>Return!J91*J$255</f>
        <v>-5.7426322470908911E-4</v>
      </c>
      <c r="K91" s="165">
        <f>Return!K91*K$255</f>
        <v>3.7221669310341838E-4</v>
      </c>
      <c r="L91" s="165">
        <f>Return!L91*L$255</f>
        <v>4.3091562879861526E-4</v>
      </c>
      <c r="M91" s="165">
        <f>Return!M91*M$255</f>
        <v>-2.6504118585459759E-4</v>
      </c>
      <c r="N91" s="165">
        <f>Return!N91*N$255</f>
        <v>2.6509284772271437E-4</v>
      </c>
      <c r="O91" s="165">
        <f>Return!O91*O$255</f>
        <v>-7.0991284763166632E-5</v>
      </c>
      <c r="P91" s="165">
        <f>Return!P91*P$255</f>
        <v>1.2967919393410317E-5</v>
      </c>
      <c r="Q91" s="165">
        <f>Return!Q91*Q$255</f>
        <v>-1.3954803576295602E-4</v>
      </c>
      <c r="R91" s="165">
        <f>Return!R91*R$255</f>
        <v>4.9747560170145064E-4</v>
      </c>
      <c r="S91" s="165">
        <f>Return!S91*S$255</f>
        <v>-2.5323868346470712E-4</v>
      </c>
      <c r="T91" s="165">
        <f>Return!T91*T$255</f>
        <v>7.9088092802389969E-4</v>
      </c>
      <c r="U91" s="165">
        <f>Return!U91*U$255</f>
        <v>-3.232841648442175E-4</v>
      </c>
      <c r="V91" s="165">
        <f>Return!V91*V$255</f>
        <v>1.5943445423113693E-4</v>
      </c>
      <c r="W91" s="165">
        <f>Return!W91*W$255</f>
        <v>-2.2575763081132219E-4</v>
      </c>
      <c r="X91" s="165">
        <f>Return!X91*X$255</f>
        <v>-5.6896551964852695E-4</v>
      </c>
      <c r="Y91" s="165">
        <f>Return!Y91*Y$255</f>
        <v>-5.2989643045264398E-4</v>
      </c>
      <c r="Z91" s="165">
        <f>Return!Z91*Z$255</f>
        <v>-2.4216543209091648E-4</v>
      </c>
      <c r="AA91" s="165">
        <f>Return!AA91*AA$255</f>
        <v>-1.9607843476490878E-4</v>
      </c>
      <c r="AB91" s="165">
        <f>Return!AB91*AB$255</f>
        <v>-3.9606993666686888E-4</v>
      </c>
      <c r="AC91" s="165">
        <f>Return!AC91*AC$255</f>
        <v>1.8358785335665781E-3</v>
      </c>
      <c r="AD91" s="165">
        <f>Return!AD91*AD$255</f>
        <v>1.5003477630652905E-4</v>
      </c>
      <c r="AE91" s="165">
        <f>Return!AE91*AE$255</f>
        <v>7.4616000806434121E-5</v>
      </c>
      <c r="AF91" s="166">
        <f t="shared" si="1"/>
        <v>-7.3077787672999302E-4</v>
      </c>
      <c r="AG91" s="25"/>
    </row>
    <row r="92" spans="1:33" x14ac:dyDescent="0.2">
      <c r="A92" s="127">
        <f>'DJI Components'!A95</f>
        <v>44208</v>
      </c>
      <c r="B92" s="164">
        <f>Return!B92*B$255</f>
        <v>2.6432567065966711E-4</v>
      </c>
      <c r="C92" s="165">
        <f>Return!C92*C$255</f>
        <v>1.5419489213384837E-4</v>
      </c>
      <c r="D92" s="165">
        <f>Return!D92*D$255</f>
        <v>-1.3750487170433403E-4</v>
      </c>
      <c r="E92" s="165">
        <f>Return!E92*E$255</f>
        <v>-4.6517032506857939E-5</v>
      </c>
      <c r="F92" s="165">
        <f>Return!F92*F$255</f>
        <v>2.6113626623443703E-4</v>
      </c>
      <c r="G92" s="165">
        <f>Return!G92*G$255</f>
        <v>6.3275765690313786E-4</v>
      </c>
      <c r="H92" s="165">
        <f>Return!H92*H$255</f>
        <v>6.3318705894876981E-4</v>
      </c>
      <c r="I92" s="165">
        <f>Return!I92*I$255</f>
        <v>3.159905868020877E-4</v>
      </c>
      <c r="J92" s="165">
        <f>Return!J92*J$255</f>
        <v>-5.9760954984844347E-5</v>
      </c>
      <c r="K92" s="165">
        <f>Return!K92*K$255</f>
        <v>1.2345678802599218E-3</v>
      </c>
      <c r="L92" s="165">
        <f>Return!L92*L$255</f>
        <v>9.5066357766494889E-4</v>
      </c>
      <c r="M92" s="165">
        <f>Return!M92*M$255</f>
        <v>8.3189991281806822E-5</v>
      </c>
      <c r="N92" s="165">
        <f>Return!N92*N$255</f>
        <v>6.2677134942858983E-4</v>
      </c>
      <c r="O92" s="165">
        <f>Return!O92*O$255</f>
        <v>1.0994702929866041E-3</v>
      </c>
      <c r="P92" s="165">
        <f>Return!P92*P$255</f>
        <v>1.6332373883977495E-4</v>
      </c>
      <c r="Q92" s="165">
        <f>Return!Q92*Q$255</f>
        <v>-2.5935245840974877E-4</v>
      </c>
      <c r="R92" s="165">
        <f>Return!R92*R$255</f>
        <v>5.2396425276909724E-4</v>
      </c>
      <c r="S92" s="165">
        <f>Return!S92*S$255</f>
        <v>-4.0921595934368207E-4</v>
      </c>
      <c r="T92" s="165">
        <f>Return!T92*T$255</f>
        <v>-7.4902201362557019E-4</v>
      </c>
      <c r="U92" s="165">
        <f>Return!U92*U$255</f>
        <v>-3.9235703421558834E-4</v>
      </c>
      <c r="V92" s="165">
        <f>Return!V92*V$255</f>
        <v>-4.5336052571632126E-4</v>
      </c>
      <c r="W92" s="165">
        <f>Return!W92*W$255</f>
        <v>-1.9344770044236922E-4</v>
      </c>
      <c r="X92" s="165">
        <f>Return!X92*X$255</f>
        <v>-4.1695242458953768E-4</v>
      </c>
      <c r="Y92" s="165">
        <f>Return!Y92*Y$255</f>
        <v>7.2521893625748421E-4</v>
      </c>
      <c r="Z92" s="165">
        <f>Return!Z92*Z$255</f>
        <v>-3.1231277431277294E-4</v>
      </c>
      <c r="AA92" s="165">
        <f>Return!AA92*AA$255</f>
        <v>-1.160233225900346E-4</v>
      </c>
      <c r="AB92" s="165">
        <f>Return!AB92*AB$255</f>
        <v>-6.3099848418274318E-4</v>
      </c>
      <c r="AC92" s="165">
        <f>Return!AC92*AC$255</f>
        <v>1.8168972365430284E-4</v>
      </c>
      <c r="AD92" s="165">
        <f>Return!AD92*AD$255</f>
        <v>3.8020415050645054E-4</v>
      </c>
      <c r="AE92" s="165">
        <f>Return!AE92*AE$255</f>
        <v>-5.76989422308849E-4</v>
      </c>
      <c r="AF92" s="166">
        <f t="shared" si="1"/>
        <v>3.4768410463976765E-3</v>
      </c>
      <c r="AG92" s="25"/>
    </row>
    <row r="93" spans="1:33" x14ac:dyDescent="0.2">
      <c r="A93" s="127">
        <f>'DJI Components'!A96</f>
        <v>44209</v>
      </c>
      <c r="B93" s="164">
        <f>Return!B93*B$255</f>
        <v>-4.6042481313709101E-5</v>
      </c>
      <c r="C93" s="165">
        <f>Return!C93*C$255</f>
        <v>2.137803488351094E-4</v>
      </c>
      <c r="D93" s="165">
        <f>Return!D93*D$255</f>
        <v>1.6202558849247594E-4</v>
      </c>
      <c r="E93" s="165">
        <f>Return!E93*E$255</f>
        <v>5.4088922135609634E-4</v>
      </c>
      <c r="F93" s="165">
        <f>Return!F93*F$255</f>
        <v>-1.9192888648473795E-4</v>
      </c>
      <c r="G93" s="165">
        <f>Return!G93*G$255</f>
        <v>-2.784236202742041E-4</v>
      </c>
      <c r="H93" s="165">
        <f>Return!H93*H$255</f>
        <v>-3.2139134296371717E-5</v>
      </c>
      <c r="I93" s="165">
        <f>Return!I93*I$255</f>
        <v>-3.1302321511924208E-4</v>
      </c>
      <c r="J93" s="165">
        <f>Return!J93*J$255</f>
        <v>3.3259495112229293E-5</v>
      </c>
      <c r="K93" s="165">
        <f>Return!K93*K$255</f>
        <v>-5.5155197873167541E-4</v>
      </c>
      <c r="L93" s="165">
        <f>Return!L93*L$255</f>
        <v>8.0519177805737913E-5</v>
      </c>
      <c r="M93" s="165">
        <f>Return!M93*M$255</f>
        <v>-2.968212938013563E-4</v>
      </c>
      <c r="N93" s="165">
        <f>Return!N93*N$255</f>
        <v>-2.7503336677922043E-4</v>
      </c>
      <c r="O93" s="165">
        <f>Return!O93*O$255</f>
        <v>2.3228142127668105E-3</v>
      </c>
      <c r="P93" s="165">
        <f>Return!P93*P$255</f>
        <v>-5.9077183807700517E-4</v>
      </c>
      <c r="Q93" s="165">
        <f>Return!Q93*Q$255</f>
        <v>-5.0592548833479815E-5</v>
      </c>
      <c r="R93" s="165">
        <f>Return!R93*R$255</f>
        <v>3.0905006198082374E-5</v>
      </c>
      <c r="S93" s="165">
        <f>Return!S93*S$255</f>
        <v>7.7188088548544684E-5</v>
      </c>
      <c r="T93" s="165">
        <f>Return!T93*T$255</f>
        <v>-3.0087695661359384E-4</v>
      </c>
      <c r="U93" s="165">
        <f>Return!U93*U$255</f>
        <v>2.1867632034027195E-4</v>
      </c>
      <c r="V93" s="165">
        <f>Return!V93*V$255</f>
        <v>-4.6191197481969905E-4</v>
      </c>
      <c r="W93" s="165">
        <f>Return!W93*W$255</f>
        <v>5.1074302664066985E-5</v>
      </c>
      <c r="X93" s="165">
        <f>Return!X93*X$255</f>
        <v>4.1140635836291276E-4</v>
      </c>
      <c r="Y93" s="165">
        <f>Return!Y93*Y$255</f>
        <v>4.3441153351011505E-4</v>
      </c>
      <c r="Z93" s="165">
        <f>Return!Z93*Z$255</f>
        <v>-2.1732714297964713E-4</v>
      </c>
      <c r="AA93" s="165">
        <f>Return!AA93*AA$255</f>
        <v>-1.1642624693537125E-4</v>
      </c>
      <c r="AB93" s="165">
        <f>Return!AB93*AB$255</f>
        <v>7.8203102182309675E-5</v>
      </c>
      <c r="AC93" s="165">
        <f>Return!AC93*AC$255</f>
        <v>6.8112317238927891E-4</v>
      </c>
      <c r="AD93" s="165">
        <f>Return!AD93*AD$255</f>
        <v>-3.4011411465318943E-4</v>
      </c>
      <c r="AE93" s="165">
        <f>Return!AE93*AE$255</f>
        <v>2.4620716386706634E-5</v>
      </c>
      <c r="AF93" s="166">
        <f t="shared" si="1"/>
        <v>1.2979118452382458E-3</v>
      </c>
      <c r="AG93" s="25"/>
    </row>
    <row r="94" spans="1:33" x14ac:dyDescent="0.2">
      <c r="A94" s="127">
        <f>'DJI Components'!A97</f>
        <v>44210</v>
      </c>
      <c r="B94" s="164">
        <f>Return!B94*B$255</f>
        <v>2.6061462749948915E-5</v>
      </c>
      <c r="C94" s="165">
        <f>Return!C94*C$255</f>
        <v>3.7581617032980132E-4</v>
      </c>
      <c r="D94" s="165">
        <f>Return!D94*D$255</f>
        <v>5.4961988132091002E-4</v>
      </c>
      <c r="E94" s="165">
        <f>Return!E94*E$255</f>
        <v>-5.0423893221462532E-4</v>
      </c>
      <c r="F94" s="165">
        <f>Return!F94*F$255</f>
        <v>4.3434147463736748E-4</v>
      </c>
      <c r="G94" s="165">
        <f>Return!G94*G$255</f>
        <v>2.5694607648993155E-4</v>
      </c>
      <c r="H94" s="165">
        <f>Return!H94*H$255</f>
        <v>8.0071420911527935E-4</v>
      </c>
      <c r="I94" s="165">
        <f>Return!I94*I$255</f>
        <v>-1.5432024939034949E-4</v>
      </c>
      <c r="J94" s="165">
        <f>Return!J94*J$255</f>
        <v>-6.1802232854864334E-4</v>
      </c>
      <c r="K94" s="165">
        <f>Return!K94*K$255</f>
        <v>-2.1100394598817888E-4</v>
      </c>
      <c r="L94" s="165">
        <f>Return!L94*L$255</f>
        <v>5.4246087976193012E-4</v>
      </c>
      <c r="M94" s="165">
        <f>Return!M94*M$255</f>
        <v>2.5601342370759432E-4</v>
      </c>
      <c r="N94" s="165">
        <f>Return!N94*N$255</f>
        <v>-6.9451952198832745E-4</v>
      </c>
      <c r="O94" s="165">
        <f>Return!O94*O$255</f>
        <v>1.3462095168941849E-3</v>
      </c>
      <c r="P94" s="165">
        <f>Return!P94*P$255</f>
        <v>5.3839768681160176E-4</v>
      </c>
      <c r="Q94" s="165">
        <f>Return!Q94*Q$255</f>
        <v>5.8268309529429336E-4</v>
      </c>
      <c r="R94" s="165">
        <f>Return!R94*R$255</f>
        <v>1.9474930885764093E-4</v>
      </c>
      <c r="S94" s="165">
        <f>Return!S94*S$255</f>
        <v>-5.6422526092807137E-4</v>
      </c>
      <c r="T94" s="165">
        <f>Return!T94*T$255</f>
        <v>-6.8821296439118082E-5</v>
      </c>
      <c r="U94" s="165">
        <f>Return!U94*U$255</f>
        <v>-5.1153925324099641E-4</v>
      </c>
      <c r="V94" s="165">
        <f>Return!V94*V$255</f>
        <v>-4.0547867383261549E-4</v>
      </c>
      <c r="W94" s="165">
        <f>Return!W94*W$255</f>
        <v>-3.5455632939517255E-4</v>
      </c>
      <c r="X94" s="165">
        <f>Return!X94*X$255</f>
        <v>-3.9416797793492646E-4</v>
      </c>
      <c r="Y94" s="165">
        <f>Return!Y94*Y$255</f>
        <v>1.6404686584651587E-5</v>
      </c>
      <c r="Z94" s="165">
        <f>Return!Z94*Z$255</f>
        <v>-4.2342739650692943E-4</v>
      </c>
      <c r="AA94" s="165">
        <f>Return!AA94*AA$255</f>
        <v>-1.1683607693361667E-5</v>
      </c>
      <c r="AB94" s="165">
        <f>Return!AB94*AB$255</f>
        <v>-1.1925809705175428E-3</v>
      </c>
      <c r="AC94" s="165">
        <f>Return!AC94*AC$255</f>
        <v>2.5882101060116606E-4</v>
      </c>
      <c r="AD94" s="165">
        <f>Return!AD94*AD$255</f>
        <v>-1.0851045772938642E-4</v>
      </c>
      <c r="AE94" s="165">
        <f>Return!AE94*AE$255</f>
        <v>-5.0912296092975318E-4</v>
      </c>
      <c r="AF94" s="166">
        <f t="shared" si="1"/>
        <v>-5.469802801216961E-4</v>
      </c>
      <c r="AG94" s="25"/>
    </row>
    <row r="95" spans="1:33" x14ac:dyDescent="0.2">
      <c r="A95" s="127">
        <f>'DJI Components'!A98</f>
        <v>44211</v>
      </c>
      <c r="B95" s="164">
        <f>Return!B95*B$255</f>
        <v>-1.7226548471208265E-4</v>
      </c>
      <c r="C95" s="165">
        <f>Return!C95*C$255</f>
        <v>-4.3895002239685934E-4</v>
      </c>
      <c r="D95" s="165">
        <f>Return!D95*D$255</f>
        <v>5.2829056478870631E-4</v>
      </c>
      <c r="E95" s="165">
        <f>Return!E95*E$255</f>
        <v>-4.5768493395335061E-4</v>
      </c>
      <c r="F95" s="165">
        <f>Return!F95*F$255</f>
        <v>-8.8768152914395031E-4</v>
      </c>
      <c r="G95" s="165">
        <f>Return!G95*G$255</f>
        <v>-4.6943584675759317E-4</v>
      </c>
      <c r="H95" s="165">
        <f>Return!H95*H$255</f>
        <v>-1.1868614763192269E-3</v>
      </c>
      <c r="I95" s="165">
        <f>Return!I95*I$255</f>
        <v>2.0671686053671905E-4</v>
      </c>
      <c r="J95" s="165">
        <f>Return!J95*J$255</f>
        <v>-3.5885909675671771E-4</v>
      </c>
      <c r="K95" s="165">
        <f>Return!K95*K$255</f>
        <v>-1.3076283439744615E-3</v>
      </c>
      <c r="L95" s="165">
        <f>Return!L95*L$255</f>
        <v>-7.427361236247358E-4</v>
      </c>
      <c r="M95" s="165">
        <f>Return!M95*M$255</f>
        <v>-4.2183979472777412E-4</v>
      </c>
      <c r="N95" s="165">
        <f>Return!N95*N$255</f>
        <v>9.0059875631312016E-4</v>
      </c>
      <c r="O95" s="165">
        <f>Return!O95*O$255</f>
        <v>-9.3952067510548367E-4</v>
      </c>
      <c r="P95" s="165">
        <f>Return!P95*P$255</f>
        <v>-1.4990617856938855E-4</v>
      </c>
      <c r="Q95" s="165">
        <f>Return!Q95*Q$255</f>
        <v>-7.26197765476814E-5</v>
      </c>
      <c r="R95" s="165">
        <f>Return!R95*R$255</f>
        <v>-5.9738826375842495E-4</v>
      </c>
      <c r="S95" s="165">
        <f>Return!S95*S$255</f>
        <v>2.2542030375699202E-4</v>
      </c>
      <c r="T95" s="165">
        <f>Return!T95*T$255</f>
        <v>4.9085181774139266E-4</v>
      </c>
      <c r="U95" s="165">
        <f>Return!U95*U$255</f>
        <v>-5.7899100718572516E-5</v>
      </c>
      <c r="V95" s="165">
        <f>Return!V95*V$255</f>
        <v>-1.3682519171637949E-4</v>
      </c>
      <c r="W95" s="165">
        <f>Return!W95*W$255</f>
        <v>-2.5036916481756911E-4</v>
      </c>
      <c r="X95" s="165">
        <f>Return!X95*X$255</f>
        <v>-3.8033502342914581E-4</v>
      </c>
      <c r="Y95" s="165">
        <f>Return!Y95*Y$255</f>
        <v>2.1547638063283228E-4</v>
      </c>
      <c r="Z95" s="165">
        <f>Return!Z95*Z$255</f>
        <v>7.3221407791690399E-5</v>
      </c>
      <c r="AA95" s="165">
        <f>Return!AA95*AA$255</f>
        <v>1.9869097360873943E-4</v>
      </c>
      <c r="AB95" s="165">
        <f>Return!AB95*AB$255</f>
        <v>-4.4586181621323696E-5</v>
      </c>
      <c r="AC95" s="165">
        <f>Return!AC95*AC$255</f>
        <v>-2.7034468775344691E-4</v>
      </c>
      <c r="AD95" s="165">
        <f>Return!AD95*AD$255</f>
        <v>-5.2845296866626352E-4</v>
      </c>
      <c r="AE95" s="165">
        <f>Return!AE95*AE$255</f>
        <v>-3.8247728772804098E-4</v>
      </c>
      <c r="AF95" s="166">
        <f t="shared" si="1"/>
        <v>-7.4154000876282813E-3</v>
      </c>
      <c r="AG95" s="25"/>
    </row>
    <row r="96" spans="1:33" x14ac:dyDescent="0.2">
      <c r="A96" s="127">
        <f>'DJI Components'!A99</f>
        <v>44215</v>
      </c>
      <c r="B96" s="164">
        <f>Return!B96*B$255</f>
        <v>7.1881444383502897E-4</v>
      </c>
      <c r="C96" s="165">
        <f>Return!C96*C$255</f>
        <v>1.2552866488423501E-3</v>
      </c>
      <c r="D96" s="165">
        <f>Return!D96*D$255</f>
        <v>3.7747619636625541E-4</v>
      </c>
      <c r="E96" s="165">
        <f>Return!E96*E$255</f>
        <v>1.8090372959653767E-4</v>
      </c>
      <c r="F96" s="165">
        <f>Return!F96*F$255</f>
        <v>1.0424823448640522E-3</v>
      </c>
      <c r="G96" s="165">
        <f>Return!G96*G$255</f>
        <v>-9.5912892540491357E-5</v>
      </c>
      <c r="H96" s="165">
        <f>Return!H96*H$255</f>
        <v>8.7595689185030097E-4</v>
      </c>
      <c r="I96" s="165">
        <f>Return!I96*I$255</f>
        <v>-1.7609582507887393E-4</v>
      </c>
      <c r="J96" s="165">
        <f>Return!J96*J$255</f>
        <v>-1.300499631064341E-4</v>
      </c>
      <c r="K96" s="165">
        <f>Return!K96*K$255</f>
        <v>1.3959052859435772E-4</v>
      </c>
      <c r="L96" s="165">
        <f>Return!L96*L$255</f>
        <v>-7.5412752331171324E-4</v>
      </c>
      <c r="M96" s="165">
        <f>Return!M96*M$255</f>
        <v>1.2784936255515097E-4</v>
      </c>
      <c r="N96" s="165">
        <f>Return!N96*N$255</f>
        <v>-2.9028557335586034E-4</v>
      </c>
      <c r="O96" s="165">
        <f>Return!O96*O$255</f>
        <v>2.3735092379237137E-4</v>
      </c>
      <c r="P96" s="165">
        <f>Return!P96*P$255</f>
        <v>1.6356543991145797E-4</v>
      </c>
      <c r="Q96" s="165">
        <f>Return!Q96*Q$255</f>
        <v>5.1569888824850956E-4</v>
      </c>
      <c r="R96" s="165">
        <f>Return!R96*R$255</f>
        <v>-1.4425995487780859E-4</v>
      </c>
      <c r="S96" s="165">
        <f>Return!S96*S$255</f>
        <v>-1.3021580429296205E-4</v>
      </c>
      <c r="T96" s="165">
        <f>Return!T96*T$255</f>
        <v>-7.5957587932099874E-5</v>
      </c>
      <c r="U96" s="165">
        <f>Return!U96*U$255</f>
        <v>5.9409171673900922E-4</v>
      </c>
      <c r="V96" s="165">
        <f>Return!V96*V$255</f>
        <v>-3.4347095643733798E-4</v>
      </c>
      <c r="W96" s="165">
        <f>Return!W96*W$255</f>
        <v>-2.9183187633055054E-4</v>
      </c>
      <c r="X96" s="165">
        <f>Return!X96*X$255</f>
        <v>5.6613743970851025E-4</v>
      </c>
      <c r="Y96" s="165">
        <f>Return!Y96*Y$255</f>
        <v>6.2829281991905186E-5</v>
      </c>
      <c r="Z96" s="165">
        <f>Return!Z96*Z$255</f>
        <v>8.4449571154935715E-5</v>
      </c>
      <c r="AA96" s="165">
        <f>Return!AA96*AA$255</f>
        <v>-1.9170558513351328E-4</v>
      </c>
      <c r="AB96" s="165">
        <f>Return!AB96*AB$255</f>
        <v>1.1575971259995358E-5</v>
      </c>
      <c r="AC96" s="165">
        <f>Return!AC96*AC$255</f>
        <v>-5.2466341747056851E-4</v>
      </c>
      <c r="AD96" s="165">
        <f>Return!AD96*AD$255</f>
        <v>-2.8807153591495032E-4</v>
      </c>
      <c r="AE96" s="165">
        <f>Return!AE96*AE$255</f>
        <v>1.5943245264311568E-4</v>
      </c>
      <c r="AF96" s="166">
        <f t="shared" si="1"/>
        <v>3.6768433361706807E-3</v>
      </c>
      <c r="AG96" s="25"/>
    </row>
    <row r="97" spans="1:33" x14ac:dyDescent="0.2">
      <c r="A97" s="127">
        <f>'DJI Components'!A100</f>
        <v>44216</v>
      </c>
      <c r="B97" s="164">
        <f>Return!B97*B$255</f>
        <v>2.1680976673790948E-4</v>
      </c>
      <c r="C97" s="165">
        <f>Return!C97*C$255</f>
        <v>5.7593740959894406E-4</v>
      </c>
      <c r="D97" s="165">
        <f>Return!D97*D$255</f>
        <v>5.4913292438394377E-4</v>
      </c>
      <c r="E97" s="165">
        <f>Return!E97*E$255</f>
        <v>1.0952037691433381E-3</v>
      </c>
      <c r="F97" s="165">
        <f>Return!F97*F$255</f>
        <v>1.1706294202407837E-4</v>
      </c>
      <c r="G97" s="165">
        <f>Return!G97*G$255</f>
        <v>-2.9544161903990079E-4</v>
      </c>
      <c r="H97" s="165">
        <f>Return!H97*H$255</f>
        <v>3.068440664442414E-4</v>
      </c>
      <c r="I97" s="165">
        <f>Return!I97*I$255</f>
        <v>1.1064468785081013E-4</v>
      </c>
      <c r="J97" s="165">
        <f>Return!J97*J$255</f>
        <v>1.1681578163192559E-4</v>
      </c>
      <c r="K97" s="165">
        <f>Return!K97*K$255</f>
        <v>5.9079120632710147E-4</v>
      </c>
      <c r="L97" s="165">
        <f>Return!L97*L$255</f>
        <v>-4.2261623021279854E-4</v>
      </c>
      <c r="M97" s="165">
        <f>Return!M97*M$255</f>
        <v>2.1280825303431338E-4</v>
      </c>
      <c r="N97" s="165">
        <f>Return!N97*N$255</f>
        <v>1.3543516623032805E-4</v>
      </c>
      <c r="O97" s="165">
        <f>Return!O97*O$255</f>
        <v>3.9086967669588191E-4</v>
      </c>
      <c r="P97" s="165">
        <f>Return!P97*P$255</f>
        <v>2.7385882476539761E-4</v>
      </c>
      <c r="Q97" s="165">
        <f>Return!Q97*Q$255</f>
        <v>-8.1908916422424033E-5</v>
      </c>
      <c r="R97" s="165">
        <f>Return!R97*R$255</f>
        <v>-4.998532079999007E-4</v>
      </c>
      <c r="S97" s="165">
        <f>Return!S97*S$255</f>
        <v>7.2377271140859904E-4</v>
      </c>
      <c r="T97" s="165">
        <f>Return!T97*T$255</f>
        <v>-2.9250232460577009E-4</v>
      </c>
      <c r="U97" s="165">
        <f>Return!U97*U$255</f>
        <v>1.2166564909444678E-3</v>
      </c>
      <c r="V97" s="165">
        <f>Return!V97*V$255</f>
        <v>8.4488138115751767E-4</v>
      </c>
      <c r="W97" s="165">
        <f>Return!W97*W$255</f>
        <v>-4.1666989146692534E-4</v>
      </c>
      <c r="X97" s="165">
        <f>Return!X97*X$255</f>
        <v>1.0272509002410724E-3</v>
      </c>
      <c r="Y97" s="165">
        <f>Return!Y97*Y$255</f>
        <v>3.5073259763776694E-4</v>
      </c>
      <c r="Z97" s="165">
        <f>Return!Z97*Z$255</f>
        <v>-1.2777250843140075E-4</v>
      </c>
      <c r="AA97" s="165">
        <f>Return!AA97*AA$255</f>
        <v>1.226988043709983E-4</v>
      </c>
      <c r="AB97" s="165">
        <f>Return!AB97*AB$255</f>
        <v>7.1903053220211772E-4</v>
      </c>
      <c r="AC97" s="165">
        <f>Return!AC97*AC$255</f>
        <v>-4.1538246803533388E-5</v>
      </c>
      <c r="AD97" s="165">
        <f>Return!AD97*AD$255</f>
        <v>4.9282749024451473E-4</v>
      </c>
      <c r="AE97" s="165">
        <f>Return!AE97*AE$255</f>
        <v>2.6703897984748553E-4</v>
      </c>
      <c r="AF97" s="166">
        <f t="shared" si="1"/>
        <v>8.278801417940098E-3</v>
      </c>
      <c r="AG97" s="25"/>
    </row>
    <row r="98" spans="1:33" x14ac:dyDescent="0.2">
      <c r="A98" s="127">
        <f>'DJI Components'!A101</f>
        <v>44217</v>
      </c>
      <c r="B98" s="164">
        <f>Return!B98*B$255</f>
        <v>8.8120666853952473E-5</v>
      </c>
      <c r="C98" s="165">
        <f>Return!C98*C$255</f>
        <v>-3.9036295346109491E-4</v>
      </c>
      <c r="D98" s="165">
        <f>Return!D98*D$255</f>
        <v>-4.3588788330473081E-5</v>
      </c>
      <c r="E98" s="165">
        <f>Return!E98*E$255</f>
        <v>1.2219435069449631E-3</v>
      </c>
      <c r="F98" s="165">
        <f>Return!F98*F$255</f>
        <v>-6.3687129460367664E-4</v>
      </c>
      <c r="G98" s="165">
        <f>Return!G98*G$255</f>
        <v>-2.5994593448993203E-5</v>
      </c>
      <c r="H98" s="165">
        <f>Return!H98*H$255</f>
        <v>-1.1777434493593735E-3</v>
      </c>
      <c r="I98" s="165">
        <f>Return!I98*I$255</f>
        <v>-1.6909204528746299E-4</v>
      </c>
      <c r="J98" s="165">
        <f>Return!J98*J$255</f>
        <v>1.8488153930430092E-4</v>
      </c>
      <c r="K98" s="165">
        <f>Return!K98*K$255</f>
        <v>-5.7481019862273277E-4</v>
      </c>
      <c r="L98" s="165">
        <f>Return!L98*L$255</f>
        <v>-1.2623288649579549E-4</v>
      </c>
      <c r="M98" s="165">
        <f>Return!M98*M$255</f>
        <v>-4.5655612786854962E-4</v>
      </c>
      <c r="N98" s="165">
        <f>Return!N98*N$255</f>
        <v>5.772269057967794E-4</v>
      </c>
      <c r="O98" s="165">
        <f>Return!O98*O$255</f>
        <v>2.1532873866241995E-3</v>
      </c>
      <c r="P98" s="165">
        <f>Return!P98*P$255</f>
        <v>4.0231446695907874E-4</v>
      </c>
      <c r="Q98" s="165">
        <f>Return!Q98*Q$255</f>
        <v>-1.3343371104506858E-4</v>
      </c>
      <c r="R98" s="165">
        <f>Return!R98*R$255</f>
        <v>-2.7947316604540011E-4</v>
      </c>
      <c r="S98" s="165">
        <f>Return!S98*S$255</f>
        <v>-1.5604237491514036E-5</v>
      </c>
      <c r="T98" s="165">
        <f>Return!T98*T$255</f>
        <v>-5.1742300024509489E-4</v>
      </c>
      <c r="U98" s="165">
        <f>Return!U98*U$255</f>
        <v>9.3608661144251043E-5</v>
      </c>
      <c r="V98" s="165">
        <f>Return!V98*V$255</f>
        <v>-2.7777823879550817E-4</v>
      </c>
      <c r="W98" s="165">
        <f>Return!W98*W$255</f>
        <v>-2.3244600642099433E-4</v>
      </c>
      <c r="X98" s="165">
        <f>Return!X98*X$255</f>
        <v>-1.8946234464617775E-4</v>
      </c>
      <c r="Y98" s="165">
        <f>Return!Y98*Y$255</f>
        <v>8.504566951558878E-4</v>
      </c>
      <c r="Z98" s="165">
        <f>Return!Z98*Z$255</f>
        <v>3.9524228018746516E-4</v>
      </c>
      <c r="AA98" s="165">
        <f>Return!AA98*AA$255</f>
        <v>5.8225639476994219E-6</v>
      </c>
      <c r="AB98" s="165">
        <f>Return!AB98*AB$255</f>
        <v>-1.4076922173930084E-4</v>
      </c>
      <c r="AC98" s="165">
        <f>Return!AC98*AC$255</f>
        <v>-7.0700769390725777E-4</v>
      </c>
      <c r="AD98" s="165">
        <f>Return!AD98*AD$255</f>
        <v>-1.5118984323608437E-4</v>
      </c>
      <c r="AE98" s="165">
        <f>Return!AE98*AE$255</f>
        <v>-4.5304461598543545E-4</v>
      </c>
      <c r="AF98" s="166">
        <f t="shared" si="1"/>
        <v>-7.2597974411741121E-4</v>
      </c>
      <c r="AG98" s="25"/>
    </row>
    <row r="99" spans="1:33" x14ac:dyDescent="0.2">
      <c r="A99" s="127">
        <f>'DJI Components'!A102</f>
        <v>44218</v>
      </c>
      <c r="B99" s="164">
        <f>Return!B99*B$255</f>
        <v>-3.1835413743896236E-4</v>
      </c>
      <c r="C99" s="165">
        <f>Return!C99*C$255</f>
        <v>-3.3744042480839213E-4</v>
      </c>
      <c r="D99" s="165">
        <f>Return!D99*D$255</f>
        <v>1.9442143208251068E-4</v>
      </c>
      <c r="E99" s="165">
        <f>Return!E99*E$255</f>
        <v>5.3579115958419794E-4</v>
      </c>
      <c r="F99" s="165">
        <f>Return!F99*F$255</f>
        <v>-2.5231955542510303E-4</v>
      </c>
      <c r="G99" s="165">
        <f>Return!G99*G$255</f>
        <v>-4.3359869122294725E-5</v>
      </c>
      <c r="H99" s="165">
        <f>Return!H99*H$255</f>
        <v>-1.0143788498124436E-4</v>
      </c>
      <c r="I99" s="165">
        <f>Return!I99*I$255</f>
        <v>-2.5123844857964927E-4</v>
      </c>
      <c r="J99" s="165">
        <f>Return!J99*J$255</f>
        <v>-3.1324412026059181E-4</v>
      </c>
      <c r="K99" s="165">
        <f>Return!K99*K$255</f>
        <v>-3.4746930135272822E-5</v>
      </c>
      <c r="L99" s="165">
        <f>Return!L99*L$255</f>
        <v>2.306159397528577E-6</v>
      </c>
      <c r="M99" s="165">
        <f>Return!M99*M$255</f>
        <v>-4.8400916988762256E-4</v>
      </c>
      <c r="N99" s="165">
        <f>Return!N99*N$255</f>
        <v>5.9129334203734301E-4</v>
      </c>
      <c r="O99" s="165">
        <f>Return!O99*O$255</f>
        <v>-3.0953138503892735E-3</v>
      </c>
      <c r="P99" s="165">
        <f>Return!P99*P$255</f>
        <v>-3.3016821355368467E-3</v>
      </c>
      <c r="Q99" s="165">
        <f>Return!Q99*Q$255</f>
        <v>3.7511223335466121E-4</v>
      </c>
      <c r="R99" s="165">
        <f>Return!R99*R$255</f>
        <v>-2.5711611772183027E-4</v>
      </c>
      <c r="S99" s="165">
        <f>Return!S99*S$255</f>
        <v>-2.3414976927900917E-5</v>
      </c>
      <c r="T99" s="165">
        <f>Return!T99*T$255</f>
        <v>-8.2123027560802395E-5</v>
      </c>
      <c r="U99" s="165">
        <f>Return!U99*U$255</f>
        <v>1.4520395247423766E-4</v>
      </c>
      <c r="V99" s="165">
        <f>Return!V99*V$255</f>
        <v>-5.3197631618310994E-4</v>
      </c>
      <c r="W99" s="165">
        <f>Return!W99*W$255</f>
        <v>-2.5697657648181916E-4</v>
      </c>
      <c r="X99" s="165">
        <f>Return!X99*X$255</f>
        <v>5.4012783490235228E-4</v>
      </c>
      <c r="Y99" s="165">
        <f>Return!Y99*Y$255</f>
        <v>-6.4550945414978782E-4</v>
      </c>
      <c r="Z99" s="165">
        <f>Return!Z99*Z$255</f>
        <v>-6.9953164319248948E-4</v>
      </c>
      <c r="AA99" s="165">
        <f>Return!AA99*AA$255</f>
        <v>1.1640824166230246E-4</v>
      </c>
      <c r="AB99" s="165">
        <f>Return!AB99*AB$255</f>
        <v>-5.0697003919422483E-4</v>
      </c>
      <c r="AC99" s="165">
        <f>Return!AC99*AC$255</f>
        <v>2.6910346292755201E-4</v>
      </c>
      <c r="AD99" s="165">
        <f>Return!AD99*AD$255</f>
        <v>3.4058127688307106E-4</v>
      </c>
      <c r="AE99" s="165">
        <f>Return!AE99*AE$255</f>
        <v>2.9191966541288752E-4</v>
      </c>
      <c r="AF99" s="166">
        <f t="shared" si="1"/>
        <v>-8.1344959172585714E-3</v>
      </c>
      <c r="AG99" s="25"/>
    </row>
    <row r="100" spans="1:33" x14ac:dyDescent="0.2">
      <c r="A100" s="127">
        <f>'DJI Components'!A103</f>
        <v>44221</v>
      </c>
      <c r="B100" s="164">
        <f>Return!B100*B$255</f>
        <v>2.6621037543463901E-4</v>
      </c>
      <c r="C100" s="165">
        <f>Return!C100*C$255</f>
        <v>-1.318639881496538E-3</v>
      </c>
      <c r="D100" s="165">
        <f>Return!D100*D$255</f>
        <v>4.7337357001972318E-4</v>
      </c>
      <c r="E100" s="165">
        <f>Return!E100*E$255</f>
        <v>9.2279446950292623E-4</v>
      </c>
      <c r="F100" s="165">
        <f>Return!F100*F$255</f>
        <v>-4.0160562381666616E-4</v>
      </c>
      <c r="G100" s="165">
        <f>Return!G100*G$255</f>
        <v>-7.9886178876528529E-4</v>
      </c>
      <c r="H100" s="165">
        <f>Return!H100*H$255</f>
        <v>-3.016101503888535E-4</v>
      </c>
      <c r="I100" s="165">
        <f>Return!I100*I$255</f>
        <v>1.9358126721762402E-4</v>
      </c>
      <c r="J100" s="165">
        <f>Return!J100*J$255</f>
        <v>1.9935174815350156E-4</v>
      </c>
      <c r="K100" s="165">
        <f>Return!K100*K$255</f>
        <v>-1.5652173913043669E-4</v>
      </c>
      <c r="L100" s="165">
        <f>Return!L100*L$255</f>
        <v>-7.3142422231350002E-4</v>
      </c>
      <c r="M100" s="165">
        <f>Return!M100*M$255</f>
        <v>-6.2629583848372588E-5</v>
      </c>
      <c r="N100" s="165">
        <f>Return!N100*N$255</f>
        <v>1.267590375586843E-4</v>
      </c>
      <c r="O100" s="165">
        <f>Return!O100*O$255</f>
        <v>-7.1773208612777582E-4</v>
      </c>
      <c r="P100" s="165">
        <f>Return!P100*P$255</f>
        <v>-8.4307112236429532E-6</v>
      </c>
      <c r="Q100" s="165">
        <f>Return!Q100*Q$255</f>
        <v>4.9525995219129961E-4</v>
      </c>
      <c r="R100" s="165">
        <f>Return!R100*R$255</f>
        <v>-4.1607446679514291E-4</v>
      </c>
      <c r="S100" s="165">
        <f>Return!S100*S$255</f>
        <v>-6.2500389075033816E-6</v>
      </c>
      <c r="T100" s="165">
        <f>Return!T100*T$255</f>
        <v>6.9977535855151685E-5</v>
      </c>
      <c r="U100" s="165">
        <f>Return!U100*U$255</f>
        <v>5.2814074611384028E-4</v>
      </c>
      <c r="V100" s="165">
        <f>Return!V100*V$255</f>
        <v>-4.3057120499872723E-4</v>
      </c>
      <c r="W100" s="165">
        <f>Return!W100*W$255</f>
        <v>5.7436025641025197E-4</v>
      </c>
      <c r="X100" s="165">
        <f>Return!X100*X$255</f>
        <v>2.2145545960124598E-5</v>
      </c>
      <c r="Y100" s="165">
        <f>Return!Y100*Y$255</f>
        <v>1.1885285570084244E-4</v>
      </c>
      <c r="Z100" s="165">
        <f>Return!Z100*Z$255</f>
        <v>2.4937419937417124E-5</v>
      </c>
      <c r="AA100" s="165">
        <f>Return!AA100*AA$255</f>
        <v>5.5101037264061823E-4</v>
      </c>
      <c r="AB100" s="165">
        <f>Return!AB100*AB$255</f>
        <v>-1.716014882037801E-4</v>
      </c>
      <c r="AC100" s="165">
        <f>Return!AC100*AC$255</f>
        <v>2.5992201770449103E-4</v>
      </c>
      <c r="AD100" s="165">
        <f>Return!AD100*AD$255</f>
        <v>-2.9614569403206095E-5</v>
      </c>
      <c r="AE100" s="165">
        <f>Return!AE100*AE$255</f>
        <v>-1.717019726725851E-4</v>
      </c>
      <c r="AF100" s="166">
        <f t="shared" si="1"/>
        <v>-8.9659235769088135E-4</v>
      </c>
      <c r="AG100" s="25"/>
    </row>
    <row r="101" spans="1:33" x14ac:dyDescent="0.2">
      <c r="A101" s="127">
        <f>'DJI Components'!A104</f>
        <v>44222</v>
      </c>
      <c r="B101" s="164">
        <f>Return!B101*B$255</f>
        <v>1.0877003800361976E-3</v>
      </c>
      <c r="C101" s="165">
        <f>Return!C101*C$255</f>
        <v>-1.3757050261267575E-3</v>
      </c>
      <c r="D101" s="165">
        <f>Return!D101*D$255</f>
        <v>1.9447685271543799E-4</v>
      </c>
      <c r="E101" s="165">
        <f>Return!E101*E$255</f>
        <v>5.5976771004432696E-5</v>
      </c>
      <c r="F101" s="165">
        <f>Return!F101*F$255</f>
        <v>-2.1308729897839457E-4</v>
      </c>
      <c r="G101" s="165">
        <f>Return!G101*G$255</f>
        <v>-2.3128892704082916E-5</v>
      </c>
      <c r="H101" s="165">
        <f>Return!H101*H$255</f>
        <v>-5.6472349325874531E-4</v>
      </c>
      <c r="I101" s="165">
        <f>Return!I101*I$255</f>
        <v>1.7025612932688449E-4</v>
      </c>
      <c r="J101" s="165">
        <f>Return!J101*J$255</f>
        <v>3.4850485885960699E-4</v>
      </c>
      <c r="K101" s="165">
        <f>Return!K101*K$255</f>
        <v>-8.6784204088764523E-4</v>
      </c>
      <c r="L101" s="165">
        <f>Return!L101*L$255</f>
        <v>-1.5074417741886374E-4</v>
      </c>
      <c r="M101" s="165">
        <f>Return!M101*M$255</f>
        <v>-1.3374895065509557E-4</v>
      </c>
      <c r="N101" s="165">
        <f>Return!N101*N$255</f>
        <v>-2.8997487408098562E-4</v>
      </c>
      <c r="O101" s="165">
        <f>Return!O101*O$255</f>
        <v>-1.3828764078200142E-4</v>
      </c>
      <c r="P101" s="165">
        <f>Return!P101*P$255</f>
        <v>1.099116189928891E-3</v>
      </c>
      <c r="Q101" s="165">
        <f>Return!Q101*Q$255</f>
        <v>9.0372336194055602E-4</v>
      </c>
      <c r="R101" s="165">
        <f>Return!R101*R$255</f>
        <v>-1.3623802110093914E-4</v>
      </c>
      <c r="S101" s="165">
        <f>Return!S101*S$255</f>
        <v>3.1874145155603718E-4</v>
      </c>
      <c r="T101" s="165">
        <f>Return!T101*T$255</f>
        <v>-3.6968636387968066E-4</v>
      </c>
      <c r="U101" s="165">
        <f>Return!U101*U$255</f>
        <v>4.0662847444761967E-4</v>
      </c>
      <c r="V101" s="165">
        <f>Return!V101*V$255</f>
        <v>-5.9372275452925036E-4</v>
      </c>
      <c r="W101" s="165">
        <f>Return!W101*W$255</f>
        <v>2.1425462993089153E-4</v>
      </c>
      <c r="X101" s="165">
        <f>Return!X101*X$255</f>
        <v>5.0164808045605189E-5</v>
      </c>
      <c r="Y101" s="165">
        <f>Return!Y101*Y$255</f>
        <v>-6.0353329276988663E-4</v>
      </c>
      <c r="Z101" s="165">
        <f>Return!Z101*Z$255</f>
        <v>-4.5043874788211296E-4</v>
      </c>
      <c r="AA101" s="165">
        <f>Return!AA101*AA$255</f>
        <v>-1.0555734698929637E-3</v>
      </c>
      <c r="AB101" s="165">
        <f>Return!AB101*AB$255</f>
        <v>1.7082943916468067E-4</v>
      </c>
      <c r="AC101" s="165">
        <f>Return!AC101*AC$255</f>
        <v>9.549693294298075E-4</v>
      </c>
      <c r="AD101" s="165">
        <f>Return!AD101*AD$255</f>
        <v>2.9867716071156901E-4</v>
      </c>
      <c r="AE101" s="165">
        <f>Return!AE101*AE$255</f>
        <v>-4.5183955117714298E-4</v>
      </c>
      <c r="AF101" s="166">
        <f t="shared" si="1"/>
        <v>-1.1442547590263309E-3</v>
      </c>
      <c r="AG101" s="25"/>
    </row>
    <row r="102" spans="1:33" x14ac:dyDescent="0.2">
      <c r="A102" s="127">
        <f>'DJI Components'!A105</f>
        <v>44223</v>
      </c>
      <c r="B102" s="164">
        <f>Return!B102*B$255</f>
        <v>2.0270904958677931E-3</v>
      </c>
      <c r="C102" s="165">
        <f>Return!C102*C$255</f>
        <v>-5.911912654695151E-4</v>
      </c>
      <c r="D102" s="165">
        <f>Return!D102*D$255</f>
        <v>-9.7190098286386022E-4</v>
      </c>
      <c r="E102" s="165">
        <f>Return!E102*E$255</f>
        <v>-2.5612507433756535E-4</v>
      </c>
      <c r="F102" s="165">
        <f>Return!F102*F$255</f>
        <v>-1.3246888844041941E-3</v>
      </c>
      <c r="G102" s="165">
        <f>Return!G102*G$255</f>
        <v>-1.1715901490244559E-3</v>
      </c>
      <c r="H102" s="165">
        <f>Return!H102*H$255</f>
        <v>-4.327081419795431E-4</v>
      </c>
      <c r="I102" s="165">
        <f>Return!I102*I$255</f>
        <v>3.2405583991998259E-4</v>
      </c>
      <c r="J102" s="165">
        <f>Return!J102*J$255</f>
        <v>-5.1396631134172554E-4</v>
      </c>
      <c r="K102" s="165">
        <f>Return!K102*K$255</f>
        <v>-8.0732146367701687E-4</v>
      </c>
      <c r="L102" s="165">
        <f>Return!L102*L$255</f>
        <v>-9.9730535453440203E-4</v>
      </c>
      <c r="M102" s="165">
        <f>Return!M102*M$255</f>
        <v>-2.7852266598881923E-4</v>
      </c>
      <c r="N102" s="165">
        <f>Return!N102*N$255</f>
        <v>-1.0084946707325996E-3</v>
      </c>
      <c r="O102" s="165">
        <f>Return!O102*O$255</f>
        <v>-9.7808309445299342E-4</v>
      </c>
      <c r="P102" s="165">
        <f>Return!P102*P$255</f>
        <v>-5.4418048620311998E-6</v>
      </c>
      <c r="Q102" s="165">
        <f>Return!Q102*Q$255</f>
        <v>-5.083667802682619E-4</v>
      </c>
      <c r="R102" s="165">
        <f>Return!R102*R$255</f>
        <v>-9.4239269986736709E-4</v>
      </c>
      <c r="S102" s="165">
        <f>Return!S102*S$255</f>
        <v>-1.2969332970347006E-3</v>
      </c>
      <c r="T102" s="165">
        <f>Return!T102*T$255</f>
        <v>-1.3208709478828426E-3</v>
      </c>
      <c r="U102" s="165">
        <f>Return!U102*U$255</f>
        <v>8.1779077905452804E-5</v>
      </c>
      <c r="V102" s="165">
        <f>Return!V102*V$255</f>
        <v>-1.0066621808045443E-3</v>
      </c>
      <c r="W102" s="165">
        <f>Return!W102*W$255</f>
        <v>-1.1796506478217949E-3</v>
      </c>
      <c r="X102" s="165">
        <f>Return!X102*X$255</f>
        <v>-2.1803766061251708E-4</v>
      </c>
      <c r="Y102" s="165">
        <f>Return!Y102*Y$255</f>
        <v>-9.7650518287614176E-4</v>
      </c>
      <c r="Z102" s="165">
        <f>Return!Z102*Z$255</f>
        <v>-9.8316336281110517E-4</v>
      </c>
      <c r="AA102" s="165">
        <f>Return!AA102*AA$255</f>
        <v>-8.4850568617052724E-4</v>
      </c>
      <c r="AB102" s="165">
        <f>Return!AB102*AB$255</f>
        <v>-1.1616577024650021E-3</v>
      </c>
      <c r="AC102" s="165">
        <f>Return!AC102*AC$255</f>
        <v>1.3485132753645009E-3</v>
      </c>
      <c r="AD102" s="165">
        <f>Return!AD102*AD$255</f>
        <v>-8.2932210796969879E-4</v>
      </c>
      <c r="AE102" s="165">
        <f>Return!AE102*AE$255</f>
        <v>-1.2837145311439164E-3</v>
      </c>
      <c r="AF102" s="166">
        <f t="shared" si="1"/>
        <v>-1.8111683962339413E-2</v>
      </c>
      <c r="AG102" s="25"/>
    </row>
    <row r="103" spans="1:33" x14ac:dyDescent="0.2">
      <c r="A103" s="127">
        <f>'DJI Components'!A106</f>
        <v>44224</v>
      </c>
      <c r="B103" s="164">
        <f>Return!B103*B$255</f>
        <v>-5.7683652180204879E-4</v>
      </c>
      <c r="C103" s="165">
        <f>Return!C103*C$255</f>
        <v>1.4257764837973437E-3</v>
      </c>
      <c r="D103" s="165">
        <f>Return!D103*D$255</f>
        <v>-4.3946971857566539E-4</v>
      </c>
      <c r="E103" s="165">
        <f>Return!E103*E$255</f>
        <v>-1.1661744028275505E-3</v>
      </c>
      <c r="F103" s="165">
        <f>Return!F103*F$255</f>
        <v>5.4974265431329732E-4</v>
      </c>
      <c r="G103" s="165">
        <f>Return!G103*G$255</f>
        <v>6.8463911445203847E-4</v>
      </c>
      <c r="H103" s="165">
        <f>Return!H103*H$255</f>
        <v>3.0990174901404839E-4</v>
      </c>
      <c r="I103" s="165">
        <f>Return!I103*I$255</f>
        <v>-2.6258278054158701E-4</v>
      </c>
      <c r="J103" s="165">
        <f>Return!J103*J$255</f>
        <v>4.2585549335508361E-4</v>
      </c>
      <c r="K103" s="165">
        <f>Return!K103*K$255</f>
        <v>-6.1273519542955526E-6</v>
      </c>
      <c r="L103" s="165">
        <f>Return!L103*L$255</f>
        <v>2.0610032809901627E-4</v>
      </c>
      <c r="M103" s="165">
        <f>Return!M103*M$255</f>
        <v>5.784583731620089E-4</v>
      </c>
      <c r="N103" s="165">
        <f>Return!N103*N$255</f>
        <v>4.8652924346536487E-4</v>
      </c>
      <c r="O103" s="165">
        <f>Return!O103*O$255</f>
        <v>1.5425763513093216E-3</v>
      </c>
      <c r="P103" s="165">
        <f>Return!P103*P$255</f>
        <v>-6.5049916455323098E-4</v>
      </c>
      <c r="Q103" s="165">
        <f>Return!Q103*Q$255</f>
        <v>2.5414958340829553E-4</v>
      </c>
      <c r="R103" s="165">
        <f>Return!R103*R$255</f>
        <v>5.8657906627108676E-4</v>
      </c>
      <c r="S103" s="165">
        <f>Return!S103*S$255</f>
        <v>-2.8984380032204269E-5</v>
      </c>
      <c r="T103" s="165">
        <f>Return!T103*T$255</f>
        <v>3.6762992964140353E-4</v>
      </c>
      <c r="U103" s="165">
        <f>Return!U103*U$255</f>
        <v>8.6303122303500821E-4</v>
      </c>
      <c r="V103" s="165">
        <f>Return!V103*V$255</f>
        <v>9.4133132016491758E-4</v>
      </c>
      <c r="W103" s="165">
        <f>Return!W103*W$255</f>
        <v>5.1409771067283398E-4</v>
      </c>
      <c r="X103" s="165">
        <f>Return!X103*X$255</f>
        <v>2.5506436036004665E-4</v>
      </c>
      <c r="Y103" s="165">
        <f>Return!Y103*Y$255</f>
        <v>1.1947431302269754E-4</v>
      </c>
      <c r="Z103" s="165">
        <f>Return!Z103*Z$255</f>
        <v>5.1653244391320903E-4</v>
      </c>
      <c r="AA103" s="165">
        <f>Return!AA103*AA$255</f>
        <v>1.4511034261242747E-4</v>
      </c>
      <c r="AB103" s="165">
        <f>Return!AB103*AB$255</f>
        <v>5.5564103594241132E-4</v>
      </c>
      <c r="AC103" s="165">
        <f>Return!AC103*AC$255</f>
        <v>-3.2564803959880264E-4</v>
      </c>
      <c r="AD103" s="165">
        <f>Return!AD103*AD$255</f>
        <v>-2.0855580854347208E-5</v>
      </c>
      <c r="AE103" s="165">
        <f>Return!AE103*AE$255</f>
        <v>1.8094841551216619E-3</v>
      </c>
      <c r="AF103" s="166">
        <f t="shared" si="1"/>
        <v>9.6605273343937891E-3</v>
      </c>
      <c r="AG103" s="25"/>
    </row>
    <row r="104" spans="1:33" x14ac:dyDescent="0.2">
      <c r="A104" s="127">
        <f>'DJI Components'!A107</f>
        <v>44225</v>
      </c>
      <c r="B104" s="164">
        <f>Return!B104*B$255</f>
        <v>-1.4102413558344221E-3</v>
      </c>
      <c r="C104" s="165">
        <f>Return!C104*C$255</f>
        <v>-7.5929477381444881E-4</v>
      </c>
      <c r="D104" s="165">
        <f>Return!D104*D$255</f>
        <v>-8.5032048435923491E-4</v>
      </c>
      <c r="E104" s="165">
        <f>Return!E104*E$255</f>
        <v>-1.2473531134491677E-3</v>
      </c>
      <c r="F104" s="165">
        <f>Return!F104*F$255</f>
        <v>-5.1378155142960027E-4</v>
      </c>
      <c r="G104" s="165">
        <f>Return!G104*G$255</f>
        <v>-2.7123793579771906E-4</v>
      </c>
      <c r="H104" s="165">
        <f>Return!H104*H$255</f>
        <v>-1.4303902226971939E-3</v>
      </c>
      <c r="I104" s="165">
        <f>Return!I104*I$255</f>
        <v>-5.587398911924724E-4</v>
      </c>
      <c r="J104" s="165">
        <f>Return!J104*J$255</f>
        <v>-6.7819597104662086E-4</v>
      </c>
      <c r="K104" s="165">
        <f>Return!K104*K$255</f>
        <v>-1.5201660870387509E-3</v>
      </c>
      <c r="L104" s="165">
        <f>Return!L104*L$255</f>
        <v>-4.6662983952535281E-4</v>
      </c>
      <c r="M104" s="165">
        <f>Return!M104*M$255</f>
        <v>-1.2275687154585343E-3</v>
      </c>
      <c r="N104" s="165">
        <f>Return!N104*N$255</f>
        <v>-8.667483440663444E-4</v>
      </c>
      <c r="O104" s="165">
        <f>Return!O104*O$255</f>
        <v>-3.3291837583972287E-4</v>
      </c>
      <c r="P104" s="165">
        <f>Return!P104*P$255</f>
        <v>-2.6926520759606998E-4</v>
      </c>
      <c r="Q104" s="165">
        <f>Return!Q104*Q$255</f>
        <v>-1.1882239413204653E-3</v>
      </c>
      <c r="R104" s="165">
        <f>Return!R104*R$255</f>
        <v>-3.6891937307725143E-4</v>
      </c>
      <c r="S104" s="165">
        <f>Return!S104*S$255</f>
        <v>1.6439238073004219E-4</v>
      </c>
      <c r="T104" s="165">
        <f>Return!T104*T$255</f>
        <v>-3.6361960613481294E-4</v>
      </c>
      <c r="U104" s="165">
        <f>Return!U104*U$255</f>
        <v>-9.723888731988003E-4</v>
      </c>
      <c r="V104" s="165">
        <f>Return!V104*V$255</f>
        <v>-2.7959347575519101E-4</v>
      </c>
      <c r="W104" s="165">
        <f>Return!W104*W$255</f>
        <v>-5.4975810154118672E-4</v>
      </c>
      <c r="X104" s="165">
        <f>Return!X104*X$255</f>
        <v>-1.3833730684326508E-4</v>
      </c>
      <c r="Y104" s="165">
        <f>Return!Y104*Y$255</f>
        <v>-8.8095166666666647E-4</v>
      </c>
      <c r="Z104" s="165">
        <f>Return!Z104*Z$255</f>
        <v>-4.5049111154698375E-4</v>
      </c>
      <c r="AA104" s="165">
        <f>Return!AA104*AA$255</f>
        <v>-3.7324604852048877E-4</v>
      </c>
      <c r="AB104" s="165">
        <f>Return!AB104*AB$255</f>
        <v>-8.35771865423407E-4</v>
      </c>
      <c r="AC104" s="165">
        <f>Return!AC104*AC$255</f>
        <v>-2.8282031044462029E-4</v>
      </c>
      <c r="AD104" s="165">
        <f>Return!AD104*AD$255</f>
        <v>-7.5594086956521918E-4</v>
      </c>
      <c r="AE104" s="165">
        <f>Return!AE104*AE$255</f>
        <v>-7.1949555738028224E-4</v>
      </c>
      <c r="AF104" s="166">
        <f t="shared" si="1"/>
        <v>-2.0398017595834254E-2</v>
      </c>
      <c r="AG104" s="25"/>
    </row>
    <row r="105" spans="1:33" x14ac:dyDescent="0.2">
      <c r="A105" s="127">
        <f>'DJI Components'!A108</f>
        <v>44228</v>
      </c>
      <c r="B105" s="164">
        <f>Return!B105*B$255</f>
        <v>-1.8217142550750094E-4</v>
      </c>
      <c r="C105" s="165">
        <f>Return!C105*C$255</f>
        <v>2.2076867559891097E-4</v>
      </c>
      <c r="D105" s="165">
        <f>Return!D105*D$255</f>
        <v>-1.3806624818704094E-4</v>
      </c>
      <c r="E105" s="165">
        <f>Return!E105*E$255</f>
        <v>5.5066987075864655E-4</v>
      </c>
      <c r="F105" s="165">
        <f>Return!F105*F$255</f>
        <v>2.8322673378416616E-4</v>
      </c>
      <c r="G105" s="165">
        <f>Return!G105*G$255</f>
        <v>3.4274138429390977E-4</v>
      </c>
      <c r="H105" s="165">
        <f>Return!H105*H$255</f>
        <v>4.733986864655278E-4</v>
      </c>
      <c r="I105" s="165">
        <f>Return!I105*I$255</f>
        <v>6.1312992613444064E-4</v>
      </c>
      <c r="J105" s="165">
        <f>Return!J105*J$255</f>
        <v>2.2845135776594638E-4</v>
      </c>
      <c r="K105" s="165">
        <f>Return!K105*K$255</f>
        <v>5.4592033862862859E-4</v>
      </c>
      <c r="L105" s="165">
        <f>Return!L105*L$255</f>
        <v>4.3760959660388288E-4</v>
      </c>
      <c r="M105" s="165">
        <f>Return!M105*M$255</f>
        <v>3.2417635744597108E-5</v>
      </c>
      <c r="N105" s="165">
        <f>Return!N105*N$255</f>
        <v>-9.2312234524090841E-5</v>
      </c>
      <c r="O105" s="165">
        <f>Return!O105*O$255</f>
        <v>7.0858166247216308E-4</v>
      </c>
      <c r="P105" s="165">
        <f>Return!P105*P$255</f>
        <v>4.0019029692281254E-4</v>
      </c>
      <c r="Q105" s="165">
        <f>Return!Q105*Q$255</f>
        <v>-8.582071295427281E-5</v>
      </c>
      <c r="R105" s="165">
        <f>Return!R105*R$255</f>
        <v>2.4610684043584462E-4</v>
      </c>
      <c r="S105" s="165">
        <f>Return!S105*S$255</f>
        <v>1.4433699277012953E-5</v>
      </c>
      <c r="T105" s="165">
        <f>Return!T105*T$255</f>
        <v>1.2542730045460212E-4</v>
      </c>
      <c r="U105" s="165">
        <f>Return!U105*U$255</f>
        <v>1.1050736862583399E-3</v>
      </c>
      <c r="V105" s="165">
        <f>Return!V105*V$255</f>
        <v>5.2898447076331248E-4</v>
      </c>
      <c r="W105" s="165">
        <f>Return!W105*W$255</f>
        <v>1.9759092075655182E-4</v>
      </c>
      <c r="X105" s="165">
        <f>Return!X105*X$255</f>
        <v>4.2856431780366282E-4</v>
      </c>
      <c r="Y105" s="165">
        <f>Return!Y105*Y$255</f>
        <v>4.6710784004898217E-4</v>
      </c>
      <c r="Z105" s="165">
        <f>Return!Z105*Z$255</f>
        <v>4.1970243656530573E-5</v>
      </c>
      <c r="AA105" s="165">
        <f>Return!AA105*AA$255</f>
        <v>-2.8614977168949971E-4</v>
      </c>
      <c r="AB105" s="165">
        <f>Return!AB105*AB$255</f>
        <v>8.8141457524795188E-4</v>
      </c>
      <c r="AC105" s="165">
        <f>Return!AC105*AC$255</f>
        <v>-9.4195555555555508E-4</v>
      </c>
      <c r="AD105" s="165">
        <f>Return!AD105*AD$255</f>
        <v>-2.8946329669502131E-4</v>
      </c>
      <c r="AE105" s="165">
        <f>Return!AE105*AE$255</f>
        <v>5.5499455576691519E-4</v>
      </c>
      <c r="AF105" s="166">
        <f t="shared" si="1"/>
        <v>7.4128353705303577E-3</v>
      </c>
      <c r="AG105" s="25"/>
    </row>
    <row r="106" spans="1:33" x14ac:dyDescent="0.2">
      <c r="A106" s="127">
        <f>'DJI Components'!A109</f>
        <v>44229</v>
      </c>
      <c r="B106" s="164">
        <f>Return!B106*B$255</f>
        <v>6.1058386852752561E-5</v>
      </c>
      <c r="C106" s="165">
        <f>Return!C106*C$255</f>
        <v>1.0453154551139192E-3</v>
      </c>
      <c r="D106" s="165">
        <f>Return!D106*D$255</f>
        <v>8.3200934086461828E-6</v>
      </c>
      <c r="E106" s="165">
        <f>Return!E106*E$255</f>
        <v>2.1122359881136827E-4</v>
      </c>
      <c r="F106" s="165">
        <f>Return!F106*F$255</f>
        <v>8.6805659452729629E-4</v>
      </c>
      <c r="G106" s="165">
        <f>Return!G106*G$255</f>
        <v>1.4039264757258177E-3</v>
      </c>
      <c r="H106" s="165">
        <f>Return!H106*H$255</f>
        <v>2.5074025765195647E-4</v>
      </c>
      <c r="I106" s="165">
        <f>Return!I106*I$255</f>
        <v>3.1571217405085652E-4</v>
      </c>
      <c r="J106" s="165">
        <f>Return!J106*J$255</f>
        <v>3.3003231573158022E-4</v>
      </c>
      <c r="K106" s="165">
        <f>Return!K106*K$255</f>
        <v>1.1753560821485005E-3</v>
      </c>
      <c r="L106" s="165">
        <f>Return!L106*L$255</f>
        <v>1.4850931836007794E-3</v>
      </c>
      <c r="M106" s="165">
        <f>Return!M106*M$255</f>
        <v>7.7725455898194353E-4</v>
      </c>
      <c r="N106" s="165">
        <f>Return!N106*N$255</f>
        <v>2.579574364459806E-4</v>
      </c>
      <c r="O106" s="165">
        <f>Return!O106*O$255</f>
        <v>7.7027166643626186E-4</v>
      </c>
      <c r="P106" s="165">
        <f>Return!P106*P$255</f>
        <v>-3.0418643627962985E-4</v>
      </c>
      <c r="Q106" s="165">
        <f>Return!Q106*Q$255</f>
        <v>-2.991020705936043E-4</v>
      </c>
      <c r="R106" s="165">
        <f>Return!R106*R$255</f>
        <v>1.0260778053571211E-3</v>
      </c>
      <c r="S106" s="165">
        <f>Return!S106*S$255</f>
        <v>2.9336829086829366E-4</v>
      </c>
      <c r="T106" s="165">
        <f>Return!T106*T$255</f>
        <v>1.7666259645473156E-4</v>
      </c>
      <c r="U106" s="165">
        <f>Return!U106*U$255</f>
        <v>-1.9472703735320024E-5</v>
      </c>
      <c r="V106" s="165">
        <f>Return!V106*V$255</f>
        <v>9.5300980027705296E-4</v>
      </c>
      <c r="W106" s="165">
        <f>Return!W106*W$255</f>
        <v>-4.6524514384290354E-5</v>
      </c>
      <c r="X106" s="165">
        <f>Return!X106*X$255</f>
        <v>8.3749012578819093E-4</v>
      </c>
      <c r="Y106" s="165">
        <f>Return!Y106*Y$255</f>
        <v>3.9070856376799412E-4</v>
      </c>
      <c r="Z106" s="165">
        <f>Return!Z106*Z$255</f>
        <v>4.7105798403193806E-4</v>
      </c>
      <c r="AA106" s="165">
        <f>Return!AA106*AA$255</f>
        <v>1.3510255714386984E-4</v>
      </c>
      <c r="AB106" s="165">
        <f>Return!AB106*AB$255</f>
        <v>7.1418968518086599E-4</v>
      </c>
      <c r="AC106" s="165">
        <f>Return!AC106*AC$255</f>
        <v>-2.6623181379349382E-4</v>
      </c>
      <c r="AD106" s="165">
        <f>Return!AD106*AD$255</f>
        <v>3.5901485290400122E-4</v>
      </c>
      <c r="AE106" s="165">
        <f>Return!AE106*AE$255</f>
        <v>1.1678473738013636E-3</v>
      </c>
      <c r="AF106" s="166">
        <f t="shared" si="1"/>
        <v>1.4549330376276742E-2</v>
      </c>
      <c r="AG106" s="25"/>
    </row>
    <row r="107" spans="1:33" x14ac:dyDescent="0.2">
      <c r="A107" s="127">
        <f>'DJI Components'!A110</f>
        <v>44230</v>
      </c>
      <c r="B107" s="164">
        <f>Return!B107*B$255</f>
        <v>8.7607509520267371E-5</v>
      </c>
      <c r="C107" s="165">
        <f>Return!C107*C$255</f>
        <v>-7.1801990185630754E-5</v>
      </c>
      <c r="D107" s="165">
        <f>Return!D107*D$255</f>
        <v>-4.7264653126297682E-4</v>
      </c>
      <c r="E107" s="165">
        <f>Return!E107*E$255</f>
        <v>-2.5927919626345846E-4</v>
      </c>
      <c r="F107" s="165">
        <f>Return!F107*F$255</f>
        <v>1.0699706273517389E-3</v>
      </c>
      <c r="G107" s="165">
        <f>Return!G107*G$255</f>
        <v>-1.8181870129870085E-4</v>
      </c>
      <c r="H107" s="165">
        <f>Return!H107*H$255</f>
        <v>7.2746804642319265E-4</v>
      </c>
      <c r="I107" s="165">
        <f>Return!I107*I$255</f>
        <v>-4.3640990167677826E-5</v>
      </c>
      <c r="J107" s="165">
        <f>Return!J107*J$255</f>
        <v>-1.2935662028914867E-4</v>
      </c>
      <c r="K107" s="165">
        <f>Return!K107*K$255</f>
        <v>4.516858856433048E-4</v>
      </c>
      <c r="L107" s="165">
        <f>Return!L107*L$255</f>
        <v>1.835252226706885E-4</v>
      </c>
      <c r="M107" s="165">
        <f>Return!M107*M$255</f>
        <v>-1.6323472990958932E-4</v>
      </c>
      <c r="N107" s="165">
        <f>Return!N107*N$255</f>
        <v>2.4617981707554618E-4</v>
      </c>
      <c r="O107" s="165">
        <f>Return!O107*O$255</f>
        <v>-1.8390804597701038E-4</v>
      </c>
      <c r="P107" s="165">
        <f>Return!P107*P$255</f>
        <v>-8.9305368006723876E-5</v>
      </c>
      <c r="Q107" s="165">
        <f>Return!Q107*Q$255</f>
        <v>-1.55038759689922E-4</v>
      </c>
      <c r="R107" s="165">
        <f>Return!R107*R$255</f>
        <v>3.8170745416978848E-4</v>
      </c>
      <c r="S107" s="165">
        <f>Return!S107*S$255</f>
        <v>-1.6685545782931798E-4</v>
      </c>
      <c r="T107" s="165">
        <f>Return!T107*T$255</f>
        <v>-1.928767397969063E-4</v>
      </c>
      <c r="U107" s="165">
        <f>Return!U107*U$255</f>
        <v>4.8571459408196883E-4</v>
      </c>
      <c r="V107" s="165">
        <f>Return!V107*V$255</f>
        <v>-2.2924063985215736E-4</v>
      </c>
      <c r="W107" s="165">
        <f>Return!W107*W$255</f>
        <v>4.1412120168889585E-5</v>
      </c>
      <c r="X107" s="165">
        <f>Return!X107*X$255</f>
        <v>8.8245090797330517E-5</v>
      </c>
      <c r="Y107" s="165">
        <f>Return!Y107*Y$255</f>
        <v>-2.7890962436898369E-4</v>
      </c>
      <c r="Z107" s="165">
        <f>Return!Z107*Z$255</f>
        <v>-8.1678672408839559E-5</v>
      </c>
      <c r="AA107" s="165">
        <f>Return!AA107*AA$255</f>
        <v>1.7737064220183136E-4</v>
      </c>
      <c r="AB107" s="165">
        <f>Return!AB107*AB$255</f>
        <v>-2.0564960496035253E-4</v>
      </c>
      <c r="AC107" s="165">
        <f>Return!AC107*AC$255</f>
        <v>3.165448730362952E-4</v>
      </c>
      <c r="AD107" s="165">
        <f>Return!AD107*AD$255</f>
        <v>1.0181927678285518E-4</v>
      </c>
      <c r="AE107" s="165">
        <f>Return!AE107*AE$255</f>
        <v>-9.9836870674023057E-5</v>
      </c>
      <c r="AF107" s="166">
        <f t="shared" si="1"/>
        <v>1.3541726169822787E-3</v>
      </c>
      <c r="AG107" s="25"/>
    </row>
    <row r="108" spans="1:33" x14ac:dyDescent="0.2">
      <c r="A108" s="127">
        <f>'DJI Components'!A111</f>
        <v>44231</v>
      </c>
      <c r="B108" s="164">
        <f>Return!B108*B$255</f>
        <v>3.0772928290546302E-4</v>
      </c>
      <c r="C108" s="165">
        <f>Return!C108*C$255</f>
        <v>1.2343628711220559E-3</v>
      </c>
      <c r="D108" s="165">
        <f>Return!D108*D$255</f>
        <v>1.9683791521700005E-5</v>
      </c>
      <c r="E108" s="165">
        <f>Return!E108*E$255</f>
        <v>8.5859264060634817E-4</v>
      </c>
      <c r="F108" s="165">
        <f>Return!F108*F$255</f>
        <v>5.2236527246105611E-4</v>
      </c>
      <c r="G108" s="165">
        <f>Return!G108*G$255</f>
        <v>3.4821450880806457E-5</v>
      </c>
      <c r="H108" s="165">
        <f>Return!H108*H$255</f>
        <v>1.4988384461049145E-5</v>
      </c>
      <c r="I108" s="165">
        <f>Return!I108*I$255</f>
        <v>1.0778530332823536E-3</v>
      </c>
      <c r="J108" s="165">
        <f>Return!J108*J$255</f>
        <v>1.6403390062197005E-4</v>
      </c>
      <c r="K108" s="165">
        <f>Return!K108*K$255</f>
        <v>5.9620718805928339E-4</v>
      </c>
      <c r="L108" s="165">
        <f>Return!L108*L$255</f>
        <v>6.0070608401250334E-4</v>
      </c>
      <c r="M108" s="165">
        <f>Return!M108*M$255</f>
        <v>2.4270982010667907E-4</v>
      </c>
      <c r="N108" s="165">
        <f>Return!N108*N$255</f>
        <v>5.6534191432525323E-4</v>
      </c>
      <c r="O108" s="165">
        <f>Return!O108*O$255</f>
        <v>6.4147075820618999E-4</v>
      </c>
      <c r="P108" s="165">
        <f>Return!P108*P$255</f>
        <v>5.3167504817250115E-4</v>
      </c>
      <c r="Q108" s="165">
        <f>Return!Q108*Q$255</f>
        <v>3.0945067497403962E-4</v>
      </c>
      <c r="R108" s="165">
        <f>Return!R108*R$255</f>
        <v>7.6710596986167006E-4</v>
      </c>
      <c r="S108" s="165">
        <f>Return!S108*S$255</f>
        <v>3.7052879149520972E-4</v>
      </c>
      <c r="T108" s="165">
        <f>Return!T108*T$255</f>
        <v>-5.5613126430588877E-4</v>
      </c>
      <c r="U108" s="165">
        <f>Return!U108*U$255</f>
        <v>-1.3580315500685651E-4</v>
      </c>
      <c r="V108" s="165">
        <f>Return!V108*V$255</f>
        <v>4.8089637352798732E-4</v>
      </c>
      <c r="W108" s="165">
        <f>Return!W108*W$255</f>
        <v>2.0680367548468286E-5</v>
      </c>
      <c r="X108" s="165">
        <f>Return!X108*X$255</f>
        <v>4.4856896144571665E-4</v>
      </c>
      <c r="Y108" s="165">
        <f>Return!Y108*Y$255</f>
        <v>1.2668851502413074E-3</v>
      </c>
      <c r="Z108" s="165">
        <f>Return!Z108*Z$255</f>
        <v>-8.4544354864506393E-4</v>
      </c>
      <c r="AA108" s="165">
        <f>Return!AA108*AA$255</f>
        <v>2.129330130875573E-4</v>
      </c>
      <c r="AB108" s="165">
        <f>Return!AB108*AB$255</f>
        <v>1.3061182228871094E-3</v>
      </c>
      <c r="AC108" s="165">
        <f>Return!AC108*AC$255</f>
        <v>2.5221403194762478E-4</v>
      </c>
      <c r="AD108" s="165">
        <f>Return!AD108*AD$255</f>
        <v>3.1397592735076251E-4</v>
      </c>
      <c r="AE108" s="165">
        <f>Return!AE108*AE$255</f>
        <v>7.17943499927857E-4</v>
      </c>
      <c r="AF108" s="166">
        <f t="shared" si="1"/>
        <v>1.2342464457082713E-2</v>
      </c>
      <c r="AG108" s="25"/>
    </row>
    <row r="109" spans="1:33" x14ac:dyDescent="0.2">
      <c r="A109" s="127">
        <f>'DJI Components'!A112</f>
        <v>44232</v>
      </c>
      <c r="B109" s="164">
        <f>Return!B109*B$255</f>
        <v>3.5949349431416697E-4</v>
      </c>
      <c r="C109" s="165">
        <f>Return!C109*C$255</f>
        <v>3.6829382917063689E-4</v>
      </c>
      <c r="D109" s="165">
        <f>Return!D109*D$255</f>
        <v>-1.2646404128461298E-4</v>
      </c>
      <c r="E109" s="165">
        <f>Return!E109*E$255</f>
        <v>-1.5285052395504298E-4</v>
      </c>
      <c r="F109" s="165">
        <f>Return!F109*F$255</f>
        <v>-4.2885270490973238E-4</v>
      </c>
      <c r="G109" s="165">
        <f>Return!G109*G$255</f>
        <v>2.3480407727015281E-4</v>
      </c>
      <c r="H109" s="165">
        <f>Return!H109*H$255</f>
        <v>9.7379026217225823E-5</v>
      </c>
      <c r="I109" s="165">
        <f>Return!I109*I$255</f>
        <v>5.8553932980599886E-4</v>
      </c>
      <c r="J109" s="165">
        <f>Return!J109*J$255</f>
        <v>4.3528805421837457E-4</v>
      </c>
      <c r="K109" s="165">
        <f>Return!K109*K$255</f>
        <v>5.3248254644420177E-4</v>
      </c>
      <c r="L109" s="165">
        <f>Return!L109*L$255</f>
        <v>-2.8368794326242656E-5</v>
      </c>
      <c r="M109" s="165">
        <f>Return!M109*M$255</f>
        <v>3.8719145960465587E-4</v>
      </c>
      <c r="N109" s="165">
        <f>Return!N109*N$255</f>
        <v>4.7794274677048772E-6</v>
      </c>
      <c r="O109" s="165">
        <f>Return!O109*O$255</f>
        <v>-3.4586437014461806E-4</v>
      </c>
      <c r="P109" s="165">
        <f>Return!P109*P$255</f>
        <v>2.1208726356190718E-4</v>
      </c>
      <c r="Q109" s="165">
        <f>Return!Q109*Q$255</f>
        <v>5.0620242485536571E-4</v>
      </c>
      <c r="R109" s="165">
        <f>Return!R109*R$255</f>
        <v>-6.5100421940929756E-5</v>
      </c>
      <c r="S109" s="165">
        <f>Return!S109*S$255</f>
        <v>2.4483138374401154E-4</v>
      </c>
      <c r="T109" s="165">
        <f>Return!T109*T$255</f>
        <v>-1.0083479734698252E-4</v>
      </c>
      <c r="U109" s="165">
        <f>Return!U109*U$255</f>
        <v>2.6169993516174847E-5</v>
      </c>
      <c r="V109" s="165">
        <f>Return!V109*V$255</f>
        <v>1.0618871840330241E-3</v>
      </c>
      <c r="W109" s="165">
        <f>Return!W109*W$255</f>
        <v>1.3950450907673773E-4</v>
      </c>
      <c r="X109" s="165">
        <f>Return!X109*X$255</f>
        <v>1.2746211380444035E-4</v>
      </c>
      <c r="Y109" s="165">
        <f>Return!Y109*Y$255</f>
        <v>2.1075130138673939E-4</v>
      </c>
      <c r="Z109" s="165">
        <f>Return!Z109*Z$255</f>
        <v>-4.8686150226315099E-4</v>
      </c>
      <c r="AA109" s="165">
        <f>Return!AA109*AA$255</f>
        <v>1.088145346780515E-4</v>
      </c>
      <c r="AB109" s="165">
        <f>Return!AB109*AB$255</f>
        <v>-7.6462923138191175E-5</v>
      </c>
      <c r="AC109" s="165">
        <f>Return!AC109*AC$255</f>
        <v>3.6533455111290952E-4</v>
      </c>
      <c r="AD109" s="165">
        <f>Return!AD109*AD$255</f>
        <v>4.279805451108324E-4</v>
      </c>
      <c r="AE109" s="165">
        <f>Return!AE109*AE$255</f>
        <v>1.7200392473329569E-4</v>
      </c>
      <c r="AF109" s="166">
        <f t="shared" si="1"/>
        <v>4.7966208948171055E-3</v>
      </c>
      <c r="AG109" s="25"/>
    </row>
    <row r="110" spans="1:33" x14ac:dyDescent="0.2">
      <c r="A110" s="127">
        <f>'DJI Components'!A113</f>
        <v>44235</v>
      </c>
      <c r="B110" s="164">
        <f>Return!B110*B$255</f>
        <v>3.2586634804013432E-4</v>
      </c>
      <c r="C110" s="165">
        <f>Return!C110*C$255</f>
        <v>4.5137763001301678E-4</v>
      </c>
      <c r="D110" s="165">
        <f>Return!D110*D$255</f>
        <v>1.7631459644746141E-4</v>
      </c>
      <c r="E110" s="165">
        <f>Return!E110*E$255</f>
        <v>3.6562592737735915E-5</v>
      </c>
      <c r="F110" s="165">
        <f>Return!F110*F$255</f>
        <v>6.4444831358857107E-4</v>
      </c>
      <c r="G110" s="165">
        <f>Return!G110*G$255</f>
        <v>7.6856597582037884E-4</v>
      </c>
      <c r="H110" s="165">
        <f>Return!H110*H$255</f>
        <v>8.290391180288514E-4</v>
      </c>
      <c r="I110" s="165">
        <f>Return!I110*I$255</f>
        <v>5.9622640337383037E-4</v>
      </c>
      <c r="J110" s="165">
        <f>Return!J110*J$255</f>
        <v>1.8126618940854654E-4</v>
      </c>
      <c r="K110" s="165">
        <f>Return!K110*K$255</f>
        <v>6.4055436848753361E-5</v>
      </c>
      <c r="L110" s="165">
        <f>Return!L110*L$255</f>
        <v>7.5525201590005415E-4</v>
      </c>
      <c r="M110" s="165">
        <f>Return!M110*M$255</f>
        <v>1.5441274217504E-4</v>
      </c>
      <c r="N110" s="165">
        <f>Return!N110*N$255</f>
        <v>1.398568054382802E-4</v>
      </c>
      <c r="O110" s="165">
        <f>Return!O110*O$255</f>
        <v>5.6147587945456492E-4</v>
      </c>
      <c r="P110" s="165">
        <f>Return!P110*P$255</f>
        <v>4.9812518407538566E-4</v>
      </c>
      <c r="Q110" s="165">
        <f>Return!Q110*Q$255</f>
        <v>9.5267256222567964E-5</v>
      </c>
      <c r="R110" s="165">
        <f>Return!R110*R$255</f>
        <v>5.2181549563169814E-4</v>
      </c>
      <c r="S110" s="165">
        <f>Return!S110*S$255</f>
        <v>-1.5680371163668085E-4</v>
      </c>
      <c r="T110" s="165">
        <f>Return!T110*T$255</f>
        <v>-3.3421566726667221E-4</v>
      </c>
      <c r="U110" s="165">
        <f>Return!U110*U$255</f>
        <v>3.7159923388988916E-5</v>
      </c>
      <c r="V110" s="165">
        <f>Return!V110*V$255</f>
        <v>-3.9050765816387443E-4</v>
      </c>
      <c r="W110" s="165">
        <f>Return!W110*W$255</f>
        <v>-1.0290678870870095E-4</v>
      </c>
      <c r="X110" s="165">
        <f>Return!X110*X$255</f>
        <v>5.5805322069317027E-6</v>
      </c>
      <c r="Y110" s="165">
        <f>Return!Y110*Y$255</f>
        <v>3.1298928416613562E-4</v>
      </c>
      <c r="Z110" s="165">
        <f>Return!Z110*Z$255</f>
        <v>-1.7463662625797719E-5</v>
      </c>
      <c r="AA110" s="165">
        <f>Return!AA110*AA$255</f>
        <v>-1.6269040732706704E-4</v>
      </c>
      <c r="AB110" s="165">
        <f>Return!AB110*AB$255</f>
        <v>-3.0017163449081266E-4</v>
      </c>
      <c r="AC110" s="165">
        <f>Return!AC110*AC$255</f>
        <v>8.0304488784621592E-5</v>
      </c>
      <c r="AD110" s="165">
        <f>Return!AD110*AD$255</f>
        <v>1.5470536514243052E-4</v>
      </c>
      <c r="AE110" s="165">
        <f>Return!AE110*AE$255</f>
        <v>1.6265540231128175E-3</v>
      </c>
      <c r="AF110" s="166">
        <f t="shared" si="1"/>
        <v>7.5524620697871936E-3</v>
      </c>
      <c r="AG110" s="25"/>
    </row>
    <row r="111" spans="1:33" x14ac:dyDescent="0.2">
      <c r="A111" s="127">
        <f>'DJI Components'!A114</f>
        <v>44236</v>
      </c>
      <c r="B111" s="164">
        <f>Return!B111*B$255</f>
        <v>3.3194476097064829E-5</v>
      </c>
      <c r="C111" s="165">
        <f>Return!C111*C$255</f>
        <v>-3.4117197189111509E-4</v>
      </c>
      <c r="D111" s="165">
        <f>Return!D111*D$255</f>
        <v>-1.2908658120298991E-4</v>
      </c>
      <c r="E111" s="165">
        <f>Return!E111*E$255</f>
        <v>-2.191242358009086E-4</v>
      </c>
      <c r="F111" s="165">
        <f>Return!F111*F$255</f>
        <v>4.9854494690084741E-4</v>
      </c>
      <c r="G111" s="165">
        <f>Return!G111*G$255</f>
        <v>-2.8698911552778778E-5</v>
      </c>
      <c r="H111" s="165">
        <f>Return!H111*H$255</f>
        <v>-1.8947820395968465E-4</v>
      </c>
      <c r="I111" s="165">
        <f>Return!I111*I$255</f>
        <v>-2.9968601620391128E-4</v>
      </c>
      <c r="J111" s="165">
        <f>Return!J111*J$255</f>
        <v>-1.4689971208198629E-4</v>
      </c>
      <c r="K111" s="165">
        <f>Return!K111*K$255</f>
        <v>-4.3591980596058657E-4</v>
      </c>
      <c r="L111" s="165">
        <f>Return!L111*L$255</f>
        <v>3.4426898350477705E-5</v>
      </c>
      <c r="M111" s="165">
        <f>Return!M111*M$255</f>
        <v>-3.0085957535796272E-4</v>
      </c>
      <c r="N111" s="165">
        <f>Return!N111*N$255</f>
        <v>-3.8805485265169435E-4</v>
      </c>
      <c r="O111" s="165">
        <f>Return!O111*O$255</f>
        <v>-2.141091954022974E-4</v>
      </c>
      <c r="P111" s="165">
        <f>Return!P111*P$255</f>
        <v>-4.071954771146154E-4</v>
      </c>
      <c r="Q111" s="165">
        <f>Return!Q111*Q$255</f>
        <v>2.7286078429373064E-4</v>
      </c>
      <c r="R111" s="165">
        <f>Return!R111*R$255</f>
        <v>-1.3319942057845962E-4</v>
      </c>
      <c r="S111" s="165">
        <f>Return!S111*S$255</f>
        <v>6.9319626278605548E-4</v>
      </c>
      <c r="T111" s="165">
        <f>Return!T111*T$255</f>
        <v>0</v>
      </c>
      <c r="U111" s="165">
        <f>Return!U111*U$255</f>
        <v>1.7871667898963217E-4</v>
      </c>
      <c r="V111" s="165">
        <f>Return!V111*V$255</f>
        <v>-3.7654532571288477E-4</v>
      </c>
      <c r="W111" s="165">
        <f>Return!W111*W$255</f>
        <v>-1.2902893028353678E-4</v>
      </c>
      <c r="X111" s="165">
        <f>Return!X111*X$255</f>
        <v>-3.1110870203725493E-4</v>
      </c>
      <c r="Y111" s="165">
        <f>Return!Y111*Y$255</f>
        <v>2.188798494526134E-4</v>
      </c>
      <c r="Z111" s="165">
        <f>Return!Z111*Z$255</f>
        <v>5.4366909880991803E-4</v>
      </c>
      <c r="AA111" s="165">
        <f>Return!AA111*AA$255</f>
        <v>-3.0274902154555269E-5</v>
      </c>
      <c r="AB111" s="165">
        <f>Return!AB111*AB$255</f>
        <v>-5.9612193563141065E-5</v>
      </c>
      <c r="AC111" s="165">
        <f>Return!AC111*AC$255</f>
        <v>4.6732091594899511E-5</v>
      </c>
      <c r="AD111" s="165">
        <f>Return!AD111*AD$255</f>
        <v>1.8387069468756381E-4</v>
      </c>
      <c r="AE111" s="165">
        <f>Return!AE111*AE$255</f>
        <v>-3.1403385964912469E-4</v>
      </c>
      <c r="AF111" s="166">
        <f t="shared" si="1"/>
        <v>-1.7499960911966858E-3</v>
      </c>
      <c r="AG111" s="25"/>
    </row>
    <row r="112" spans="1:33" x14ac:dyDescent="0.2">
      <c r="A112" s="127">
        <f>'DJI Components'!A115</f>
        <v>44237</v>
      </c>
      <c r="B112" s="164">
        <f>Return!B112*B$255</f>
        <v>2.5791238062811137E-5</v>
      </c>
      <c r="C112" s="165">
        <f>Return!C112*C$255</f>
        <v>4.0785075255236333E-4</v>
      </c>
      <c r="D112" s="165">
        <f>Return!D112*D$255</f>
        <v>2.5494936909512916E-4</v>
      </c>
      <c r="E112" s="165">
        <f>Return!E112*E$255</f>
        <v>-1.5194863681403659E-4</v>
      </c>
      <c r="F112" s="165">
        <f>Return!F112*F$255</f>
        <v>-4.9584682570612173E-4</v>
      </c>
      <c r="G112" s="165">
        <f>Return!G112*G$255</f>
        <v>7.434475571612697E-5</v>
      </c>
      <c r="H112" s="165">
        <f>Return!H112*H$255</f>
        <v>5.7167913264086028E-4</v>
      </c>
      <c r="I112" s="165">
        <f>Return!I112*I$255</f>
        <v>-8.6597800687285471E-4</v>
      </c>
      <c r="J112" s="165">
        <f>Return!J112*J$255</f>
        <v>-6.7071091876502725E-5</v>
      </c>
      <c r="K112" s="165">
        <f>Return!K112*K$255</f>
        <v>6.3015314358609109E-4</v>
      </c>
      <c r="L112" s="165">
        <f>Return!L112*L$255</f>
        <v>4.2379552624029296E-4</v>
      </c>
      <c r="M112" s="165">
        <f>Return!M112*M$255</f>
        <v>2.3100022642637737E-5</v>
      </c>
      <c r="N112" s="165">
        <f>Return!N112*N$255</f>
        <v>2.3124050972641216E-4</v>
      </c>
      <c r="O112" s="165">
        <f>Return!O112*O$255</f>
        <v>4.5368039787363478E-5</v>
      </c>
      <c r="P112" s="165">
        <f>Return!P112*P$255</f>
        <v>3.8220038846081825E-5</v>
      </c>
      <c r="Q112" s="165">
        <f>Return!Q112*Q$255</f>
        <v>1.082564477474864E-4</v>
      </c>
      <c r="R112" s="165">
        <f>Return!R112*R$255</f>
        <v>1.9105411198753566E-5</v>
      </c>
      <c r="S112" s="165">
        <f>Return!S112*S$255</f>
        <v>-2.4385005236009875E-4</v>
      </c>
      <c r="T112" s="165">
        <f>Return!T112*T$255</f>
        <v>-6.662984328181058E-5</v>
      </c>
      <c r="U112" s="165">
        <f>Return!U112*U$255</f>
        <v>-1.2990345878103327E-4</v>
      </c>
      <c r="V112" s="165">
        <f>Return!V112*V$255</f>
        <v>1.5751323155788199E-4</v>
      </c>
      <c r="W112" s="165">
        <f>Return!W112*W$255</f>
        <v>-1.1657651537384887E-4</v>
      </c>
      <c r="X112" s="165">
        <f>Return!X112*X$255</f>
        <v>2.8170680542949356E-6</v>
      </c>
      <c r="Y112" s="165">
        <f>Return!Y112*Y$255</f>
        <v>-2.7861080152366731E-4</v>
      </c>
      <c r="Z112" s="165">
        <f>Return!Z112*Z$255</f>
        <v>3.8123440856059344E-4</v>
      </c>
      <c r="AA112" s="165">
        <f>Return!AA112*AA$255</f>
        <v>-2.4243030303028324E-5</v>
      </c>
      <c r="AB112" s="165">
        <f>Return!AB112*AB$255</f>
        <v>-1.2912711997300115E-5</v>
      </c>
      <c r="AC112" s="165">
        <f>Return!AC112*AC$255</f>
        <v>1.0733339999999961E-3</v>
      </c>
      <c r="AD112" s="165">
        <f>Return!AD112*AD$255</f>
        <v>-3.885796193479211E-4</v>
      </c>
      <c r="AE112" s="165">
        <f>Return!AE112*AE$255</f>
        <v>2.5149176402011384E-4</v>
      </c>
      <c r="AF112" s="166">
        <f t="shared" si="1"/>
        <v>1.8780942657970667E-3</v>
      </c>
      <c r="AG112" s="25"/>
    </row>
    <row r="113" spans="1:33" x14ac:dyDescent="0.2">
      <c r="A113" s="127">
        <f>'DJI Components'!A116</f>
        <v>44238</v>
      </c>
      <c r="B113" s="164">
        <f>Return!B113*B$255</f>
        <v>-7.1239138451817396E-4</v>
      </c>
      <c r="C113" s="165">
        <f>Return!C113*C$255</f>
        <v>2.079648613054393E-5</v>
      </c>
      <c r="D113" s="165">
        <f>Return!D113*D$255</f>
        <v>-4.7806954340425808E-4</v>
      </c>
      <c r="E113" s="165">
        <f>Return!E113*E$255</f>
        <v>-6.4011128818060772E-5</v>
      </c>
      <c r="F113" s="165">
        <f>Return!F113*F$255</f>
        <v>-1.9818705358802443E-4</v>
      </c>
      <c r="G113" s="165">
        <f>Return!G113*G$255</f>
        <v>1.0621164556168239E-4</v>
      </c>
      <c r="H113" s="165">
        <f>Return!H113*H$255</f>
        <v>-1.8014123656604487E-4</v>
      </c>
      <c r="I113" s="165">
        <f>Return!I113*I$255</f>
        <v>2.3990967090419256E-4</v>
      </c>
      <c r="J113" s="165">
        <f>Return!J113*J$255</f>
        <v>4.7043079853887894E-4</v>
      </c>
      <c r="K113" s="165">
        <f>Return!K113*K$255</f>
        <v>0</v>
      </c>
      <c r="L113" s="165">
        <f>Return!L113*L$255</f>
        <v>-2.1471364165038807E-4</v>
      </c>
      <c r="M113" s="165">
        <f>Return!M113*M$255</f>
        <v>3.2959041690612996E-6</v>
      </c>
      <c r="N113" s="165">
        <f>Return!N113*N$255</f>
        <v>-1.9496022920358161E-4</v>
      </c>
      <c r="O113" s="165">
        <f>Return!O113*O$255</f>
        <v>1.0193674082109954E-3</v>
      </c>
      <c r="P113" s="165">
        <f>Return!P113*P$255</f>
        <v>-3.6267288987793894E-4</v>
      </c>
      <c r="Q113" s="165">
        <f>Return!Q113*Q$255</f>
        <v>-1.4987111264158265E-4</v>
      </c>
      <c r="R113" s="165">
        <f>Return!R113*R$255</f>
        <v>-9.3083199396152655E-5</v>
      </c>
      <c r="S113" s="165">
        <f>Return!S113*S$255</f>
        <v>-2.0209888625274028E-5</v>
      </c>
      <c r="T113" s="165">
        <f>Return!T113*T$255</f>
        <v>-6.6763762582466857E-5</v>
      </c>
      <c r="U113" s="165">
        <f>Return!U113*U$255</f>
        <v>2.2925046699302508E-4</v>
      </c>
      <c r="V113" s="165">
        <f>Return!V113*V$255</f>
        <v>2.526992247960121E-4</v>
      </c>
      <c r="W113" s="165">
        <f>Return!W113*W$255</f>
        <v>2.859694253161127E-5</v>
      </c>
      <c r="X113" s="165">
        <f>Return!X113*X$255</f>
        <v>6.364768475985253E-4</v>
      </c>
      <c r="Y113" s="165">
        <f>Return!Y113*Y$255</f>
        <v>9.3652897431898791E-5</v>
      </c>
      <c r="Z113" s="165">
        <f>Return!Z113*Z$255</f>
        <v>-3.2992102173423631E-5</v>
      </c>
      <c r="AA113" s="165">
        <f>Return!AA113*AA$255</f>
        <v>-2.1834122182814072E-4</v>
      </c>
      <c r="AB113" s="165">
        <f>Return!AB113*AB$255</f>
        <v>6.8139281132797438E-4</v>
      </c>
      <c r="AC113" s="165">
        <f>Return!AC113*AC$255</f>
        <v>-9.6234707171064156E-4</v>
      </c>
      <c r="AD113" s="165">
        <f>Return!AD113*AD$255</f>
        <v>-2.5440226689787957E-5</v>
      </c>
      <c r="AE113" s="165">
        <f>Return!AE113*AE$255</f>
        <v>2.2499937883423046E-4</v>
      </c>
      <c r="AF113" s="166">
        <f t="shared" si="1"/>
        <v>3.288478975469093E-5</v>
      </c>
      <c r="AG113" s="25"/>
    </row>
    <row r="114" spans="1:33" x14ac:dyDescent="0.2">
      <c r="A114" s="127">
        <f>'DJI Components'!A117</f>
        <v>44239</v>
      </c>
      <c r="B114" s="164">
        <f>Return!B114*B$255</f>
        <v>2.8026822059396364E-4</v>
      </c>
      <c r="C114" s="165">
        <f>Return!C114*C$255</f>
        <v>3.4032084285953907E-4</v>
      </c>
      <c r="D114" s="165">
        <f>Return!D114*D$255</f>
        <v>3.0775103026827735E-4</v>
      </c>
      <c r="E114" s="165">
        <f>Return!E114*E$255</f>
        <v>5.9199780734601562E-5</v>
      </c>
      <c r="F114" s="165">
        <f>Return!F114*F$255</f>
        <v>5.0633246926172029E-5</v>
      </c>
      <c r="G114" s="165">
        <f>Return!G114*G$255</f>
        <v>-6.0499283944230133E-5</v>
      </c>
      <c r="H114" s="165">
        <f>Return!H114*H$255</f>
        <v>1.9198942884845286E-4</v>
      </c>
      <c r="I114" s="165">
        <f>Return!I114*I$255</f>
        <v>-2.0316728864366491E-4</v>
      </c>
      <c r="J114" s="165">
        <f>Return!J114*J$255</f>
        <v>2.5844930931310611E-4</v>
      </c>
      <c r="K114" s="165">
        <f>Return!K114*K$255</f>
        <v>2.7744293199617092E-4</v>
      </c>
      <c r="L114" s="165">
        <f>Return!L114*L$255</f>
        <v>4.4103377297597388E-4</v>
      </c>
      <c r="M114" s="165">
        <f>Return!M114*M$255</f>
        <v>2.2917104364525247E-4</v>
      </c>
      <c r="N114" s="165">
        <f>Return!N114*N$255</f>
        <v>5.4141341616557405E-5</v>
      </c>
      <c r="O114" s="165">
        <f>Return!O114*O$255</f>
        <v>6.3193812506869094E-4</v>
      </c>
      <c r="P114" s="165">
        <f>Return!P114*P$255</f>
        <v>-3.0325861208306087E-5</v>
      </c>
      <c r="Q114" s="165">
        <f>Return!Q114*Q$255</f>
        <v>1.0438074717227242E-4</v>
      </c>
      <c r="R114" s="165">
        <f>Return!R114*R$255</f>
        <v>4.7389864846034688E-4</v>
      </c>
      <c r="S114" s="165">
        <f>Return!S114*S$255</f>
        <v>-5.7561331200920808E-5</v>
      </c>
      <c r="T114" s="165">
        <f>Return!T114*T$255</f>
        <v>1.1595819283054532E-4</v>
      </c>
      <c r="U114" s="165">
        <f>Return!U114*U$255</f>
        <v>6.8169112543747803E-5</v>
      </c>
      <c r="V114" s="165">
        <f>Return!V114*V$255</f>
        <v>-3.2975664605659668E-4</v>
      </c>
      <c r="W114" s="165">
        <f>Return!W114*W$255</f>
        <v>-1.8442011193402496E-4</v>
      </c>
      <c r="X114" s="165">
        <f>Return!X114*X$255</f>
        <v>-1.2021361603492542E-4</v>
      </c>
      <c r="Y114" s="165">
        <f>Return!Y114*Y$255</f>
        <v>-8.6553917904993072E-5</v>
      </c>
      <c r="Z114" s="165">
        <f>Return!Z114*Z$255</f>
        <v>-4.8338356286360776E-4</v>
      </c>
      <c r="AA114" s="165">
        <f>Return!AA114*AA$255</f>
        <v>-2.4419842164340823E-4</v>
      </c>
      <c r="AB114" s="165">
        <f>Return!AB114*AB$255</f>
        <v>-1.1076252202735596E-4</v>
      </c>
      <c r="AC114" s="165">
        <f>Return!AC114*AC$255</f>
        <v>1.7291966293401609E-4</v>
      </c>
      <c r="AD114" s="165">
        <f>Return!AD114*AD$255</f>
        <v>1.0415150384247932E-4</v>
      </c>
      <c r="AE114" s="165">
        <f>Return!AE114*AE$255</f>
        <v>-5.6571262761065204E-4</v>
      </c>
      <c r="AF114" s="166">
        <f t="shared" si="1"/>
        <v>1.6852617515574794E-3</v>
      </c>
      <c r="AG114" s="25"/>
    </row>
    <row r="115" spans="1:33" x14ac:dyDescent="0.2">
      <c r="A115" s="127">
        <f>'DJI Components'!A118</f>
        <v>44243</v>
      </c>
      <c r="B115" s="164">
        <f>Return!B115*B$255</f>
        <v>-3.8612050638888731E-4</v>
      </c>
      <c r="C115" s="165">
        <f>Return!C115*C$255</f>
        <v>2.7259117443004428E-4</v>
      </c>
      <c r="D115" s="165">
        <f>Return!D115*D$255</f>
        <v>-6.1408468881893514E-4</v>
      </c>
      <c r="E115" s="165">
        <f>Return!E115*E$255</f>
        <v>-5.3679867043899447E-4</v>
      </c>
      <c r="F115" s="165">
        <f>Return!F115*F$255</f>
        <v>9.795552686742222E-4</v>
      </c>
      <c r="G115" s="165">
        <f>Return!G115*G$255</f>
        <v>7.3909454840073165E-4</v>
      </c>
      <c r="H115" s="165">
        <f>Return!H115*H$255</f>
        <v>2.0889392443707391E-4</v>
      </c>
      <c r="I115" s="165">
        <f>Return!I115*I$255</f>
        <v>-5.4980121484877369E-4</v>
      </c>
      <c r="J115" s="165">
        <f>Return!J115*J$255</f>
        <v>-2.7618794521315032E-4</v>
      </c>
      <c r="K115" s="165">
        <f>Return!K115*K$255</f>
        <v>3.4393693285398691E-4</v>
      </c>
      <c r="L115" s="165">
        <f>Return!L115*L$255</f>
        <v>6.1373551309257626E-4</v>
      </c>
      <c r="M115" s="165">
        <f>Return!M115*M$255</f>
        <v>-2.1287517075148826E-5</v>
      </c>
      <c r="N115" s="165">
        <f>Return!N115*N$255</f>
        <v>-2.5464486848600549E-4</v>
      </c>
      <c r="O115" s="165">
        <f>Return!O115*O$255</f>
        <v>3.5592945549377898E-4</v>
      </c>
      <c r="P115" s="165">
        <f>Return!P115*P$255</f>
        <v>-2.0143570139922554E-4</v>
      </c>
      <c r="Q115" s="165">
        <f>Return!Q115*Q$255</f>
        <v>-3.0215611755525599E-4</v>
      </c>
      <c r="R115" s="165">
        <f>Return!R115*R$255</f>
        <v>8.0235846607669501E-4</v>
      </c>
      <c r="S115" s="165">
        <f>Return!S115*S$255</f>
        <v>1.7609553244463485E-4</v>
      </c>
      <c r="T115" s="165">
        <f>Return!T115*T$255</f>
        <v>-3.3333478655994675E-4</v>
      </c>
      <c r="U115" s="165">
        <f>Return!U115*U$255</f>
        <v>-1.7551845295348626E-4</v>
      </c>
      <c r="V115" s="165">
        <f>Return!V115*V$255</f>
        <v>-9.616005592082052E-5</v>
      </c>
      <c r="W115" s="165">
        <f>Return!W115*W$255</f>
        <v>7.8356316394486328E-5</v>
      </c>
      <c r="X115" s="165">
        <f>Return!X115*X$255</f>
        <v>1.1399094688724946E-3</v>
      </c>
      <c r="Y115" s="165">
        <f>Return!Y115*Y$255</f>
        <v>3.3342261121340757E-4</v>
      </c>
      <c r="Z115" s="165">
        <f>Return!Z115*Z$255</f>
        <v>-3.6761669411456603E-4</v>
      </c>
      <c r="AA115" s="165">
        <f>Return!AA115*AA$255</f>
        <v>-3.0749691929587987E-5</v>
      </c>
      <c r="AB115" s="165">
        <f>Return!AB115*AB$255</f>
        <v>-3.2704847452210323E-4</v>
      </c>
      <c r="AC115" s="165">
        <f>Return!AC115*AC$255</f>
        <v>-8.2043269510851942E-4</v>
      </c>
      <c r="AD115" s="165">
        <f>Return!AD115*AD$255</f>
        <v>2.7456749769570651E-4</v>
      </c>
      <c r="AE115" s="165">
        <f>Return!AE115*AE$255</f>
        <v>-2.344526765185595E-4</v>
      </c>
      <c r="AF115" s="166">
        <f t="shared" si="1"/>
        <v>7.9061595222787266E-4</v>
      </c>
      <c r="AG115" s="25"/>
    </row>
    <row r="116" spans="1:33" x14ac:dyDescent="0.2">
      <c r="A116" s="127">
        <f>'DJI Components'!A119</f>
        <v>44244</v>
      </c>
      <c r="B116" s="164">
        <f>Return!B116*B$255</f>
        <v>3.772292255780722E-6</v>
      </c>
      <c r="C116" s="165">
        <f>Return!C116*C$255</f>
        <v>-5.4075990040801283E-4</v>
      </c>
      <c r="D116" s="165">
        <f>Return!D116*D$255</f>
        <v>3.9655343405863665E-4</v>
      </c>
      <c r="E116" s="165">
        <f>Return!E116*E$255</f>
        <v>-5.8813373494305261E-4</v>
      </c>
      <c r="F116" s="165">
        <f>Return!F116*F$255</f>
        <v>-2.5477930035050131E-4</v>
      </c>
      <c r="G116" s="165">
        <f>Return!G116*G$255</f>
        <v>-1.31768616832173E-5</v>
      </c>
      <c r="H116" s="165">
        <f>Return!H116*H$255</f>
        <v>9.9860449188389207E-4</v>
      </c>
      <c r="I116" s="165">
        <f>Return!I116*I$255</f>
        <v>-1.8633842985759836E-4</v>
      </c>
      <c r="J116" s="165">
        <f>Return!J116*J$255</f>
        <v>-9.2831377229629647E-5</v>
      </c>
      <c r="K116" s="165">
        <f>Return!K116*K$255</f>
        <v>-1.1914836879432696E-4</v>
      </c>
      <c r="L116" s="165">
        <f>Return!L116*L$255</f>
        <v>8.3343914017053319E-5</v>
      </c>
      <c r="M116" s="165">
        <f>Return!M116*M$255</f>
        <v>-2.5232795662280723E-4</v>
      </c>
      <c r="N116" s="165">
        <f>Return!N116*N$255</f>
        <v>6.6935348642421419E-4</v>
      </c>
      <c r="O116" s="165">
        <f>Return!O116*O$255</f>
        <v>-3.308270583614492E-4</v>
      </c>
      <c r="P116" s="165">
        <f>Return!P116*P$255</f>
        <v>-2.7761305904886827E-5</v>
      </c>
      <c r="Q116" s="165">
        <f>Return!Q116*Q$255</f>
        <v>1.1914076351051683E-4</v>
      </c>
      <c r="R116" s="165">
        <f>Return!R116*R$255</f>
        <v>1.0370135238305285E-4</v>
      </c>
      <c r="S116" s="165">
        <f>Return!S116*S$255</f>
        <v>-2.4492737561391994E-4</v>
      </c>
      <c r="T116" s="165">
        <f>Return!T116*T$255</f>
        <v>5.7912551096527638E-4</v>
      </c>
      <c r="U116" s="165">
        <f>Return!U116*U$255</f>
        <v>6.8390097955835691E-5</v>
      </c>
      <c r="V116" s="165">
        <f>Return!V116*V$255</f>
        <v>5.363060445924124E-4</v>
      </c>
      <c r="W116" s="165">
        <f>Return!W116*W$255</f>
        <v>1.4071529300680266E-4</v>
      </c>
      <c r="X116" s="165">
        <f>Return!X116*X$255</f>
        <v>-1.2470225605271112E-4</v>
      </c>
      <c r="Y116" s="165">
        <f>Return!Y116*Y$255</f>
        <v>2.3289445438738897E-4</v>
      </c>
      <c r="Z116" s="165">
        <f>Return!Z116*Z$255</f>
        <v>2.300115041691549E-4</v>
      </c>
      <c r="AA116" s="165">
        <f>Return!AA116*AA$255</f>
        <v>1.7482301601146129E-3</v>
      </c>
      <c r="AB116" s="165">
        <f>Return!AB116*AB$255</f>
        <v>-6.2529904001181377E-5</v>
      </c>
      <c r="AC116" s="165">
        <f>Return!AC116*AC$255</f>
        <v>2.849016473660611E-4</v>
      </c>
      <c r="AD116" s="165">
        <f>Return!AD116*AD$255</f>
        <v>3.5241726342394308E-4</v>
      </c>
      <c r="AE116" s="165">
        <f>Return!AE116*AE$255</f>
        <v>1.609802291429041E-5</v>
      </c>
      <c r="AF116" s="166">
        <f t="shared" si="1"/>
        <v>3.7253159036056303E-3</v>
      </c>
      <c r="AG116" s="25"/>
    </row>
    <row r="117" spans="1:33" x14ac:dyDescent="0.2">
      <c r="A117" s="127">
        <f>'DJI Components'!A120</f>
        <v>44245</v>
      </c>
      <c r="B117" s="164">
        <f>Return!B117*B$255</f>
        <v>5.1325617367414074E-4</v>
      </c>
      <c r="C117" s="165">
        <f>Return!C117*C$255</f>
        <v>-1.8147946766459513E-5</v>
      </c>
      <c r="D117" s="165">
        <f>Return!D117*D$255</f>
        <v>-4.3574862228931141E-4</v>
      </c>
      <c r="E117" s="165">
        <f>Return!E117*E$255</f>
        <v>-2.8788062634915366E-4</v>
      </c>
      <c r="F117" s="165">
        <f>Return!F117*F$255</f>
        <v>-1.088840613297933E-3</v>
      </c>
      <c r="G117" s="165">
        <f>Return!G117*G$255</f>
        <v>-3.9215768078856665E-4</v>
      </c>
      <c r="H117" s="165">
        <f>Return!H117*H$255</f>
        <v>-3.1971018181214207E-4</v>
      </c>
      <c r="I117" s="165">
        <f>Return!I117*I$255</f>
        <v>6.4864864864870117E-5</v>
      </c>
      <c r="J117" s="165">
        <f>Return!J117*J$255</f>
        <v>4.2555953669340949E-4</v>
      </c>
      <c r="K117" s="165">
        <f>Return!K117*K$255</f>
        <v>-5.5802299468130274E-4</v>
      </c>
      <c r="L117" s="165">
        <f>Return!L117*L$255</f>
        <v>-3.0270044241330617E-4</v>
      </c>
      <c r="M117" s="165">
        <f>Return!M117*M$255</f>
        <v>2.6746079711787254E-4</v>
      </c>
      <c r="N117" s="165">
        <f>Return!N117*N$255</f>
        <v>2.5273801573783374E-4</v>
      </c>
      <c r="O117" s="165">
        <f>Return!O117*O$255</f>
        <v>-1.2934357734336598E-4</v>
      </c>
      <c r="P117" s="165">
        <f>Return!P117*P$255</f>
        <v>2.1116445602096986E-4</v>
      </c>
      <c r="Q117" s="165">
        <f>Return!Q117*Q$255</f>
        <v>1.6097428079264729E-5</v>
      </c>
      <c r="R117" s="165">
        <f>Return!R117*R$255</f>
        <v>1.1256374448392522E-4</v>
      </c>
      <c r="S117" s="165">
        <f>Return!S117*S$255</f>
        <v>3.092052827092203E-4</v>
      </c>
      <c r="T117" s="165">
        <f>Return!T117*T$255</f>
        <v>-5.7364842293017304E-5</v>
      </c>
      <c r="U117" s="165">
        <f>Return!U117*U$255</f>
        <v>-5.5965602653137067E-5</v>
      </c>
      <c r="V117" s="165">
        <f>Return!V117*V$255</f>
        <v>2.5464522115036615E-4</v>
      </c>
      <c r="W117" s="165">
        <f>Return!W117*W$255</f>
        <v>2.7764594470246852E-4</v>
      </c>
      <c r="X117" s="165">
        <f>Return!X117*X$255</f>
        <v>-8.7486741164174056E-5</v>
      </c>
      <c r="Y117" s="165">
        <f>Return!Y117*Y$255</f>
        <v>-1.7065117668319343E-4</v>
      </c>
      <c r="Z117" s="165">
        <f>Return!Z117*Z$255</f>
        <v>1.5807165872567809E-4</v>
      </c>
      <c r="AA117" s="165">
        <f>Return!AA117*AA$255</f>
        <v>-5.8501489436683466E-6</v>
      </c>
      <c r="AB117" s="165">
        <f>Return!AB117*AB$255</f>
        <v>2.9556985917714347E-4</v>
      </c>
      <c r="AC117" s="165">
        <f>Return!AC117*AC$255</f>
        <v>-4.3045667681349171E-4</v>
      </c>
      <c r="AD117" s="165">
        <f>Return!AD117*AD$255</f>
        <v>-2.1603245458399496E-3</v>
      </c>
      <c r="AE117" s="165">
        <f>Return!AE117*AE$255</f>
        <v>-6.1503289049167351E-4</v>
      </c>
      <c r="AF117" s="166">
        <f t="shared" si="1"/>
        <v>-3.9568423274866822E-3</v>
      </c>
      <c r="AG117" s="25"/>
    </row>
    <row r="118" spans="1:33" x14ac:dyDescent="0.2">
      <c r="A118" s="127">
        <f>'DJI Components'!A121</f>
        <v>44246</v>
      </c>
      <c r="B118" s="164">
        <f>Return!B118*B$255</f>
        <v>-5.2591516212061593E-4</v>
      </c>
      <c r="C118" s="165">
        <f>Return!C118*C$255</f>
        <v>8.353443522708244E-4</v>
      </c>
      <c r="D118" s="165">
        <f>Return!D118*D$255</f>
        <v>-1.2041414062879952E-4</v>
      </c>
      <c r="E118" s="165">
        <f>Return!E118*E$255</f>
        <v>4.1114278355817528E-5</v>
      </c>
      <c r="F118" s="165">
        <f>Return!F118*F$255</f>
        <v>1.4373889058081791E-3</v>
      </c>
      <c r="G118" s="165">
        <f>Return!G118*G$255</f>
        <v>1.665667283570101E-3</v>
      </c>
      <c r="H118" s="165">
        <f>Return!H118*H$255</f>
        <v>2.8070280701754472E-4</v>
      </c>
      <c r="I118" s="165">
        <f>Return!I118*I$255</f>
        <v>-4.7475183426845351E-4</v>
      </c>
      <c r="J118" s="165">
        <f>Return!J118*J$255</f>
        <v>-4.3332611122054074E-4</v>
      </c>
      <c r="K118" s="165">
        <f>Return!K118*K$255</f>
        <v>1.6388683986761372E-3</v>
      </c>
      <c r="L118" s="165">
        <f>Return!L118*L$255</f>
        <v>6.1525235137630159E-4</v>
      </c>
      <c r="M118" s="165">
        <f>Return!M118*M$255</f>
        <v>6.5503798502971243E-6</v>
      </c>
      <c r="N118" s="165">
        <f>Return!N118*N$255</f>
        <v>-4.0157488601153533E-4</v>
      </c>
      <c r="O118" s="165">
        <f>Return!O118*O$255</f>
        <v>7.5745115905235432E-4</v>
      </c>
      <c r="P118" s="165">
        <f>Return!P118*P$255</f>
        <v>-4.8041220264581906E-4</v>
      </c>
      <c r="Q118" s="165">
        <f>Return!Q118*Q$255</f>
        <v>-5.5508807303342362E-4</v>
      </c>
      <c r="R118" s="165">
        <f>Return!R118*R$255</f>
        <v>5.5635873955697985E-4</v>
      </c>
      <c r="S118" s="165">
        <f>Return!S118*S$255</f>
        <v>-4.9358462975641979E-4</v>
      </c>
      <c r="T118" s="165">
        <f>Return!T118*T$255</f>
        <v>-4.8623206061487734E-4</v>
      </c>
      <c r="U118" s="165">
        <f>Return!U118*U$255</f>
        <v>-3.8557666857693312E-4</v>
      </c>
      <c r="V118" s="165">
        <f>Return!V118*V$255</f>
        <v>-7.0530752972567019E-4</v>
      </c>
      <c r="W118" s="165">
        <f>Return!W118*W$255</f>
        <v>-6.2018992218165758E-4</v>
      </c>
      <c r="X118" s="165">
        <f>Return!X118*X$255</f>
        <v>-6.0725882772475852E-5</v>
      </c>
      <c r="Y118" s="165">
        <f>Return!Y118*Y$255</f>
        <v>-4.0174193149964771E-4</v>
      </c>
      <c r="Z118" s="165">
        <f>Return!Z118*Z$255</f>
        <v>-3.887434358830729E-4</v>
      </c>
      <c r="AA118" s="165">
        <f>Return!AA118*AA$255</f>
        <v>-3.1004972504972139E-4</v>
      </c>
      <c r="AB118" s="165">
        <f>Return!AB118*AB$255</f>
        <v>-7.3561179326325776E-4</v>
      </c>
      <c r="AC118" s="165">
        <f>Return!AC118*AC$255</f>
        <v>-4.0881031924818363E-5</v>
      </c>
      <c r="AD118" s="165">
        <f>Return!AD118*AD$255</f>
        <v>1.6465494218641149E-4</v>
      </c>
      <c r="AE118" s="165">
        <f>Return!AE118*AE$255</f>
        <v>1.1839599271402286E-4</v>
      </c>
      <c r="AF118" s="166">
        <f t="shared" si="1"/>
        <v>4.9762256925723074E-4</v>
      </c>
      <c r="AG118" s="25"/>
    </row>
    <row r="119" spans="1:33" x14ac:dyDescent="0.2">
      <c r="A119" s="127">
        <f>'DJI Components'!A122</f>
        <v>44249</v>
      </c>
      <c r="B119" s="164">
        <f>Return!B119*B$255</f>
        <v>-7.9301766672971546E-5</v>
      </c>
      <c r="C119" s="165">
        <f>Return!C119*C$255</f>
        <v>1.0730619731878091E-3</v>
      </c>
      <c r="D119" s="165">
        <f>Return!D119*D$255</f>
        <v>-3.1651631936480126E-5</v>
      </c>
      <c r="E119" s="165">
        <f>Return!E119*E$255</f>
        <v>-9.9329974820845375E-4</v>
      </c>
      <c r="F119" s="165">
        <f>Return!F119*F$255</f>
        <v>-7.0354470024887035E-4</v>
      </c>
      <c r="G119" s="165">
        <f>Return!G119*G$255</f>
        <v>1.2942044756793392E-3</v>
      </c>
      <c r="H119" s="165">
        <f>Return!H119*H$255</f>
        <v>9.0118160017176312E-4</v>
      </c>
      <c r="I119" s="165">
        <f>Return!I119*I$255</f>
        <v>-1.8242848803268948E-4</v>
      </c>
      <c r="J119" s="165">
        <f>Return!J119*J$255</f>
        <v>3.4590566728053641E-4</v>
      </c>
      <c r="K119" s="165">
        <f>Return!K119*K$255</f>
        <v>1.1536132000929437E-3</v>
      </c>
      <c r="L119" s="165">
        <f>Return!L119*L$255</f>
        <v>1.3201529474286358E-4</v>
      </c>
      <c r="M119" s="165">
        <f>Return!M119*M$255</f>
        <v>9.8246218296719565E-6</v>
      </c>
      <c r="N119" s="165">
        <f>Return!N119*N$255</f>
        <v>-4.5177237361159936E-4</v>
      </c>
      <c r="O119" s="165">
        <f>Return!O119*O$255</f>
        <v>-1.216737593505927E-3</v>
      </c>
      <c r="P119" s="165">
        <f>Return!P119*P$255</f>
        <v>5.2385439432760532E-4</v>
      </c>
      <c r="Q119" s="165">
        <f>Return!Q119*Q$255</f>
        <v>-2.270219305523476E-4</v>
      </c>
      <c r="R119" s="165">
        <f>Return!R119*R$255</f>
        <v>3.1302075450108103E-4</v>
      </c>
      <c r="S119" s="165">
        <f>Return!S119*S$255</f>
        <v>-2.8270981869478923E-5</v>
      </c>
      <c r="T119" s="165">
        <f>Return!T119*T$255</f>
        <v>2.7811559751930541E-4</v>
      </c>
      <c r="U119" s="165">
        <f>Return!U119*U$255</f>
        <v>-8.936113725348453E-4</v>
      </c>
      <c r="V119" s="165">
        <f>Return!V119*V$255</f>
        <v>-1.2556930595026162E-3</v>
      </c>
      <c r="W119" s="165">
        <f>Return!W119*W$255</f>
        <v>-1.4159874849384302E-4</v>
      </c>
      <c r="X119" s="165">
        <f>Return!X119*X$255</f>
        <v>-7.5843622181297101E-4</v>
      </c>
      <c r="Y119" s="165">
        <f>Return!Y119*Y$255</f>
        <v>4.4776253541417934E-4</v>
      </c>
      <c r="Z119" s="165">
        <f>Return!Z119*Z$255</f>
        <v>3.1425515256223351E-4</v>
      </c>
      <c r="AA119" s="165">
        <f>Return!AA119*AA$255</f>
        <v>0</v>
      </c>
      <c r="AB119" s="165">
        <f>Return!AB119*AB$255</f>
        <v>5.8451148181204449E-4</v>
      </c>
      <c r="AC119" s="165">
        <f>Return!AC119*AC$255</f>
        <v>0</v>
      </c>
      <c r="AD119" s="165">
        <f>Return!AD119*AD$255</f>
        <v>-1.5661751693752575E-4</v>
      </c>
      <c r="AE119" s="165">
        <f>Return!AE119*AE$255</f>
        <v>1.4720031336710329E-3</v>
      </c>
      <c r="AF119" s="166">
        <f t="shared" si="1"/>
        <v>1.7233437488717892E-3</v>
      </c>
      <c r="AG119" s="25"/>
    </row>
    <row r="120" spans="1:33" x14ac:dyDescent="0.2">
      <c r="A120" s="127">
        <f>'DJI Components'!A123</f>
        <v>44250</v>
      </c>
      <c r="B120" s="164">
        <f>Return!B120*B$255</f>
        <v>9.4638128207202857E-6</v>
      </c>
      <c r="C120" s="165">
        <f>Return!C120*C$255</f>
        <v>2.427375314077181E-4</v>
      </c>
      <c r="D120" s="165">
        <f>Return!D120*D$255</f>
        <v>1.4256793475366791E-4</v>
      </c>
      <c r="E120" s="165">
        <f>Return!E120*E$255</f>
        <v>-3.7036772486772245E-5</v>
      </c>
      <c r="F120" s="165">
        <f>Return!F120*F$255</f>
        <v>-1.1900444415466522E-4</v>
      </c>
      <c r="G120" s="165">
        <f>Return!G120*G$255</f>
        <v>3.2406906653278017E-4</v>
      </c>
      <c r="H120" s="165">
        <f>Return!H120*H$255</f>
        <v>4.2009622000978758E-4</v>
      </c>
      <c r="I120" s="165">
        <f>Return!I120*I$255</f>
        <v>5.8696896324013832E-5</v>
      </c>
      <c r="J120" s="165">
        <f>Return!J120*J$255</f>
        <v>-5.9253405900587064E-5</v>
      </c>
      <c r="K120" s="165">
        <f>Return!K120*K$255</f>
        <v>-1.9206199317114796E-4</v>
      </c>
      <c r="L120" s="165">
        <f>Return!L120*L$255</f>
        <v>2.461573134012444E-4</v>
      </c>
      <c r="M120" s="165">
        <f>Return!M120*M$255</f>
        <v>2.3245883424497145E-4</v>
      </c>
      <c r="N120" s="165">
        <f>Return!N120*N$255</f>
        <v>-1.0404224291854242E-3</v>
      </c>
      <c r="O120" s="165">
        <f>Return!O120*O$255</f>
        <v>2.2511393331873611E-4</v>
      </c>
      <c r="P120" s="165">
        <f>Return!P120*P$255</f>
        <v>-4.1370731634090184E-5</v>
      </c>
      <c r="Q120" s="165">
        <f>Return!Q120*Q$255</f>
        <v>-2.944735578285118E-4</v>
      </c>
      <c r="R120" s="165">
        <f>Return!R120*R$255</f>
        <v>2.6771902101014136E-4</v>
      </c>
      <c r="S120" s="165">
        <f>Return!S120*S$255</f>
        <v>-1.163178671097905E-4</v>
      </c>
      <c r="T120" s="165">
        <f>Return!T120*T$255</f>
        <v>-1.7349600266028571E-4</v>
      </c>
      <c r="U120" s="165">
        <f>Return!U120*U$255</f>
        <v>-1.7625275772716517E-4</v>
      </c>
      <c r="V120" s="165">
        <f>Return!V120*V$255</f>
        <v>-1.3170239942980055E-4</v>
      </c>
      <c r="W120" s="165">
        <f>Return!W120*W$255</f>
        <v>2.4753646841202404E-4</v>
      </c>
      <c r="X120" s="165">
        <f>Return!X120*X$255</f>
        <v>-7.3459197151736584E-4</v>
      </c>
      <c r="Y120" s="165">
        <f>Return!Y120*Y$255</f>
        <v>3.2911950798402887E-4</v>
      </c>
      <c r="Z120" s="165">
        <f>Return!Z120*Z$255</f>
        <v>1.9024894339193151E-4</v>
      </c>
      <c r="AA120" s="165">
        <f>Return!AA120*AA$255</f>
        <v>3.424847887366115E-4</v>
      </c>
      <c r="AB120" s="165">
        <f>Return!AB120*AB$255</f>
        <v>6.0643783164491258E-4</v>
      </c>
      <c r="AC120" s="165">
        <f>Return!AC120*AC$255</f>
        <v>-3.0700026660526183E-4</v>
      </c>
      <c r="AD120" s="165">
        <f>Return!AD120*AD$255</f>
        <v>-5.3743940924144327E-4</v>
      </c>
      <c r="AE120" s="165">
        <f>Return!AE120*AE$255</f>
        <v>9.2650555190096167E-4</v>
      </c>
      <c r="AF120" s="166">
        <f t="shared" si="1"/>
        <v>8.5098964724193986E-4</v>
      </c>
      <c r="AG120" s="25"/>
    </row>
    <row r="121" spans="1:33" x14ac:dyDescent="0.2">
      <c r="A121" s="127">
        <f>'DJI Components'!A124</f>
        <v>44251</v>
      </c>
      <c r="B121" s="164">
        <f>Return!B121*B$255</f>
        <v>2.7624964836521216E-4</v>
      </c>
      <c r="C121" s="165">
        <f>Return!C121*C$255</f>
        <v>7.1807530230161287E-4</v>
      </c>
      <c r="D121" s="165">
        <f>Return!D121*D$255</f>
        <v>-3.5418307459657018E-4</v>
      </c>
      <c r="E121" s="165">
        <f>Return!E121*E$255</f>
        <v>-1.3507150695160063E-4</v>
      </c>
      <c r="F121" s="165">
        <f>Return!F121*F$255</f>
        <v>2.7060156838742818E-3</v>
      </c>
      <c r="G121" s="165">
        <f>Return!G121*G$255</f>
        <v>3.46687266903493E-4</v>
      </c>
      <c r="H121" s="165">
        <f>Return!H121*H$255</f>
        <v>1.2312225604101945E-3</v>
      </c>
      <c r="I121" s="165">
        <f>Return!I121*I$255</f>
        <v>1.6846408123330676E-4</v>
      </c>
      <c r="J121" s="165">
        <f>Return!J121*J$255</f>
        <v>1.1212108998573573E-4</v>
      </c>
      <c r="K121" s="165">
        <f>Return!K121*K$255</f>
        <v>8.4245547610735101E-4</v>
      </c>
      <c r="L121" s="165">
        <f>Return!L121*L$255</f>
        <v>1.1935741698009706E-3</v>
      </c>
      <c r="M121" s="165">
        <f>Return!M121*M$255</f>
        <v>9.7379473996893242E-4</v>
      </c>
      <c r="N121" s="165">
        <f>Return!N121*N$255</f>
        <v>-9.0679904106666376E-4</v>
      </c>
      <c r="O121" s="165">
        <f>Return!O121*O$255</f>
        <v>1.1289267200413381E-3</v>
      </c>
      <c r="P121" s="165">
        <f>Return!P121*P$255</f>
        <v>6.9035982125501916E-4</v>
      </c>
      <c r="Q121" s="165">
        <f>Return!Q121*Q$255</f>
        <v>4.4668702177321032E-4</v>
      </c>
      <c r="R121" s="165">
        <f>Return!R121*R$255</f>
        <v>5.8650244171588959E-4</v>
      </c>
      <c r="S121" s="165">
        <f>Return!S121*S$255</f>
        <v>3.0758990084644257E-4</v>
      </c>
      <c r="T121" s="165">
        <f>Return!T121*T$255</f>
        <v>1.3415168627006756E-5</v>
      </c>
      <c r="U121" s="165">
        <f>Return!U121*U$255</f>
        <v>1.829066429532622E-4</v>
      </c>
      <c r="V121" s="165">
        <f>Return!V121*V$255</f>
        <v>-1.175373986555502E-4</v>
      </c>
      <c r="W121" s="165">
        <f>Return!W121*W$255</f>
        <v>3.6597397347803981E-5</v>
      </c>
      <c r="X121" s="165">
        <f>Return!X121*X$255</f>
        <v>6.8324591474245482E-4</v>
      </c>
      <c r="Y121" s="165">
        <f>Return!Y121*Y$255</f>
        <v>3.6384851853145476E-4</v>
      </c>
      <c r="Z121" s="165">
        <f>Return!Z121*Z$255</f>
        <v>2.7313090326653482E-4</v>
      </c>
      <c r="AA121" s="165">
        <f>Return!AA121*AA$255</f>
        <v>5.2603893610451516E-5</v>
      </c>
      <c r="AB121" s="165">
        <f>Return!AB121*AB$255</f>
        <v>1.150345255683316E-3</v>
      </c>
      <c r="AC121" s="165">
        <f>Return!AC121*AC$255</f>
        <v>5.2330647937754251E-4</v>
      </c>
      <c r="AD121" s="165">
        <f>Return!AD121*AD$255</f>
        <v>-5.5608719847380546E-4</v>
      </c>
      <c r="AE121" s="165">
        <f>Return!AE121*AE$255</f>
        <v>7.1033370291743539E-5</v>
      </c>
      <c r="AF121" s="166">
        <f t="shared" si="1"/>
        <v>1.300948124927037E-2</v>
      </c>
      <c r="AG121" s="25"/>
    </row>
    <row r="122" spans="1:33" x14ac:dyDescent="0.2">
      <c r="A122" s="127">
        <f>'DJI Components'!A125</f>
        <v>44252</v>
      </c>
      <c r="B122" s="164">
        <f>Return!B122*B$255</f>
        <v>2.1204938508746126E-4</v>
      </c>
      <c r="C122" s="165">
        <f>Return!C122*C$255</f>
        <v>-6.6957300261805131E-4</v>
      </c>
      <c r="D122" s="165">
        <f>Return!D122*D$255</f>
        <v>-3.5798671627780646E-4</v>
      </c>
      <c r="E122" s="165">
        <f>Return!E122*E$255</f>
        <v>-1.1594203083540014E-3</v>
      </c>
      <c r="F122" s="165">
        <f>Return!F122*F$255</f>
        <v>-1.8734919369813455E-3</v>
      </c>
      <c r="G122" s="165">
        <f>Return!G122*G$255</f>
        <v>-9.7390509144046342E-5</v>
      </c>
      <c r="H122" s="165">
        <f>Return!H122*H$255</f>
        <v>-3.0974736830408078E-4</v>
      </c>
      <c r="I122" s="165">
        <f>Return!I122*I$255</f>
        <v>-1.6032793352304119E-4</v>
      </c>
      <c r="J122" s="165">
        <f>Return!J122*J$255</f>
        <v>-3.5496023838086738E-4</v>
      </c>
      <c r="K122" s="165">
        <f>Return!K122*K$255</f>
        <v>-1.2246825962948017E-3</v>
      </c>
      <c r="L122" s="165">
        <f>Return!L122*L$255</f>
        <v>-2.9034648654569688E-4</v>
      </c>
      <c r="M122" s="165">
        <f>Return!M122*M$255</f>
        <v>-9.8564280427257964E-4</v>
      </c>
      <c r="N122" s="165">
        <f>Return!N122*N$255</f>
        <v>-6.0519816156275519E-4</v>
      </c>
      <c r="O122" s="165">
        <f>Return!O122*O$255</f>
        <v>-1.4717503002334284E-3</v>
      </c>
      <c r="P122" s="165">
        <f>Return!P122*P$255</f>
        <v>-2.0019966074344235E-4</v>
      </c>
      <c r="Q122" s="165">
        <f>Return!Q122*Q$255</f>
        <v>3.485228779593896E-5</v>
      </c>
      <c r="R122" s="165">
        <f>Return!R122*R$255</f>
        <v>-4.5239072335869764E-4</v>
      </c>
      <c r="S122" s="165">
        <f>Return!S122*S$255</f>
        <v>-3.6260873641971172E-4</v>
      </c>
      <c r="T122" s="165">
        <f>Return!T122*T$255</f>
        <v>2.2352274288158408E-5</v>
      </c>
      <c r="U122" s="165">
        <f>Return!U122*U$255</f>
        <v>-7.901652709280375E-4</v>
      </c>
      <c r="V122" s="165">
        <f>Return!V122*V$255</f>
        <v>-2.7030594634595375E-5</v>
      </c>
      <c r="W122" s="165">
        <f>Return!W122*W$255</f>
        <v>-2.8199957338765903E-4</v>
      </c>
      <c r="X122" s="165">
        <f>Return!X122*X$255</f>
        <v>-1.3016175213750093E-3</v>
      </c>
      <c r="Y122" s="165">
        <f>Return!Y122*Y$255</f>
        <v>-6.5359628659794611E-4</v>
      </c>
      <c r="Z122" s="165">
        <f>Return!Z122*Z$255</f>
        <v>-3.3512899375744235E-4</v>
      </c>
      <c r="AA122" s="165">
        <f>Return!AA122*AA$255</f>
        <v>-3.6181081399061879E-4</v>
      </c>
      <c r="AB122" s="165">
        <f>Return!AB122*AB$255</f>
        <v>-8.6284056892805823E-4</v>
      </c>
      <c r="AC122" s="165">
        <f>Return!AC122*AC$255</f>
        <v>-6.1012679588339966E-4</v>
      </c>
      <c r="AD122" s="165">
        <f>Return!AD122*AD$255</f>
        <v>-3.1529413051778477E-4</v>
      </c>
      <c r="AE122" s="165">
        <f>Return!AE122*AE$255</f>
        <v>-1.1020537635745139E-3</v>
      </c>
      <c r="AF122" s="166">
        <f t="shared" si="1"/>
        <v>-1.6948127849417863E-2</v>
      </c>
      <c r="AG122" s="25"/>
    </row>
    <row r="123" spans="1:33" x14ac:dyDescent="0.2">
      <c r="A123" s="127">
        <f>'DJI Components'!A126</f>
        <v>44253</v>
      </c>
      <c r="B123" s="164">
        <f>Return!B123*B$255</f>
        <v>-6.8993755193007917E-4</v>
      </c>
      <c r="C123" s="165">
        <f>Return!C123*C$255</f>
        <v>-4.425656486348776E-4</v>
      </c>
      <c r="D123" s="165">
        <f>Return!D123*D$255</f>
        <v>-3.8091976592382243E-4</v>
      </c>
      <c r="E123" s="165">
        <f>Return!E123*E$255</f>
        <v>7.4387416167520643E-5</v>
      </c>
      <c r="F123" s="165">
        <f>Return!F123*F$255</f>
        <v>-6.8376100123792585E-4</v>
      </c>
      <c r="G123" s="165">
        <f>Return!G123*G$255</f>
        <v>-8.9261590667367714E-4</v>
      </c>
      <c r="H123" s="165">
        <f>Return!H123*H$255</f>
        <v>-7.6534702684279978E-4</v>
      </c>
      <c r="I123" s="165">
        <f>Return!I123*I$255</f>
        <v>-4.7598198594024735E-4</v>
      </c>
      <c r="J123" s="165">
        <f>Return!J123*J$255</f>
        <v>-7.8399843667524463E-4</v>
      </c>
      <c r="K123" s="165">
        <f>Return!K123*K$255</f>
        <v>-1.1083928641692868E-3</v>
      </c>
      <c r="L123" s="165">
        <f>Return!L123*L$255</f>
        <v>-8.4207944302499746E-4</v>
      </c>
      <c r="M123" s="165">
        <f>Return!M123*M$255</f>
        <v>-3.9715270657780799E-4</v>
      </c>
      <c r="N123" s="165">
        <f>Return!N123*N$255</f>
        <v>4.035254325824337E-4</v>
      </c>
      <c r="O123" s="165">
        <f>Return!O123*O$255</f>
        <v>2.0971136170933787E-4</v>
      </c>
      <c r="P123" s="165">
        <f>Return!P123*P$255</f>
        <v>-9.6350152992431912E-4</v>
      </c>
      <c r="Q123" s="165">
        <f>Return!Q123*Q$255</f>
        <v>-8.8063982389120863E-4</v>
      </c>
      <c r="R123" s="165">
        <f>Return!R123*R$255</f>
        <v>-8.8415469102449311E-4</v>
      </c>
      <c r="S123" s="165">
        <f>Return!S123*S$255</f>
        <v>-7.6005341998969982E-4</v>
      </c>
      <c r="T123" s="165">
        <f>Return!T123*T$255</f>
        <v>-8.9341738849149828E-4</v>
      </c>
      <c r="U123" s="165">
        <f>Return!U123*U$255</f>
        <v>4.9347131985083927E-4</v>
      </c>
      <c r="V123" s="165">
        <f>Return!V123*V$255</f>
        <v>-1.8690522828441748E-4</v>
      </c>
      <c r="W123" s="165">
        <f>Return!W123*W$255</f>
        <v>-8.0318190125061215E-4</v>
      </c>
      <c r="X123" s="165">
        <f>Return!X123*X$255</f>
        <v>-2.1031680044154861E-3</v>
      </c>
      <c r="Y123" s="165">
        <f>Return!Y123*Y$255</f>
        <v>-5.6306306306306284E-4</v>
      </c>
      <c r="Z123" s="165">
        <f>Return!Z123*Z$255</f>
        <v>3.3954714131541791E-4</v>
      </c>
      <c r="AA123" s="165">
        <f>Return!AA123*AA$255</f>
        <v>-7.079651917404117E-4</v>
      </c>
      <c r="AB123" s="165">
        <f>Return!AB123*AB$255</f>
        <v>-2.1208592592592742E-4</v>
      </c>
      <c r="AC123" s="165">
        <f>Return!AC123*AC$255</f>
        <v>-2.347904150265904E-4</v>
      </c>
      <c r="AD123" s="165">
        <f>Return!AD123*AD$255</f>
        <v>-5.1282027185899364E-4</v>
      </c>
      <c r="AE123" s="165">
        <f>Return!AE123*AE$255</f>
        <v>-3.3860492209176752E-4</v>
      </c>
      <c r="AF123" s="166">
        <f t="shared" si="1"/>
        <v>-1.5986461442983702E-2</v>
      </c>
      <c r="AG123" s="25"/>
    </row>
    <row r="124" spans="1:33" x14ac:dyDescent="0.2">
      <c r="A124" s="127">
        <f>'DJI Components'!A127</f>
        <v>44256</v>
      </c>
      <c r="B124" s="164">
        <f>Return!B124*B$255</f>
        <v>2.5705586949681023E-4</v>
      </c>
      <c r="C124" s="165">
        <f>Return!C124*C$255</f>
        <v>8.5021739058913266E-4</v>
      </c>
      <c r="D124" s="165">
        <f>Return!D124*D$255</f>
        <v>3.1418504636480102E-4</v>
      </c>
      <c r="E124" s="165">
        <f>Return!E124*E$255</f>
        <v>1.7950406543233727E-3</v>
      </c>
      <c r="F124" s="165">
        <f>Return!F124*F$255</f>
        <v>1.9464497416737355E-3</v>
      </c>
      <c r="G124" s="165">
        <f>Return!G124*G$255</f>
        <v>5.9909670652453042E-4</v>
      </c>
      <c r="H124" s="165">
        <f>Return!H124*H$255</f>
        <v>6.8333433333333344E-4</v>
      </c>
      <c r="I124" s="165">
        <f>Return!I124*I$255</f>
        <v>7.8003047574542648E-4</v>
      </c>
      <c r="J124" s="165">
        <f>Return!J124*J$255</f>
        <v>6.1917395580701013E-4</v>
      </c>
      <c r="K124" s="165">
        <f>Return!K124*K$255</f>
        <v>1.2533018391507555E-3</v>
      </c>
      <c r="L124" s="165">
        <f>Return!L124*L$255</f>
        <v>1.0892702350215814E-3</v>
      </c>
      <c r="M124" s="165">
        <f>Return!M124*M$255</f>
        <v>6.3750842356452933E-4</v>
      </c>
      <c r="N124" s="165">
        <f>Return!N124*N$255</f>
        <v>4.2321476230107918E-4</v>
      </c>
      <c r="O124" s="165">
        <f>Return!O124*O$255</f>
        <v>1.1516957521941818E-3</v>
      </c>
      <c r="P124" s="165">
        <f>Return!P124*P$255</f>
        <v>5.0730065304520626E-4</v>
      </c>
      <c r="Q124" s="165">
        <f>Return!Q124*Q$255</f>
        <v>1.8090789726310508E-4</v>
      </c>
      <c r="R124" s="165">
        <f>Return!R124*R$255</f>
        <v>7.5423026551014365E-4</v>
      </c>
      <c r="S124" s="165">
        <f>Return!S124*S$255</f>
        <v>3.4119223347171731E-4</v>
      </c>
      <c r="T124" s="165">
        <f>Return!T124*T$255</f>
        <v>-1.101607435568308E-4</v>
      </c>
      <c r="U124" s="165">
        <f>Return!U124*U$255</f>
        <v>6.5410059699413383E-4</v>
      </c>
      <c r="V124" s="165">
        <f>Return!V124*V$255</f>
        <v>7.0979745295887133E-4</v>
      </c>
      <c r="W124" s="165">
        <f>Return!W124*W$255</f>
        <v>2.0507892985573614E-4</v>
      </c>
      <c r="X124" s="165">
        <f>Return!X124*X$255</f>
        <v>1.6012209391840225E-4</v>
      </c>
      <c r="Y124" s="165">
        <f>Return!Y124*Y$255</f>
        <v>1.1202746849942713E-3</v>
      </c>
      <c r="Z124" s="165">
        <f>Return!Z124*Z$255</f>
        <v>2.4381363681552266E-4</v>
      </c>
      <c r="AA124" s="165">
        <f>Return!AA124*AA$255</f>
        <v>3.6167571479824483E-5</v>
      </c>
      <c r="AB124" s="165">
        <f>Return!AB124*AB$255</f>
        <v>6.6544344836751981E-4</v>
      </c>
      <c r="AC124" s="165">
        <f>Return!AC124*AC$255</f>
        <v>-5.5638083315945328E-5</v>
      </c>
      <c r="AD124" s="165">
        <f>Return!AD124*AD$255</f>
        <v>3.7202304554633247E-4</v>
      </c>
      <c r="AE124" s="165">
        <f>Return!AE124*AE$255</f>
        <v>1.0473979439895513E-3</v>
      </c>
      <c r="AF124" s="166">
        <f t="shared" si="1"/>
        <v>1.9231626813427844E-2</v>
      </c>
      <c r="AG124" s="25"/>
    </row>
    <row r="125" spans="1:33" x14ac:dyDescent="0.2">
      <c r="A125" s="127">
        <f>'DJI Components'!A128</f>
        <v>44257</v>
      </c>
      <c r="B125" s="164">
        <f>Return!B125*B$255</f>
        <v>1.3226706424956564E-4</v>
      </c>
      <c r="C125" s="165">
        <f>Return!C125*C$255</f>
        <v>1.2976545136117825E-4</v>
      </c>
      <c r="D125" s="165">
        <f>Return!D125*D$255</f>
        <v>-1.9820164458867287E-4</v>
      </c>
      <c r="E125" s="165">
        <f>Return!E125*E$255</f>
        <v>-6.9645459454479306E-4</v>
      </c>
      <c r="F125" s="165">
        <f>Return!F125*F$255</f>
        <v>-1.8568860846006989E-4</v>
      </c>
      <c r="G125" s="165">
        <f>Return!G125*G$255</f>
        <v>-5.9761984128791821E-4</v>
      </c>
      <c r="H125" s="165">
        <f>Return!H125*H$255</f>
        <v>1.2738820464970325E-4</v>
      </c>
      <c r="I125" s="165">
        <f>Return!I125*I$255</f>
        <v>-2.9035860730365349E-4</v>
      </c>
      <c r="J125" s="165">
        <f>Return!J125*J$255</f>
        <v>1.335978570368231E-4</v>
      </c>
      <c r="K125" s="165">
        <f>Return!K125*K$255</f>
        <v>6.4456666702578471E-4</v>
      </c>
      <c r="L125" s="165">
        <f>Return!L125*L$255</f>
        <v>1.0305417068874334E-4</v>
      </c>
      <c r="M125" s="165">
        <f>Return!M125*M$255</f>
        <v>5.8190443580367435E-5</v>
      </c>
      <c r="N125" s="165">
        <f>Return!N125*N$255</f>
        <v>-1.6945519269911946E-4</v>
      </c>
      <c r="O125" s="165">
        <f>Return!O125*O$255</f>
        <v>-8.6938028727660723E-4</v>
      </c>
      <c r="P125" s="165">
        <f>Return!P125*P$255</f>
        <v>-1.1318977604533042E-4</v>
      </c>
      <c r="Q125" s="165">
        <f>Return!Q125*Q$255</f>
        <v>-6.2767383634373025E-5</v>
      </c>
      <c r="R125" s="165">
        <f>Return!R125*R$255</f>
        <v>-1.0852823920265801E-4</v>
      </c>
      <c r="S125" s="165">
        <f>Return!S125*S$255</f>
        <v>6.7226570628253765E-5</v>
      </c>
      <c r="T125" s="165">
        <f>Return!T125*T$255</f>
        <v>2.1644910700981956E-4</v>
      </c>
      <c r="U125" s="165">
        <f>Return!U125*U$255</f>
        <v>-4.3189653837627149E-4</v>
      </c>
      <c r="V125" s="165">
        <f>Return!V125*V$255</f>
        <v>-1.5255842776619547E-4</v>
      </c>
      <c r="W125" s="165">
        <f>Return!W125*W$255</f>
        <v>-1.0459382542499599E-4</v>
      </c>
      <c r="X125" s="165">
        <f>Return!X125*X$255</f>
        <v>-6.2363889107967709E-4</v>
      </c>
      <c r="Y125" s="165">
        <f>Return!Y125*Y$255</f>
        <v>-2.8149123577470383E-4</v>
      </c>
      <c r="Z125" s="165">
        <f>Return!Z125*Z$255</f>
        <v>-9.9397382129495777E-7</v>
      </c>
      <c r="AA125" s="165">
        <f>Return!AA125*AA$255</f>
        <v>-2.2880599297676977E-4</v>
      </c>
      <c r="AB125" s="165">
        <f>Return!AB125*AB$255</f>
        <v>-1.3233023744794922E-4</v>
      </c>
      <c r="AC125" s="165">
        <f>Return!AC125*AC$255</f>
        <v>-2.8561408368989644E-4</v>
      </c>
      <c r="AD125" s="165">
        <f>Return!AD125*AD$255</f>
        <v>-3.197061855715185E-4</v>
      </c>
      <c r="AE125" s="165">
        <f>Return!AE125*AE$255</f>
        <v>-1.7779499116753842E-4</v>
      </c>
      <c r="AF125" s="166">
        <f t="shared" si="1"/>
        <v>-4.4185630219097678E-3</v>
      </c>
      <c r="AG125" s="25"/>
    </row>
    <row r="126" spans="1:33" x14ac:dyDescent="0.2">
      <c r="A126" s="127">
        <f>'DJI Components'!A129</f>
        <v>44258</v>
      </c>
      <c r="B126" s="164">
        <f>Return!B126*B$255</f>
        <v>1.7879603911619875E-4</v>
      </c>
      <c r="C126" s="165">
        <f>Return!C126*C$255</f>
        <v>7.9952028725314148E-4</v>
      </c>
      <c r="D126" s="165">
        <f>Return!D126*D$255</f>
        <v>-2.5846662597545458E-4</v>
      </c>
      <c r="E126" s="165">
        <f>Return!E126*E$255</f>
        <v>-8.1521870381242592E-4</v>
      </c>
      <c r="F126" s="165">
        <f>Return!F126*F$255</f>
        <v>8.0965597446889983E-4</v>
      </c>
      <c r="G126" s="165">
        <f>Return!G126*G$255</f>
        <v>-1.4054968190847135E-4</v>
      </c>
      <c r="H126" s="165">
        <f>Return!H126*H$255</f>
        <v>3.7420082570217931E-4</v>
      </c>
      <c r="I126" s="165">
        <f>Return!I126*I$255</f>
        <v>-2.8558801991798537E-4</v>
      </c>
      <c r="J126" s="165">
        <f>Return!J126*J$255</f>
        <v>-7.983899187647599E-5</v>
      </c>
      <c r="K126" s="165">
        <f>Return!K126*K$255</f>
        <v>-2.5506137414315065E-4</v>
      </c>
      <c r="L126" s="165">
        <f>Return!L126*L$255</f>
        <v>3.5152303326974423E-4</v>
      </c>
      <c r="M126" s="165">
        <f>Return!M126*M$255</f>
        <v>6.9382805020978827E-5</v>
      </c>
      <c r="N126" s="165">
        <f>Return!N126*N$255</f>
        <v>-3.7522556874884557E-4</v>
      </c>
      <c r="O126" s="165">
        <f>Return!O126*O$255</f>
        <v>-7.2937075780413012E-4</v>
      </c>
      <c r="P126" s="165">
        <f>Return!P126*P$255</f>
        <v>5.6234216079655095E-4</v>
      </c>
      <c r="Q126" s="165">
        <f>Return!Q126*Q$255</f>
        <v>-5.8692888306890827E-4</v>
      </c>
      <c r="R126" s="165">
        <f>Return!R126*R$255</f>
        <v>6.4440350569084552E-4</v>
      </c>
      <c r="S126" s="165">
        <f>Return!S126*S$255</f>
        <v>-4.5526285958942628E-4</v>
      </c>
      <c r="T126" s="165">
        <f>Return!T126*T$255</f>
        <v>2.0590286825300136E-4</v>
      </c>
      <c r="U126" s="165">
        <f>Return!U126*U$255</f>
        <v>-8.9935963496870313E-4</v>
      </c>
      <c r="V126" s="165">
        <f>Return!V126*V$255</f>
        <v>-6.7143699689280472E-4</v>
      </c>
      <c r="W126" s="165">
        <f>Return!W126*W$255</f>
        <v>-1.9908474254907529E-4</v>
      </c>
      <c r="X126" s="165">
        <f>Return!X126*X$255</f>
        <v>-1.1664403999011252E-3</v>
      </c>
      <c r="Y126" s="165">
        <f>Return!Y126*Y$255</f>
        <v>3.554211492563445E-4</v>
      </c>
      <c r="Z126" s="165">
        <f>Return!Z126*Z$255</f>
        <v>-1.7631085352021181E-4</v>
      </c>
      <c r="AA126" s="165">
        <f>Return!AA126*AA$255</f>
        <v>2.4251303504304971E-4</v>
      </c>
      <c r="AB126" s="165">
        <f>Return!AB126*AB$255</f>
        <v>-1.4212633559574918E-4</v>
      </c>
      <c r="AC126" s="165">
        <f>Return!AC126*AC$255</f>
        <v>1.3350337549543253E-4</v>
      </c>
      <c r="AD126" s="165">
        <f>Return!AD126*AD$255</f>
        <v>-6.4560883883681608E-4</v>
      </c>
      <c r="AE126" s="165">
        <f>Return!AE126*AE$255</f>
        <v>-2.8875029780257947E-4</v>
      </c>
      <c r="AF126" s="166">
        <f t="shared" si="1"/>
        <v>-3.4434645075459716E-3</v>
      </c>
      <c r="AG126" s="25"/>
    </row>
    <row r="127" spans="1:33" x14ac:dyDescent="0.2">
      <c r="A127" s="127">
        <f>'DJI Components'!A130</f>
        <v>44259</v>
      </c>
      <c r="B127" s="164">
        <f>Return!B127*B$255</f>
        <v>-8.0495901162484323E-5</v>
      </c>
      <c r="C127" s="165">
        <f>Return!C127*C$255</f>
        <v>2.1038642851212154E-5</v>
      </c>
      <c r="D127" s="165">
        <f>Return!D127*D$255</f>
        <v>-3.0216396979401889E-4</v>
      </c>
      <c r="E127" s="165">
        <f>Return!E127*E$255</f>
        <v>-5.2706347469108075E-4</v>
      </c>
      <c r="F127" s="165">
        <f>Return!F127*F$255</f>
        <v>-5.6148510000133178E-4</v>
      </c>
      <c r="G127" s="165">
        <f>Return!G127*G$255</f>
        <v>-3.3192188360544234E-4</v>
      </c>
      <c r="H127" s="165">
        <f>Return!H127*H$255</f>
        <v>2.9282235580612158E-4</v>
      </c>
      <c r="I127" s="165">
        <f>Return!I127*I$255</f>
        <v>-4.2100597338785942E-4</v>
      </c>
      <c r="J127" s="165">
        <f>Return!J127*J$255</f>
        <v>-2.667800453514483E-5</v>
      </c>
      <c r="K127" s="165">
        <f>Return!K127*K$255</f>
        <v>-5.6224846050870008E-4</v>
      </c>
      <c r="L127" s="165">
        <f>Return!L127*L$255</f>
        <v>-5.1231290131325364E-4</v>
      </c>
      <c r="M127" s="165">
        <f>Return!M127*M$255</f>
        <v>-6.5536175358747262E-4</v>
      </c>
      <c r="N127" s="165">
        <f>Return!N127*N$255</f>
        <v>-8.3281426468324589E-4</v>
      </c>
      <c r="O127" s="165">
        <f>Return!O127*O$255</f>
        <v>-8.7367832363900808E-4</v>
      </c>
      <c r="P127" s="165">
        <f>Return!P127*P$255</f>
        <v>-6.129454019863904E-4</v>
      </c>
      <c r="Q127" s="165">
        <f>Return!Q127*Q$255</f>
        <v>-6.7212776422911349E-4</v>
      </c>
      <c r="R127" s="165">
        <f>Return!R127*R$255</f>
        <v>-5.1228520884305517E-4</v>
      </c>
      <c r="S127" s="165">
        <f>Return!S127*S$255</f>
        <v>-1.5871651065162417E-4</v>
      </c>
      <c r="T127" s="165">
        <f>Return!T127*T$255</f>
        <v>-5.1387123298037485E-4</v>
      </c>
      <c r="U127" s="165">
        <f>Return!U127*U$255</f>
        <v>-1.2157995067891466E-4</v>
      </c>
      <c r="V127" s="165">
        <f>Return!V127*V$255</f>
        <v>-5.5116988993382987E-4</v>
      </c>
      <c r="W127" s="165">
        <f>Return!W127*W$255</f>
        <v>-2.7335768301317565E-4</v>
      </c>
      <c r="X127" s="165">
        <f>Return!X127*X$255</f>
        <v>-1.0841391585760436E-4</v>
      </c>
      <c r="Y127" s="165">
        <f>Return!Y127*Y$255</f>
        <v>-3.7378694656508746E-4</v>
      </c>
      <c r="Z127" s="165">
        <f>Return!Z127*Z$255</f>
        <v>9.4131143701714493E-5</v>
      </c>
      <c r="AA127" s="165">
        <f>Return!AA127*AA$255</f>
        <v>-3.4910436350479672E-4</v>
      </c>
      <c r="AB127" s="165">
        <f>Return!AB127*AB$255</f>
        <v>-5.1974337234445738E-4</v>
      </c>
      <c r="AC127" s="165">
        <f>Return!AC127*AC$255</f>
        <v>-5.3887604719275262E-4</v>
      </c>
      <c r="AD127" s="165">
        <f>Return!AD127*AD$255</f>
        <v>-1.5674426386843204E-5</v>
      </c>
      <c r="AE127" s="165">
        <f>Return!AE127*AE$255</f>
        <v>-7.333812042732387E-4</v>
      </c>
      <c r="AF127" s="166">
        <f t="shared" si="1"/>
        <v>-1.1334271786991253E-2</v>
      </c>
      <c r="AG127" s="25"/>
    </row>
    <row r="128" spans="1:33" x14ac:dyDescent="0.2">
      <c r="A128" s="127">
        <f>'DJI Components'!A131</f>
        <v>44260</v>
      </c>
      <c r="B128" s="164">
        <f>Return!B128*B$255</f>
        <v>5.9486909320303203E-4</v>
      </c>
      <c r="C128" s="165">
        <f>Return!C128*C$255</f>
        <v>1.0863492262716953E-3</v>
      </c>
      <c r="D128" s="165">
        <f>Return!D128*D$255</f>
        <v>8.7422707330190674E-4</v>
      </c>
      <c r="E128" s="165">
        <f>Return!E128*E$255</f>
        <v>3.5794584539391809E-4</v>
      </c>
      <c r="F128" s="165">
        <f>Return!F128*F$255</f>
        <v>-2.2102650135499651E-4</v>
      </c>
      <c r="G128" s="165">
        <f>Return!G128*G$255</f>
        <v>1.1577446477527564E-3</v>
      </c>
      <c r="H128" s="165">
        <f>Return!H128*H$255</f>
        <v>1.4354066985645896E-3</v>
      </c>
      <c r="I128" s="165">
        <f>Return!I128*I$255</f>
        <v>1.2642122696541265E-3</v>
      </c>
      <c r="J128" s="165">
        <f>Return!J128*J$255</f>
        <v>5.6734882994290787E-4</v>
      </c>
      <c r="K128" s="165">
        <f>Return!K128*K$255</f>
        <v>9.3137198913880359E-4</v>
      </c>
      <c r="L128" s="165">
        <f>Return!L128*L$255</f>
        <v>-1.9435896904684464E-4</v>
      </c>
      <c r="M128" s="165">
        <f>Return!M128*M$255</f>
        <v>5.9787785620172651E-4</v>
      </c>
      <c r="N128" s="165">
        <f>Return!N128*N$255</f>
        <v>3.4405492531137672E-4</v>
      </c>
      <c r="O128" s="165">
        <f>Return!O128*O$255</f>
        <v>1.3772215082957339E-3</v>
      </c>
      <c r="P128" s="165">
        <f>Return!P128*P$255</f>
        <v>7.5486386849668021E-4</v>
      </c>
      <c r="Q128" s="165">
        <f>Return!Q128*Q$255</f>
        <v>6.5982858854031576E-4</v>
      </c>
      <c r="R128" s="165">
        <f>Return!R128*R$255</f>
        <v>7.7489816828143118E-5</v>
      </c>
      <c r="S128" s="165">
        <f>Return!S128*S$255</f>
        <v>4.1170328864876073E-4</v>
      </c>
      <c r="T128" s="165">
        <f>Return!T128*T$255</f>
        <v>4.43397770692755E-4</v>
      </c>
      <c r="U128" s="165">
        <f>Return!U128*U$255</f>
        <v>7.1597790116251963E-4</v>
      </c>
      <c r="V128" s="165">
        <f>Return!V128*V$255</f>
        <v>3.3071116566932475E-4</v>
      </c>
      <c r="W128" s="165">
        <f>Return!W128*W$255</f>
        <v>1.0451633066694461E-3</v>
      </c>
      <c r="X128" s="165">
        <f>Return!X128*X$255</f>
        <v>8.8150667171701025E-4</v>
      </c>
      <c r="Y128" s="165">
        <f>Return!Y128*Y$255</f>
        <v>7.4710260599197094E-4</v>
      </c>
      <c r="Z128" s="165">
        <f>Return!Z128*Z$255</f>
        <v>1.3271030506002571E-3</v>
      </c>
      <c r="AA128" s="165">
        <f>Return!AA128*AA$255</f>
        <v>7.2992762889162086E-4</v>
      </c>
      <c r="AB128" s="165">
        <f>Return!AB128*AB$255</f>
        <v>6.1623388494877289E-4</v>
      </c>
      <c r="AC128" s="165">
        <f>Return!AC128*AC$255</f>
        <v>2.4185516627141338E-4</v>
      </c>
      <c r="AD128" s="165">
        <f>Return!AD128*AD$255</f>
        <v>4.1558744673608761E-4</v>
      </c>
      <c r="AE128" s="165">
        <f>Return!AE128*AE$255</f>
        <v>3.4746334989520878E-4</v>
      </c>
      <c r="AF128" s="166">
        <f t="shared" si="1"/>
        <v>1.9919160004391014E-2</v>
      </c>
      <c r="AG128" s="25"/>
    </row>
    <row r="129" spans="1:33" x14ac:dyDescent="0.2">
      <c r="A129" s="127">
        <f>'DJI Components'!A132</f>
        <v>44263</v>
      </c>
      <c r="B129" s="164">
        <f>Return!B129*B$255</f>
        <v>5.4756654696147176E-4</v>
      </c>
      <c r="C129" s="165">
        <f>Return!C129*C$255</f>
        <v>6.6517386368233715E-4</v>
      </c>
      <c r="D129" s="165">
        <f>Return!D129*D$255</f>
        <v>1.171006621953167E-5</v>
      </c>
      <c r="E129" s="165">
        <f>Return!E129*E$255</f>
        <v>-1.3891168625012422E-3</v>
      </c>
      <c r="F129" s="165">
        <f>Return!F129*F$255</f>
        <v>1.209566043023802E-4</v>
      </c>
      <c r="G129" s="165">
        <f>Return!G129*G$255</f>
        <v>2.1499484832253243E-4</v>
      </c>
      <c r="H129" s="165">
        <f>Return!H129*H$255</f>
        <v>2.2935779816513809E-4</v>
      </c>
      <c r="I129" s="165">
        <f>Return!I129*I$255</f>
        <v>9.081066666666674E-4</v>
      </c>
      <c r="J129" s="165">
        <f>Return!J129*J$255</f>
        <v>5.578512720774883E-4</v>
      </c>
      <c r="K129" s="165">
        <f>Return!K129*K$255</f>
        <v>2.8082392836327555E-4</v>
      </c>
      <c r="L129" s="165">
        <f>Return!L129*L$255</f>
        <v>6.9442395497078344E-4</v>
      </c>
      <c r="M129" s="165">
        <f>Return!M129*M$255</f>
        <v>1.8072013895452285E-4</v>
      </c>
      <c r="N129" s="165">
        <f>Return!N129*N$255</f>
        <v>7.2446551397182808E-4</v>
      </c>
      <c r="O129" s="165">
        <f>Return!O129*O$255</f>
        <v>-4.8842276956131785E-4</v>
      </c>
      <c r="P129" s="165">
        <f>Return!P129*P$255</f>
        <v>5.3732692006849272E-4</v>
      </c>
      <c r="Q129" s="165">
        <f>Return!Q129*Q$255</f>
        <v>2.7759725603939691E-4</v>
      </c>
      <c r="R129" s="165">
        <f>Return!R129*R$255</f>
        <v>4.4176439533237429E-4</v>
      </c>
      <c r="S129" s="165">
        <f>Return!S129*S$255</f>
        <v>2.7969427303116136E-4</v>
      </c>
      <c r="T129" s="165">
        <f>Return!T129*T$255</f>
        <v>4.7404338399077429E-4</v>
      </c>
      <c r="U129" s="165">
        <f>Return!U129*U$255</f>
        <v>-6.0593075574733404E-4</v>
      </c>
      <c r="V129" s="165">
        <f>Return!V129*V$255</f>
        <v>3.0246017886693304E-4</v>
      </c>
      <c r="W129" s="165">
        <f>Return!W129*W$255</f>
        <v>3.519063788771796E-4</v>
      </c>
      <c r="X129" s="165">
        <f>Return!X129*X$255</f>
        <v>-4.8079870818621789E-4</v>
      </c>
      <c r="Y129" s="165">
        <f>Return!Y129*Y$255</f>
        <v>7.4166425521791826E-4</v>
      </c>
      <c r="Z129" s="165">
        <f>Return!Z129*Z$255</f>
        <v>2.9482444511010899E-4</v>
      </c>
      <c r="AA129" s="165">
        <f>Return!AA129*AA$255</f>
        <v>4.7023869047619162E-4</v>
      </c>
      <c r="AB129" s="165">
        <f>Return!AB129*AB$255</f>
        <v>7.520542082158836E-4</v>
      </c>
      <c r="AC129" s="165">
        <f>Return!AC129*AC$255</f>
        <v>9.0395407689362417E-4</v>
      </c>
      <c r="AD129" s="165">
        <f>Return!AD129*AD$255</f>
        <v>-3.201151507686036E-4</v>
      </c>
      <c r="AE129" s="165">
        <f>Return!AE129*AE$255</f>
        <v>2.0913379101179519E-3</v>
      </c>
      <c r="AF129" s="166">
        <f t="shared" si="1"/>
        <v>9.7706333281312313E-3</v>
      </c>
      <c r="AG129" s="25"/>
    </row>
    <row r="130" spans="1:33" x14ac:dyDescent="0.2">
      <c r="A130" s="127">
        <f>'DJI Components'!A133</f>
        <v>44264</v>
      </c>
      <c r="B130" s="164">
        <f>Return!B130*B$255</f>
        <v>-4.6979212124302893E-4</v>
      </c>
      <c r="C130" s="165">
        <f>Return!C130*C$255</f>
        <v>-1.1468241304276965E-3</v>
      </c>
      <c r="D130" s="165">
        <f>Return!D130*D$255</f>
        <v>1.726595277291872E-4</v>
      </c>
      <c r="E130" s="165">
        <f>Return!E130*E$255</f>
        <v>1.3549888161310678E-3</v>
      </c>
      <c r="F130" s="165">
        <f>Return!F130*F$255</f>
        <v>9.7903584778393773E-4</v>
      </c>
      <c r="G130" s="165">
        <f>Return!G130*G$255</f>
        <v>-7.1907797888728366E-4</v>
      </c>
      <c r="H130" s="165">
        <f>Return!H130*H$255</f>
        <v>-7.593014426727403E-5</v>
      </c>
      <c r="I130" s="165">
        <f>Return!I130*I$255</f>
        <v>2.6661125096237489E-4</v>
      </c>
      <c r="J130" s="165">
        <f>Return!J130*J$255</f>
        <v>-5.0348438878423658E-4</v>
      </c>
      <c r="K130" s="165">
        <f>Return!K130*K$255</f>
        <v>-6.2000894209766064E-4</v>
      </c>
      <c r="L130" s="165">
        <f>Return!L130*L$255</f>
        <v>-3.5907776798181911E-4</v>
      </c>
      <c r="M130" s="165">
        <f>Return!M130*M$255</f>
        <v>-1.4443267741914845E-5</v>
      </c>
      <c r="N130" s="165">
        <f>Return!N130*N$255</f>
        <v>7.6310234630391587E-4</v>
      </c>
      <c r="O130" s="165">
        <f>Return!O130*O$255</f>
        <v>1.5705932020248393E-3</v>
      </c>
      <c r="P130" s="165">
        <f>Return!P130*P$255</f>
        <v>-1.6825521728902615E-4</v>
      </c>
      <c r="Q130" s="165">
        <f>Return!Q130*Q$255</f>
        <v>6.3533039270639396E-5</v>
      </c>
      <c r="R130" s="165">
        <f>Return!R130*R$255</f>
        <v>-2.3543303724369671E-4</v>
      </c>
      <c r="S130" s="165">
        <f>Return!S130*S$255</f>
        <v>-8.9266892595922057E-5</v>
      </c>
      <c r="T130" s="165">
        <f>Return!T130*T$255</f>
        <v>-1.3482090266481172E-5</v>
      </c>
      <c r="U130" s="165">
        <f>Return!U130*U$255</f>
        <v>9.3671665832585713E-4</v>
      </c>
      <c r="V130" s="165">
        <f>Return!V130*V$255</f>
        <v>3.4433190166961817E-4</v>
      </c>
      <c r="W130" s="165">
        <f>Return!W130*W$255</f>
        <v>-2.9586521555046894E-4</v>
      </c>
      <c r="X130" s="165">
        <f>Return!X130*X$255</f>
        <v>6.1139963759837546E-4</v>
      </c>
      <c r="Y130" s="165">
        <f>Return!Y130*Y$255</f>
        <v>-4.1305361155698309E-4</v>
      </c>
      <c r="Z130" s="165">
        <f>Return!Z130*Z$255</f>
        <v>1.722970683576704E-4</v>
      </c>
      <c r="AA130" s="165">
        <f>Return!AA130*AA$255</f>
        <v>-3.4630509456526533E-4</v>
      </c>
      <c r="AB130" s="165">
        <f>Return!AB130*AB$255</f>
        <v>1.3619194377464024E-5</v>
      </c>
      <c r="AC130" s="165">
        <f>Return!AC130*AC$255</f>
        <v>-1.3752062706266313E-5</v>
      </c>
      <c r="AD130" s="165">
        <f>Return!AD130*AD$255</f>
        <v>2.6326817425036765E-4</v>
      </c>
      <c r="AE130" s="165">
        <f>Return!AE130*AE$255</f>
        <v>-1.2216678806398614E-3</v>
      </c>
      <c r="AF130" s="166">
        <f t="shared" si="1"/>
        <v>8.0643682094042914E-4</v>
      </c>
      <c r="AG130" s="25"/>
    </row>
    <row r="131" spans="1:33" x14ac:dyDescent="0.2">
      <c r="A131" s="127">
        <f>'DJI Components'!A134</f>
        <v>44265</v>
      </c>
      <c r="B131" s="164">
        <f>Return!B131*B$255</f>
        <v>6.1265079454256484E-4</v>
      </c>
      <c r="C131" s="165">
        <f>Return!C131*C$255</f>
        <v>3.7904753773752018E-4</v>
      </c>
      <c r="D131" s="165">
        <f>Return!D131*D$255</f>
        <v>1.4120004932092941E-4</v>
      </c>
      <c r="E131" s="165">
        <f>Return!E131*E$255</f>
        <v>-3.055559326855269E-4</v>
      </c>
      <c r="F131" s="165">
        <f>Return!F131*F$255</f>
        <v>2.129135038394684E-3</v>
      </c>
      <c r="G131" s="165">
        <f>Return!G131*G$255</f>
        <v>6.5498077199442519E-4</v>
      </c>
      <c r="H131" s="165">
        <f>Return!H131*H$255</f>
        <v>5.6925509893455126E-4</v>
      </c>
      <c r="I131" s="165">
        <f>Return!I131*I$255</f>
        <v>2.7841721191098251E-4</v>
      </c>
      <c r="J131" s="165">
        <f>Return!J131*J$255</f>
        <v>3.8012713894100731E-4</v>
      </c>
      <c r="K131" s="165">
        <f>Return!K131*K$255</f>
        <v>9.7976124787753816E-4</v>
      </c>
      <c r="L131" s="165">
        <f>Return!L131*L$255</f>
        <v>1.1524842592837222E-3</v>
      </c>
      <c r="M131" s="165">
        <f>Return!M131*M$255</f>
        <v>8.5095499164640953E-4</v>
      </c>
      <c r="N131" s="165">
        <f>Return!N131*N$255</f>
        <v>1.6103047547783391E-4</v>
      </c>
      <c r="O131" s="165">
        <f>Return!O131*O$255</f>
        <v>-2.2339131610205805E-4</v>
      </c>
      <c r="P131" s="165">
        <f>Return!P131*P$255</f>
        <v>9.904984699629527E-4</v>
      </c>
      <c r="Q131" s="165">
        <f>Return!Q131*Q$255</f>
        <v>3.0648848606720975E-4</v>
      </c>
      <c r="R131" s="165">
        <f>Return!R131*R$255</f>
        <v>7.2449514951597276E-4</v>
      </c>
      <c r="S131" s="165">
        <f>Return!S131*S$255</f>
        <v>7.6080794877763465E-4</v>
      </c>
      <c r="T131" s="165">
        <f>Return!T131*T$255</f>
        <v>2.7874951714587464E-4</v>
      </c>
      <c r="U131" s="165">
        <f>Return!U131*U$255</f>
        <v>-1.939146499297717E-4</v>
      </c>
      <c r="V131" s="165">
        <f>Return!V131*V$255</f>
        <v>4.0210838204971883E-4</v>
      </c>
      <c r="W131" s="165">
        <f>Return!W131*W$255</f>
        <v>3.0643947799439503E-4</v>
      </c>
      <c r="X131" s="165">
        <f>Return!X131*X$255</f>
        <v>6.7761547145850359E-5</v>
      </c>
      <c r="Y131" s="165">
        <f>Return!Y131*Y$255</f>
        <v>3.3805702097864374E-4</v>
      </c>
      <c r="Z131" s="165">
        <f>Return!Z131*Z$255</f>
        <v>-2.2539206068721655E-4</v>
      </c>
      <c r="AA131" s="165">
        <f>Return!AA131*AA$255</f>
        <v>5.2194601680997834E-4</v>
      </c>
      <c r="AB131" s="165">
        <f>Return!AB131*AB$255</f>
        <v>4.2506156399348219E-4</v>
      </c>
      <c r="AC131" s="165">
        <f>Return!AC131*AC$255</f>
        <v>1.4169769173953146E-3</v>
      </c>
      <c r="AD131" s="165">
        <f>Return!AD131*AD$255</f>
        <v>8.5085318890154582E-4</v>
      </c>
      <c r="AE131" s="165">
        <f>Return!AE131*AE$255</f>
        <v>9.4254453779270733E-5</v>
      </c>
      <c r="AF131" s="166">
        <f t="shared" ref="AF131:AF194" si="2">SUM(B131:AE131)</f>
        <v>1.4825288797175439E-2</v>
      </c>
      <c r="AG131" s="25"/>
    </row>
    <row r="132" spans="1:33" x14ac:dyDescent="0.2">
      <c r="A132" s="127">
        <f>'DJI Components'!A135</f>
        <v>44266</v>
      </c>
      <c r="B132" s="164">
        <f>Return!B132*B$255</f>
        <v>1.084168909114928E-5</v>
      </c>
      <c r="C132" s="165">
        <f>Return!C132*C$255</f>
        <v>2.2714366837024434E-4</v>
      </c>
      <c r="D132" s="165">
        <f>Return!D132*D$255</f>
        <v>1.7539151202640527E-4</v>
      </c>
      <c r="E132" s="165">
        <f>Return!E132*E$255</f>
        <v>5.5009055689610642E-4</v>
      </c>
      <c r="F132" s="165">
        <f>Return!F132*F$255</f>
        <v>9.0486727379474421E-4</v>
      </c>
      <c r="G132" s="165">
        <f>Return!G132*G$255</f>
        <v>-1.9602566599739765E-4</v>
      </c>
      <c r="H132" s="165">
        <f>Return!H132*H$255</f>
        <v>-5.3874770330508691E-5</v>
      </c>
      <c r="I132" s="165">
        <f>Return!I132*I$255</f>
        <v>3.520383719464689E-4</v>
      </c>
      <c r="J132" s="165">
        <f>Return!J132*J$255</f>
        <v>-3.6288103349302325E-4</v>
      </c>
      <c r="K132" s="165">
        <f>Return!K132*K$255</f>
        <v>1.1962553406930828E-4</v>
      </c>
      <c r="L132" s="165">
        <f>Return!L132*L$255</f>
        <v>7.7984720750749289E-6</v>
      </c>
      <c r="M132" s="165">
        <f>Return!M132*M$255</f>
        <v>-6.4190501823483775E-5</v>
      </c>
      <c r="N132" s="165">
        <f>Return!N132*N$255</f>
        <v>3.2677485201728642E-4</v>
      </c>
      <c r="O132" s="165">
        <f>Return!O132*O$255</f>
        <v>5.676042838018776E-4</v>
      </c>
      <c r="P132" s="165">
        <f>Return!P132*P$255</f>
        <v>-1.9029847576265875E-4</v>
      </c>
      <c r="Q132" s="165">
        <f>Return!Q132*Q$255</f>
        <v>-2.0934130017432237E-6</v>
      </c>
      <c r="R132" s="165">
        <f>Return!R132*R$255</f>
        <v>-1.7404713764647509E-4</v>
      </c>
      <c r="S132" s="165">
        <f>Return!S132*S$255</f>
        <v>-2.719033357264385E-4</v>
      </c>
      <c r="T132" s="165">
        <f>Return!T132*T$255</f>
        <v>-5.7963354465099627E-5</v>
      </c>
      <c r="U132" s="165">
        <f>Return!U132*U$255</f>
        <v>6.7550225748359925E-4</v>
      </c>
      <c r="V132" s="165">
        <f>Return!V132*V$255</f>
        <v>8.7215788566488153E-4</v>
      </c>
      <c r="W132" s="165">
        <f>Return!W132*W$255</f>
        <v>-1.1255746126037636E-4</v>
      </c>
      <c r="X132" s="165">
        <f>Return!X132*X$255</f>
        <v>6.2747528908445218E-4</v>
      </c>
      <c r="Y132" s="165">
        <f>Return!Y132*Y$255</f>
        <v>-6.2214997783445925E-5</v>
      </c>
      <c r="Z132" s="165">
        <f>Return!Z132*Z$255</f>
        <v>3.3371471585920501E-4</v>
      </c>
      <c r="AA132" s="165">
        <f>Return!AA132*AA$255</f>
        <v>-9.1684416315659012E-4</v>
      </c>
      <c r="AB132" s="165">
        <f>Return!AB132*AB$255</f>
        <v>4.4510104803603402E-4</v>
      </c>
      <c r="AC132" s="165">
        <f>Return!AC132*AC$255</f>
        <v>6.5980469780944808E-4</v>
      </c>
      <c r="AD132" s="165">
        <f>Return!AD132*AD$255</f>
        <v>-1.2606042933186826E-5</v>
      </c>
      <c r="AE132" s="165">
        <f>Return!AE132*AE$255</f>
        <v>2.8880037207833865E-4</v>
      </c>
      <c r="AF132" s="166">
        <f t="shared" si="2"/>
        <v>4.6672321267241957E-3</v>
      </c>
      <c r="AG132" s="25"/>
    </row>
    <row r="133" spans="1:33" x14ac:dyDescent="0.2">
      <c r="A133" s="127">
        <f>'DJI Components'!A136</f>
        <v>44267</v>
      </c>
      <c r="B133" s="164">
        <f>Return!B133*B$255</f>
        <v>6.320835576858474E-5</v>
      </c>
      <c r="C133" s="165">
        <f>Return!C133*C$255</f>
        <v>1.7822741116751601E-4</v>
      </c>
      <c r="D133" s="165">
        <f>Return!D133*D$255</f>
        <v>-1.1679673068993867E-4</v>
      </c>
      <c r="E133" s="165">
        <f>Return!E133*E$255</f>
        <v>-2.5418170100181733E-4</v>
      </c>
      <c r="F133" s="165">
        <f>Return!F133*F$255</f>
        <v>2.2738097883597892E-3</v>
      </c>
      <c r="G133" s="165">
        <f>Return!G133*G$255</f>
        <v>1.4015297309533843E-3</v>
      </c>
      <c r="H133" s="165">
        <f>Return!H133*H$255</f>
        <v>1.1092004477164519E-4</v>
      </c>
      <c r="I133" s="165">
        <f>Return!I133*I$255</f>
        <v>1.3661885525858194E-5</v>
      </c>
      <c r="J133" s="165">
        <f>Return!J133*J$255</f>
        <v>-3.4067085284320936E-4</v>
      </c>
      <c r="K133" s="165">
        <f>Return!K133*K$255</f>
        <v>1.0362769485909121E-5</v>
      </c>
      <c r="L133" s="165">
        <f>Return!L133*L$255</f>
        <v>6.5380413936619124E-4</v>
      </c>
      <c r="M133" s="165">
        <f>Return!M133*M$255</f>
        <v>2.9490274509803941E-4</v>
      </c>
      <c r="N133" s="165">
        <f>Return!N133*N$255</f>
        <v>5.2693570208313856E-4</v>
      </c>
      <c r="O133" s="165">
        <f>Return!O133*O$255</f>
        <v>-2.1586847445055716E-4</v>
      </c>
      <c r="P133" s="165">
        <f>Return!P133*P$255</f>
        <v>1.2322426818119533E-4</v>
      </c>
      <c r="Q133" s="165">
        <f>Return!Q133*Q$255</f>
        <v>9.6352687966697975E-5</v>
      </c>
      <c r="R133" s="165">
        <f>Return!R133*R$255</f>
        <v>3.9527970386021849E-4</v>
      </c>
      <c r="S133" s="165">
        <f>Return!S133*S$255</f>
        <v>1.2131350924424743E-4</v>
      </c>
      <c r="T133" s="165">
        <f>Return!T133*T$255</f>
        <v>-1.3398990963534954E-5</v>
      </c>
      <c r="U133" s="165">
        <f>Return!U133*U$255</f>
        <v>-1.9398711970957476E-4</v>
      </c>
      <c r="V133" s="165">
        <f>Return!V133*V$255</f>
        <v>-1.747066575814138E-4</v>
      </c>
      <c r="W133" s="165">
        <f>Return!W133*W$255</f>
        <v>3.2306226492068526E-4</v>
      </c>
      <c r="X133" s="165">
        <f>Return!X133*X$255</f>
        <v>-5.772925911794939E-4</v>
      </c>
      <c r="Y133" s="165">
        <f>Return!Y133*Y$255</f>
        <v>4.6854687734554368E-4</v>
      </c>
      <c r="Z133" s="165">
        <f>Return!Z133*Z$255</f>
        <v>2.756521240803019E-4</v>
      </c>
      <c r="AA133" s="165">
        <f>Return!AA133*AA$255</f>
        <v>7.2060892526063877E-5</v>
      </c>
      <c r="AB133" s="165">
        <f>Return!AB133*AB$255</f>
        <v>-2.6383566180122235E-4</v>
      </c>
      <c r="AC133" s="165">
        <f>Return!AC133*AC$255</f>
        <v>1.0934258540372666E-3</v>
      </c>
      <c r="AD133" s="165">
        <f>Return!AD133*AD$255</f>
        <v>5.0202828645922923E-4</v>
      </c>
      <c r="AE133" s="165">
        <f>Return!AE133*AE$255</f>
        <v>6.9462770012703359E-5</v>
      </c>
      <c r="AF133" s="166">
        <f t="shared" si="2"/>
        <v>6.917033030993446E-3</v>
      </c>
      <c r="AG133" s="25"/>
    </row>
    <row r="134" spans="1:33" x14ac:dyDescent="0.2">
      <c r="A134" s="127">
        <f>'DJI Components'!A137</f>
        <v>44270</v>
      </c>
      <c r="B134" s="164">
        <f>Return!B134*B$255</f>
        <v>8.2197671953973355E-4</v>
      </c>
      <c r="C134" s="165">
        <f>Return!C134*C$255</f>
        <v>-3.4782731319145111E-4</v>
      </c>
      <c r="D134" s="165">
        <f>Return!D134*D$255</f>
        <v>8.1032673144790419E-4</v>
      </c>
      <c r="E134" s="165">
        <f>Return!E134*E$255</f>
        <v>8.1522460669716248E-4</v>
      </c>
      <c r="F134" s="165">
        <f>Return!F134*F$255</f>
        <v>-4.4082828405590894E-4</v>
      </c>
      <c r="G134" s="165">
        <f>Return!G134*G$255</f>
        <v>2.5327583697234426E-4</v>
      </c>
      <c r="H134" s="165">
        <f>Return!H134*H$255</f>
        <v>-3.9141807801036004E-4</v>
      </c>
      <c r="I134" s="165">
        <f>Return!I134*I$255</f>
        <v>4.0284036597022511E-4</v>
      </c>
      <c r="J134" s="165">
        <f>Return!J134*J$255</f>
        <v>4.4347232373300735E-4</v>
      </c>
      <c r="K134" s="165">
        <f>Return!K134*K$255</f>
        <v>-7.4603361803130908E-4</v>
      </c>
      <c r="L134" s="165">
        <f>Return!L134*L$255</f>
        <v>-2.6375486328042246E-4</v>
      </c>
      <c r="M134" s="165">
        <f>Return!M134*M$255</f>
        <v>2.8298534651121087E-4</v>
      </c>
      <c r="N134" s="165">
        <f>Return!N134*N$255</f>
        <v>6.6398179915577358E-4</v>
      </c>
      <c r="O134" s="165">
        <f>Return!O134*O$255</f>
        <v>4.7164757376848922E-4</v>
      </c>
      <c r="P134" s="165">
        <f>Return!P134*P$255</f>
        <v>2.5337643141830991E-4</v>
      </c>
      <c r="Q134" s="165">
        <f>Return!Q134*Q$255</f>
        <v>1.7125980976884225E-4</v>
      </c>
      <c r="R134" s="165">
        <f>Return!R134*R$255</f>
        <v>-1.6650635712907406E-4</v>
      </c>
      <c r="S134" s="165">
        <f>Return!S134*S$255</f>
        <v>1.2746870040128088E-3</v>
      </c>
      <c r="T134" s="165">
        <f>Return!T134*T$255</f>
        <v>7.2832863688374603E-4</v>
      </c>
      <c r="U134" s="165">
        <f>Return!U134*U$255</f>
        <v>-1.3290943796394247E-4</v>
      </c>
      <c r="V134" s="165">
        <f>Return!V134*V$255</f>
        <v>1.0656236136006006E-3</v>
      </c>
      <c r="W134" s="165">
        <f>Return!W134*W$255</f>
        <v>1.0925524251539364E-4</v>
      </c>
      <c r="X134" s="165">
        <f>Return!X134*X$255</f>
        <v>9.2674863034776972E-5</v>
      </c>
      <c r="Y134" s="165">
        <f>Return!Y134*Y$255</f>
        <v>1.4834784811649608E-5</v>
      </c>
      <c r="Z134" s="165">
        <f>Return!Z134*Z$255</f>
        <v>-2.0036178361884465E-4</v>
      </c>
      <c r="AA134" s="165">
        <f>Return!AA134*AA$255</f>
        <v>5.9907722573434201E-6</v>
      </c>
      <c r="AB134" s="165">
        <f>Return!AB134*AB$255</f>
        <v>-1.6194167040199566E-4</v>
      </c>
      <c r="AC134" s="165">
        <f>Return!AC134*AC$255</f>
        <v>1.152665560721644E-3</v>
      </c>
      <c r="AD134" s="165">
        <f>Return!AD134*AD$255</f>
        <v>-1.7148872296532947E-4</v>
      </c>
      <c r="AE134" s="165">
        <f>Return!AE134*AE$255</f>
        <v>-6.7628489870252825E-5</v>
      </c>
      <c r="AF134" s="166">
        <f t="shared" si="2"/>
        <v>6.7437294043020766E-3</v>
      </c>
      <c r="AG134" s="25"/>
    </row>
    <row r="135" spans="1:33" x14ac:dyDescent="0.2">
      <c r="A135" s="127">
        <f>'DJI Components'!A138</f>
        <v>44271</v>
      </c>
      <c r="B135" s="164">
        <f>Return!B135*B$255</f>
        <v>-4.6266801342624472E-4</v>
      </c>
      <c r="C135" s="165">
        <f>Return!C135*C$255</f>
        <v>-8.3679204355878716E-4</v>
      </c>
      <c r="D135" s="165">
        <f>Return!D135*D$255</f>
        <v>6.1592358459852854E-4</v>
      </c>
      <c r="E135" s="165">
        <f>Return!E135*E$255</f>
        <v>4.2476598260234862E-4</v>
      </c>
      <c r="F135" s="165">
        <f>Return!F135*F$255</f>
        <v>-1.3075829542173382E-3</v>
      </c>
      <c r="G135" s="165">
        <f>Return!G135*G$255</f>
        <v>-6.1830023796697329E-4</v>
      </c>
      <c r="H135" s="165">
        <f>Return!H135*H$255</f>
        <v>-7.8911594860166332E-4</v>
      </c>
      <c r="I135" s="165">
        <f>Return!I135*I$255</f>
        <v>1.7540174053835381E-4</v>
      </c>
      <c r="J135" s="165">
        <f>Return!J135*J$255</f>
        <v>1.2411130950639541E-4</v>
      </c>
      <c r="K135" s="165">
        <f>Return!K135*K$255</f>
        <v>1.4838261319397952E-4</v>
      </c>
      <c r="L135" s="165">
        <f>Return!L135*L$255</f>
        <v>-4.1805106684952669E-4</v>
      </c>
      <c r="M135" s="165">
        <f>Return!M135*M$255</f>
        <v>-6.7684228506256587E-4</v>
      </c>
      <c r="N135" s="165">
        <f>Return!N135*N$255</f>
        <v>4.2363489213022759E-4</v>
      </c>
      <c r="O135" s="165">
        <f>Return!O135*O$255</f>
        <v>5.1732141113046317E-4</v>
      </c>
      <c r="P135" s="165">
        <f>Return!P135*P$255</f>
        <v>-8.8141492899755186E-5</v>
      </c>
      <c r="Q135" s="165">
        <f>Return!Q135*Q$255</f>
        <v>1.9739787471301598E-4</v>
      </c>
      <c r="R135" s="165">
        <f>Return!R135*R$255</f>
        <v>-3.9904744799663288E-4</v>
      </c>
      <c r="S135" s="165">
        <f>Return!S135*S$255</f>
        <v>-9.0720309194218066E-5</v>
      </c>
      <c r="T135" s="165">
        <f>Return!T135*T$255</f>
        <v>2.5361930513102907E-4</v>
      </c>
      <c r="U135" s="165">
        <f>Return!U135*U$255</f>
        <v>4.1168164682095683E-4</v>
      </c>
      <c r="V135" s="165">
        <f>Return!V135*V$255</f>
        <v>-6.669610321471767E-5</v>
      </c>
      <c r="W135" s="165">
        <f>Return!W135*W$255</f>
        <v>9.8528315160676761E-5</v>
      </c>
      <c r="X135" s="165">
        <f>Return!X135*X$255</f>
        <v>2.6315679453569419E-4</v>
      </c>
      <c r="Y135" s="165">
        <f>Return!Y135*Y$255</f>
        <v>-1.8431316938214427E-4</v>
      </c>
      <c r="Z135" s="165">
        <f>Return!Z135*Z$255</f>
        <v>6.7819693100020406E-5</v>
      </c>
      <c r="AA135" s="165">
        <f>Return!AA135*AA$255</f>
        <v>0</v>
      </c>
      <c r="AB135" s="165">
        <f>Return!AB135*AB$255</f>
        <v>2.1349232982202556E-4</v>
      </c>
      <c r="AC135" s="165">
        <f>Return!AC135*AC$255</f>
        <v>-2.0587345212001265E-4</v>
      </c>
      <c r="AD135" s="165">
        <f>Return!AD135*AD$255</f>
        <v>-9.9912568633175877E-6</v>
      </c>
      <c r="AE135" s="165">
        <f>Return!AE135*AE$255</f>
        <v>-4.2691435658283409E-4</v>
      </c>
      <c r="AF135" s="166">
        <f t="shared" si="2"/>
        <v>-2.6458126449530163E-3</v>
      </c>
      <c r="AG135" s="25"/>
    </row>
    <row r="136" spans="1:33" x14ac:dyDescent="0.2">
      <c r="A136" s="127">
        <f>'DJI Components'!A139</f>
        <v>44272</v>
      </c>
      <c r="B136" s="164">
        <f>Return!B136*B$255</f>
        <v>2.5867397260523892E-4</v>
      </c>
      <c r="C136" s="165">
        <f>Return!C136*C$255</f>
        <v>3.2100255201436372E-4</v>
      </c>
      <c r="D136" s="165">
        <f>Return!D136*D$255</f>
        <v>5.4788017156917797E-4</v>
      </c>
      <c r="E136" s="165">
        <f>Return!E136*E$255</f>
        <v>-2.1501898011732818E-4</v>
      </c>
      <c r="F136" s="165">
        <f>Return!F136*F$255</f>
        <v>1.094521997590266E-3</v>
      </c>
      <c r="G136" s="165">
        <f>Return!G136*G$255</f>
        <v>1.0553736904783081E-3</v>
      </c>
      <c r="H136" s="165">
        <f>Return!H136*H$255</f>
        <v>1.2077294798191011E-4</v>
      </c>
      <c r="I136" s="165">
        <f>Return!I136*I$255</f>
        <v>-1.6777398165656042E-4</v>
      </c>
      <c r="J136" s="165">
        <f>Return!J136*J$255</f>
        <v>1.3016399589682591E-5</v>
      </c>
      <c r="K136" s="165">
        <f>Return!K136*K$255</f>
        <v>1.4930895853118094E-3</v>
      </c>
      <c r="L136" s="165">
        <f>Return!L136*L$255</f>
        <v>3.1605953248232678E-4</v>
      </c>
      <c r="M136" s="165">
        <f>Return!M136*M$255</f>
        <v>1.9199613041873676E-4</v>
      </c>
      <c r="N136" s="165">
        <f>Return!N136*N$255</f>
        <v>-2.4224665514230488E-4</v>
      </c>
      <c r="O136" s="165">
        <f>Return!O136*O$255</f>
        <v>5.1456211558961555E-4</v>
      </c>
      <c r="P136" s="165">
        <f>Return!P136*P$255</f>
        <v>2.0534257881020442E-4</v>
      </c>
      <c r="Q136" s="165">
        <f>Return!Q136*Q$255</f>
        <v>-1.239369190040529E-4</v>
      </c>
      <c r="R136" s="165">
        <f>Return!R136*R$255</f>
        <v>3.4308319793769916E-4</v>
      </c>
      <c r="S136" s="165">
        <f>Return!S136*S$255</f>
        <v>6.4434943155788904E-4</v>
      </c>
      <c r="T136" s="165">
        <f>Return!T136*T$255</f>
        <v>2.1264671710010674E-4</v>
      </c>
      <c r="U136" s="165">
        <f>Return!U136*U$255</f>
        <v>-9.3953974768927007E-5</v>
      </c>
      <c r="V136" s="165">
        <f>Return!V136*V$255</f>
        <v>3.9178017525531851E-5</v>
      </c>
      <c r="W136" s="165">
        <f>Return!W136*W$255</f>
        <v>-1.3443048237789338E-4</v>
      </c>
      <c r="X136" s="165">
        <f>Return!X136*X$255</f>
        <v>-2.1136407829225692E-4</v>
      </c>
      <c r="Y136" s="165">
        <f>Return!Y136*Y$255</f>
        <v>3.0889776330564887E-4</v>
      </c>
      <c r="Z136" s="165">
        <f>Return!Z136*Z$255</f>
        <v>-2.2748758780336554E-4</v>
      </c>
      <c r="AA136" s="165">
        <f>Return!AA136*AA$255</f>
        <v>6.5900432528764869E-5</v>
      </c>
      <c r="AB136" s="165">
        <f>Return!AB136*AB$255</f>
        <v>-2.4922014870639347E-4</v>
      </c>
      <c r="AC136" s="165">
        <f>Return!AC136*AC$255</f>
        <v>-3.7165722972626694E-4</v>
      </c>
      <c r="AD136" s="165">
        <f>Return!AD136*AD$255</f>
        <v>-2.7738211468162353E-4</v>
      </c>
      <c r="AE136" s="165">
        <f>Return!AE136*AE$255</f>
        <v>1.7160900162319266E-4</v>
      </c>
      <c r="AF136" s="166">
        <f t="shared" si="2"/>
        <v>5.6034840837435032E-3</v>
      </c>
      <c r="AG136" s="25"/>
    </row>
    <row r="137" spans="1:33" x14ac:dyDescent="0.2">
      <c r="A137" s="127">
        <f>'DJI Components'!A140</f>
        <v>44273</v>
      </c>
      <c r="B137" s="164">
        <f>Return!B137*B$255</f>
        <v>4.7796016232670713E-4</v>
      </c>
      <c r="C137" s="165">
        <f>Return!C137*C$255</f>
        <v>-4.83824325316351E-4</v>
      </c>
      <c r="D137" s="165">
        <f>Return!D137*D$255</f>
        <v>2.0468333885152271E-5</v>
      </c>
      <c r="E137" s="165">
        <f>Return!E137*E$255</f>
        <v>-1.1301707096798526E-3</v>
      </c>
      <c r="F137" s="165">
        <f>Return!F137*F$255</f>
        <v>-9.5223618931779361E-4</v>
      </c>
      <c r="G137" s="165">
        <f>Return!G137*G$255</f>
        <v>-4.20895138590327E-4</v>
      </c>
      <c r="H137" s="165">
        <f>Return!H137*H$255</f>
        <v>-1.2064537740114215E-3</v>
      </c>
      <c r="I137" s="165">
        <f>Return!I137*I$255</f>
        <v>-4.1818361330838713E-4</v>
      </c>
      <c r="J137" s="165">
        <f>Return!J137*J$255</f>
        <v>-4.358586871249533E-4</v>
      </c>
      <c r="K137" s="165">
        <f>Return!K137*K$255</f>
        <v>-6.5141693728979855E-4</v>
      </c>
      <c r="L137" s="165">
        <f>Return!L137*L$255</f>
        <v>2.9472753480196031E-4</v>
      </c>
      <c r="M137" s="165">
        <f>Return!M137*M$255</f>
        <v>3.1138102760823E-4</v>
      </c>
      <c r="N137" s="165">
        <f>Return!N137*N$255</f>
        <v>3.7257972493154323E-4</v>
      </c>
      <c r="O137" s="165">
        <f>Return!O137*O$255</f>
        <v>-1.0388157652602001E-3</v>
      </c>
      <c r="P137" s="165">
        <f>Return!P137*P$255</f>
        <v>2.660877335975161E-4</v>
      </c>
      <c r="Q137" s="165">
        <f>Return!Q137*Q$255</f>
        <v>-6.2201279785996844E-5</v>
      </c>
      <c r="R137" s="165">
        <f>Return!R137*R$255</f>
        <v>5.5021773723345677E-4</v>
      </c>
      <c r="S137" s="165">
        <f>Return!S137*S$255</f>
        <v>-1.7997218547452325E-4</v>
      </c>
      <c r="T137" s="165">
        <f>Return!T137*T$255</f>
        <v>-1.2936179034224911E-5</v>
      </c>
      <c r="U137" s="165">
        <f>Return!U137*U$255</f>
        <v>-8.8873779202313838E-4</v>
      </c>
      <c r="V137" s="165">
        <f>Return!V137*V$255</f>
        <v>-3.7978385127408846E-4</v>
      </c>
      <c r="W137" s="165">
        <f>Return!W137*W$255</f>
        <v>7.2677932918208121E-5</v>
      </c>
      <c r="X137" s="165">
        <f>Return!X137*X$255</f>
        <v>-5.6931917626968547E-4</v>
      </c>
      <c r="Y137" s="165">
        <f>Return!Y137*Y$255</f>
        <v>-2.3007345782767306E-4</v>
      </c>
      <c r="Z137" s="165">
        <f>Return!Z137*Z$255</f>
        <v>9.3418092984439338E-4</v>
      </c>
      <c r="AA137" s="165">
        <f>Return!AA137*AA$255</f>
        <v>3.3482869955157033E-4</v>
      </c>
      <c r="AB137" s="165">
        <f>Return!AB137*AB$255</f>
        <v>-3.5273367974052817E-4</v>
      </c>
      <c r="AC137" s="165">
        <f>Return!AC137*AC$255</f>
        <v>-8.6259830668878506E-4</v>
      </c>
      <c r="AD137" s="165">
        <f>Return!AD137*AD$255</f>
        <v>-5.7201996198987057E-4</v>
      </c>
      <c r="AE137" s="165">
        <f>Return!AE137*AE$255</f>
        <v>-5.053619347462438E-4</v>
      </c>
      <c r="AF137" s="166">
        <f t="shared" si="2"/>
        <v>-7.7184831280551064E-3</v>
      </c>
      <c r="AG137" s="25"/>
    </row>
    <row r="138" spans="1:33" x14ac:dyDescent="0.2">
      <c r="A138" s="127">
        <f>'DJI Components'!A141</f>
        <v>44274</v>
      </c>
      <c r="B138" s="164">
        <f>Return!B138*B$255</f>
        <v>-3.9964973821989821E-4</v>
      </c>
      <c r="C138" s="165">
        <f>Return!C138*C$255</f>
        <v>-4.3718029030934689E-4</v>
      </c>
      <c r="D138" s="165">
        <f>Return!D138*D$255</f>
        <v>2.0729400382369552E-4</v>
      </c>
      <c r="E138" s="165">
        <f>Return!E138*E$255</f>
        <v>-1.4934069097049713E-4</v>
      </c>
      <c r="F138" s="165">
        <f>Return!F138*F$255</f>
        <v>-3.1241506141073865E-5</v>
      </c>
      <c r="G138" s="165">
        <f>Return!G138*G$255</f>
        <v>-7.7885673711922674E-4</v>
      </c>
      <c r="H138" s="165">
        <f>Return!H138*H$255</f>
        <v>-2.369080479825425E-4</v>
      </c>
      <c r="I138" s="165">
        <f>Return!I138*I$255</f>
        <v>1.2295150525173752E-4</v>
      </c>
      <c r="J138" s="165">
        <f>Return!J138*J$255</f>
        <v>1.5819721837716886E-4</v>
      </c>
      <c r="K138" s="165">
        <f>Return!K138*K$255</f>
        <v>-4.1718221440282995E-4</v>
      </c>
      <c r="L138" s="165">
        <f>Return!L138*L$255</f>
        <v>-3.6398352490421375E-4</v>
      </c>
      <c r="M138" s="165">
        <f>Return!M138*M$255</f>
        <v>-3.2710134882768158E-4</v>
      </c>
      <c r="N138" s="165">
        <f>Return!N138*N$255</f>
        <v>6.9925153224205481E-4</v>
      </c>
      <c r="O138" s="165">
        <f>Return!O138*O$255</f>
        <v>1.5690151158535372E-5</v>
      </c>
      <c r="P138" s="165">
        <f>Return!P138*P$255</f>
        <v>-2.9729971239889075E-4</v>
      </c>
      <c r="Q138" s="165">
        <f>Return!Q138*Q$255</f>
        <v>-8.9322614262336372E-5</v>
      </c>
      <c r="R138" s="165">
        <f>Return!R138*R$255</f>
        <v>-5.3071045470512261E-4</v>
      </c>
      <c r="S138" s="165">
        <f>Return!S138*S$255</f>
        <v>-6.8788995421268748E-5</v>
      </c>
      <c r="T138" s="165">
        <f>Return!T138*T$255</f>
        <v>1.0353141897860852E-4</v>
      </c>
      <c r="U138" s="165">
        <f>Return!U138*U$255</f>
        <v>-5.3455125750741704E-5</v>
      </c>
      <c r="V138" s="165">
        <f>Return!V138*V$255</f>
        <v>-1.3224355845838586E-3</v>
      </c>
      <c r="W138" s="165">
        <f>Return!W138*W$255</f>
        <v>-1.7871070087644621E-4</v>
      </c>
      <c r="X138" s="165">
        <f>Return!X138*X$255</f>
        <v>4.3281793837727606E-4</v>
      </c>
      <c r="Y138" s="165">
        <f>Return!Y138*Y$255</f>
        <v>-1.6004588628817781E-3</v>
      </c>
      <c r="Z138" s="165">
        <f>Return!Z138*Z$255</f>
        <v>3.2500106955764735E-4</v>
      </c>
      <c r="AA138" s="165">
        <f>Return!AA138*AA$255</f>
        <v>-4.1436689017286071E-5</v>
      </c>
      <c r="AB138" s="165">
        <f>Return!AB138*AB$255</f>
        <v>-2.0786141198474734E-3</v>
      </c>
      <c r="AC138" s="165">
        <f>Return!AC138*AC$255</f>
        <v>-1.0120176911065926E-4</v>
      </c>
      <c r="AD138" s="165">
        <f>Return!AD138*AD$255</f>
        <v>4.43558204890319E-4</v>
      </c>
      <c r="AE138" s="165">
        <f>Return!AE138*AE$255</f>
        <v>-1.9762845952584114E-4</v>
      </c>
      <c r="AF138" s="166">
        <f t="shared" si="2"/>
        <v>-7.1932141446019709E-3</v>
      </c>
      <c r="AG138" s="25"/>
    </row>
    <row r="139" spans="1:33" x14ac:dyDescent="0.2">
      <c r="A139" s="127">
        <f>'DJI Components'!A142</f>
        <v>44277</v>
      </c>
      <c r="B139" s="164">
        <f>Return!B139*B$255</f>
        <v>1.3424371995987005E-4</v>
      </c>
      <c r="C139" s="165">
        <f>Return!C139*C$255</f>
        <v>-1.8004168436056196E-4</v>
      </c>
      <c r="D139" s="165">
        <f>Return!D139*D$255</f>
        <v>5.0825404156905243E-4</v>
      </c>
      <c r="E139" s="165">
        <f>Return!E139*E$255</f>
        <v>9.4452344825163661E-4</v>
      </c>
      <c r="F139" s="165">
        <f>Return!F139*F$255</f>
        <v>-5.9807818966507438E-4</v>
      </c>
      <c r="G139" s="165">
        <f>Return!G139*G$255</f>
        <v>1.0801056751774674E-4</v>
      </c>
      <c r="H139" s="165">
        <f>Return!H139*H$255</f>
        <v>-2.7084414276648354E-4</v>
      </c>
      <c r="I139" s="165">
        <f>Return!I139*I$255</f>
        <v>8.9832516673472211E-4</v>
      </c>
      <c r="J139" s="165">
        <f>Return!J139*J$255</f>
        <v>1.2464672063281502E-4</v>
      </c>
      <c r="K139" s="165">
        <f>Return!K139*K$255</f>
        <v>-2.0862775778438165E-4</v>
      </c>
      <c r="L139" s="165">
        <f>Return!L139*L$255</f>
        <v>-4.7162742884118887E-4</v>
      </c>
      <c r="M139" s="165">
        <f>Return!M139*M$255</f>
        <v>-1.2211716771498199E-4</v>
      </c>
      <c r="N139" s="165">
        <f>Return!N139*N$255</f>
        <v>-1.8448518007526302E-5</v>
      </c>
      <c r="O139" s="165">
        <f>Return!O139*O$255</f>
        <v>9.7762393279874358E-4</v>
      </c>
      <c r="P139" s="165">
        <f>Return!P139*P$255</f>
        <v>4.2668970178540248E-4</v>
      </c>
      <c r="Q139" s="165">
        <f>Return!Q139*Q$255</f>
        <v>9.5810843147603458E-5</v>
      </c>
      <c r="R139" s="165">
        <f>Return!R139*R$255</f>
        <v>-8.959645109533176E-4</v>
      </c>
      <c r="S139" s="165">
        <f>Return!S139*S$255</f>
        <v>3.9411451422902328E-4</v>
      </c>
      <c r="T139" s="165">
        <f>Return!T139*T$255</f>
        <v>0</v>
      </c>
      <c r="U139" s="165">
        <f>Return!U139*U$255</f>
        <v>8.1614917199814094E-4</v>
      </c>
      <c r="V139" s="165">
        <f>Return!V139*V$255</f>
        <v>1.891044128383479E-4</v>
      </c>
      <c r="W139" s="165">
        <f>Return!W139*W$255</f>
        <v>5.6505952263076562E-4</v>
      </c>
      <c r="X139" s="165">
        <f>Return!X139*X$255</f>
        <v>4.6654116273778061E-4</v>
      </c>
      <c r="Y139" s="165">
        <f>Return!Y139*Y$255</f>
        <v>-3.8178320286659978E-4</v>
      </c>
      <c r="Z139" s="165">
        <f>Return!Z139*Z$255</f>
        <v>1.1670934273543636E-4</v>
      </c>
      <c r="AA139" s="165">
        <f>Return!AA139*AA$255</f>
        <v>2.0744309361867181E-4</v>
      </c>
      <c r="AB139" s="165">
        <f>Return!AB139*AB$255</f>
        <v>1.7722024035760804E-4</v>
      </c>
      <c r="AC139" s="165">
        <f>Return!AC139*AC$255</f>
        <v>3.6162922798574175E-4</v>
      </c>
      <c r="AD139" s="165">
        <f>Return!AD139*AD$255</f>
        <v>1.594023521303667E-4</v>
      </c>
      <c r="AE139" s="165">
        <f>Return!AE139*AE$255</f>
        <v>2.9995500837059672E-4</v>
      </c>
      <c r="AF139" s="166">
        <f t="shared" si="2"/>
        <v>4.8239235890699568E-3</v>
      </c>
      <c r="AG139" s="25"/>
    </row>
    <row r="140" spans="1:33" x14ac:dyDescent="0.2">
      <c r="A140" s="127">
        <f>'DJI Components'!A143</f>
        <v>44278</v>
      </c>
      <c r="B140" s="164">
        <f>Return!B140*B$255</f>
        <v>-2.0055927833486641E-4</v>
      </c>
      <c r="C140" s="165">
        <f>Return!C140*C$255</f>
        <v>-9.2175659948983877E-4</v>
      </c>
      <c r="D140" s="165">
        <f>Return!D140*D$255</f>
        <v>-6.2077095101308695E-4</v>
      </c>
      <c r="E140" s="165">
        <f>Return!E140*E$255</f>
        <v>-2.2962368827530815E-4</v>
      </c>
      <c r="F140" s="165">
        <f>Return!F140*F$255</f>
        <v>-1.3241513299762715E-3</v>
      </c>
      <c r="G140" s="165">
        <f>Return!G140*G$255</f>
        <v>-1.1459168602321287E-3</v>
      </c>
      <c r="H140" s="165">
        <f>Return!H140*H$255</f>
        <v>-1.8529354217580173E-4</v>
      </c>
      <c r="I140" s="165">
        <f>Return!I140*I$255</f>
        <v>-1.921809183336139E-4</v>
      </c>
      <c r="J140" s="165">
        <f>Return!J140*J$255</f>
        <v>2.5490130718954786E-4</v>
      </c>
      <c r="K140" s="165">
        <f>Return!K140*K$255</f>
        <v>-1.4485897690208324E-3</v>
      </c>
      <c r="L140" s="165">
        <f>Return!L140*L$255</f>
        <v>-7.4263974003963744E-4</v>
      </c>
      <c r="M140" s="165">
        <f>Return!M140*M$255</f>
        <v>-5.562640702337214E-4</v>
      </c>
      <c r="N140" s="165">
        <f>Return!N140*N$255</f>
        <v>1.1997981043367911E-4</v>
      </c>
      <c r="O140" s="165">
        <f>Return!O140*O$255</f>
        <v>-1.0919788197867319E-3</v>
      </c>
      <c r="P140" s="165">
        <f>Return!P140*P$255</f>
        <v>-2.2978679415786017E-5</v>
      </c>
      <c r="Q140" s="165">
        <f>Return!Q140*Q$255</f>
        <v>-3.1151401869156103E-5</v>
      </c>
      <c r="R140" s="165">
        <f>Return!R140*R$255</f>
        <v>-3.3339824468394676E-4</v>
      </c>
      <c r="S140" s="165">
        <f>Return!S140*S$255</f>
        <v>-1.0367322436406848E-4</v>
      </c>
      <c r="T140" s="165">
        <f>Return!T140*T$255</f>
        <v>-5.3326403093560215E-4</v>
      </c>
      <c r="U140" s="165">
        <f>Return!U140*U$255</f>
        <v>2.2458535902823614E-4</v>
      </c>
      <c r="V140" s="165">
        <f>Return!V140*V$255</f>
        <v>-2.7723752241544478E-4</v>
      </c>
      <c r="W140" s="165">
        <f>Return!W140*W$255</f>
        <v>6.196581989369158E-4</v>
      </c>
      <c r="X140" s="165">
        <f>Return!X140*X$255</f>
        <v>-2.6335455930988812E-5</v>
      </c>
      <c r="Y140" s="165">
        <f>Return!Y140*Y$255</f>
        <v>-1.3325112721958391E-4</v>
      </c>
      <c r="Z140" s="165">
        <f>Return!Z140*Z$255</f>
        <v>1.4901370795909288E-4</v>
      </c>
      <c r="AA140" s="165">
        <f>Return!AA140*AA$255</f>
        <v>1.8849031041997903E-4</v>
      </c>
      <c r="AB140" s="165">
        <f>Return!AB140*AB$255</f>
        <v>2.4037499999995936E-5</v>
      </c>
      <c r="AC140" s="165">
        <f>Return!AC140*AC$255</f>
        <v>-6.7783969099655486E-4</v>
      </c>
      <c r="AD140" s="165">
        <f>Return!AD140*AD$255</f>
        <v>3.9535822802340507E-4</v>
      </c>
      <c r="AE140" s="165">
        <f>Return!AE140*AE$255</f>
        <v>-7.1381744591681264E-4</v>
      </c>
      <c r="AF140" s="166">
        <f t="shared" si="2"/>
        <v>-9.5366479686689338E-3</v>
      </c>
      <c r="AG140" s="25"/>
    </row>
    <row r="141" spans="1:33" x14ac:dyDescent="0.2">
      <c r="A141" s="127">
        <f>'DJI Components'!A144</f>
        <v>44279</v>
      </c>
      <c r="B141" s="164">
        <f>Return!B141*B$255</f>
        <v>4.1770650364388501E-4</v>
      </c>
      <c r="C141" s="165">
        <f>Return!C141*C$255</f>
        <v>5.731912516187802E-4</v>
      </c>
      <c r="D141" s="165">
        <f>Return!D141*D$255</f>
        <v>5.8494941272709454E-5</v>
      </c>
      <c r="E141" s="165">
        <f>Return!E141*E$255</f>
        <v>-6.6645040531159534E-4</v>
      </c>
      <c r="F141" s="165">
        <f>Return!F141*F$255</f>
        <v>-2.7771951640760033E-4</v>
      </c>
      <c r="G141" s="165">
        <f>Return!G141*G$255</f>
        <v>4.5513493699885405E-4</v>
      </c>
      <c r="H141" s="165">
        <f>Return!H141*H$255</f>
        <v>8.924180226953885E-4</v>
      </c>
      <c r="I141" s="165">
        <f>Return!I141*I$255</f>
        <v>-2.3994935306069775E-4</v>
      </c>
      <c r="J141" s="165">
        <f>Return!J141*J$255</f>
        <v>8.4323151410581337E-5</v>
      </c>
      <c r="K141" s="165">
        <f>Return!K141*K$255</f>
        <v>7.0781947873799211E-4</v>
      </c>
      <c r="L141" s="165">
        <f>Return!L141*L$255</f>
        <v>-3.1346968315851449E-4</v>
      </c>
      <c r="M141" s="165">
        <f>Return!M141*M$255</f>
        <v>5.8008614500700462E-4</v>
      </c>
      <c r="N141" s="165">
        <f>Return!N141*N$255</f>
        <v>3.1841148756514375E-4</v>
      </c>
      <c r="O141" s="165">
        <f>Return!O141*O$255</f>
        <v>-7.5614314219701884E-4</v>
      </c>
      <c r="P141" s="165">
        <f>Return!P141*P$255</f>
        <v>4.0877916964491651E-5</v>
      </c>
      <c r="Q141" s="165">
        <f>Return!Q141*Q$255</f>
        <v>3.2429018638971592E-4</v>
      </c>
      <c r="R141" s="165">
        <f>Return!R141*R$255</f>
        <v>2.5870644223016843E-4</v>
      </c>
      <c r="S141" s="165">
        <f>Return!S141*S$255</f>
        <v>-4.7539333412205397E-5</v>
      </c>
      <c r="T141" s="165">
        <f>Return!T141*T$255</f>
        <v>-1.3110877941306202E-5</v>
      </c>
      <c r="U141" s="165">
        <f>Return!U141*U$255</f>
        <v>-2.9744296407574109E-4</v>
      </c>
      <c r="V141" s="165">
        <f>Return!V141*V$255</f>
        <v>-9.6265829064535731E-4</v>
      </c>
      <c r="W141" s="165">
        <f>Return!W141*W$255</f>
        <v>-1.0057314778703456E-5</v>
      </c>
      <c r="X141" s="165">
        <f>Return!X141*X$255</f>
        <v>-8.4806217054263688E-4</v>
      </c>
      <c r="Y141" s="165">
        <f>Return!Y141*Y$255</f>
        <v>5.1700657596371875E-4</v>
      </c>
      <c r="Z141" s="165">
        <f>Return!Z141*Z$255</f>
        <v>1.8995983717774815E-4</v>
      </c>
      <c r="AA141" s="165">
        <f>Return!AA141*AA$255</f>
        <v>5.8570842851287296E-5</v>
      </c>
      <c r="AB141" s="165">
        <f>Return!AB141*AB$255</f>
        <v>-1.2809192458266653E-5</v>
      </c>
      <c r="AC141" s="165">
        <f>Return!AC141*AC$255</f>
        <v>-1.601640110224345E-4</v>
      </c>
      <c r="AD141" s="165">
        <f>Return!AD141*AD$255</f>
        <v>-2.0656039709480897E-4</v>
      </c>
      <c r="AE141" s="165">
        <f>Return!AE141*AE$255</f>
        <v>-7.0824194793073594E-4</v>
      </c>
      <c r="AF141" s="166">
        <f t="shared" si="2"/>
        <v>-4.3380879510153923E-5</v>
      </c>
      <c r="AG141" s="25"/>
    </row>
    <row r="142" spans="1:33" x14ac:dyDescent="0.2">
      <c r="A142" s="127">
        <f>'DJI Components'!A145</f>
        <v>44280</v>
      </c>
      <c r="B142" s="164">
        <f>Return!B142*B$255</f>
        <v>4.2127781123347434E-4</v>
      </c>
      <c r="C142" s="165">
        <f>Return!C142*C$255</f>
        <v>9.2953837493915019E-4</v>
      </c>
      <c r="D142" s="165">
        <f>Return!D142*D$255</f>
        <v>1.0591912071025906E-4</v>
      </c>
      <c r="E142" s="165">
        <f>Return!E142*E$255</f>
        <v>1.3878480491136269E-4</v>
      </c>
      <c r="F142" s="165">
        <f>Return!F142*F$255</f>
        <v>1.1076738608160424E-3</v>
      </c>
      <c r="G142" s="165">
        <f>Return!G142*G$255</f>
        <v>4.550323275330189E-4</v>
      </c>
      <c r="H142" s="165">
        <f>Return!H142*H$255</f>
        <v>1.1779783845966563E-4</v>
      </c>
      <c r="I142" s="165">
        <f>Return!I142*I$255</f>
        <v>5.7737224931699862E-4</v>
      </c>
      <c r="J142" s="165">
        <f>Return!J142*J$255</f>
        <v>3.2349896480331116E-4</v>
      </c>
      <c r="K142" s="165">
        <f>Return!K142*K$255</f>
        <v>6.4474585249173861E-4</v>
      </c>
      <c r="L142" s="165">
        <f>Return!L142*L$255</f>
        <v>1.9270693591837417E-4</v>
      </c>
      <c r="M142" s="165">
        <f>Return!M142*M$255</f>
        <v>2.6073634156031922E-4</v>
      </c>
      <c r="N142" s="165">
        <f>Return!N142*N$255</f>
        <v>5.0441138627953892E-4</v>
      </c>
      <c r="O142" s="165">
        <f>Return!O142*O$255</f>
        <v>-1.0746292541160181E-5</v>
      </c>
      <c r="P142" s="165">
        <f>Return!P142*P$255</f>
        <v>6.2522638028478608E-4</v>
      </c>
      <c r="Q142" s="165">
        <f>Return!Q142*Q$255</f>
        <v>1.2351923603189559E-5</v>
      </c>
      <c r="R142" s="165">
        <f>Return!R142*R$255</f>
        <v>4.2712522995370277E-4</v>
      </c>
      <c r="S142" s="165">
        <f>Return!S142*S$255</f>
        <v>2.2315554264906723E-5</v>
      </c>
      <c r="T142" s="165">
        <f>Return!T142*T$255</f>
        <v>-7.4328179754941845E-5</v>
      </c>
      <c r="U142" s="165">
        <f>Return!U142*U$255</f>
        <v>-4.4169015363473656E-4</v>
      </c>
      <c r="V142" s="165">
        <f>Return!V142*V$255</f>
        <v>-1.1314721298246067E-3</v>
      </c>
      <c r="W142" s="165">
        <f>Return!W142*W$255</f>
        <v>2.3134128291100176E-4</v>
      </c>
      <c r="X142" s="165">
        <f>Return!X142*X$255</f>
        <v>-6.506621199064385E-4</v>
      </c>
      <c r="Y142" s="165">
        <f>Return!Y142*Y$255</f>
        <v>7.8152912277730611E-4</v>
      </c>
      <c r="Z142" s="165">
        <f>Return!Z142*Z$255</f>
        <v>4.4071774785670034E-5</v>
      </c>
      <c r="AA142" s="165">
        <f>Return!AA142*AA$255</f>
        <v>2.1633807693403431E-4</v>
      </c>
      <c r="AB142" s="165">
        <f>Return!AB142*AB$255</f>
        <v>-1.6021210271470003E-5</v>
      </c>
      <c r="AC142" s="165">
        <f>Return!AC142*AC$255</f>
        <v>-4.506244454220987E-5</v>
      </c>
      <c r="AD142" s="165">
        <f>Return!AD142*AD$255</f>
        <v>2.2537600311489658E-4</v>
      </c>
      <c r="AE142" s="165">
        <f>Return!AE142*AE$255</f>
        <v>3.9519326334347404E-4</v>
      </c>
      <c r="AF142" s="166">
        <f t="shared" si="2"/>
        <v>6.3903819504706567E-3</v>
      </c>
      <c r="AG142" s="25"/>
    </row>
    <row r="143" spans="1:33" x14ac:dyDescent="0.2">
      <c r="A143" s="127">
        <f>'DJI Components'!A146</f>
        <v>44281</v>
      </c>
      <c r="B143" s="164">
        <f>Return!B143*B$255</f>
        <v>3.072672095100796E-4</v>
      </c>
      <c r="C143" s="165">
        <f>Return!C143*C$255</f>
        <v>3.3970504408938523E-4</v>
      </c>
      <c r="D143" s="165">
        <f>Return!D143*D$255</f>
        <v>8.9475478849407872E-4</v>
      </c>
      <c r="E143" s="165">
        <f>Return!E143*E$255</f>
        <v>1.7138044076779509E-4</v>
      </c>
      <c r="F143" s="165">
        <f>Return!F143*F$255</f>
        <v>-3.1285070610043153E-4</v>
      </c>
      <c r="G143" s="165">
        <f>Return!G143*G$255</f>
        <v>7.8037904124860598E-4</v>
      </c>
      <c r="H143" s="165">
        <f>Return!H143*H$255</f>
        <v>7.645706037245015E-4</v>
      </c>
      <c r="I143" s="165">
        <f>Return!I143*I$255</f>
        <v>1.3594681459566363E-3</v>
      </c>
      <c r="J143" s="165">
        <f>Return!J143*J$255</f>
        <v>6.5359541202101299E-4</v>
      </c>
      <c r="K143" s="165">
        <f>Return!K143*K$255</f>
        <v>3.9531940558762044E-4</v>
      </c>
      <c r="L143" s="165">
        <f>Return!L143*L$255</f>
        <v>-3.1865810666232099E-4</v>
      </c>
      <c r="M143" s="165">
        <f>Return!M143*M$255</f>
        <v>7.2470449025844685E-4</v>
      </c>
      <c r="N143" s="165">
        <f>Return!N143*N$255</f>
        <v>7.4365762121363739E-4</v>
      </c>
      <c r="O143" s="165">
        <f>Return!O143*O$255</f>
        <v>1.5317655594969299E-3</v>
      </c>
      <c r="P143" s="165">
        <f>Return!P143*P$255</f>
        <v>8.2913700204935523E-4</v>
      </c>
      <c r="Q143" s="165">
        <f>Return!Q143*Q$255</f>
        <v>6.091646563612718E-4</v>
      </c>
      <c r="R143" s="165">
        <f>Return!R143*R$255</f>
        <v>5.5500774610495185E-4</v>
      </c>
      <c r="S143" s="165">
        <f>Return!S143*S$255</f>
        <v>1.5016503323146414E-4</v>
      </c>
      <c r="T143" s="165">
        <f>Return!T143*T$255</f>
        <v>5.7841601764692103E-4</v>
      </c>
      <c r="U143" s="165">
        <f>Return!U143*U$255</f>
        <v>5.939571420152741E-4</v>
      </c>
      <c r="V143" s="165">
        <f>Return!V143*V$255</f>
        <v>1.1271781804040649E-3</v>
      </c>
      <c r="W143" s="165">
        <f>Return!W143*W$255</f>
        <v>4.9195910973806416E-4</v>
      </c>
      <c r="X143" s="165">
        <f>Return!X143*X$255</f>
        <v>5.9222383899055759E-4</v>
      </c>
      <c r="Y143" s="165">
        <f>Return!Y143*Y$255</f>
        <v>1.8763363564799166E-4</v>
      </c>
      <c r="Z143" s="165">
        <f>Return!Z143*Z$255</f>
        <v>4.8416063112266539E-4</v>
      </c>
      <c r="AA143" s="165">
        <f>Return!AA143*AA$255</f>
        <v>4.6473741492847331E-4</v>
      </c>
      <c r="AB143" s="165">
        <f>Return!AB143*AB$255</f>
        <v>8.9115384803343611E-4</v>
      </c>
      <c r="AC143" s="165">
        <f>Return!AC143*AC$255</f>
        <v>2.0627860903007131E-4</v>
      </c>
      <c r="AD143" s="165">
        <f>Return!AD143*AD$255</f>
        <v>2.7858867293194901E-4</v>
      </c>
      <c r="AE143" s="165">
        <f>Return!AE143*AE$255</f>
        <v>-1.7655662775546051E-4</v>
      </c>
      <c r="AF143" s="166">
        <f t="shared" si="2"/>
        <v>1.5898263860087025E-2</v>
      </c>
      <c r="AG143" s="25"/>
    </row>
    <row r="144" spans="1:33" x14ac:dyDescent="0.2">
      <c r="A144" s="127">
        <f>'DJI Components'!A147</f>
        <v>44284</v>
      </c>
      <c r="B144" s="164">
        <f>Return!B144*B$255</f>
        <v>1.4709906573876866E-4</v>
      </c>
      <c r="C144" s="165">
        <f>Return!C144*C$255</f>
        <v>-3.1540644213659357E-4</v>
      </c>
      <c r="D144" s="165">
        <f>Return!D144*D$255</f>
        <v>2.7683381999195068E-4</v>
      </c>
      <c r="E144" s="165">
        <f>Return!E144*E$255</f>
        <v>4.9500866673553762E-5</v>
      </c>
      <c r="F144" s="165">
        <f>Return!F144*F$255</f>
        <v>7.6911682598488349E-4</v>
      </c>
      <c r="G144" s="165">
        <f>Return!G144*G$255</f>
        <v>1.0457530864197799E-4</v>
      </c>
      <c r="H144" s="165">
        <f>Return!H144*H$255</f>
        <v>-1.7367726844344327E-4</v>
      </c>
      <c r="I144" s="165">
        <f>Return!I144*I$255</f>
        <v>-3.1703760065941261E-5</v>
      </c>
      <c r="J144" s="165">
        <f>Return!J144*J$255</f>
        <v>5.0904787878869318E-4</v>
      </c>
      <c r="K144" s="165">
        <f>Return!K144*K$255</f>
        <v>-4.6882323898034264E-5</v>
      </c>
      <c r="L144" s="165">
        <f>Return!L144*L$255</f>
        <v>-1.6901391041711141E-4</v>
      </c>
      <c r="M144" s="165">
        <f>Return!M144*M$255</f>
        <v>5.3387940877932154E-5</v>
      </c>
      <c r="N144" s="165">
        <f>Return!N144*N$255</f>
        <v>-1.7664395626637575E-4</v>
      </c>
      <c r="O144" s="165">
        <f>Return!O144*O$255</f>
        <v>-1.9012537017045009E-4</v>
      </c>
      <c r="P144" s="165">
        <f>Return!P144*P$255</f>
        <v>-1.2709683260876033E-4</v>
      </c>
      <c r="Q144" s="165">
        <f>Return!Q144*Q$255</f>
        <v>2.2433760729014817E-4</v>
      </c>
      <c r="R144" s="165">
        <f>Return!R144*R$255</f>
        <v>-5.1797946615031269E-4</v>
      </c>
      <c r="S144" s="165">
        <f>Return!S144*S$255</f>
        <v>3.1674125386444243E-4</v>
      </c>
      <c r="T144" s="165">
        <f>Return!T144*T$255</f>
        <v>3.9195208416059244E-4</v>
      </c>
      <c r="U144" s="165">
        <f>Return!U144*U$255</f>
        <v>-1.7478448085449515E-4</v>
      </c>
      <c r="V144" s="165">
        <f>Return!V144*V$255</f>
        <v>1.2532270125613642E-4</v>
      </c>
      <c r="W144" s="165">
        <f>Return!W144*W$255</f>
        <v>5.2172020350801744E-4</v>
      </c>
      <c r="X144" s="165">
        <f>Return!X144*X$255</f>
        <v>2.6782853191438988E-4</v>
      </c>
      <c r="Y144" s="165">
        <f>Return!Y144*Y$255</f>
        <v>4.5562570807707499E-5</v>
      </c>
      <c r="Z144" s="165">
        <f>Return!Z144*Z$255</f>
        <v>2.2843063151808767E-4</v>
      </c>
      <c r="AA144" s="165">
        <f>Return!AA144*AA$255</f>
        <v>3.7240861693594863E-4</v>
      </c>
      <c r="AB144" s="165">
        <f>Return!AB144*AB$255</f>
        <v>1.5298334419668139E-4</v>
      </c>
      <c r="AC144" s="165">
        <f>Return!AC144*AC$255</f>
        <v>5.2533731549754634E-4</v>
      </c>
      <c r="AD144" s="165">
        <f>Return!AD144*AD$255</f>
        <v>3.798793613601914E-4</v>
      </c>
      <c r="AE144" s="165">
        <f>Return!AE144*AE$255</f>
        <v>-1.9183735146124369E-4</v>
      </c>
      <c r="AF144" s="166">
        <f t="shared" si="2"/>
        <v>3.3469147665348888E-3</v>
      </c>
      <c r="AG144" s="25"/>
    </row>
    <row r="145" spans="1:33" x14ac:dyDescent="0.2">
      <c r="A145" s="127">
        <f>'DJI Components'!A148</f>
        <v>44285</v>
      </c>
      <c r="B145" s="164">
        <f>Return!B145*B$255</f>
        <v>-1.8732433702894162E-4</v>
      </c>
      <c r="C145" s="165">
        <f>Return!C145*C$255</f>
        <v>2.6222987973461008E-4</v>
      </c>
      <c r="D145" s="165">
        <f>Return!D145*D$255</f>
        <v>-6.8115349557548168E-4</v>
      </c>
      <c r="E145" s="165">
        <f>Return!E145*E$255</f>
        <v>-4.0914875258106406E-4</v>
      </c>
      <c r="F145" s="165">
        <f>Return!F145*F$255</f>
        <v>1.9825309705274739E-4</v>
      </c>
      <c r="G145" s="165">
        <f>Return!G145*G$255</f>
        <v>4.1409680415502856E-4</v>
      </c>
      <c r="H145" s="165">
        <f>Return!H145*H$255</f>
        <v>-3.0864135756281477E-4</v>
      </c>
      <c r="I145" s="165">
        <f>Return!I145*I$255</f>
        <v>-4.7600913937547725E-4</v>
      </c>
      <c r="J145" s="165">
        <f>Return!J145*J$255</f>
        <v>-4.3329992324233621E-4</v>
      </c>
      <c r="K145" s="165">
        <f>Return!K145*K$255</f>
        <v>3.7036983712979143E-4</v>
      </c>
      <c r="L145" s="165">
        <f>Return!L145*L$255</f>
        <v>6.4265892896187742E-4</v>
      </c>
      <c r="M145" s="165">
        <f>Return!M145*M$255</f>
        <v>-1.2031082205673874E-4</v>
      </c>
      <c r="N145" s="165">
        <f>Return!N145*N$255</f>
        <v>2.8899127464847573E-4</v>
      </c>
      <c r="O145" s="165">
        <f>Return!O145*O$255</f>
        <v>-3.7726098191214196E-4</v>
      </c>
      <c r="P145" s="165">
        <f>Return!P145*P$255</f>
        <v>-2.7969968879950626E-4</v>
      </c>
      <c r="Q145" s="165">
        <f>Return!Q145*Q$255</f>
        <v>-2.0677709054508868E-4</v>
      </c>
      <c r="R145" s="165">
        <f>Return!R145*R$255</f>
        <v>3.9297945212769152E-4</v>
      </c>
      <c r="S145" s="165">
        <f>Return!S145*S$255</f>
        <v>-3.4748331316662994E-4</v>
      </c>
      <c r="T145" s="165">
        <f>Return!T145*T$255</f>
        <v>-5.7045511367384745E-4</v>
      </c>
      <c r="U145" s="165">
        <f>Return!U145*U$255</f>
        <v>-4.8036033100180565E-4</v>
      </c>
      <c r="V145" s="165">
        <f>Return!V145*V$255</f>
        <v>-1.3484355376769026E-4</v>
      </c>
      <c r="W145" s="165">
        <f>Return!W145*W$255</f>
        <v>-5.1368028206904377E-4</v>
      </c>
      <c r="X145" s="165">
        <f>Return!X145*X$255</f>
        <v>-1.2177634157088206E-4</v>
      </c>
      <c r="Y145" s="165">
        <f>Return!Y145*Y$255</f>
        <v>3.8997506874756854E-5</v>
      </c>
      <c r="Z145" s="165">
        <f>Return!Z145*Z$255</f>
        <v>-4.8365254656423197E-4</v>
      </c>
      <c r="AA145" s="165">
        <f>Return!AA145*AA$255</f>
        <v>-1.3598617023107644E-4</v>
      </c>
      <c r="AB145" s="165">
        <f>Return!AB145*AB$255</f>
        <v>-4.055756624922487E-4</v>
      </c>
      <c r="AC145" s="165">
        <f>Return!AC145*AC$255</f>
        <v>8.1994326660139722E-5</v>
      </c>
      <c r="AD145" s="165">
        <f>Return!AD145*AD$255</f>
        <v>-2.2682203205027043E-4</v>
      </c>
      <c r="AE145" s="165">
        <f>Return!AE145*AE$255</f>
        <v>1.2262067945690476E-4</v>
      </c>
      <c r="AF145" s="166">
        <f t="shared" si="2"/>
        <v>-4.0870691484652935E-3</v>
      </c>
      <c r="AG145" s="25"/>
    </row>
    <row r="146" spans="1:33" x14ac:dyDescent="0.2">
      <c r="A146" s="127">
        <f>'DJI Components'!A149</f>
        <v>44286</v>
      </c>
      <c r="B146" s="164">
        <f>Return!B146*B$255</f>
        <v>-3.3566344877207591E-4</v>
      </c>
      <c r="C146" s="165">
        <f>Return!C146*C$255</f>
        <v>-4.7622434282675871E-4</v>
      </c>
      <c r="D146" s="165">
        <f>Return!D146*D$255</f>
        <v>-1.2545905905905947E-4</v>
      </c>
      <c r="E146" s="165">
        <f>Return!E146*E$255</f>
        <v>6.2552125728905224E-4</v>
      </c>
      <c r="F146" s="165">
        <f>Return!F146*F$255</f>
        <v>3.5845218493549453E-4</v>
      </c>
      <c r="G146" s="165">
        <f>Return!G146*G$255</f>
        <v>-1.7304601990979495E-4</v>
      </c>
      <c r="H146" s="165">
        <f>Return!H146*H$255</f>
        <v>-3.5872714685798816E-4</v>
      </c>
      <c r="I146" s="165">
        <f>Return!I146*I$255</f>
        <v>-3.8633056467711015E-5</v>
      </c>
      <c r="J146" s="165">
        <f>Return!J146*J$255</f>
        <v>-2.7595044430415159E-4</v>
      </c>
      <c r="K146" s="165">
        <f>Return!K146*K$255</f>
        <v>-3.4566475242741402E-4</v>
      </c>
      <c r="L146" s="165">
        <f>Return!L146*L$255</f>
        <v>-5.0299788651954802E-4</v>
      </c>
      <c r="M146" s="165">
        <f>Return!M146*M$255</f>
        <v>-1.5589726240048765E-4</v>
      </c>
      <c r="N146" s="165">
        <f>Return!N146*N$255</f>
        <v>4.7021519817761849E-5</v>
      </c>
      <c r="O146" s="165">
        <f>Return!O146*O$255</f>
        <v>1.2022372066279688E-4</v>
      </c>
      <c r="P146" s="165">
        <f>Return!P146*P$255</f>
        <v>-3.6124455392979595E-4</v>
      </c>
      <c r="Q146" s="165">
        <f>Return!Q146*Q$255</f>
        <v>-1.3332303496726611E-4</v>
      </c>
      <c r="R146" s="165">
        <f>Return!R146*R$255</f>
        <v>-4.8549975363800418E-4</v>
      </c>
      <c r="S146" s="165">
        <f>Return!S146*S$255</f>
        <v>-1.2445506488496886E-4</v>
      </c>
      <c r="T146" s="165">
        <f>Return!T146*T$255</f>
        <v>5.6306398316197102E-5</v>
      </c>
      <c r="U146" s="165">
        <f>Return!U146*U$255</f>
        <v>5.6358247409318276E-4</v>
      </c>
      <c r="V146" s="165">
        <f>Return!V146*V$255</f>
        <v>-1.5042748239653865E-5</v>
      </c>
      <c r="W146" s="165">
        <f>Return!W146*W$255</f>
        <v>-4.9228498690934151E-6</v>
      </c>
      <c r="X146" s="165">
        <f>Return!X146*X$255</f>
        <v>2.9682460317460206E-4</v>
      </c>
      <c r="Y146" s="165">
        <f>Return!Y146*Y$255</f>
        <v>-7.8556234144146664E-4</v>
      </c>
      <c r="Z146" s="165">
        <f>Return!Z146*Z$255</f>
        <v>-1.3295418924021973E-4</v>
      </c>
      <c r="AA146" s="165">
        <f>Return!AA146*AA$255</f>
        <v>-2.5032599419696491E-4</v>
      </c>
      <c r="AB146" s="165">
        <f>Return!AB146*AB$255</f>
        <v>-2.6741860124827414E-5</v>
      </c>
      <c r="AC146" s="165">
        <f>Return!AC146*AC$255</f>
        <v>1.2080042783440288E-3</v>
      </c>
      <c r="AD146" s="165">
        <f>Return!AD146*AD$255</f>
        <v>2.2100338069093914E-5</v>
      </c>
      <c r="AE146" s="165">
        <f>Return!AE146*AE$255</f>
        <v>-1.8146122018790253E-4</v>
      </c>
      <c r="AF146" s="166">
        <f t="shared" si="2"/>
        <v>-1.9917602555629427E-3</v>
      </c>
      <c r="AG146" s="25"/>
    </row>
    <row r="147" spans="1:33" x14ac:dyDescent="0.2">
      <c r="A147" s="127">
        <f>'DJI Components'!A150</f>
        <v>44287</v>
      </c>
      <c r="B147" s="164">
        <f>Return!B147*B$255</f>
        <v>3.4606602876537568E-6</v>
      </c>
      <c r="C147" s="165">
        <f>Return!C147*C$255</f>
        <v>7.3765199748795733E-4</v>
      </c>
      <c r="D147" s="165">
        <f>Return!D147*D$255</f>
        <v>4.8229573154046077E-5</v>
      </c>
      <c r="E147" s="165">
        <f>Return!E147*E$255</f>
        <v>2.3195469670697448E-4</v>
      </c>
      <c r="F147" s="165">
        <f>Return!F147*F$255</f>
        <v>-2.3031747187637341E-4</v>
      </c>
      <c r="G147" s="165">
        <f>Return!G147*G$255</f>
        <v>1.2507152265791948E-4</v>
      </c>
      <c r="H147" s="165">
        <f>Return!H147*H$255</f>
        <v>3.0537232905138249E-4</v>
      </c>
      <c r="I147" s="165">
        <f>Return!I147*I$255</f>
        <v>1.7404822098977905E-4</v>
      </c>
      <c r="J147" s="165">
        <f>Return!J147*J$255</f>
        <v>-1.2647884891821005E-4</v>
      </c>
      <c r="K147" s="165">
        <f>Return!K147*K$255</f>
        <v>3.4407205209162995E-4</v>
      </c>
      <c r="L147" s="165">
        <f>Return!L147*L$255</f>
        <v>6.5241080530068868E-5</v>
      </c>
      <c r="M147" s="165">
        <f>Return!M147*M$255</f>
        <v>-4.1461892675635304E-5</v>
      </c>
      <c r="N147" s="165">
        <f>Return!N147*N$255</f>
        <v>2.7300027300027155E-4</v>
      </c>
      <c r="O147" s="165">
        <f>Return!O147*O$255</f>
        <v>2.8645989583333533E-4</v>
      </c>
      <c r="P147" s="165">
        <f>Return!P147*P$255</f>
        <v>-7.5038774139724035E-6</v>
      </c>
      <c r="Q147" s="165">
        <f>Return!Q147*Q$255</f>
        <v>-3.082859637985047E-4</v>
      </c>
      <c r="R147" s="165">
        <f>Return!R147*R$255</f>
        <v>3.2407345001834732E-4</v>
      </c>
      <c r="S147" s="165">
        <f>Return!S147*S$255</f>
        <v>1.5912792670857989E-4</v>
      </c>
      <c r="T147" s="165">
        <f>Return!T147*T$255</f>
        <v>0</v>
      </c>
      <c r="U147" s="165">
        <f>Return!U147*U$255</f>
        <v>9.3028543189913233E-4</v>
      </c>
      <c r="V147" s="165">
        <f>Return!V147*V$255</f>
        <v>-9.0300249005189256E-5</v>
      </c>
      <c r="W147" s="165">
        <f>Return!W147*W$255</f>
        <v>-2.8304759148391293E-4</v>
      </c>
      <c r="X147" s="165">
        <f>Return!X147*X$255</f>
        <v>1.0777058513327183E-3</v>
      </c>
      <c r="Y147" s="165">
        <f>Return!Y147*Y$255</f>
        <v>4.8759088824608847E-5</v>
      </c>
      <c r="Z147" s="165">
        <f>Return!Z147*Z$255</f>
        <v>-4.4794437479790395E-4</v>
      </c>
      <c r="AA147" s="165">
        <f>Return!AA147*AA$255</f>
        <v>8.5982800138169796E-5</v>
      </c>
      <c r="AB147" s="165">
        <f>Return!AB147*AB$255</f>
        <v>8.0763316439427248E-4</v>
      </c>
      <c r="AC147" s="165">
        <f>Return!AC147*AC$255</f>
        <v>-9.1075892249814497E-5</v>
      </c>
      <c r="AD147" s="165">
        <f>Return!AD147*AD$255</f>
        <v>-5.1536724068764381E-5</v>
      </c>
      <c r="AE147" s="165">
        <f>Return!AE147*AE$255</f>
        <v>8.0388700475713109E-4</v>
      </c>
      <c r="AF147" s="166">
        <f t="shared" si="2"/>
        <v>5.1540641335756972E-3</v>
      </c>
      <c r="AG147" s="25"/>
    </row>
    <row r="148" spans="1:33" x14ac:dyDescent="0.2">
      <c r="A148" s="127">
        <f>'DJI Components'!A151</f>
        <v>44291</v>
      </c>
      <c r="B148" s="164">
        <f>Return!B148*B$255</f>
        <v>3.9266632681888382E-4</v>
      </c>
      <c r="C148" s="165">
        <f>Return!C148*C$255</f>
        <v>3.4354544000725351E-4</v>
      </c>
      <c r="D148" s="165">
        <f>Return!D148*D$255</f>
        <v>3.8126660818931977E-4</v>
      </c>
      <c r="E148" s="165">
        <f>Return!E148*E$255</f>
        <v>7.8590840108401223E-4</v>
      </c>
      <c r="F148" s="165">
        <f>Return!F148*F$255</f>
        <v>8.4334516957852799E-4</v>
      </c>
      <c r="G148" s="165">
        <f>Return!G148*G$255</f>
        <v>1.3892497768056936E-4</v>
      </c>
      <c r="H148" s="165">
        <f>Return!H148*H$255</f>
        <v>-3.9085831363278034E-4</v>
      </c>
      <c r="I148" s="165">
        <f>Return!I148*I$255</f>
        <v>2.7574708221110485E-4</v>
      </c>
      <c r="J148" s="165">
        <f>Return!J148*J$255</f>
        <v>1.9044182785914464E-4</v>
      </c>
      <c r="K148" s="165">
        <f>Return!K148*K$255</f>
        <v>-5.1609908718589869E-6</v>
      </c>
      <c r="L148" s="165">
        <f>Return!L148*L$255</f>
        <v>-4.1712507755399623E-4</v>
      </c>
      <c r="M148" s="165">
        <f>Return!M148*M$255</f>
        <v>3.7976644615944632E-4</v>
      </c>
      <c r="N148" s="165">
        <f>Return!N148*N$255</f>
        <v>8.2859398862712794E-4</v>
      </c>
      <c r="O148" s="165">
        <f>Return!O148*O$255</f>
        <v>1.0276260818557444E-3</v>
      </c>
      <c r="P148" s="165">
        <f>Return!P148*P$255</f>
        <v>6.7552280043601989E-4</v>
      </c>
      <c r="Q148" s="165">
        <f>Return!Q148*Q$255</f>
        <v>1.2282564487102002E-4</v>
      </c>
      <c r="R148" s="165">
        <f>Return!R148*R$255</f>
        <v>-1.9519874200513154E-5</v>
      </c>
      <c r="S148" s="165">
        <f>Return!S148*S$255</f>
        <v>5.3875625517831125E-4</v>
      </c>
      <c r="T148" s="165">
        <f>Return!T148*T$255</f>
        <v>-3.8914710433923808E-5</v>
      </c>
      <c r="U148" s="165">
        <f>Return!U148*U$255</f>
        <v>9.242831763467481E-4</v>
      </c>
      <c r="V148" s="165">
        <f>Return!V148*V$255</f>
        <v>6.5142383348240813E-4</v>
      </c>
      <c r="W148" s="165">
        <f>Return!W148*W$255</f>
        <v>5.3867491216369836E-4</v>
      </c>
      <c r="X148" s="165">
        <f>Return!X148*X$255</f>
        <v>2.3926968922548161E-4</v>
      </c>
      <c r="Y148" s="165">
        <f>Return!Y148*Y$255</f>
        <v>3.1204444890158277E-4</v>
      </c>
      <c r="Z148" s="165">
        <f>Return!Z148*Z$255</f>
        <v>2.8241533773692615E-4</v>
      </c>
      <c r="AA148" s="165">
        <f>Return!AA148*AA$255</f>
        <v>3.2590052016982324E-4</v>
      </c>
      <c r="AB148" s="165">
        <f>Return!AB148*AB$255</f>
        <v>3.3508438469480594E-4</v>
      </c>
      <c r="AC148" s="165">
        <f>Return!AC148*AC$255</f>
        <v>1.2480968036529649E-3</v>
      </c>
      <c r="AD148" s="165">
        <f>Return!AD148*AD$255</f>
        <v>9.3643959604432496E-4</v>
      </c>
      <c r="AE148" s="165">
        <f>Return!AE148*AE$255</f>
        <v>-8.2905751797079932E-5</v>
      </c>
      <c r="AF148" s="166">
        <f t="shared" si="2"/>
        <v>1.1764085034485098E-2</v>
      </c>
      <c r="AG148" s="25"/>
    </row>
    <row r="149" spans="1:33" x14ac:dyDescent="0.2">
      <c r="A149" s="127">
        <f>'DJI Components'!A152</f>
        <v>44292</v>
      </c>
      <c r="B149" s="164">
        <f>Return!B149*B$255</f>
        <v>-2.2226496270057645E-5</v>
      </c>
      <c r="C149" s="165">
        <f>Return!C149*C$255</f>
        <v>2.0538591727666441E-5</v>
      </c>
      <c r="D149" s="165">
        <f>Return!D149*D$255</f>
        <v>-3.8621246377992617E-4</v>
      </c>
      <c r="E149" s="165">
        <f>Return!E149*E$255</f>
        <v>8.2074925887076766E-5</v>
      </c>
      <c r="F149" s="165">
        <f>Return!F149*F$255</f>
        <v>-5.3850339840717147E-4</v>
      </c>
      <c r="G149" s="165">
        <f>Return!G149*G$255</f>
        <v>-4.3786571791938714E-4</v>
      </c>
      <c r="H149" s="165">
        <f>Return!H149*H$255</f>
        <v>-2.9662232711468172E-4</v>
      </c>
      <c r="I149" s="165">
        <f>Return!I149*I$255</f>
        <v>-2.4168479297843973E-4</v>
      </c>
      <c r="J149" s="165">
        <f>Return!J149*J$255</f>
        <v>2.3985229615883046E-4</v>
      </c>
      <c r="K149" s="165">
        <f>Return!K149*K$255</f>
        <v>5.1617900704033673E-6</v>
      </c>
      <c r="L149" s="165">
        <f>Return!L149*L$255</f>
        <v>3.6265365457991046E-4</v>
      </c>
      <c r="M149" s="165">
        <f>Return!M149*M$255</f>
        <v>-1.2161870227052803E-5</v>
      </c>
      <c r="N149" s="165">
        <f>Return!N149*N$255</f>
        <v>-1.7121063525871172E-4</v>
      </c>
      <c r="O149" s="165">
        <f>Return!O149*O$255</f>
        <v>-4.9093426774470634E-4</v>
      </c>
      <c r="P149" s="165">
        <f>Return!P149*P$255</f>
        <v>-4.1933154026818262E-4</v>
      </c>
      <c r="Q149" s="165">
        <f>Return!Q149*Q$255</f>
        <v>-8.1572134273621973E-6</v>
      </c>
      <c r="R149" s="165">
        <f>Return!R149*R$255</f>
        <v>-2.3434492799369043E-4</v>
      </c>
      <c r="S149" s="165">
        <f>Return!S149*S$255</f>
        <v>4.4570649184659435E-4</v>
      </c>
      <c r="T149" s="165">
        <f>Return!T149*T$255</f>
        <v>-5.2380900402226134E-4</v>
      </c>
      <c r="U149" s="165">
        <f>Return!U149*U$255</f>
        <v>-1.6193653270075715E-4</v>
      </c>
      <c r="V149" s="165">
        <f>Return!V149*V$255</f>
        <v>5.0325860358417052E-4</v>
      </c>
      <c r="W149" s="165">
        <f>Return!W149*W$255</f>
        <v>1.2215219518596498E-5</v>
      </c>
      <c r="X149" s="165">
        <f>Return!X149*X$255</f>
        <v>1.2105300973279665E-4</v>
      </c>
      <c r="Y149" s="165">
        <f>Return!Y149*Y$255</f>
        <v>-6.1391173198654944E-5</v>
      </c>
      <c r="Z149" s="165">
        <f>Return!Z149*Z$255</f>
        <v>-5.2316873861953941E-4</v>
      </c>
      <c r="AA149" s="165">
        <f>Return!AA149*AA$255</f>
        <v>1.3589377955767202E-4</v>
      </c>
      <c r="AB149" s="165">
        <f>Return!AB149*AB$255</f>
        <v>-5.9349740148443664E-5</v>
      </c>
      <c r="AC149" s="165">
        <f>Return!AC149*AC$255</f>
        <v>-6.4553874375948464E-4</v>
      </c>
      <c r="AD149" s="165">
        <f>Return!AD149*AD$255</f>
        <v>1.6017907041469362E-4</v>
      </c>
      <c r="AE149" s="165">
        <f>Return!AE149*AE$255</f>
        <v>2.1750592396109584E-4</v>
      </c>
      <c r="AF149" s="166">
        <f t="shared" si="2"/>
        <v>-2.9283562267990049E-3</v>
      </c>
      <c r="AG149" s="25"/>
    </row>
    <row r="150" spans="1:33" x14ac:dyDescent="0.2">
      <c r="A150" s="127">
        <f>'DJI Components'!A153</f>
        <v>44293</v>
      </c>
      <c r="B150" s="164">
        <f>Return!B150*B$255</f>
        <v>1.8819031386141384E-5</v>
      </c>
      <c r="C150" s="165">
        <f>Return!C150*C$255</f>
        <v>2.2351717190856787E-4</v>
      </c>
      <c r="D150" s="165">
        <f>Return!D150*D$255</f>
        <v>-1.3114023503208634E-4</v>
      </c>
      <c r="E150" s="165">
        <f>Return!E150*E$255</f>
        <v>4.4634683289501709E-4</v>
      </c>
      <c r="F150" s="165">
        <f>Return!F150*F$255</f>
        <v>-3.3833601393843765E-4</v>
      </c>
      <c r="G150" s="165">
        <f>Return!G150*G$255</f>
        <v>-3.324011460822026E-5</v>
      </c>
      <c r="H150" s="165">
        <f>Return!H150*H$255</f>
        <v>1.9630558930992711E-4</v>
      </c>
      <c r="I150" s="165">
        <f>Return!I150*I$255</f>
        <v>-1.6656993080728469E-4</v>
      </c>
      <c r="J150" s="165">
        <f>Return!J150*J$255</f>
        <v>5.6401580304599185E-5</v>
      </c>
      <c r="K150" s="165">
        <f>Return!K150*K$255</f>
        <v>-3.147554277014075E-4</v>
      </c>
      <c r="L150" s="165">
        <f>Return!L150*L$255</f>
        <v>-5.1979249792980888E-5</v>
      </c>
      <c r="M150" s="165">
        <f>Return!M150*M$255</f>
        <v>-1.0493209752635568E-4</v>
      </c>
      <c r="N150" s="165">
        <f>Return!N150*N$255</f>
        <v>-1.3916310835350166E-4</v>
      </c>
      <c r="O150" s="165">
        <f>Return!O150*O$255</f>
        <v>3.5082470055394224E-4</v>
      </c>
      <c r="P150" s="165">
        <f>Return!P150*P$255</f>
        <v>1.7632543453787914E-4</v>
      </c>
      <c r="Q150" s="165">
        <f>Return!Q150*Q$255</f>
        <v>4.488279603943971E-5</v>
      </c>
      <c r="R150" s="165">
        <f>Return!R150*R$255</f>
        <v>5.2226740738519815E-4</v>
      </c>
      <c r="S150" s="165">
        <f>Return!S150*S$255</f>
        <v>1.0061331090026974E-4</v>
      </c>
      <c r="T150" s="165">
        <f>Return!T150*T$255</f>
        <v>1.4513903362822766E-4</v>
      </c>
      <c r="U150" s="165">
        <f>Return!U150*U$255</f>
        <v>2.7434747999806054E-4</v>
      </c>
      <c r="V150" s="165">
        <f>Return!V150*V$255</f>
        <v>-1.5067827887590794E-4</v>
      </c>
      <c r="W150" s="165">
        <f>Return!W150*W$255</f>
        <v>5.8609279609278528E-5</v>
      </c>
      <c r="X150" s="165">
        <f>Return!X150*X$255</f>
        <v>-4.5230902261176687E-5</v>
      </c>
      <c r="Y150" s="165">
        <f>Return!Y150*Y$255</f>
        <v>1.1861460735859511E-4</v>
      </c>
      <c r="Z150" s="165">
        <f>Return!Z150*Z$255</f>
        <v>1.1618410017542787E-4</v>
      </c>
      <c r="AA150" s="165">
        <f>Return!AA150*AA$255</f>
        <v>-6.2031804059688625E-5</v>
      </c>
      <c r="AB150" s="165">
        <f>Return!AB150*AB$255</f>
        <v>9.4520926444663372E-5</v>
      </c>
      <c r="AC150" s="165">
        <f>Return!AC150*AC$255</f>
        <v>-7.1812685724489028E-5</v>
      </c>
      <c r="AD150" s="165">
        <f>Return!AD150*AD$255</f>
        <v>-7.137829815653251E-5</v>
      </c>
      <c r="AE150" s="165">
        <f>Return!AE150*AE$255</f>
        <v>-3.8124317815653545E-4</v>
      </c>
      <c r="AF150" s="166">
        <f t="shared" si="2"/>
        <v>8.8122795744063009E-4</v>
      </c>
      <c r="AG150" s="25"/>
    </row>
    <row r="151" spans="1:33" x14ac:dyDescent="0.2">
      <c r="A151" s="127">
        <f>'DJI Components'!A154</f>
        <v>44294</v>
      </c>
      <c r="B151" s="164">
        <f>Return!B151*B$255</f>
        <v>1.3165837596806895E-4</v>
      </c>
      <c r="C151" s="165">
        <f>Return!C151*C$255</f>
        <v>-2.0392849167646018E-5</v>
      </c>
      <c r="D151" s="165">
        <f>Return!D151*D$255</f>
        <v>-1.6658472042931915E-4</v>
      </c>
      <c r="E151" s="165">
        <f>Return!E151*E$255</f>
        <v>6.4112560894774204E-4</v>
      </c>
      <c r="F151" s="165">
        <f>Return!F151*F$255</f>
        <v>3.1277152865543854E-4</v>
      </c>
      <c r="G151" s="165">
        <f>Return!G151*G$255</f>
        <v>1.0125717747337207E-5</v>
      </c>
      <c r="H151" s="165">
        <f>Return!H151*H$255</f>
        <v>-3.7431774563807899E-4</v>
      </c>
      <c r="I151" s="165">
        <f>Return!I151*I$255</f>
        <v>9.0142296053049201E-5</v>
      </c>
      <c r="J151" s="165">
        <f>Return!J151*J$255</f>
        <v>-1.0010010197885426E-4</v>
      </c>
      <c r="K151" s="165">
        <f>Return!K151*K$255</f>
        <v>-4.1673333072667442E-4</v>
      </c>
      <c r="L151" s="165">
        <f>Return!L151*L$255</f>
        <v>4.6853745405741606E-4</v>
      </c>
      <c r="M151" s="165">
        <f>Return!M151*M$255</f>
        <v>2.0747536231884299E-4</v>
      </c>
      <c r="N151" s="165">
        <f>Return!N151*N$255</f>
        <v>2.0908588490920662E-4</v>
      </c>
      <c r="O151" s="165">
        <f>Return!O151*O$255</f>
        <v>4.0251723270440611E-4</v>
      </c>
      <c r="P151" s="165">
        <f>Return!P151*P$255</f>
        <v>4.6938414945296714E-5</v>
      </c>
      <c r="Q151" s="165">
        <f>Return!Q151*Q$255</f>
        <v>-1.3039137707317647E-4</v>
      </c>
      <c r="R151" s="165">
        <f>Return!R151*R$255</f>
        <v>4.0879108540329651E-5</v>
      </c>
      <c r="S151" s="165">
        <f>Return!S151*S$255</f>
        <v>-3.3819139186539078E-4</v>
      </c>
      <c r="T151" s="165">
        <f>Return!T151*T$255</f>
        <v>-2.7588291299912213E-4</v>
      </c>
      <c r="U151" s="165">
        <f>Return!U151*U$255</f>
        <v>4.4684621587732414E-4</v>
      </c>
      <c r="V151" s="165">
        <f>Return!V151*V$255</f>
        <v>-6.9820813110290649E-4</v>
      </c>
      <c r="W151" s="165">
        <f>Return!W151*W$255</f>
        <v>1.2675880770956677E-4</v>
      </c>
      <c r="X151" s="165">
        <f>Return!X151*X$255</f>
        <v>5.5256187871401217E-4</v>
      </c>
      <c r="Y151" s="165">
        <f>Return!Y151*Y$255</f>
        <v>-4.2243791203448641E-4</v>
      </c>
      <c r="Z151" s="165">
        <f>Return!Z151*Z$255</f>
        <v>-6.8373260514168849E-5</v>
      </c>
      <c r="AA151" s="165">
        <f>Return!AA151*AA$255</f>
        <v>-7.909615819209052E-4</v>
      </c>
      <c r="AB151" s="165">
        <f>Return!AB151*AB$255</f>
        <v>2.1738693147163406E-4</v>
      </c>
      <c r="AC151" s="165">
        <f>Return!AC151*AC$255</f>
        <v>-4.7379211441314444E-4</v>
      </c>
      <c r="AD151" s="165">
        <f>Return!AD151*AD$255</f>
        <v>-2.1458273263893118E-5</v>
      </c>
      <c r="AE151" s="165">
        <f>Return!AE151*AE$255</f>
        <v>-4.2651418667642251E-5</v>
      </c>
      <c r="AF151" s="166">
        <f t="shared" si="2"/>
        <v>-4.3566630317573753E-4</v>
      </c>
      <c r="AG151" s="25"/>
    </row>
    <row r="152" spans="1:33" x14ac:dyDescent="0.2">
      <c r="A152" s="127">
        <f>'DJI Components'!A155</f>
        <v>44295</v>
      </c>
      <c r="B152" s="164">
        <f>Return!B152*B$255</f>
        <v>3.8830965807458521E-4</v>
      </c>
      <c r="C152" s="165">
        <f>Return!C152*C$255</f>
        <v>1.6775617410880924E-4</v>
      </c>
      <c r="D152" s="165">
        <f>Return!D152*D$255</f>
        <v>2.7948692456212972E-4</v>
      </c>
      <c r="E152" s="165">
        <f>Return!E152*E$255</f>
        <v>6.7505343657266648E-4</v>
      </c>
      <c r="F152" s="165">
        <f>Return!F152*F$255</f>
        <v>-3.386279702525326E-4</v>
      </c>
      <c r="G152" s="165">
        <f>Return!G152*G$255</f>
        <v>3.9049520520354858E-5</v>
      </c>
      <c r="H152" s="165">
        <f>Return!H152*H$255</f>
        <v>-3.2355854174600149E-5</v>
      </c>
      <c r="I152" s="165">
        <f>Return!I152*I$255</f>
        <v>1.1558466576767993E-4</v>
      </c>
      <c r="J152" s="165">
        <f>Return!J152*J$255</f>
        <v>3.765123062847338E-5</v>
      </c>
      <c r="K152" s="165">
        <f>Return!K152*K$255</f>
        <v>-2.6375481769932058E-5</v>
      </c>
      <c r="L152" s="165">
        <f>Return!L152*L$255</f>
        <v>-3.3220288000127921E-5</v>
      </c>
      <c r="M152" s="165">
        <f>Return!M152*M$255</f>
        <v>1.079474054339998E-3</v>
      </c>
      <c r="N152" s="165">
        <f>Return!N152*N$255</f>
        <v>5.0885921687502387E-4</v>
      </c>
      <c r="O152" s="165">
        <f>Return!O152*O$255</f>
        <v>6.015406143978848E-4</v>
      </c>
      <c r="P152" s="165">
        <f>Return!P152*P$255</f>
        <v>1.5048377308382043E-4</v>
      </c>
      <c r="Q152" s="165">
        <f>Return!Q152*Q$255</f>
        <v>-3.5180319270334084E-4</v>
      </c>
      <c r="R152" s="165">
        <f>Return!R152*R$255</f>
        <v>2.4927025042774295E-4</v>
      </c>
      <c r="S152" s="165">
        <f>Return!S152*S$255</f>
        <v>1.7806673905175577E-4</v>
      </c>
      <c r="T152" s="165">
        <f>Return!T152*T$255</f>
        <v>3.6208130670014607E-4</v>
      </c>
      <c r="U152" s="165">
        <f>Return!U152*U$255</f>
        <v>3.4221862454755227E-4</v>
      </c>
      <c r="V152" s="165">
        <f>Return!V152*V$255</f>
        <v>4.413535040605006E-4</v>
      </c>
      <c r="W152" s="165">
        <f>Return!W152*W$255</f>
        <v>-2.1613483715096453E-4</v>
      </c>
      <c r="X152" s="165">
        <f>Return!X152*X$255</f>
        <v>1.0143316390123817E-3</v>
      </c>
      <c r="Y152" s="165">
        <f>Return!Y152*Y$255</f>
        <v>2.8597876018014999E-4</v>
      </c>
      <c r="Z152" s="165">
        <f>Return!Z152*Z$255</f>
        <v>1.0423207478925741E-3</v>
      </c>
      <c r="AA152" s="165">
        <f>Return!AA152*AA$255</f>
        <v>-6.3655094802839149E-5</v>
      </c>
      <c r="AB152" s="165">
        <f>Return!AB152*AB$255</f>
        <v>2.7488400917377771E-4</v>
      </c>
      <c r="AC152" s="165">
        <f>Return!AC152*AC$255</f>
        <v>-3.7111455184435003E-4</v>
      </c>
      <c r="AD152" s="165">
        <f>Return!AD152*AD$255</f>
        <v>1.6699352585865707E-5</v>
      </c>
      <c r="AE152" s="165">
        <f>Return!AE152*AE$255</f>
        <v>1.0142927943267063E-4</v>
      </c>
      <c r="AF152" s="166">
        <f t="shared" si="2"/>
        <v>6.9185962112978559E-3</v>
      </c>
      <c r="AG152" s="25"/>
    </row>
    <row r="153" spans="1:33" x14ac:dyDescent="0.2">
      <c r="A153" s="127">
        <f>'DJI Components'!A156</f>
        <v>44298</v>
      </c>
      <c r="B153" s="164">
        <f>Return!B153*B$255</f>
        <v>-2.8619191919191749E-5</v>
      </c>
      <c r="C153" s="165">
        <f>Return!C153*C$255</f>
        <v>-4.7365904592633348E-5</v>
      </c>
      <c r="D153" s="165">
        <f>Return!D153*D$255</f>
        <v>-1.338287490186089E-6</v>
      </c>
      <c r="E153" s="165">
        <f>Return!E153*E$255</f>
        <v>-4.4110150375940014E-4</v>
      </c>
      <c r="F153" s="165">
        <f>Return!F153*F$255</f>
        <v>-3.7512508436971697E-4</v>
      </c>
      <c r="G153" s="165">
        <f>Return!G153*G$255</f>
        <v>2.6001155651855788E-5</v>
      </c>
      <c r="H153" s="165">
        <f>Return!H153*H$255</f>
        <v>-3.6921849402549167E-4</v>
      </c>
      <c r="I153" s="165">
        <f>Return!I153*I$255</f>
        <v>-3.3275740705189792E-4</v>
      </c>
      <c r="J153" s="165">
        <f>Return!J153*J$255</f>
        <v>1.0655509590071776E-4</v>
      </c>
      <c r="K153" s="165">
        <f>Return!K153*K$255</f>
        <v>3.4315384346668881E-4</v>
      </c>
      <c r="L153" s="165">
        <f>Return!L153*L$255</f>
        <v>1.0378545652863409E-4</v>
      </c>
      <c r="M153" s="165">
        <f>Return!M153*M$255</f>
        <v>2.3790789622418391E-4</v>
      </c>
      <c r="N153" s="165">
        <f>Return!N153*N$255</f>
        <v>1.6289174432705019E-4</v>
      </c>
      <c r="O153" s="165">
        <f>Return!O153*O$255</f>
        <v>-1.3917364569273432E-3</v>
      </c>
      <c r="P153" s="165">
        <f>Return!P153*P$255</f>
        <v>-2.7996759095166857E-4</v>
      </c>
      <c r="Q153" s="165">
        <f>Return!Q153*Q$255</f>
        <v>8.0619948320411383E-5</v>
      </c>
      <c r="R153" s="165">
        <f>Return!R153*R$255</f>
        <v>-7.0386912829882117E-5</v>
      </c>
      <c r="S153" s="165">
        <f>Return!S153*S$255</f>
        <v>-7.4878896518844795E-5</v>
      </c>
      <c r="T153" s="165">
        <f>Return!T153*T$255</f>
        <v>-3.9312473203737912E-5</v>
      </c>
      <c r="U153" s="165">
        <f>Return!U153*U$255</f>
        <v>7.8168195678370488E-6</v>
      </c>
      <c r="V153" s="165">
        <f>Return!V153*V$255</f>
        <v>2.9285148919813893E-4</v>
      </c>
      <c r="W153" s="165">
        <f>Return!W153*W$255</f>
        <v>1.3443890889145807E-4</v>
      </c>
      <c r="X153" s="165">
        <f>Return!X153*X$255</f>
        <v>-3.6319670398015459E-4</v>
      </c>
      <c r="Y153" s="165">
        <f>Return!Y153*Y$255</f>
        <v>4.176327234144406E-5</v>
      </c>
      <c r="Z153" s="165">
        <f>Return!Z153*Z$255</f>
        <v>-1.7706617625531013E-6</v>
      </c>
      <c r="AA153" s="165">
        <f>Return!AA153*AA$255</f>
        <v>2.8989968261498391E-5</v>
      </c>
      <c r="AB153" s="165">
        <f>Return!AB153*AB$255</f>
        <v>-1.5728967899892866E-4</v>
      </c>
      <c r="AC153" s="165">
        <f>Return!AC153*AC$255</f>
        <v>3.1992186538698508E-4</v>
      </c>
      <c r="AD153" s="165">
        <f>Return!AD153*AD$255</f>
        <v>4.7703534466296089E-6</v>
      </c>
      <c r="AE153" s="165">
        <f>Return!AE153*AE$255</f>
        <v>-2.4837121142709713E-4</v>
      </c>
      <c r="AF153" s="166">
        <f t="shared" si="2"/>
        <v>-2.3309686422951954E-3</v>
      </c>
      <c r="AG153" s="25"/>
    </row>
    <row r="154" spans="1:33" x14ac:dyDescent="0.2">
      <c r="A154" s="127">
        <f>'DJI Components'!A157</f>
        <v>44299</v>
      </c>
      <c r="B154" s="164">
        <f>Return!B154*B$255</f>
        <v>-2.2915314263944144E-4</v>
      </c>
      <c r="C154" s="165">
        <f>Return!C154*C$255</f>
        <v>-3.5689320888446783E-4</v>
      </c>
      <c r="D154" s="165">
        <f>Return!D154*D$255</f>
        <v>1.3523941403358701E-4</v>
      </c>
      <c r="E154" s="165">
        <f>Return!E154*E$255</f>
        <v>8.1021738252244895E-4</v>
      </c>
      <c r="F154" s="165">
        <f>Return!F154*F$255</f>
        <v>5.0096183871494544E-4</v>
      </c>
      <c r="G154" s="165">
        <f>Return!G154*G$255</f>
        <v>-2.2806146853922386E-4</v>
      </c>
      <c r="H154" s="165">
        <f>Return!H154*H$255</f>
        <v>1.5065140647132491E-4</v>
      </c>
      <c r="I154" s="165">
        <f>Return!I154*I$255</f>
        <v>5.8173356602675415E-5</v>
      </c>
      <c r="J154" s="165">
        <f>Return!J154*J$255</f>
        <v>-1.6244799109457937E-4</v>
      </c>
      <c r="K154" s="165">
        <f>Return!K154*K$255</f>
        <v>-2.5082300907942982E-4</v>
      </c>
      <c r="L154" s="165">
        <f>Return!L154*L$255</f>
        <v>-4.1787237324660828E-4</v>
      </c>
      <c r="M154" s="165">
        <f>Return!M154*M$255</f>
        <v>5.8325166156529089E-5</v>
      </c>
      <c r="N154" s="165">
        <f>Return!N154*N$255</f>
        <v>-4.0526511534840397E-5</v>
      </c>
      <c r="O154" s="165">
        <f>Return!O154*O$255</f>
        <v>-9.6826677052848828E-5</v>
      </c>
      <c r="P154" s="165">
        <f>Return!P154*P$255</f>
        <v>-8.445409766314804E-4</v>
      </c>
      <c r="Q154" s="165">
        <f>Return!Q154*Q$255</f>
        <v>-4.4543491985544749E-4</v>
      </c>
      <c r="R154" s="165">
        <f>Return!R154*R$255</f>
        <v>-3.9756354296905196E-4</v>
      </c>
      <c r="S154" s="165">
        <f>Return!S154*S$255</f>
        <v>5.1957047264898176E-5</v>
      </c>
      <c r="T154" s="165">
        <f>Return!T154*T$255</f>
        <v>9.1837720367582421E-5</v>
      </c>
      <c r="U154" s="165">
        <f>Return!U154*U$255</f>
        <v>3.3605381575209462E-4</v>
      </c>
      <c r="V154" s="165">
        <f>Return!V154*V$255</f>
        <v>-7.5624659023404059E-4</v>
      </c>
      <c r="W154" s="165">
        <f>Return!W154*W$255</f>
        <v>-4.4064588237382833E-4</v>
      </c>
      <c r="X154" s="165">
        <f>Return!X154*X$255</f>
        <v>4.7211124771473489E-4</v>
      </c>
      <c r="Y154" s="165">
        <f>Return!Y154*Y$255</f>
        <v>8.1228268736251624E-5</v>
      </c>
      <c r="Z154" s="165">
        <f>Return!Z154*Z$255</f>
        <v>-1.5768390602127018E-4</v>
      </c>
      <c r="AA154" s="165">
        <f>Return!AA154*AA$255</f>
        <v>4.6343412472308702E-5</v>
      </c>
      <c r="AB154" s="165">
        <f>Return!AB154*AB$255</f>
        <v>-6.772881172290024E-5</v>
      </c>
      <c r="AC154" s="165">
        <f>Return!AC154*AC$255</f>
        <v>-6.0940279202799839E-5</v>
      </c>
      <c r="AD154" s="165">
        <f>Return!AD154*AD$255</f>
        <v>-1.0252932541067553E-4</v>
      </c>
      <c r="AE154" s="165">
        <f>Return!AE154*AE$255</f>
        <v>-1.7874058898402397E-4</v>
      </c>
      <c r="AF154" s="166">
        <f t="shared" si="2"/>
        <v>-2.4415591286675773E-3</v>
      </c>
      <c r="AG154" s="25"/>
    </row>
    <row r="155" spans="1:33" x14ac:dyDescent="0.2">
      <c r="A155" s="127">
        <f>'DJI Components'!A158</f>
        <v>44300</v>
      </c>
      <c r="B155" s="164">
        <f>Return!B155*B$255</f>
        <v>4.7504962347918088E-5</v>
      </c>
      <c r="C155" s="165">
        <f>Return!C155*C$255</f>
        <v>3.2650477225021715E-4</v>
      </c>
      <c r="D155" s="165">
        <f>Return!D155*D$255</f>
        <v>-4.4009069008577042E-5</v>
      </c>
      <c r="E155" s="165">
        <f>Return!E155*E$255</f>
        <v>-5.9510380246765215E-4</v>
      </c>
      <c r="F155" s="165">
        <f>Return!F155*F$255</f>
        <v>-1.1055540026235026E-4</v>
      </c>
      <c r="G155" s="165">
        <f>Return!G155*G$255</f>
        <v>4.6944203408188687E-4</v>
      </c>
      <c r="H155" s="165">
        <f>Return!H155*H$255</f>
        <v>6.6184110580023157E-4</v>
      </c>
      <c r="I155" s="165">
        <f>Return!I155*I$255</f>
        <v>-1.8712156407278227E-4</v>
      </c>
      <c r="J155" s="165">
        <f>Return!J155*J$255</f>
        <v>-6.2773905945889825E-6</v>
      </c>
      <c r="K155" s="165">
        <f>Return!K155*K$255</f>
        <v>4.8965249581973676E-4</v>
      </c>
      <c r="L155" s="165">
        <f>Return!L155*L$255</f>
        <v>7.8023408649181554E-4</v>
      </c>
      <c r="M155" s="165">
        <f>Return!M155*M$255</f>
        <v>5.5313682678311454E-5</v>
      </c>
      <c r="N155" s="165">
        <f>Return!N155*N$255</f>
        <v>-3.9534436861858128E-5</v>
      </c>
      <c r="O155" s="165">
        <f>Return!O155*O$255</f>
        <v>-5.2642286834677645E-4</v>
      </c>
      <c r="P155" s="165">
        <f>Return!P155*P$255</f>
        <v>3.6845354408071942E-4</v>
      </c>
      <c r="Q155" s="165">
        <f>Return!Q155*Q$255</f>
        <v>9.196597505139644E-5</v>
      </c>
      <c r="R155" s="165">
        <f>Return!R155*R$255</f>
        <v>-6.2301016175854895E-4</v>
      </c>
      <c r="S155" s="165">
        <f>Return!S155*S$255</f>
        <v>-1.4554282227160117E-4</v>
      </c>
      <c r="T155" s="165">
        <f>Return!T155*T$255</f>
        <v>-1.3083888402195173E-5</v>
      </c>
      <c r="U155" s="165">
        <f>Return!U155*U$255</f>
        <v>-3.7396599638796674E-4</v>
      </c>
      <c r="V155" s="165">
        <f>Return!V155*V$255</f>
        <v>-3.195042851320218E-4</v>
      </c>
      <c r="W155" s="165">
        <f>Return!W155*W$255</f>
        <v>1.2089038471696512E-4</v>
      </c>
      <c r="X155" s="165">
        <f>Return!X155*X$255</f>
        <v>-5.7183850574712796E-4</v>
      </c>
      <c r="Y155" s="165">
        <f>Return!Y155*Y$255</f>
        <v>7.0516300985826359E-4</v>
      </c>
      <c r="Z155" s="165">
        <f>Return!Z155*Z$255</f>
        <v>1.0057899421451003E-4</v>
      </c>
      <c r="AA155" s="165">
        <f>Return!AA155*AA$255</f>
        <v>4.6281384581995745E-5</v>
      </c>
      <c r="AB155" s="165">
        <f>Return!AB155*AB$255</f>
        <v>1.4478206838387889E-4</v>
      </c>
      <c r="AC155" s="165">
        <f>Return!AC155*AC$255</f>
        <v>-7.9363250770325694E-5</v>
      </c>
      <c r="AD155" s="165">
        <f>Return!AD155*AD$255</f>
        <v>-1.1955705865285271E-5</v>
      </c>
      <c r="AE155" s="165">
        <f>Return!AE155*AE$255</f>
        <v>3.540176374103421E-4</v>
      </c>
      <c r="AF155" s="166">
        <f t="shared" si="2"/>
        <v>1.1153369898185305E-3</v>
      </c>
      <c r="AG155" s="25"/>
    </row>
    <row r="156" spans="1:33" x14ac:dyDescent="0.2">
      <c r="A156" s="127">
        <f>'DJI Components'!A159</f>
        <v>44301</v>
      </c>
      <c r="B156" s="164">
        <f>Return!B156*B$255</f>
        <v>1.2367573062261884E-4</v>
      </c>
      <c r="C156" s="165">
        <f>Return!C156*C$255</f>
        <v>2.5098381383327576E-4</v>
      </c>
      <c r="D156" s="165">
        <f>Return!D156*D$255</f>
        <v>7.3578641005901755E-4</v>
      </c>
      <c r="E156" s="165">
        <f>Return!E156*E$255</f>
        <v>6.2359590464486912E-4</v>
      </c>
      <c r="F156" s="165">
        <f>Return!F156*F$255</f>
        <v>-1.7430469656326921E-4</v>
      </c>
      <c r="G156" s="165">
        <f>Return!G156*G$255</f>
        <v>-8.5989049623165972E-6</v>
      </c>
      <c r="H156" s="165">
        <f>Return!H156*H$255</f>
        <v>-2.7173013153534525E-4</v>
      </c>
      <c r="I156" s="165">
        <f>Return!I156*I$255</f>
        <v>1.7519953621178975E-4</v>
      </c>
      <c r="J156" s="165">
        <f>Return!J156*J$255</f>
        <v>1.5699572380071616E-4</v>
      </c>
      <c r="K156" s="165">
        <f>Return!K156*K$255</f>
        <v>1.712339198184069E-4</v>
      </c>
      <c r="L156" s="165">
        <f>Return!L156*L$255</f>
        <v>3.1807384749731326E-4</v>
      </c>
      <c r="M156" s="165">
        <f>Return!M156*M$255</f>
        <v>6.6845553226550319E-5</v>
      </c>
      <c r="N156" s="165">
        <f>Return!N156*N$255</f>
        <v>2.8331574000522628E-4</v>
      </c>
      <c r="O156" s="165">
        <f>Return!O156*O$255</f>
        <v>4.3100948960867282E-4</v>
      </c>
      <c r="P156" s="165">
        <f>Return!P156*P$255</f>
        <v>-1.2567040668261715E-5</v>
      </c>
      <c r="Q156" s="165">
        <f>Return!Q156*Q$255</f>
        <v>9.7965859154151388E-5</v>
      </c>
      <c r="R156" s="165">
        <f>Return!R156*R$255</f>
        <v>2.1162422140486766E-4</v>
      </c>
      <c r="S156" s="165">
        <f>Return!S156*S$255</f>
        <v>1.4039063413420205E-4</v>
      </c>
      <c r="T156" s="165">
        <f>Return!T156*T$255</f>
        <v>1.1343868312089593E-4</v>
      </c>
      <c r="U156" s="165">
        <f>Return!U156*U$255</f>
        <v>5.0993179978244072E-4</v>
      </c>
      <c r="V156" s="165">
        <f>Return!V156*V$255</f>
        <v>3.5536142277942475E-4</v>
      </c>
      <c r="W156" s="165">
        <f>Return!W156*W$255</f>
        <v>4.0314624568182168E-4</v>
      </c>
      <c r="X156" s="165">
        <f>Return!X156*X$255</f>
        <v>7.2800571772056635E-4</v>
      </c>
      <c r="Y156" s="165">
        <f>Return!Y156*Y$255</f>
        <v>-2.2946922477182035E-4</v>
      </c>
      <c r="Z156" s="165">
        <f>Return!Z156*Z$255</f>
        <v>1.2760788372057814E-3</v>
      </c>
      <c r="AA156" s="165">
        <f>Return!AA156*AA$255</f>
        <v>0</v>
      </c>
      <c r="AB156" s="165">
        <f>Return!AB156*AB$255</f>
        <v>6.457042792871033E-4</v>
      </c>
      <c r="AC156" s="165">
        <f>Return!AC156*AC$255</f>
        <v>-4.5896823097176057E-4</v>
      </c>
      <c r="AD156" s="165">
        <f>Return!AD156*AD$255</f>
        <v>2.0097544209856099E-4</v>
      </c>
      <c r="AE156" s="165">
        <f>Return!AE156*AE$255</f>
        <v>-2.7206051830920287E-4</v>
      </c>
      <c r="AF156" s="166">
        <f t="shared" si="2"/>
        <v>6.591640063916296E-3</v>
      </c>
      <c r="AG156" s="25"/>
    </row>
    <row r="157" spans="1:33" x14ac:dyDescent="0.2">
      <c r="A157" s="127">
        <f>'DJI Components'!A160</f>
        <v>44302</v>
      </c>
      <c r="B157" s="164">
        <f>Return!B157*B$255</f>
        <v>1.8567382727041615E-4</v>
      </c>
      <c r="C157" s="165">
        <f>Return!C157*C$255</f>
        <v>3.2765681676646767E-4</v>
      </c>
      <c r="D157" s="165">
        <f>Return!D157*D$255</f>
        <v>7.5778621177854019E-5</v>
      </c>
      <c r="E157" s="165">
        <f>Return!E157*E$255</f>
        <v>-8.426171003717749E-5</v>
      </c>
      <c r="F157" s="165">
        <f>Return!F157*F$255</f>
        <v>-3.8894083447251387E-4</v>
      </c>
      <c r="G157" s="165">
        <f>Return!G157*G$255</f>
        <v>1.2041931669672933E-4</v>
      </c>
      <c r="H157" s="165">
        <f>Return!H157*H$255</f>
        <v>-1.4826242793004597E-4</v>
      </c>
      <c r="I157" s="165">
        <f>Return!I157*I$255</f>
        <v>7.487735750472494E-4</v>
      </c>
      <c r="J157" s="165">
        <f>Return!J157*J$255</f>
        <v>2.1876241444731547E-4</v>
      </c>
      <c r="K157" s="165">
        <f>Return!K157*K$255</f>
        <v>5.6785917092564792E-5</v>
      </c>
      <c r="L157" s="165">
        <f>Return!L157*L$255</f>
        <v>3.7020726955886801E-4</v>
      </c>
      <c r="M157" s="165">
        <f>Return!M157*M$255</f>
        <v>3.2921525691869866E-4</v>
      </c>
      <c r="N157" s="165">
        <f>Return!N157*N$255</f>
        <v>5.5152725263455011E-4</v>
      </c>
      <c r="O157" s="165">
        <f>Return!O157*O$255</f>
        <v>-1.3841741641421602E-4</v>
      </c>
      <c r="P157" s="165">
        <f>Return!P157*P$255</f>
        <v>2.5393321887766293E-4</v>
      </c>
      <c r="Q157" s="165">
        <f>Return!Q157*Q$255</f>
        <v>3.8448074724825403E-4</v>
      </c>
      <c r="R157" s="165">
        <f>Return!R157*R$255</f>
        <v>2.475312731050542E-4</v>
      </c>
      <c r="S157" s="165">
        <f>Return!S157*S$255</f>
        <v>2.5942623771803378E-4</v>
      </c>
      <c r="T157" s="165">
        <f>Return!T157*T$255</f>
        <v>3.5220235908811994E-4</v>
      </c>
      <c r="U157" s="165">
        <f>Return!U157*U$255</f>
        <v>1.5927938342967055E-4</v>
      </c>
      <c r="V157" s="165">
        <f>Return!V157*V$255</f>
        <v>1.5959701991866322E-4</v>
      </c>
      <c r="W157" s="165">
        <f>Return!W157*W$255</f>
        <v>2.4276206246639139E-6</v>
      </c>
      <c r="X157" s="165">
        <f>Return!X157*X$255</f>
        <v>-1.5593648068669882E-4</v>
      </c>
      <c r="Y157" s="165">
        <f>Return!Y157*Y$255</f>
        <v>3.4335233430495828E-4</v>
      </c>
      <c r="Z157" s="165">
        <f>Return!Z157*Z$255</f>
        <v>8.546789179419978E-5</v>
      </c>
      <c r="AA157" s="165">
        <f>Return!AA157*AA$255</f>
        <v>3.3506527437784001E-4</v>
      </c>
      <c r="AB157" s="165">
        <f>Return!AB157*AB$255</f>
        <v>1.9151051878870303E-5</v>
      </c>
      <c r="AC157" s="165">
        <f>Return!AC157*AC$255</f>
        <v>-2.6061180949469296E-4</v>
      </c>
      <c r="AD157" s="165">
        <f>Return!AD157*AD$255</f>
        <v>1.0701983142067383E-4</v>
      </c>
      <c r="AE157" s="165">
        <f>Return!AE157*AE$255</f>
        <v>2.3844135787172148E-4</v>
      </c>
      <c r="AF157" s="166">
        <f t="shared" si="2"/>
        <v>4.7557451902337546E-3</v>
      </c>
      <c r="AG157" s="25"/>
    </row>
    <row r="158" spans="1:33" x14ac:dyDescent="0.2">
      <c r="A158" s="127">
        <f>'DJI Components'!A161</f>
        <v>44305</v>
      </c>
      <c r="B158" s="164">
        <f>Return!B158*B$255</f>
        <v>1.6775774497842141E-6</v>
      </c>
      <c r="C158" s="165">
        <f>Return!C158*C$255</f>
        <v>-3.2224636123809141E-4</v>
      </c>
      <c r="D158" s="165">
        <f>Return!D158*D$255</f>
        <v>3.3891777519157176E-5</v>
      </c>
      <c r="E158" s="165">
        <f>Return!E158*E$255</f>
        <v>1.6895050182020495E-4</v>
      </c>
      <c r="F158" s="165">
        <f>Return!F158*F$255</f>
        <v>-5.4127368760140311E-4</v>
      </c>
      <c r="G158" s="165">
        <f>Return!G158*G$255</f>
        <v>-1.385558787343366E-4</v>
      </c>
      <c r="H158" s="165">
        <f>Return!H158*H$255</f>
        <v>9.7126069319404998E-5</v>
      </c>
      <c r="I158" s="165">
        <f>Return!I158*I$255</f>
        <v>3.156502585034785E-5</v>
      </c>
      <c r="J158" s="165">
        <f>Return!J158*J$255</f>
        <v>1.9870839542971048E-4</v>
      </c>
      <c r="K158" s="165">
        <f>Return!K158*K$255</f>
        <v>-6.6994949494951036E-5</v>
      </c>
      <c r="L158" s="165">
        <f>Return!L158*L$255</f>
        <v>7.5954349815199334E-5</v>
      </c>
      <c r="M158" s="165">
        <f>Return!M158*M$255</f>
        <v>-1.6371547902410317E-4</v>
      </c>
      <c r="N158" s="165">
        <f>Return!N158*N$255</f>
        <v>-1.2496759415766187E-4</v>
      </c>
      <c r="O158" s="165">
        <f>Return!O158*O$255</f>
        <v>-5.7657606177606102E-4</v>
      </c>
      <c r="P158" s="165">
        <f>Return!P158*P$255</f>
        <v>-1.17274500105539E-4</v>
      </c>
      <c r="Q158" s="165">
        <f>Return!Q158*Q$255</f>
        <v>9.2455002081637266E-5</v>
      </c>
      <c r="R158" s="165">
        <f>Return!R158*R$255</f>
        <v>-1.4133702702319543E-4</v>
      </c>
      <c r="S158" s="165">
        <f>Return!S158*S$255</f>
        <v>-1.8162633560757645E-4</v>
      </c>
      <c r="T158" s="165">
        <f>Return!T158*T$255</f>
        <v>8.1751758962389515E-5</v>
      </c>
      <c r="U158" s="165">
        <f>Return!U158*U$255</f>
        <v>-2.556825543587197E-4</v>
      </c>
      <c r="V158" s="165">
        <f>Return!V158*V$255</f>
        <v>-4.3183456826497709E-4</v>
      </c>
      <c r="W158" s="165">
        <f>Return!W158*W$255</f>
        <v>-1.554338797814192E-4</v>
      </c>
      <c r="X158" s="165">
        <f>Return!X158*X$255</f>
        <v>-2.0266539831258478E-4</v>
      </c>
      <c r="Y158" s="165">
        <f>Return!Y158*Y$255</f>
        <v>-3.3557593891243203E-4</v>
      </c>
      <c r="Z158" s="165">
        <f>Return!Z158*Z$255</f>
        <v>-9.9742885525277991E-5</v>
      </c>
      <c r="AA158" s="165">
        <f>Return!AA158*AA$255</f>
        <v>6.2914665915947412E-5</v>
      </c>
      <c r="AB158" s="165">
        <f>Return!AB158*AB$255</f>
        <v>-9.1281449442193188E-5</v>
      </c>
      <c r="AC158" s="165">
        <f>Return!AC158*AC$255</f>
        <v>3.0644278248485407E-4</v>
      </c>
      <c r="AD158" s="165">
        <f>Return!AD158*AD$255</f>
        <v>-2.1335466742511779E-4</v>
      </c>
      <c r="AE158" s="165">
        <f>Return!AE158*AE$255</f>
        <v>3.0260601042949215E-5</v>
      </c>
      <c r="AF158" s="166">
        <f t="shared" si="2"/>
        <v>-2.9784407090940536E-3</v>
      </c>
      <c r="AG158" s="25"/>
    </row>
    <row r="159" spans="1:33" x14ac:dyDescent="0.2">
      <c r="A159" s="127">
        <f>'DJI Components'!A162</f>
        <v>44306</v>
      </c>
      <c r="B159" s="164">
        <f>Return!B159*B$255</f>
        <v>-4.8675328707562895E-5</v>
      </c>
      <c r="C159" s="165">
        <f>Return!C159*C$255</f>
        <v>-7.7195528973354277E-4</v>
      </c>
      <c r="D159" s="165">
        <f>Return!D159*D$255</f>
        <v>4.1281061421464632E-4</v>
      </c>
      <c r="E159" s="165">
        <f>Return!E159*E$255</f>
        <v>-4.2766613549884608E-4</v>
      </c>
      <c r="F159" s="165">
        <f>Return!F159*F$255</f>
        <v>-1.3775679224468835E-3</v>
      </c>
      <c r="G159" s="165">
        <f>Return!G159*G$255</f>
        <v>-6.8275944468103214E-4</v>
      </c>
      <c r="H159" s="165">
        <f>Return!H159*H$255</f>
        <v>-6.2302277830028987E-4</v>
      </c>
      <c r="I159" s="165">
        <f>Return!I159*I$255</f>
        <v>-6.6855694740676204E-4</v>
      </c>
      <c r="J159" s="165">
        <f>Return!J159*J$255</f>
        <v>1.0493703703703764E-4</v>
      </c>
      <c r="K159" s="165">
        <f>Return!K159*K$255</f>
        <v>-1.0689403066332962E-3</v>
      </c>
      <c r="L159" s="165">
        <f>Return!L159*L$255</f>
        <v>-1.0891205544409587E-3</v>
      </c>
      <c r="M159" s="165">
        <f>Return!M159*M$255</f>
        <v>-5.2532060213308733E-4</v>
      </c>
      <c r="N159" s="165">
        <f>Return!N159*N$255</f>
        <v>-2.9473407240302449E-4</v>
      </c>
      <c r="O159" s="165">
        <f>Return!O159*O$255</f>
        <v>-4.8719156864385216E-4</v>
      </c>
      <c r="P159" s="165">
        <f>Return!P159*P$255</f>
        <v>1.2620215317766506E-3</v>
      </c>
      <c r="Q159" s="165">
        <f>Return!Q159*Q$255</f>
        <v>7.7652671817739119E-4</v>
      </c>
      <c r="R159" s="165">
        <f>Return!R159*R$255</f>
        <v>-7.3806968726990814E-4</v>
      </c>
      <c r="S159" s="165">
        <f>Return!S159*S$255</f>
        <v>1.7255467988916973E-4</v>
      </c>
      <c r="T159" s="165">
        <f>Return!T159*T$255</f>
        <v>3.9059345960343881E-4</v>
      </c>
      <c r="U159" s="165">
        <f>Return!U159*U$255</f>
        <v>-6.1835564472782298E-5</v>
      </c>
      <c r="V159" s="165">
        <f>Return!V159*V$255</f>
        <v>-1.3728610574788617E-3</v>
      </c>
      <c r="W159" s="165">
        <f>Return!W159*W$255</f>
        <v>2.7816387078912391E-4</v>
      </c>
      <c r="X159" s="165">
        <f>Return!X159*X$255</f>
        <v>-3.6731641359363982E-4</v>
      </c>
      <c r="Y159" s="165">
        <f>Return!Y159*Y$255</f>
        <v>2.9148658208684176E-4</v>
      </c>
      <c r="Z159" s="165">
        <f>Return!Z159*Z$255</f>
        <v>5.7202981296973206E-4</v>
      </c>
      <c r="AA159" s="165">
        <f>Return!AA159*AA$255</f>
        <v>0</v>
      </c>
      <c r="AB159" s="165">
        <f>Return!AB159*AB$255</f>
        <v>-3.7054993250594065E-4</v>
      </c>
      <c r="AC159" s="165">
        <f>Return!AC159*AC$255</f>
        <v>-2.7886285656200476E-4</v>
      </c>
      <c r="AD159" s="165">
        <f>Return!AD159*AD$255</f>
        <v>2.5767326268428072E-4</v>
      </c>
      <c r="AE159" s="165">
        <f>Return!AE159*AE$255</f>
        <v>-8.2519699324038462E-4</v>
      </c>
      <c r="AF159" s="166">
        <f t="shared" si="2"/>
        <v>-7.5614058869243467E-3</v>
      </c>
      <c r="AG159" s="25"/>
    </row>
    <row r="160" spans="1:33" x14ac:dyDescent="0.2">
      <c r="A160" s="127">
        <f>'DJI Components'!A163</f>
        <v>44307</v>
      </c>
      <c r="B160" s="164">
        <f>Return!B160*B$255</f>
        <v>4.3368666346751034E-4</v>
      </c>
      <c r="C160" s="165">
        <f>Return!C160*C$255</f>
        <v>4.7782837445230116E-4</v>
      </c>
      <c r="D160" s="165">
        <f>Return!D160*D$255</f>
        <v>-4.6309070921890519E-5</v>
      </c>
      <c r="E160" s="165">
        <f>Return!E160*E$255</f>
        <v>9.7663335354244052E-5</v>
      </c>
      <c r="F160" s="165">
        <f>Return!F160*F$255</f>
        <v>2.6488934687591837E-4</v>
      </c>
      <c r="G160" s="165">
        <f>Return!G160*G$255</f>
        <v>7.0728842037615092E-4</v>
      </c>
      <c r="H160" s="165">
        <f>Return!H160*H$255</f>
        <v>4.6054178504802606E-4</v>
      </c>
      <c r="I160" s="165">
        <f>Return!I160*I$255</f>
        <v>9.0106839992791044E-5</v>
      </c>
      <c r="J160" s="165">
        <f>Return!J160*J$255</f>
        <v>2.7075442510938368E-4</v>
      </c>
      <c r="K160" s="165">
        <f>Return!K160*K$255</f>
        <v>1.2483994878361049E-3</v>
      </c>
      <c r="L160" s="165">
        <f>Return!L160*L$255</f>
        <v>3.4048290033823482E-4</v>
      </c>
      <c r="M160" s="165">
        <f>Return!M160*M$255</f>
        <v>4.6481590230223655E-4</v>
      </c>
      <c r="N160" s="165">
        <f>Return!N160*N$255</f>
        <v>2.0475995547652263E-4</v>
      </c>
      <c r="O160" s="165">
        <f>Return!O160*O$255</f>
        <v>5.3163210210049883E-4</v>
      </c>
      <c r="P160" s="165">
        <f>Return!P160*P$255</f>
        <v>1.3004243495341387E-3</v>
      </c>
      <c r="Q160" s="165">
        <f>Return!Q160*Q$255</f>
        <v>2.2024668156928051E-5</v>
      </c>
      <c r="R160" s="165">
        <f>Return!R160*R$255</f>
        <v>2.8359995667091018E-4</v>
      </c>
      <c r="S160" s="165">
        <f>Return!S160*S$255</f>
        <v>-1.0729153485454409E-4</v>
      </c>
      <c r="T160" s="165">
        <f>Return!T160*T$255</f>
        <v>2.8000375698947384E-4</v>
      </c>
      <c r="U160" s="165">
        <f>Return!U160*U$255</f>
        <v>2.9943686080808886E-4</v>
      </c>
      <c r="V160" s="165">
        <f>Return!V160*V$255</f>
        <v>7.3164791074674287E-4</v>
      </c>
      <c r="W160" s="165">
        <f>Return!W160*W$255</f>
        <v>-2.1778439201451579E-4</v>
      </c>
      <c r="X160" s="165">
        <f>Return!X160*X$255</f>
        <v>3.8018233025702102E-4</v>
      </c>
      <c r="Y160" s="165">
        <f>Return!Y160*Y$255</f>
        <v>3.5317730310608178E-4</v>
      </c>
      <c r="Z160" s="165">
        <f>Return!Z160*Z$255</f>
        <v>1.9166259011507147E-4</v>
      </c>
      <c r="AA160" s="165">
        <f>Return!AA160*AA$255</f>
        <v>-1.4271850447083271E-4</v>
      </c>
      <c r="AB160" s="165">
        <f>Return!AB160*AB$255</f>
        <v>6.2253642939748364E-4</v>
      </c>
      <c r="AC160" s="165">
        <f>Return!AC160*AC$255</f>
        <v>4.4369391326083788E-4</v>
      </c>
      <c r="AD160" s="165">
        <f>Return!AD160*AD$255</f>
        <v>9.7072240070354229E-5</v>
      </c>
      <c r="AE160" s="165">
        <f>Return!AE160*AE$255</f>
        <v>5.835622157572828E-5</v>
      </c>
      <c r="AF160" s="166">
        <f t="shared" si="2"/>
        <v>1.0142564567157002E-2</v>
      </c>
      <c r="AG160" s="25"/>
    </row>
    <row r="161" spans="1:33" x14ac:dyDescent="0.2">
      <c r="A161" s="127">
        <f>'DJI Components'!A164</f>
        <v>44308</v>
      </c>
      <c r="B161" s="164">
        <f>Return!B161*B$255</f>
        <v>3.3169055327316363E-6</v>
      </c>
      <c r="C161" s="165">
        <f>Return!C161*C$255</f>
        <v>-4.5271098769542979E-6</v>
      </c>
      <c r="D161" s="165">
        <f>Return!D161*D$255</f>
        <v>-4.8045907906506903E-4</v>
      </c>
      <c r="E161" s="165">
        <f>Return!E161*E$255</f>
        <v>-3.8951260923845526E-4</v>
      </c>
      <c r="F161" s="165">
        <f>Return!F161*F$255</f>
        <v>-2.2465186129183579E-4</v>
      </c>
      <c r="G161" s="165">
        <f>Return!G161*G$255</f>
        <v>-5.119171602996057E-4</v>
      </c>
      <c r="H161" s="165">
        <f>Return!H161*H$255</f>
        <v>-5.7756771732337211E-4</v>
      </c>
      <c r="I161" s="165">
        <f>Return!I161*I$255</f>
        <v>-2.7601258103857604E-4</v>
      </c>
      <c r="J161" s="165">
        <f>Return!J161*J$255</f>
        <v>-1.0376731788254896E-4</v>
      </c>
      <c r="K161" s="165">
        <f>Return!K161*K$255</f>
        <v>-2.0004113956597737E-3</v>
      </c>
      <c r="L161" s="165">
        <f>Return!L161*L$255</f>
        <v>-4.3944513824846579E-4</v>
      </c>
      <c r="M161" s="165">
        <f>Return!M161*M$255</f>
        <v>-1.7932104121474909E-4</v>
      </c>
      <c r="N161" s="165">
        <f>Return!N161*N$255</f>
        <v>-4.5917276010613389E-4</v>
      </c>
      <c r="O161" s="165">
        <f>Return!O161*O$255</f>
        <v>-5.913139624597497E-4</v>
      </c>
      <c r="P161" s="165">
        <f>Return!P161*P$255</f>
        <v>-5.2711110009520483E-4</v>
      </c>
      <c r="Q161" s="165">
        <f>Return!Q161*Q$255</f>
        <v>-2.8213038674903548E-4</v>
      </c>
      <c r="R161" s="165">
        <f>Return!R161*R$255</f>
        <v>-7.0191713108423237E-4</v>
      </c>
      <c r="S161" s="165">
        <f>Return!S161*S$255</f>
        <v>1.0046385014919796E-4</v>
      </c>
      <c r="T161" s="165">
        <f>Return!T161*T$255</f>
        <v>-5.3430850024758223E-4</v>
      </c>
      <c r="U161" s="165">
        <f>Return!U161*U$255</f>
        <v>-4.3620310718643548E-4</v>
      </c>
      <c r="V161" s="165">
        <f>Return!V161*V$255</f>
        <v>-1.847577709151634E-4</v>
      </c>
      <c r="W161" s="165">
        <f>Return!W161*W$255</f>
        <v>-5.4073825421193657E-4</v>
      </c>
      <c r="X161" s="165">
        <f>Return!X161*X$255</f>
        <v>1.1421582333636475E-4</v>
      </c>
      <c r="Y161" s="165">
        <f>Return!Y161*Y$255</f>
        <v>-3.1982250011154402E-4</v>
      </c>
      <c r="Z161" s="165">
        <f>Return!Z161*Z$255</f>
        <v>-1.8973019828855871E-4</v>
      </c>
      <c r="AA161" s="165">
        <f>Return!AA161*AA$255</f>
        <v>-4.9306273064550303E-4</v>
      </c>
      <c r="AB161" s="165">
        <f>Return!AB161*AB$255</f>
        <v>1.7587748455031675E-5</v>
      </c>
      <c r="AC161" s="165">
        <f>Return!AC161*AC$255</f>
        <v>-9.0656615923341653E-4</v>
      </c>
      <c r="AD161" s="165">
        <f>Return!AD161*AD$255</f>
        <v>-3.6118957330195283E-4</v>
      </c>
      <c r="AE161" s="165">
        <f>Return!AE161*AE$255</f>
        <v>-6.3715070738638399E-5</v>
      </c>
      <c r="AF161" s="166">
        <f t="shared" si="2"/>
        <v>-1.1543747889041165E-2</v>
      </c>
      <c r="AG161" s="25"/>
    </row>
    <row r="162" spans="1:33" x14ac:dyDescent="0.2">
      <c r="A162" s="127">
        <f>'DJI Components'!A165</f>
        <v>44309</v>
      </c>
      <c r="B162" s="164">
        <f>Return!B162*B$255</f>
        <v>2.1569653871335396E-4</v>
      </c>
      <c r="C162" s="165">
        <f>Return!C162*C$255</f>
        <v>-6.4102607662337068E-4</v>
      </c>
      <c r="D162" s="165">
        <f>Return!D162*D$255</f>
        <v>2.5877226383198929E-4</v>
      </c>
      <c r="E162" s="165">
        <f>Return!E162*E$255</f>
        <v>6.0128466573769284E-4</v>
      </c>
      <c r="F162" s="165">
        <f>Return!F162*F$255</f>
        <v>5.7611103506925623E-4</v>
      </c>
      <c r="G162" s="165">
        <f>Return!G162*G$255</f>
        <v>1.7766933247849911E-4</v>
      </c>
      <c r="H162" s="165">
        <f>Return!H162*H$255</f>
        <v>1.9811986720514872E-4</v>
      </c>
      <c r="I162" s="165">
        <f>Return!I162*I$255</f>
        <v>2.6537216828478687E-4</v>
      </c>
      <c r="J162" s="165">
        <f>Return!J162*J$255</f>
        <v>1.8370071363641808E-5</v>
      </c>
      <c r="K162" s="165">
        <f>Return!K162*K$255</f>
        <v>6.4555008479675691E-4</v>
      </c>
      <c r="L162" s="165">
        <f>Return!L162*L$255</f>
        <v>8.5638001570214055E-4</v>
      </c>
      <c r="M162" s="165">
        <f>Return!M162*M$255</f>
        <v>-6.9208105845069241E-4</v>
      </c>
      <c r="N162" s="165">
        <f>Return!N162*N$255</f>
        <v>2.5197785810925723E-4</v>
      </c>
      <c r="O162" s="165">
        <f>Return!O162*O$255</f>
        <v>-1.7740120398487046E-3</v>
      </c>
      <c r="P162" s="165">
        <f>Return!P162*P$255</f>
        <v>2.7132738961395858E-4</v>
      </c>
      <c r="Q162" s="165">
        <f>Return!Q162*Q$255</f>
        <v>6.8614241919721469E-5</v>
      </c>
      <c r="R162" s="165">
        <f>Return!R162*R$255</f>
        <v>6.3785191370423113E-4</v>
      </c>
      <c r="S162" s="165">
        <f>Return!S162*S$255</f>
        <v>2.3179872815394612E-4</v>
      </c>
      <c r="T162" s="165">
        <f>Return!T162*T$255</f>
        <v>-3.4203837855047621E-5</v>
      </c>
      <c r="U162" s="165">
        <f>Return!U162*U$255</f>
        <v>5.1586898404571975E-4</v>
      </c>
      <c r="V162" s="165">
        <f>Return!V162*V$255</f>
        <v>2.6062059522380387E-4</v>
      </c>
      <c r="W162" s="165">
        <f>Return!W162*W$255</f>
        <v>-1.708393310985971E-4</v>
      </c>
      <c r="X162" s="165">
        <f>Return!X162*X$255</f>
        <v>3.1121517815449657E-4</v>
      </c>
      <c r="Y162" s="165">
        <f>Return!Y162*Y$255</f>
        <v>4.2129147434694461E-4</v>
      </c>
      <c r="Z162" s="165">
        <f>Return!Z162*Z$255</f>
        <v>3.1690698831855118E-4</v>
      </c>
      <c r="AA162" s="165">
        <f>Return!AA162*AA$255</f>
        <v>1.1638733908962233E-5</v>
      </c>
      <c r="AB162" s="165">
        <f>Return!AB162*AB$255</f>
        <v>3.5593340148144895E-4</v>
      </c>
      <c r="AC162" s="165">
        <f>Return!AC162*AC$255</f>
        <v>2.789387493747168E-4</v>
      </c>
      <c r="AD162" s="165">
        <f>Return!AD162*AD$255</f>
        <v>5.4890337532143008E-5</v>
      </c>
      <c r="AE162" s="165">
        <f>Return!AE162*AE$255</f>
        <v>4.7422668547714152E-5</v>
      </c>
      <c r="AF162" s="166">
        <f t="shared" si="2"/>
        <v>4.5374609417424688E-3</v>
      </c>
      <c r="AG162" s="25"/>
    </row>
    <row r="163" spans="1:33" x14ac:dyDescent="0.2">
      <c r="A163" s="127">
        <f>'DJI Components'!A166</f>
        <v>44312</v>
      </c>
      <c r="B163" s="164">
        <f>Return!B163*B$255</f>
        <v>-4.2367161855100992E-4</v>
      </c>
      <c r="C163" s="165">
        <f>Return!C163*C$255</f>
        <v>1.3880214131316497E-3</v>
      </c>
      <c r="D163" s="165">
        <f>Return!D163*D$255</f>
        <v>-1.9582603922690584E-4</v>
      </c>
      <c r="E163" s="165">
        <f>Return!E163*E$255</f>
        <v>9.9263941620645702E-5</v>
      </c>
      <c r="F163" s="165">
        <f>Return!F163*F$255</f>
        <v>4.2788781718499833E-4</v>
      </c>
      <c r="G163" s="165">
        <f>Return!G163*G$255</f>
        <v>6.5185780430288001E-5</v>
      </c>
      <c r="H163" s="165">
        <f>Return!H163*H$255</f>
        <v>-9.849335011835603E-6</v>
      </c>
      <c r="I163" s="165">
        <f>Return!I163*I$255</f>
        <v>-1.7337764078854124E-4</v>
      </c>
      <c r="J163" s="165">
        <f>Return!J163*J$255</f>
        <v>-4.9568630140714627E-4</v>
      </c>
      <c r="K163" s="165">
        <f>Return!K163*K$255</f>
        <v>4.8301399962946691E-5</v>
      </c>
      <c r="L163" s="165">
        <f>Return!L163*L$255</f>
        <v>4.0960492375336313E-4</v>
      </c>
      <c r="M163" s="165">
        <f>Return!M163*M$255</f>
        <v>-4.4246414253897487E-4</v>
      </c>
      <c r="N163" s="165">
        <f>Return!N163*N$255</f>
        <v>-4.0137339007914049E-4</v>
      </c>
      <c r="O163" s="165">
        <f>Return!O163*O$255</f>
        <v>-2.7009002014100427E-4</v>
      </c>
      <c r="P163" s="165">
        <f>Return!P163*P$255</f>
        <v>-2.0126519278842829E-4</v>
      </c>
      <c r="Q163" s="165">
        <f>Return!Q163*Q$255</f>
        <v>-2.8194155110500643E-4</v>
      </c>
      <c r="R163" s="165">
        <f>Return!R163*R$255</f>
        <v>8.2117316970276022E-5</v>
      </c>
      <c r="S163" s="165">
        <f>Return!S163*S$255</f>
        <v>-3.2256287558561912E-4</v>
      </c>
      <c r="T163" s="165">
        <f>Return!T163*T$255</f>
        <v>-1.4980289917316072E-4</v>
      </c>
      <c r="U163" s="165">
        <f>Return!U163*U$255</f>
        <v>5.1055460998143215E-5</v>
      </c>
      <c r="V163" s="165">
        <f>Return!V163*V$255</f>
        <v>3.6101184892318728E-4</v>
      </c>
      <c r="W163" s="165">
        <f>Return!W163*W$255</f>
        <v>-6.6696703996365811E-4</v>
      </c>
      <c r="X163" s="165">
        <f>Return!X163*X$255</f>
        <v>2.7836238872773017E-4</v>
      </c>
      <c r="Y163" s="165">
        <f>Return!Y163*Y$255</f>
        <v>-4.455989300286974E-4</v>
      </c>
      <c r="Z163" s="165">
        <f>Return!Z163*Z$255</f>
        <v>-3.705472444049914E-4</v>
      </c>
      <c r="AA163" s="165">
        <f>Return!AA163*AA$255</f>
        <v>-2.0942408742450347E-4</v>
      </c>
      <c r="AB163" s="165">
        <f>Return!AB163*AB$255</f>
        <v>4.9274782608699216E-5</v>
      </c>
      <c r="AC163" s="165">
        <f>Return!AC163*AC$255</f>
        <v>-1.8232113667798755E-4</v>
      </c>
      <c r="AD163" s="165">
        <f>Return!AD163*AD$255</f>
        <v>-4.7414583877680716E-4</v>
      </c>
      <c r="AE163" s="165">
        <f>Return!AE163*AE$255</f>
        <v>2.2766181704742352E-4</v>
      </c>
      <c r="AF163" s="166">
        <f t="shared" si="2"/>
        <v>-2.2291663923140678E-3</v>
      </c>
      <c r="AG163" s="25"/>
    </row>
    <row r="164" spans="1:33" x14ac:dyDescent="0.2">
      <c r="A164" s="127">
        <f>'DJI Components'!A167</f>
        <v>44313</v>
      </c>
      <c r="B164" s="164">
        <f>Return!B164*B$255</f>
        <v>-8.6493477437589537E-4</v>
      </c>
      <c r="C164" s="165">
        <f>Return!C164*C$255</f>
        <v>4.4355018696003626E-6</v>
      </c>
      <c r="D164" s="165">
        <f>Return!D164*D$255</f>
        <v>-5.0876512457576074E-5</v>
      </c>
      <c r="E164" s="165">
        <f>Return!E164*E$255</f>
        <v>-8.1651325601361785E-5</v>
      </c>
      <c r="F164" s="165">
        <f>Return!F164*F$255</f>
        <v>1.4220220226803803E-4</v>
      </c>
      <c r="G164" s="165">
        <f>Return!G164*G$255</f>
        <v>-3.1806905203043043E-5</v>
      </c>
      <c r="H164" s="165">
        <f>Return!H164*H$255</f>
        <v>3.8744419321971407E-4</v>
      </c>
      <c r="I164" s="165">
        <f>Return!I164*I$255</f>
        <v>-1.7428350453686144E-4</v>
      </c>
      <c r="J164" s="165">
        <f>Return!J164*J$255</f>
        <v>-4.9694371971672108E-5</v>
      </c>
      <c r="K164" s="165">
        <f>Return!K164*K$255</f>
        <v>2.4115808829863934E-4</v>
      </c>
      <c r="L164" s="165">
        <f>Return!L164*L$255</f>
        <v>3.0177923649152836E-4</v>
      </c>
      <c r="M164" s="165">
        <f>Return!M164*M$255</f>
        <v>2.1216879958766051E-4</v>
      </c>
      <c r="N164" s="165">
        <f>Return!N164*N$255</f>
        <v>6.2502580158837101E-5</v>
      </c>
      <c r="O164" s="165">
        <f>Return!O164*O$255</f>
        <v>-4.4814898280516325E-4</v>
      </c>
      <c r="P164" s="165">
        <f>Return!P164*P$255</f>
        <v>1.0359727302030977E-4</v>
      </c>
      <c r="Q164" s="165">
        <f>Return!Q164*Q$255</f>
        <v>-1.9091762706914263E-4</v>
      </c>
      <c r="R164" s="165">
        <f>Return!R164*R$255</f>
        <v>1.5276346288651451E-4</v>
      </c>
      <c r="S164" s="165">
        <f>Return!S164*S$255</f>
        <v>3.83108493390516E-4</v>
      </c>
      <c r="T164" s="165">
        <f>Return!T164*T$255</f>
        <v>-7.3091451036588756E-5</v>
      </c>
      <c r="U164" s="165">
        <f>Return!U164*U$255</f>
        <v>5.3528709522761751E-5</v>
      </c>
      <c r="V164" s="165">
        <f>Return!V164*V$255</f>
        <v>1.2917805895338308E-4</v>
      </c>
      <c r="W164" s="165">
        <f>Return!W164*W$255</f>
        <v>-2.0316421110129951E-5</v>
      </c>
      <c r="X164" s="165">
        <f>Return!X164*X$255</f>
        <v>-1.7695857227536158E-4</v>
      </c>
      <c r="Y164" s="165">
        <f>Return!Y164*Y$255</f>
        <v>-1.1344399786238727E-4</v>
      </c>
      <c r="Z164" s="165">
        <f>Return!Z164*Z$255</f>
        <v>-1.1451734211866219E-4</v>
      </c>
      <c r="AA164" s="165">
        <f>Return!AA164*AA$255</f>
        <v>-3.629545784384939E-4</v>
      </c>
      <c r="AB164" s="165">
        <f>Return!AB164*AB$255</f>
        <v>-6.2225696429496491E-5</v>
      </c>
      <c r="AC164" s="165">
        <f>Return!AC164*AC$255</f>
        <v>-1.3907453062772152E-4</v>
      </c>
      <c r="AD164" s="165">
        <f>Return!AD164*AD$255</f>
        <v>1.136008958421956E-4</v>
      </c>
      <c r="AE164" s="165">
        <f>Return!AE164*AE$255</f>
        <v>6.6929865951848025E-5</v>
      </c>
      <c r="AF164" s="166">
        <f t="shared" si="2"/>
        <v>-6.0049923245801063E-4</v>
      </c>
      <c r="AG164" s="25"/>
    </row>
    <row r="165" spans="1:33" x14ac:dyDescent="0.2">
      <c r="A165" s="127">
        <f>'DJI Components'!A168</f>
        <v>44314</v>
      </c>
      <c r="B165" s="164">
        <f>Return!B165*B$255</f>
        <v>2.5370635516132426E-4</v>
      </c>
      <c r="C165" s="165">
        <f>Return!C165*C$255</f>
        <v>4.832827847613519E-4</v>
      </c>
      <c r="D165" s="165">
        <f>Return!D165*D$255</f>
        <v>-2.4066159263914644E-3</v>
      </c>
      <c r="E165" s="165">
        <f>Return!E165*E$255</f>
        <v>-2.0090706303226661E-4</v>
      </c>
      <c r="F165" s="165">
        <f>Return!F165*F$255</f>
        <v>-9.6369227410803373E-4</v>
      </c>
      <c r="G165" s="165">
        <f>Return!G165*G$255</f>
        <v>2.8363969697501695E-4</v>
      </c>
      <c r="H165" s="165">
        <f>Return!H165*H$255</f>
        <v>8.1791758312644474E-4</v>
      </c>
      <c r="I165" s="165">
        <f>Return!I165*I$255</f>
        <v>-1.6870936672589801E-4</v>
      </c>
      <c r="J165" s="165">
        <f>Return!J165*J$255</f>
        <v>6.2199823483914212E-6</v>
      </c>
      <c r="K165" s="165">
        <f>Return!K165*K$255</f>
        <v>3.5115667939909686E-4</v>
      </c>
      <c r="L165" s="165">
        <f>Return!L165*L$255</f>
        <v>1.4232082034175696E-4</v>
      </c>
      <c r="M165" s="165">
        <f>Return!M165*M$255</f>
        <v>-8.9711272423261448E-6</v>
      </c>
      <c r="N165" s="165">
        <f>Return!N165*N$255</f>
        <v>-9.149848830591519E-5</v>
      </c>
      <c r="O165" s="165">
        <f>Return!O165*O$255</f>
        <v>-2.0125466848505875E-4</v>
      </c>
      <c r="P165" s="165">
        <f>Return!P165*P$255</f>
        <v>2.3237918335724899E-4</v>
      </c>
      <c r="Q165" s="165">
        <f>Return!Q165*Q$255</f>
        <v>-2.4512747711663194E-4</v>
      </c>
      <c r="R165" s="165">
        <f>Return!R165*R$255</f>
        <v>2.159770798898064E-4</v>
      </c>
      <c r="S165" s="165">
        <f>Return!S165*S$255</f>
        <v>-3.6456890568676474E-4</v>
      </c>
      <c r="T165" s="165">
        <f>Return!T165*T$255</f>
        <v>-1.1634073248506886E-4</v>
      </c>
      <c r="U165" s="165">
        <f>Return!U165*U$255</f>
        <v>-9.4285643034371926E-4</v>
      </c>
      <c r="V165" s="165">
        <f>Return!V165*V$255</f>
        <v>-3.5323946948321677E-4</v>
      </c>
      <c r="W165" s="165">
        <f>Return!W165*W$255</f>
        <v>5.5903087802929481E-5</v>
      </c>
      <c r="X165" s="165">
        <f>Return!X165*X$255</f>
        <v>3.8000055793232514E-4</v>
      </c>
      <c r="Y165" s="165">
        <f>Return!Y165*Y$255</f>
        <v>-3.0283591650670516E-4</v>
      </c>
      <c r="Z165" s="165">
        <f>Return!Z165*Z$255</f>
        <v>7.6042247570740068E-6</v>
      </c>
      <c r="AA165" s="165">
        <f>Return!AA165*AA$255</f>
        <v>6.5104166666666666E-5</v>
      </c>
      <c r="AB165" s="165">
        <f>Return!AB165*AB$255</f>
        <v>5.1324328917268973E-4</v>
      </c>
      <c r="AC165" s="165">
        <f>Return!AC165*AC$255</f>
        <v>-6.9825432736321985E-5</v>
      </c>
      <c r="AD165" s="165">
        <f>Return!AD165*AD$255</f>
        <v>-1.1803391200436719E-4</v>
      </c>
      <c r="AE165" s="165">
        <f>Return!AE165*AE$255</f>
        <v>-2.2566435708584927E-4</v>
      </c>
      <c r="AF165" s="166">
        <f t="shared" si="2"/>
        <v>-2.9716860560474842E-3</v>
      </c>
      <c r="AG165" s="25"/>
    </row>
    <row r="166" spans="1:33" x14ac:dyDescent="0.2">
      <c r="A166" s="127">
        <f>'DJI Components'!A169</f>
        <v>44315</v>
      </c>
      <c r="B166" s="164">
        <f>Return!B166*B$255</f>
        <v>5.308035372273719E-4</v>
      </c>
      <c r="C166" s="165">
        <f>Return!C166*C$255</f>
        <v>4.5671345131546024E-4</v>
      </c>
      <c r="D166" s="165">
        <f>Return!D166*D$255</f>
        <v>-2.8163856489035928E-4</v>
      </c>
      <c r="E166" s="165">
        <f>Return!E166*E$255</f>
        <v>-2.4955332260989671E-5</v>
      </c>
      <c r="F166" s="165">
        <f>Return!F166*F$255</f>
        <v>6.7951383919447517E-5</v>
      </c>
      <c r="G166" s="165">
        <f>Return!G166*G$255</f>
        <v>-6.9306958496538151E-4</v>
      </c>
      <c r="H166" s="165">
        <f>Return!H166*H$255</f>
        <v>5.3221852120428621E-4</v>
      </c>
      <c r="I166" s="165">
        <f>Return!I166*I$255</f>
        <v>2.2826452302358765E-4</v>
      </c>
      <c r="J166" s="165">
        <f>Return!J166*J$255</f>
        <v>4.1674317347764053E-4</v>
      </c>
      <c r="K166" s="165">
        <f>Return!K166*K$255</f>
        <v>3.9488073930057005E-4</v>
      </c>
      <c r="L166" s="165">
        <f>Return!L166*L$255</f>
        <v>4.653716937574585E-4</v>
      </c>
      <c r="M166" s="165">
        <f>Return!M166*M$255</f>
        <v>1.5405079539755709E-4</v>
      </c>
      <c r="N166" s="165">
        <f>Return!N166*N$255</f>
        <v>5.8699083111647763E-4</v>
      </c>
      <c r="O166" s="165">
        <f>Return!O166*O$255</f>
        <v>3.8181187750454539E-4</v>
      </c>
      <c r="P166" s="165">
        <f>Return!P166*P$255</f>
        <v>2.8904545454545199E-4</v>
      </c>
      <c r="Q166" s="165">
        <f>Return!Q166*Q$255</f>
        <v>4.5684674133053733E-4</v>
      </c>
      <c r="R166" s="165">
        <f>Return!R166*R$255</f>
        <v>6.4814339656598849E-4</v>
      </c>
      <c r="S166" s="165">
        <f>Return!S166*S$255</f>
        <v>4.0158956898143455E-4</v>
      </c>
      <c r="T166" s="165">
        <f>Return!T166*T$255</f>
        <v>-1.4744658532750792E-3</v>
      </c>
      <c r="U166" s="165">
        <f>Return!U166*U$255</f>
        <v>-2.6843743663658161E-4</v>
      </c>
      <c r="V166" s="165">
        <f>Return!V166*V$255</f>
        <v>6.5029145014123082E-4</v>
      </c>
      <c r="W166" s="165">
        <f>Return!W166*W$255</f>
        <v>2.8158321935184785E-4</v>
      </c>
      <c r="X166" s="165">
        <f>Return!X166*X$255</f>
        <v>-3.5461048446589296E-4</v>
      </c>
      <c r="Y166" s="165">
        <f>Return!Y166*Y$255</f>
        <v>4.1398532347939704E-4</v>
      </c>
      <c r="Z166" s="165">
        <f>Return!Z166*Z$255</f>
        <v>5.879513816496577E-4</v>
      </c>
      <c r="AA166" s="165">
        <f>Return!AA166*AA$255</f>
        <v>5.25725087128596E-4</v>
      </c>
      <c r="AB166" s="165">
        <f>Return!AB166*AB$255</f>
        <v>4.8689998483915088E-4</v>
      </c>
      <c r="AC166" s="165">
        <f>Return!AC166*AC$255</f>
        <v>2.1628497902219656E-4</v>
      </c>
      <c r="AD166" s="165">
        <f>Return!AD166*AD$255</f>
        <v>4.2062658945991594E-4</v>
      </c>
      <c r="AE166" s="165">
        <f>Return!AE166*AE$255</f>
        <v>3.5261882883083444E-4</v>
      </c>
      <c r="AF166" s="166">
        <f t="shared" si="2"/>
        <v>6.8502152760763586E-3</v>
      </c>
      <c r="AG166" s="25"/>
    </row>
    <row r="167" spans="1:33" x14ac:dyDescent="0.2">
      <c r="A167" s="127">
        <f>'DJI Components'!A170</f>
        <v>44316</v>
      </c>
      <c r="B167" s="164">
        <f>Return!B167*B$255</f>
        <v>-3.1985329836945836E-4</v>
      </c>
      <c r="C167" s="165">
        <f>Return!C167*C$255</f>
        <v>-2.7592725831790215E-4</v>
      </c>
      <c r="D167" s="165">
        <f>Return!D167*D$255</f>
        <v>7.0015364392480206E-4</v>
      </c>
      <c r="E167" s="165">
        <f>Return!E167*E$255</f>
        <v>-5.0444237851690425E-4</v>
      </c>
      <c r="F167" s="165">
        <f>Return!F167*F$255</f>
        <v>-2.3028509877975889E-4</v>
      </c>
      <c r="G167" s="165">
        <f>Return!G167*G$255</f>
        <v>9.378526064776811E-5</v>
      </c>
      <c r="H167" s="165">
        <f>Return!H167*H$255</f>
        <v>-1.1942631519626489E-3</v>
      </c>
      <c r="I167" s="165">
        <f>Return!I167*I$255</f>
        <v>-3.5626312390717819E-4</v>
      </c>
      <c r="J167" s="165">
        <f>Return!J167*J$255</f>
        <v>-1.7201008128800248E-4</v>
      </c>
      <c r="K167" s="165">
        <f>Return!K167*K$255</f>
        <v>-8.1173797934450673E-4</v>
      </c>
      <c r="L167" s="165">
        <f>Return!L167*L$255</f>
        <v>-4.2685298912980375E-4</v>
      </c>
      <c r="M167" s="165">
        <f>Return!M167*M$255</f>
        <v>-1.2803350052791688E-4</v>
      </c>
      <c r="N167" s="165">
        <f>Return!N167*N$255</f>
        <v>-1.7110131150305981E-4</v>
      </c>
      <c r="O167" s="165">
        <f>Return!O167*O$255</f>
        <v>-4.2896363124508656E-4</v>
      </c>
      <c r="P167" s="165">
        <f>Return!P167*P$255</f>
        <v>-5.4538729852835475E-4</v>
      </c>
      <c r="Q167" s="165">
        <f>Return!Q167*Q$255</f>
        <v>-2.9841677362109446E-4</v>
      </c>
      <c r="R167" s="165">
        <f>Return!R167*R$255</f>
        <v>-2.964117065565393E-4</v>
      </c>
      <c r="S167" s="165">
        <f>Return!S167*S$255</f>
        <v>1.2329336537681237E-4</v>
      </c>
      <c r="T167" s="165">
        <f>Return!T167*T$255</f>
        <v>3.709722739331604E-4</v>
      </c>
      <c r="U167" s="165">
        <f>Return!U167*U$255</f>
        <v>-4.3562896061470162E-5</v>
      </c>
      <c r="V167" s="165">
        <f>Return!V167*V$255</f>
        <v>-1.6008805443324577E-4</v>
      </c>
      <c r="W167" s="165">
        <f>Return!W167*W$255</f>
        <v>2.2891430441403701E-4</v>
      </c>
      <c r="X167" s="165">
        <f>Return!X167*X$255</f>
        <v>-5.7461369726938456E-4</v>
      </c>
      <c r="Y167" s="165">
        <f>Return!Y167*Y$255</f>
        <v>-2.2264890174232831E-4</v>
      </c>
      <c r="Z167" s="165">
        <f>Return!Z167*Z$255</f>
        <v>-2.2828208045337176E-4</v>
      </c>
      <c r="AA167" s="165">
        <f>Return!AA167*AA$255</f>
        <v>2.733199581297955E-4</v>
      </c>
      <c r="AB167" s="165">
        <f>Return!AB167*AB$255</f>
        <v>-4.6440977596719685E-4</v>
      </c>
      <c r="AC167" s="165">
        <f>Return!AC167*AC$255</f>
        <v>2.2752874879804856E-4</v>
      </c>
      <c r="AD167" s="165">
        <f>Return!AD167*AD$255</f>
        <v>6.684308290327105E-5</v>
      </c>
      <c r="AE167" s="165">
        <f>Return!AE167*AE$255</f>
        <v>1.2410330987136693E-4</v>
      </c>
      <c r="AF167" s="166">
        <f t="shared" si="2"/>
        <v>-5.644641039526152E-3</v>
      </c>
      <c r="AG167" s="25"/>
    </row>
    <row r="168" spans="1:33" x14ac:dyDescent="0.2">
      <c r="A168" s="127">
        <f>'DJI Components'!A171</f>
        <v>44319</v>
      </c>
      <c r="B168" s="164">
        <f>Return!B168*B$255</f>
        <v>2.4855466630426074E-4</v>
      </c>
      <c r="C168" s="165">
        <f>Return!C168*C$255</f>
        <v>3.1518246783331555E-4</v>
      </c>
      <c r="D168" s="165">
        <f>Return!D168*D$255</f>
        <v>7.9842068991718598E-4</v>
      </c>
      <c r="E168" s="165">
        <f>Return!E168*E$255</f>
        <v>2.7384399373517148E-4</v>
      </c>
      <c r="F168" s="165">
        <f>Return!F168*F$255</f>
        <v>1.2519084510711486E-4</v>
      </c>
      <c r="G168" s="165">
        <f>Return!G168*G$255</f>
        <v>8.7672613705347405E-6</v>
      </c>
      <c r="H168" s="165">
        <f>Return!H168*H$255</f>
        <v>7.9557549885191927E-4</v>
      </c>
      <c r="I168" s="165">
        <f>Return!I168*I$255</f>
        <v>1.7023374582597245E-4</v>
      </c>
      <c r="J168" s="165">
        <f>Return!J168*J$255</f>
        <v>3.0875632950475571E-4</v>
      </c>
      <c r="K168" s="165">
        <f>Return!K168*K$255</f>
        <v>1.093334933333338E-3</v>
      </c>
      <c r="L168" s="165">
        <f>Return!L168*L$255</f>
        <v>1.6358080462150297E-4</v>
      </c>
      <c r="M168" s="165">
        <f>Return!M168*M$255</f>
        <v>2.3912602376500539E-5</v>
      </c>
      <c r="N168" s="165">
        <f>Return!N168*N$255</f>
        <v>6.7970213848633776E-4</v>
      </c>
      <c r="O168" s="165">
        <f>Return!O168*O$255</f>
        <v>-1.5644070032633239E-4</v>
      </c>
      <c r="P168" s="165">
        <f>Return!P168*P$255</f>
        <v>6.7427753473789191E-4</v>
      </c>
      <c r="Q168" s="165">
        <f>Return!Q168*Q$255</f>
        <v>5.0800120054899094E-4</v>
      </c>
      <c r="R168" s="165">
        <f>Return!R168*R$255</f>
        <v>-9.7522269001004691E-5</v>
      </c>
      <c r="S168" s="165">
        <f>Return!S168*S$255</f>
        <v>-7.3422003218496598E-5</v>
      </c>
      <c r="T168" s="165">
        <f>Return!T168*T$255</f>
        <v>6.6219347429182418E-4</v>
      </c>
      <c r="U168" s="165">
        <f>Return!U168*U$255</f>
        <v>-4.2296773320948947E-5</v>
      </c>
      <c r="V168" s="165">
        <f>Return!V168*V$255</f>
        <v>1.0305233385056548E-4</v>
      </c>
      <c r="W168" s="165">
        <f>Return!W168*W$255</f>
        <v>3.9474392237162089E-4</v>
      </c>
      <c r="X168" s="165">
        <f>Return!X168*X$255</f>
        <v>-9.494054360056829E-4</v>
      </c>
      <c r="Y168" s="165">
        <f>Return!Y168*Y$255</f>
        <v>4.1596447046947648E-4</v>
      </c>
      <c r="Z168" s="165">
        <f>Return!Z168*Z$255</f>
        <v>5.9344752705124584E-4</v>
      </c>
      <c r="AA168" s="165">
        <f>Return!AA168*AA$255</f>
        <v>7.4982406270137264E-5</v>
      </c>
      <c r="AB168" s="165">
        <f>Return!AB168*AB$255</f>
        <v>-1.3558214993077226E-4</v>
      </c>
      <c r="AC168" s="165">
        <f>Return!AC168*AC$255</f>
        <v>7.5329632466904304E-4</v>
      </c>
      <c r="AD168" s="165">
        <f>Return!AD168*AD$255</f>
        <v>5.2652679980387247E-4</v>
      </c>
      <c r="AE168" s="165">
        <f>Return!AE168*AE$255</f>
        <v>-9.1389633557903421E-5</v>
      </c>
      <c r="AF168" s="166">
        <f t="shared" si="2"/>
        <v>8.165483005971438E-3</v>
      </c>
      <c r="AG168" s="25"/>
    </row>
    <row r="169" spans="1:33" x14ac:dyDescent="0.2">
      <c r="A169" s="127">
        <f>'DJI Components'!A172</f>
        <v>44320</v>
      </c>
      <c r="B169" s="164">
        <f>Return!B169*B$255</f>
        <v>1.29232162885895E-4</v>
      </c>
      <c r="C169" s="165">
        <f>Return!C169*C$255</f>
        <v>-5.8140395083413253E-5</v>
      </c>
      <c r="D169" s="165">
        <f>Return!D169*D$255</f>
        <v>2.6897002739350028E-4</v>
      </c>
      <c r="E169" s="165">
        <f>Return!E169*E$255</f>
        <v>-1.17951693770398E-3</v>
      </c>
      <c r="F169" s="165">
        <f>Return!F169*F$255</f>
        <v>-2.2109740872402843E-4</v>
      </c>
      <c r="G169" s="165">
        <f>Return!G169*G$255</f>
        <v>7.6551197877762576E-4</v>
      </c>
      <c r="H169" s="165">
        <f>Return!H169*H$255</f>
        <v>1.8320288243345306E-4</v>
      </c>
      <c r="I169" s="165">
        <f>Return!I169*I$255</f>
        <v>-2.9965410590791682E-4</v>
      </c>
      <c r="J169" s="165">
        <f>Return!J169*J$255</f>
        <v>-2.080280225159048E-4</v>
      </c>
      <c r="K169" s="165">
        <f>Return!K169*K$255</f>
        <v>8.6237951065625635E-4</v>
      </c>
      <c r="L169" s="165">
        <f>Return!L169*L$255</f>
        <v>-3.0463026078027717E-5</v>
      </c>
      <c r="M169" s="165">
        <f>Return!M169*M$255</f>
        <v>3.3303405465547888E-4</v>
      </c>
      <c r="N169" s="165">
        <f>Return!N169*N$255</f>
        <v>2.523188182663875E-4</v>
      </c>
      <c r="O169" s="165">
        <f>Return!O169*O$255</f>
        <v>-2.0956805947961824E-4</v>
      </c>
      <c r="P169" s="165">
        <f>Return!P169*P$255</f>
        <v>2.3028209556707295E-4</v>
      </c>
      <c r="Q169" s="165">
        <f>Return!Q169*Q$255</f>
        <v>5.1651370811535511E-4</v>
      </c>
      <c r="R169" s="165">
        <f>Return!R169*R$255</f>
        <v>4.6078833815343945E-4</v>
      </c>
      <c r="S169" s="165">
        <f>Return!S169*S$255</f>
        <v>-2.4056107636181157E-4</v>
      </c>
      <c r="T169" s="165">
        <f>Return!T169*T$255</f>
        <v>4.3880459770144025E-6</v>
      </c>
      <c r="U169" s="165">
        <f>Return!U169*U$255</f>
        <v>-5.3866010003443825E-4</v>
      </c>
      <c r="V169" s="165">
        <f>Return!V169*V$255</f>
        <v>-3.7084266985524248E-4</v>
      </c>
      <c r="W169" s="165">
        <f>Return!W169*W$255</f>
        <v>-1.1358197530864089E-4</v>
      </c>
      <c r="X169" s="165">
        <f>Return!X169*X$255</f>
        <v>-9.8021721890009968E-4</v>
      </c>
      <c r="Y169" s="165">
        <f>Return!Y169*Y$255</f>
        <v>4.1296869735322578E-4</v>
      </c>
      <c r="Z169" s="165">
        <f>Return!Z169*Z$255</f>
        <v>4.4674403222582835E-4</v>
      </c>
      <c r="AA169" s="165">
        <f>Return!AA169*AA$255</f>
        <v>3.9134439657036629E-4</v>
      </c>
      <c r="AB169" s="165">
        <f>Return!AB169*AB$255</f>
        <v>-8.3115084978657716E-5</v>
      </c>
      <c r="AC169" s="165">
        <f>Return!AC169*AC$255</f>
        <v>-1.1049723960400159E-4</v>
      </c>
      <c r="AD169" s="165">
        <f>Return!AD169*AD$255</f>
        <v>-3.2835961376628624E-4</v>
      </c>
      <c r="AE169" s="165">
        <f>Return!AE169*AE$255</f>
        <v>-2.2640199701009871E-4</v>
      </c>
      <c r="AF169" s="166">
        <f t="shared" si="2"/>
        <v>5.8973817718732603E-5</v>
      </c>
      <c r="AG169" s="25"/>
    </row>
    <row r="170" spans="1:33" x14ac:dyDescent="0.2">
      <c r="A170" s="127">
        <f>'DJI Components'!A173</f>
        <v>44321</v>
      </c>
      <c r="B170" s="164">
        <f>Return!B170*B$255</f>
        <v>3.4440046616843743E-4</v>
      </c>
      <c r="C170" s="165">
        <f>Return!C170*C$255</f>
        <v>4.0121659484382288E-4</v>
      </c>
      <c r="D170" s="165">
        <f>Return!D170*D$255</f>
        <v>2.6816583009311816E-4</v>
      </c>
      <c r="E170" s="165">
        <f>Return!E170*E$255</f>
        <v>6.5182636921123915E-5</v>
      </c>
      <c r="F170" s="165">
        <f>Return!F170*F$255</f>
        <v>-7.7758448306615153E-4</v>
      </c>
      <c r="G170" s="165">
        <f>Return!G170*G$255</f>
        <v>6.3836181303237682E-4</v>
      </c>
      <c r="H170" s="165">
        <f>Return!H170*H$255</f>
        <v>8.9529669624009614E-4</v>
      </c>
      <c r="I170" s="165">
        <f>Return!I170*I$255</f>
        <v>2.7608098881379826E-4</v>
      </c>
      <c r="J170" s="165">
        <f>Return!J170*J$255</f>
        <v>-8.6195667150520033E-5</v>
      </c>
      <c r="K170" s="165">
        <f>Return!K170*K$255</f>
        <v>9.3123878589692255E-4</v>
      </c>
      <c r="L170" s="165">
        <f>Return!L170*L$255</f>
        <v>7.4129117014968637E-4</v>
      </c>
      <c r="M170" s="165">
        <f>Return!M170*M$255</f>
        <v>1.1237916036014688E-4</v>
      </c>
      <c r="N170" s="165">
        <f>Return!N170*N$255</f>
        <v>-7.2121988540663209E-5</v>
      </c>
      <c r="O170" s="165">
        <f>Return!O170*O$255</f>
        <v>-2.9293496334148459E-5</v>
      </c>
      <c r="P170" s="165">
        <f>Return!P170*P$255</f>
        <v>-1.2121189251000549E-4</v>
      </c>
      <c r="Q170" s="165">
        <f>Return!Q170*Q$255</f>
        <v>-1.3907869569660021E-4</v>
      </c>
      <c r="R170" s="165">
        <f>Return!R170*R$255</f>
        <v>4.3735701322417477E-4</v>
      </c>
      <c r="S170" s="165">
        <f>Return!S170*S$255</f>
        <v>1.6819065465866571E-4</v>
      </c>
      <c r="T170" s="165">
        <f>Return!T170*T$255</f>
        <v>7.5009711824970031E-4</v>
      </c>
      <c r="U170" s="165">
        <f>Return!U170*U$255</f>
        <v>-1.7756864512818993E-4</v>
      </c>
      <c r="V170" s="165">
        <f>Return!V170*V$255</f>
        <v>1.672378018367097E-4</v>
      </c>
      <c r="W170" s="165">
        <f>Return!W170*W$255</f>
        <v>-2.6757496065377508E-4</v>
      </c>
      <c r="X170" s="165">
        <f>Return!X170*X$255</f>
        <v>-2.7319873797030753E-4</v>
      </c>
      <c r="Y170" s="165">
        <f>Return!Y170*Y$255</f>
        <v>1.5980024912088571E-4</v>
      </c>
      <c r="Z170" s="165">
        <f>Return!Z170*Z$255</f>
        <v>9.4002043020391393E-5</v>
      </c>
      <c r="AA170" s="165">
        <f>Return!AA170*AA$255</f>
        <v>5.1195109824631045E-5</v>
      </c>
      <c r="AB170" s="165">
        <f>Return!AB170*AB$255</f>
        <v>-4.0511888005194304E-4</v>
      </c>
      <c r="AC170" s="165">
        <f>Return!AC170*AC$255</f>
        <v>2.1557157333527144E-4</v>
      </c>
      <c r="AD170" s="165">
        <f>Return!AD170*AD$255</f>
        <v>-2.8424057027494805E-5</v>
      </c>
      <c r="AE170" s="165">
        <f>Return!AE170*AE$255</f>
        <v>-4.9570420624152063E-4</v>
      </c>
      <c r="AF170" s="166">
        <f t="shared" si="2"/>
        <v>3.8439899954186389E-3</v>
      </c>
      <c r="AG170" s="25"/>
    </row>
    <row r="171" spans="1:33" x14ac:dyDescent="0.2">
      <c r="A171" s="127">
        <f>'DJI Components'!A174</f>
        <v>44322</v>
      </c>
      <c r="B171" s="164">
        <f>Return!B171*B$255</f>
        <v>1.6051131691311078E-4</v>
      </c>
      <c r="C171" s="165">
        <f>Return!C171*C$255</f>
        <v>1.0444103483454962E-4</v>
      </c>
      <c r="D171" s="165">
        <f>Return!D171*D$255</f>
        <v>2.6067735486639729E-4</v>
      </c>
      <c r="E171" s="165">
        <f>Return!E171*E$255</f>
        <v>4.2674965474500667E-4</v>
      </c>
      <c r="F171" s="165">
        <f>Return!F171*F$255</f>
        <v>2.3811684488920606E-4</v>
      </c>
      <c r="G171" s="165">
        <f>Return!G171*G$255</f>
        <v>-1.1350232371709253E-4</v>
      </c>
      <c r="H171" s="165">
        <f>Return!H171*H$255</f>
        <v>1.8354748088178495E-5</v>
      </c>
      <c r="I171" s="165">
        <f>Return!I171*I$255</f>
        <v>8.5403088492018344E-4</v>
      </c>
      <c r="J171" s="165">
        <f>Return!J171*J$255</f>
        <v>3.3333395061728351E-4</v>
      </c>
      <c r="K171" s="165">
        <f>Return!K171*K$255</f>
        <v>4.7500171392194832E-4</v>
      </c>
      <c r="L171" s="165">
        <f>Return!L171*L$255</f>
        <v>7.7829410330743087E-4</v>
      </c>
      <c r="M171" s="165">
        <f>Return!M171*M$255</f>
        <v>3.6400105783632359E-4</v>
      </c>
      <c r="N171" s="165">
        <f>Return!N171*N$255</f>
        <v>5.5513719819800427E-4</v>
      </c>
      <c r="O171" s="165">
        <f>Return!O171*O$255</f>
        <v>1.9935562120277546E-4</v>
      </c>
      <c r="P171" s="165">
        <f>Return!P171*P$255</f>
        <v>7.3451704952588823E-4</v>
      </c>
      <c r="Q171" s="165">
        <f>Return!Q171*Q$255</f>
        <v>1.3367609822788988E-4</v>
      </c>
      <c r="R171" s="165">
        <f>Return!R171*R$255</f>
        <v>6.7081384787166516E-4</v>
      </c>
      <c r="S171" s="165">
        <f>Return!S171*S$255</f>
        <v>-2.5526435976933973E-5</v>
      </c>
      <c r="T171" s="165">
        <f>Return!T171*T$255</f>
        <v>3.432188823796848E-5</v>
      </c>
      <c r="U171" s="165">
        <f>Return!U171*U$255</f>
        <v>4.4089138458679823E-4</v>
      </c>
      <c r="V171" s="165">
        <f>Return!V171*V$255</f>
        <v>3.2271838545474554E-4</v>
      </c>
      <c r="W171" s="165">
        <f>Return!W171*W$255</f>
        <v>4.1959935858038033E-4</v>
      </c>
      <c r="X171" s="165">
        <f>Return!X171*X$255</f>
        <v>4.1009115967446756E-4</v>
      </c>
      <c r="Y171" s="165">
        <f>Return!Y171*Y$255</f>
        <v>2.5320841508647733E-4</v>
      </c>
      <c r="Z171" s="165">
        <f>Return!Z171*Z$255</f>
        <v>1.9959604040404124E-4</v>
      </c>
      <c r="AA171" s="165">
        <f>Return!AA171*AA$255</f>
        <v>3.4077469769025666E-4</v>
      </c>
      <c r="AB171" s="165">
        <f>Return!AB171*AB$255</f>
        <v>3.0685105879052856E-4</v>
      </c>
      <c r="AC171" s="165">
        <f>Return!AC171*AC$255</f>
        <v>-6.120800328239066E-6</v>
      </c>
      <c r="AD171" s="165">
        <f>Return!AD171*AD$255</f>
        <v>1.0668491721116761E-4</v>
      </c>
      <c r="AE171" s="165">
        <f>Return!AE171*AE$255</f>
        <v>5.1420125192924711E-5</v>
      </c>
      <c r="AF171" s="166">
        <f t="shared" si="2"/>
        <v>9.0480203508533329E-3</v>
      </c>
      <c r="AG171" s="25"/>
    </row>
    <row r="172" spans="1:33" x14ac:dyDescent="0.2">
      <c r="A172" s="127">
        <f>'DJI Components'!A175</f>
        <v>44323</v>
      </c>
      <c r="B172" s="164">
        <f>Return!B172*B$255</f>
        <v>1.086907739994943E-4</v>
      </c>
      <c r="C172" s="165">
        <f>Return!C172*C$255</f>
        <v>4.4619899138835056E-4</v>
      </c>
      <c r="D172" s="165">
        <f>Return!D172*D$255</f>
        <v>3.8599336321270736E-4</v>
      </c>
      <c r="E172" s="165">
        <f>Return!E172*E$255</f>
        <v>1.2075483836564427E-4</v>
      </c>
      <c r="F172" s="165">
        <f>Return!F172*F$255</f>
        <v>8.2096848835386813E-4</v>
      </c>
      <c r="G172" s="165">
        <f>Return!G172*G$255</f>
        <v>5.5117305497021096E-4</v>
      </c>
      <c r="H172" s="165">
        <f>Return!H172*H$255</f>
        <v>3.057543042615703E-4</v>
      </c>
      <c r="I172" s="165">
        <f>Return!I172*I$255</f>
        <v>6.2929126549627528E-4</v>
      </c>
      <c r="J172" s="165">
        <f>Return!J172*J$255</f>
        <v>-1.8337000030488325E-5</v>
      </c>
      <c r="K172" s="165">
        <f>Return!K172*K$255</f>
        <v>0</v>
      </c>
      <c r="L172" s="165">
        <f>Return!L172*L$255</f>
        <v>4.4812543710834134E-4</v>
      </c>
      <c r="M172" s="165">
        <f>Return!M172*M$255</f>
        <v>1.8949385948004622E-5</v>
      </c>
      <c r="N172" s="165">
        <f>Return!N172*N$255</f>
        <v>1.649004743874194E-4</v>
      </c>
      <c r="O172" s="165">
        <f>Return!O172*O$255</f>
        <v>2.7976861245733914E-4</v>
      </c>
      <c r="P172" s="165">
        <f>Return!P172*P$255</f>
        <v>-6.6477811613140374E-4</v>
      </c>
      <c r="Q172" s="165">
        <f>Return!Q172*Q$255</f>
        <v>1.5102638554629345E-4</v>
      </c>
      <c r="R172" s="165">
        <f>Return!R172*R$255</f>
        <v>1.140919354356192E-4</v>
      </c>
      <c r="S172" s="165">
        <f>Return!S172*S$255</f>
        <v>-2.8392801264320865E-6</v>
      </c>
      <c r="T172" s="165">
        <f>Return!T172*T$255</f>
        <v>2.6999136053516002E-4</v>
      </c>
      <c r="U172" s="165">
        <f>Return!U172*U$255</f>
        <v>3.6439501911763222E-4</v>
      </c>
      <c r="V172" s="165">
        <f>Return!V172*V$255</f>
        <v>1.0787307009739585E-3</v>
      </c>
      <c r="W172" s="165">
        <f>Return!W172*W$255</f>
        <v>2.4653445991710634E-6</v>
      </c>
      <c r="X172" s="165">
        <f>Return!X172*X$255</f>
        <v>-2.369491674194868E-4</v>
      </c>
      <c r="Y172" s="165">
        <f>Return!Y172*Y$255</f>
        <v>6.4381723779856814E-5</v>
      </c>
      <c r="Z172" s="165">
        <f>Return!Z172*Z$255</f>
        <v>2.1527604353259732E-4</v>
      </c>
      <c r="AA172" s="165">
        <f>Return!AA172*AA$255</f>
        <v>-3.20458756612263E-4</v>
      </c>
      <c r="AB172" s="165">
        <f>Return!AB172*AB$255</f>
        <v>1.152786869259718E-4</v>
      </c>
      <c r="AC172" s="165">
        <f>Return!AC172*AC$255</f>
        <v>4.2844902243444058E-5</v>
      </c>
      <c r="AD172" s="165">
        <f>Return!AD172*AD$255</f>
        <v>-2.0087580808724563E-4</v>
      </c>
      <c r="AE172" s="165">
        <f>Return!AE172*AE$255</f>
        <v>5.59253922555943E-4</v>
      </c>
      <c r="AF172" s="166">
        <f t="shared" si="2"/>
        <v>5.8140668867875545E-3</v>
      </c>
      <c r="AG172" s="25"/>
    </row>
    <row r="173" spans="1:33" x14ac:dyDescent="0.2">
      <c r="A173" s="127">
        <f>'DJI Components'!A176</f>
        <v>44326</v>
      </c>
      <c r="B173" s="164">
        <f>Return!B173*B$255</f>
        <v>6.9926541802568147E-4</v>
      </c>
      <c r="C173" s="165">
        <f>Return!C173*C$255</f>
        <v>-6.2901624428272448E-5</v>
      </c>
      <c r="D173" s="165">
        <f>Return!D173*D$255</f>
        <v>-2.0849061225193996E-4</v>
      </c>
      <c r="E173" s="165">
        <f>Return!E173*E$255</f>
        <v>-8.6015124782229391E-4</v>
      </c>
      <c r="F173" s="165">
        <f>Return!F173*F$255</f>
        <v>-3.5956568978539791E-4</v>
      </c>
      <c r="G173" s="165">
        <f>Return!G173*G$255</f>
        <v>2.24075129865516E-4</v>
      </c>
      <c r="H173" s="165">
        <f>Return!H173*H$255</f>
        <v>-1.363379422742598E-4</v>
      </c>
      <c r="I173" s="165">
        <f>Return!I173*I$255</f>
        <v>-1.6844469399214247E-4</v>
      </c>
      <c r="J173" s="165">
        <f>Return!J173*J$255</f>
        <v>2.4460466867013417E-4</v>
      </c>
      <c r="K173" s="165">
        <f>Return!K173*K$255</f>
        <v>-1.4967072011871826E-4</v>
      </c>
      <c r="L173" s="165">
        <f>Return!L173*L$255</f>
        <v>-1.9862330346099853E-4</v>
      </c>
      <c r="M173" s="165">
        <f>Return!M173*M$255</f>
        <v>3.1324344971096112E-4</v>
      </c>
      <c r="N173" s="165">
        <f>Return!N173*N$255</f>
        <v>1.8373814787521573E-4</v>
      </c>
      <c r="O173" s="165">
        <f>Return!O173*O$255</f>
        <v>-9.8260046179759661E-4</v>
      </c>
      <c r="P173" s="165">
        <f>Return!P173*P$255</f>
        <v>1.6270016174732376E-4</v>
      </c>
      <c r="Q173" s="165">
        <f>Return!Q173*Q$255</f>
        <v>3.5014915924826975E-4</v>
      </c>
      <c r="R173" s="165">
        <f>Return!R173*R$255</f>
        <v>-4.1354501322439967E-6</v>
      </c>
      <c r="S173" s="165">
        <f>Return!S173*S$255</f>
        <v>3.222059045399295E-4</v>
      </c>
      <c r="T173" s="165">
        <f>Return!T173*T$255</f>
        <v>-1.0202618276698624E-4</v>
      </c>
      <c r="U173" s="165">
        <f>Return!U173*U$255</f>
        <v>-6.9714197016031241E-4</v>
      </c>
      <c r="V173" s="165">
        <f>Return!V173*V$255</f>
        <v>-3.4105024320030632E-4</v>
      </c>
      <c r="W173" s="165">
        <f>Return!W173*W$255</f>
        <v>6.215326456716926E-4</v>
      </c>
      <c r="X173" s="165">
        <f>Return!X173*X$255</f>
        <v>-4.018477290223273E-4</v>
      </c>
      <c r="Y173" s="165">
        <f>Return!Y173*Y$255</f>
        <v>1.7826420635032038E-4</v>
      </c>
      <c r="Z173" s="165">
        <f>Return!Z173*Z$255</f>
        <v>2.5859140800083371E-4</v>
      </c>
      <c r="AA173" s="165">
        <f>Return!AA173*AA$255</f>
        <v>4.5413203132154876E-4</v>
      </c>
      <c r="AB173" s="165">
        <f>Return!AB173*AB$255</f>
        <v>-8.8316303815188331E-4</v>
      </c>
      <c r="AC173" s="165">
        <f>Return!AC173*AC$255</f>
        <v>3.5454612790291793E-4</v>
      </c>
      <c r="AD173" s="165">
        <f>Return!AD173*AD$255</f>
        <v>1.4741084480907792E-4</v>
      </c>
      <c r="AE173" s="165">
        <f>Return!AE173*AE$255</f>
        <v>-9.7380258906017603E-5</v>
      </c>
      <c r="AF173" s="166">
        <f t="shared" si="2"/>
        <v>-1.1390718645322741E-3</v>
      </c>
      <c r="AG173" s="25"/>
    </row>
    <row r="174" spans="1:33" x14ac:dyDescent="0.2">
      <c r="A174" s="127">
        <f>'DJI Components'!A177</f>
        <v>44327</v>
      </c>
      <c r="B174" s="164">
        <f>Return!B174*B$255</f>
        <v>-5.8039533837783339E-4</v>
      </c>
      <c r="C174" s="165">
        <f>Return!C174*C$255</f>
        <v>-8.9278215853378913E-4</v>
      </c>
      <c r="D174" s="165">
        <f>Return!D174*D$255</f>
        <v>-4.2223102727871144E-5</v>
      </c>
      <c r="E174" s="165">
        <f>Return!E174*E$255</f>
        <v>-2.4700933249784579E-4</v>
      </c>
      <c r="F174" s="165">
        <f>Return!F174*F$255</f>
        <v>-5.7957156251663795E-4</v>
      </c>
      <c r="G174" s="165">
        <f>Return!G174*G$255</f>
        <v>-4.5477625082185704E-4</v>
      </c>
      <c r="H174" s="165">
        <f>Return!H174*H$255</f>
        <v>-8.7311094886069658E-4</v>
      </c>
      <c r="I174" s="165">
        <f>Return!I174*I$255</f>
        <v>-2.069212440431382E-4</v>
      </c>
      <c r="J174" s="165">
        <f>Return!J174*J$255</f>
        <v>-3.581618405876267E-4</v>
      </c>
      <c r="K174" s="165">
        <f>Return!K174*K$255</f>
        <v>-7.7599783217430216E-5</v>
      </c>
      <c r="L174" s="165">
        <f>Return!L174*L$255</f>
        <v>-7.9201296212820049E-4</v>
      </c>
      <c r="M174" s="165">
        <f>Return!M174*M$255</f>
        <v>-2.5692069867855327E-4</v>
      </c>
      <c r="N174" s="165">
        <f>Return!N174*N$255</f>
        <v>-1.0221223375271981E-3</v>
      </c>
      <c r="O174" s="165">
        <f>Return!O174*O$255</f>
        <v>-5.5386813375258486E-4</v>
      </c>
      <c r="P174" s="165">
        <f>Return!P174*P$255</f>
        <v>-4.4468701436255106E-4</v>
      </c>
      <c r="Q174" s="165">
        <f>Return!Q174*Q$255</f>
        <v>-2.7211663188778286E-4</v>
      </c>
      <c r="R174" s="165">
        <f>Return!R174*R$255</f>
        <v>-5.541099084846161E-4</v>
      </c>
      <c r="S174" s="165">
        <f>Return!S174*S$255</f>
        <v>-4.5689061143115993E-4</v>
      </c>
      <c r="T174" s="165">
        <f>Return!T174*T$255</f>
        <v>-3.0275985785472117E-4</v>
      </c>
      <c r="U174" s="165">
        <f>Return!U174*U$255</f>
        <v>-1.2811136646753891E-4</v>
      </c>
      <c r="V174" s="165">
        <f>Return!V174*V$255</f>
        <v>1.7595333129804362E-4</v>
      </c>
      <c r="W174" s="165">
        <f>Return!W174*W$255</f>
        <v>-1.6464323136935837E-4</v>
      </c>
      <c r="X174" s="165">
        <f>Return!X174*X$255</f>
        <v>2.6025823364155264E-4</v>
      </c>
      <c r="Y174" s="165">
        <f>Return!Y174*Y$255</f>
        <v>-1.0267821409057391E-3</v>
      </c>
      <c r="Z174" s="165">
        <f>Return!Z174*Z$255</f>
        <v>-7.2782299987167085E-4</v>
      </c>
      <c r="AA174" s="165">
        <f>Return!AA174*AA$255</f>
        <v>-5.4883456541218918E-4</v>
      </c>
      <c r="AB174" s="165">
        <f>Return!AB174*AB$255</f>
        <v>-7.228171849235816E-5</v>
      </c>
      <c r="AC174" s="165">
        <f>Return!AC174*AC$255</f>
        <v>-5.2621967229989162E-4</v>
      </c>
      <c r="AD174" s="165">
        <f>Return!AD174*AD$255</f>
        <v>-3.0062110894985743E-4</v>
      </c>
      <c r="AE174" s="165">
        <f>Return!AE174*AE$255</f>
        <v>-4.7567461696315834E-4</v>
      </c>
      <c r="AF174" s="166">
        <f t="shared" si="2"/>
        <v>-1.2502819574084259E-2</v>
      </c>
      <c r="AG174" s="25"/>
    </row>
    <row r="175" spans="1:33" x14ac:dyDescent="0.2">
      <c r="A175" s="127">
        <f>'DJI Components'!A178</f>
        <v>44328</v>
      </c>
      <c r="B175" s="164">
        <f>Return!B175*B$255</f>
        <v>-7.9357385565036838E-4</v>
      </c>
      <c r="C175" s="165">
        <f>Return!C175*C$255</f>
        <v>-4.5975309127072408E-4</v>
      </c>
      <c r="D175" s="165">
        <f>Return!D175*D$255</f>
        <v>-1.9421336801701551E-4</v>
      </c>
      <c r="E175" s="165">
        <f>Return!E175*E$255</f>
        <v>-8.3128343002832148E-4</v>
      </c>
      <c r="F175" s="165">
        <f>Return!F175*F$255</f>
        <v>-1.1796583104758322E-3</v>
      </c>
      <c r="G175" s="165">
        <f>Return!G175*G$255</f>
        <v>-2.758038689479954E-4</v>
      </c>
      <c r="H175" s="165">
        <f>Return!H175*H$255</f>
        <v>2.0931147105217966E-4</v>
      </c>
      <c r="I175" s="165">
        <f>Return!I175*I$255</f>
        <v>-7.7607669470338705E-4</v>
      </c>
      <c r="J175" s="165">
        <f>Return!J175*J$255</f>
        <v>-1.7182069219440579E-4</v>
      </c>
      <c r="K175" s="165">
        <f>Return!K175*K$255</f>
        <v>-4.7153857372028338E-4</v>
      </c>
      <c r="L175" s="165">
        <f>Return!L175*L$255</f>
        <v>-5.1122645778892324E-4</v>
      </c>
      <c r="M175" s="165">
        <f>Return!M175*M$255</f>
        <v>-1.3265856229722614E-3</v>
      </c>
      <c r="N175" s="165">
        <f>Return!N175*N$255</f>
        <v>-1.37704427858976E-3</v>
      </c>
      <c r="O175" s="165">
        <f>Return!O175*O$255</f>
        <v>-8.5998181577067552E-4</v>
      </c>
      <c r="P175" s="165">
        <f>Return!P175*P$255</f>
        <v>-6.7489436965588738E-4</v>
      </c>
      <c r="Q175" s="165">
        <f>Return!Q175*Q$255</f>
        <v>-1.3421916545616936E-4</v>
      </c>
      <c r="R175" s="165">
        <f>Return!R175*R$255</f>
        <v>-2.2917372022339307E-4</v>
      </c>
      <c r="S175" s="165">
        <f>Return!S175*S$255</f>
        <v>-8.4380954056354851E-4</v>
      </c>
      <c r="T175" s="165">
        <f>Return!T175*T$255</f>
        <v>2.3237791526459586E-4</v>
      </c>
      <c r="U175" s="165">
        <f>Return!U175*U$255</f>
        <v>-9.7875917061975839E-4</v>
      </c>
      <c r="V175" s="165">
        <f>Return!V175*V$255</f>
        <v>-9.0674740762643668E-4</v>
      </c>
      <c r="W175" s="165">
        <f>Return!W175*W$255</f>
        <v>-3.5282671413387295E-4</v>
      </c>
      <c r="X175" s="165">
        <f>Return!X175*X$255</f>
        <v>-7.7627343455440121E-4</v>
      </c>
      <c r="Y175" s="165">
        <f>Return!Y175*Y$255</f>
        <v>-6.2543918192474359E-4</v>
      </c>
      <c r="Z175" s="165">
        <f>Return!Z175*Z$255</f>
        <v>-5.125104700426079E-4</v>
      </c>
      <c r="AA175" s="165">
        <f>Return!AA175*AA$255</f>
        <v>-7.4024027889352253E-5</v>
      </c>
      <c r="AB175" s="165">
        <f>Return!AB175*AB$255</f>
        <v>-7.1698762433305421E-4</v>
      </c>
      <c r="AC175" s="165">
        <f>Return!AC175*AC$255</f>
        <v>-7.3746371420364918E-4</v>
      </c>
      <c r="AD175" s="165">
        <f>Return!AD175*AD$255</f>
        <v>-8.6229569387158791E-4</v>
      </c>
      <c r="AE175" s="165">
        <f>Return!AE175*AE$255</f>
        <v>-7.009031104115844E-4</v>
      </c>
      <c r="AF175" s="166">
        <f t="shared" si="2"/>
        <v>-1.7913198019323229E-2</v>
      </c>
      <c r="AG175" s="25"/>
    </row>
    <row r="176" spans="1:33" x14ac:dyDescent="0.2">
      <c r="A176" s="127">
        <f>'DJI Components'!A179</f>
        <v>44329</v>
      </c>
      <c r="B176" s="164">
        <f>Return!B176*B$255</f>
        <v>7.6096765292991508E-4</v>
      </c>
      <c r="C176" s="165">
        <f>Return!C176*C$255</f>
        <v>3.8958173887889319E-4</v>
      </c>
      <c r="D176" s="165">
        <f>Return!D176*D$255</f>
        <v>1.6478690615327659E-4</v>
      </c>
      <c r="E176" s="165">
        <f>Return!E176*E$255</f>
        <v>5.9732400797131522E-4</v>
      </c>
      <c r="F176" s="165">
        <f>Return!F176*F$255</f>
        <v>2.8082253954534825E-4</v>
      </c>
      <c r="G176" s="165">
        <f>Return!G176*G$255</f>
        <v>3.862576435313662E-4</v>
      </c>
      <c r="H176" s="165">
        <f>Return!H176*H$255</f>
        <v>-2.1421346146371551E-4</v>
      </c>
      <c r="I176" s="165">
        <f>Return!I176*I$255</f>
        <v>5.7493800678053803E-4</v>
      </c>
      <c r="J176" s="165">
        <f>Return!J176*J$255</f>
        <v>2.8990685375203845E-4</v>
      </c>
      <c r="K176" s="165">
        <f>Return!K176*K$255</f>
        <v>2.366883699217448E-4</v>
      </c>
      <c r="L176" s="165">
        <f>Return!L176*L$255</f>
        <v>4.1478593629246476E-4</v>
      </c>
      <c r="M176" s="165">
        <f>Return!M176*M$255</f>
        <v>5.5141491180347535E-4</v>
      </c>
      <c r="N176" s="165">
        <f>Return!N176*N$255</f>
        <v>8.8538517350157751E-4</v>
      </c>
      <c r="O176" s="165">
        <f>Return!O176*O$255</f>
        <v>2.4244623105395361E-4</v>
      </c>
      <c r="P176" s="165">
        <f>Return!P176*P$255</f>
        <v>6.770452793267046E-4</v>
      </c>
      <c r="Q176" s="165">
        <f>Return!Q176*Q$255</f>
        <v>3.4879310966931716E-4</v>
      </c>
      <c r="R176" s="165">
        <f>Return!R176*R$255</f>
        <v>8.5741570385676382E-4</v>
      </c>
      <c r="S176" s="165">
        <f>Return!S176*S$255</f>
        <v>2.6761457458733447E-4</v>
      </c>
      <c r="T176" s="165">
        <f>Return!T176*T$255</f>
        <v>2.9487001909406598E-4</v>
      </c>
      <c r="U176" s="165">
        <f>Return!U176*U$255</f>
        <v>5.6206401673640396E-4</v>
      </c>
      <c r="V176" s="165">
        <f>Return!V176*V$255</f>
        <v>5.4977135129904058E-5</v>
      </c>
      <c r="W176" s="165">
        <f>Return!W176*W$255</f>
        <v>5.3612909167947509E-4</v>
      </c>
      <c r="X176" s="165">
        <f>Return!X176*X$255</f>
        <v>2.0898768941569242E-4</v>
      </c>
      <c r="Y176" s="165">
        <f>Return!Y176*Y$255</f>
        <v>8.6937560975609927E-4</v>
      </c>
      <c r="Z176" s="165">
        <f>Return!Z176*Z$255</f>
        <v>2.6231204737620453E-4</v>
      </c>
      <c r="AA176" s="165">
        <f>Return!AA176*AA$255</f>
        <v>2.2827198539063047E-4</v>
      </c>
      <c r="AB176" s="165">
        <f>Return!AB176*AB$255</f>
        <v>4.6986658349876807E-4</v>
      </c>
      <c r="AC176" s="165">
        <f>Return!AC176*AC$255</f>
        <v>6.913008919438024E-4</v>
      </c>
      <c r="AD176" s="165">
        <f>Return!AD176*AD$255</f>
        <v>5.6397502970955142E-4</v>
      </c>
      <c r="AE176" s="165">
        <f>Return!AE176*AE$255</f>
        <v>9.1835813601267213E-5</v>
      </c>
      <c r="AF176" s="166">
        <f t="shared" si="2"/>
        <v>1.2545927091424174E-2</v>
      </c>
      <c r="AG176" s="25"/>
    </row>
    <row r="177" spans="1:33" x14ac:dyDescent="0.2">
      <c r="A177" s="127">
        <f>'DJI Components'!A180</f>
        <v>44330</v>
      </c>
      <c r="B177" s="164">
        <f>Return!B177*B$255</f>
        <v>1.5895661978684305E-4</v>
      </c>
      <c r="C177" s="165">
        <f>Return!C177*C$255</f>
        <v>6.6415540847842474E-4</v>
      </c>
      <c r="D177" s="165">
        <f>Return!D177*D$255</f>
        <v>-9.1244757519552222E-5</v>
      </c>
      <c r="E177" s="165">
        <f>Return!E177*E$255</f>
        <v>6.6149101921935132E-4</v>
      </c>
      <c r="F177" s="165">
        <f>Return!F177*F$255</f>
        <v>8.7285932839049614E-4</v>
      </c>
      <c r="G177" s="165">
        <f>Return!G177*G$255</f>
        <v>2.9991098943623246E-4</v>
      </c>
      <c r="H177" s="165">
        <f>Return!H177*H$255</f>
        <v>8.7176634170728438E-4</v>
      </c>
      <c r="I177" s="165">
        <f>Return!I177*I$255</f>
        <v>2.6036704412140863E-4</v>
      </c>
      <c r="J177" s="165">
        <f>Return!J177*J$255</f>
        <v>1.3453311812632317E-4</v>
      </c>
      <c r="K177" s="165">
        <f>Return!K177*K$255</f>
        <v>8.5683507079411159E-4</v>
      </c>
      <c r="L177" s="165">
        <f>Return!L177*L$255</f>
        <v>9.2527995833605232E-4</v>
      </c>
      <c r="M177" s="165">
        <f>Return!M177*M$255</f>
        <v>5.4840368907439112E-4</v>
      </c>
      <c r="N177" s="165">
        <f>Return!N177*N$255</f>
        <v>-1.8335360749104727E-4</v>
      </c>
      <c r="O177" s="165">
        <f>Return!O177*O$255</f>
        <v>8.2700737494318202E-4</v>
      </c>
      <c r="P177" s="165">
        <f>Return!P177*P$255</f>
        <v>1.1791519434808753E-4</v>
      </c>
      <c r="Q177" s="165">
        <f>Return!Q177*Q$255</f>
        <v>5.0991211518761992E-5</v>
      </c>
      <c r="R177" s="165">
        <f>Return!R177*R$255</f>
        <v>5.1805882352941399E-4</v>
      </c>
      <c r="S177" s="165">
        <f>Return!S177*S$255</f>
        <v>2.8289114709681613E-4</v>
      </c>
      <c r="T177" s="165">
        <f>Return!T177*T$255</f>
        <v>-1.6943932304925116E-4</v>
      </c>
      <c r="U177" s="165">
        <f>Return!U177*U$255</f>
        <v>7.0224458174811635E-4</v>
      </c>
      <c r="V177" s="165">
        <f>Return!V177*V$255</f>
        <v>5.7879699190082809E-4</v>
      </c>
      <c r="W177" s="165">
        <f>Return!W177*W$255</f>
        <v>7.0189272411254797E-5</v>
      </c>
      <c r="X177" s="165">
        <f>Return!X177*X$255</f>
        <v>9.1255278212395063E-4</v>
      </c>
      <c r="Y177" s="165">
        <f>Return!Y177*Y$255</f>
        <v>5.8105140448734267E-4</v>
      </c>
      <c r="Z177" s="165">
        <f>Return!Z177*Z$255</f>
        <v>1.0116751567048609E-4</v>
      </c>
      <c r="AA177" s="165">
        <f>Return!AA177*AA$255</f>
        <v>-6.80167760355362E-5</v>
      </c>
      <c r="AB177" s="165">
        <f>Return!AB177*AB$255</f>
        <v>4.7674338197438714E-4</v>
      </c>
      <c r="AC177" s="165">
        <f>Return!AC177*AC$255</f>
        <v>3.5094200869859965E-4</v>
      </c>
      <c r="AD177" s="165">
        <f>Return!AD177*AD$255</f>
        <v>3.0864172301883948E-4</v>
      </c>
      <c r="AE177" s="165">
        <f>Return!AE177*AE$255</f>
        <v>-8.6725713133544151E-4</v>
      </c>
      <c r="AF177" s="166">
        <f t="shared" si="2"/>
        <v>1.0754440405510157E-2</v>
      </c>
      <c r="AG177" s="25"/>
    </row>
    <row r="178" spans="1:33" x14ac:dyDescent="0.2">
      <c r="A178" s="127">
        <f>'DJI Components'!A181</f>
        <v>44333</v>
      </c>
      <c r="B178" s="164">
        <f>Return!B178*B$255</f>
        <v>1.1905861339028453E-4</v>
      </c>
      <c r="C178" s="165">
        <f>Return!C178*C$255</f>
        <v>-6.1510873066483732E-5</v>
      </c>
      <c r="D178" s="165">
        <f>Return!D178*D$255</f>
        <v>1.3260137111276529E-4</v>
      </c>
      <c r="E178" s="165">
        <f>Return!E178*E$255</f>
        <v>-3.0861776586258436E-4</v>
      </c>
      <c r="F178" s="165">
        <f>Return!F178*F$255</f>
        <v>-7.1490786223615815E-5</v>
      </c>
      <c r="G178" s="165">
        <f>Return!G178*G$255</f>
        <v>3.5228185915229621E-4</v>
      </c>
      <c r="H178" s="165">
        <f>Return!H178*H$255</f>
        <v>4.0802563495606994E-4</v>
      </c>
      <c r="I178" s="165">
        <f>Return!I178*I$255</f>
        <v>2.520289759787205E-5</v>
      </c>
      <c r="J178" s="165">
        <f>Return!J178*J$255</f>
        <v>-5.4815153176194598E-5</v>
      </c>
      <c r="K178" s="165">
        <f>Return!K178*K$255</f>
        <v>5.1553867443204413E-4</v>
      </c>
      <c r="L178" s="165">
        <f>Return!L178*L$255</f>
        <v>4.3388472879953475E-5</v>
      </c>
      <c r="M178" s="165">
        <f>Return!M178*M$255</f>
        <v>-1.3048322719996601E-4</v>
      </c>
      <c r="N178" s="165">
        <f>Return!N178*N$255</f>
        <v>-3.728532525900959E-4</v>
      </c>
      <c r="O178" s="165">
        <f>Return!O178*O$255</f>
        <v>-1.2042156412243413E-5</v>
      </c>
      <c r="P178" s="165">
        <f>Return!P178*P$255</f>
        <v>9.9071058152463043E-5</v>
      </c>
      <c r="Q178" s="165">
        <f>Return!Q178*Q$255</f>
        <v>3.3289859985371116E-5</v>
      </c>
      <c r="R178" s="165">
        <f>Return!R178*R$255</f>
        <v>1.3413877611544075E-4</v>
      </c>
      <c r="S178" s="165">
        <f>Return!S178*S$255</f>
        <v>-5.7552217946010838E-6</v>
      </c>
      <c r="T178" s="165">
        <f>Return!T178*T$255</f>
        <v>6.7271049455438863E-4</v>
      </c>
      <c r="U178" s="165">
        <f>Return!U178*U$255</f>
        <v>-3.9895239059862067E-4</v>
      </c>
      <c r="V178" s="165">
        <f>Return!V178*V$255</f>
        <v>1.1771034716868319E-4</v>
      </c>
      <c r="W178" s="165">
        <f>Return!W178*W$255</f>
        <v>-6.762771058719253E-5</v>
      </c>
      <c r="X178" s="165">
        <f>Return!X178*X$255</f>
        <v>-3.9817543450318957E-4</v>
      </c>
      <c r="Y178" s="165">
        <f>Return!Y178*Y$255</f>
        <v>-5.3993522334857173E-5</v>
      </c>
      <c r="Z178" s="165">
        <f>Return!Z178*Z$255</f>
        <v>-9.5166994815365505E-5</v>
      </c>
      <c r="AA178" s="165">
        <f>Return!AA178*AA$255</f>
        <v>-4.2596695222298547E-4</v>
      </c>
      <c r="AB178" s="165">
        <f>Return!AB178*AB$255</f>
        <v>-7.3440850091588405E-5</v>
      </c>
      <c r="AC178" s="165">
        <f>Return!AC178*AC$255</f>
        <v>3.5947115748743801E-4</v>
      </c>
      <c r="AD178" s="165">
        <f>Return!AD178*AD$255</f>
        <v>-1.5051724530245058E-4</v>
      </c>
      <c r="AE178" s="165">
        <f>Return!AE178*AE$255</f>
        <v>-6.9468337411657808E-4</v>
      </c>
      <c r="AF178" s="166">
        <f t="shared" si="2"/>
        <v>-3.6360369391354283E-4</v>
      </c>
      <c r="AG178" s="25"/>
    </row>
    <row r="179" spans="1:33" x14ac:dyDescent="0.2">
      <c r="A179" s="127">
        <f>'DJI Components'!A182</f>
        <v>44334</v>
      </c>
      <c r="B179" s="164">
        <f>Return!B179*B$255</f>
        <v>-3.3803032354331834E-4</v>
      </c>
      <c r="C179" s="165">
        <f>Return!C179*C$255</f>
        <v>-3.9738110163597777E-4</v>
      </c>
      <c r="D179" s="165">
        <f>Return!D179*D$255</f>
        <v>-2.0075599887558286E-4</v>
      </c>
      <c r="E179" s="165">
        <f>Return!E179*E$255</f>
        <v>-3.7485785320799566E-4</v>
      </c>
      <c r="F179" s="165">
        <f>Return!F179*F$255</f>
        <v>-6.2869989698569975E-5</v>
      </c>
      <c r="G179" s="165">
        <f>Return!G179*G$255</f>
        <v>-7.2442939555403816E-4</v>
      </c>
      <c r="H179" s="165">
        <f>Return!H179*H$255</f>
        <v>-1.3927738421822377E-3</v>
      </c>
      <c r="I179" s="165">
        <f>Return!I179*I$255</f>
        <v>-6.2958066924023721E-6</v>
      </c>
      <c r="J179" s="165">
        <f>Return!J179*J$255</f>
        <v>-1.8301549871306831E-4</v>
      </c>
      <c r="K179" s="165">
        <f>Return!K179*K$255</f>
        <v>-6.4871194573147268E-4</v>
      </c>
      <c r="L179" s="165">
        <f>Return!L179*L$255</f>
        <v>-4.2338090724441203E-4</v>
      </c>
      <c r="M179" s="165">
        <f>Return!M179*M$255</f>
        <v>-6.1082321156227988E-4</v>
      </c>
      <c r="N179" s="165">
        <f>Return!N179*N$255</f>
        <v>-3.3957375270855144E-4</v>
      </c>
      <c r="O179" s="165">
        <f>Return!O179*O$255</f>
        <v>-2.9519970015543889E-4</v>
      </c>
      <c r="P179" s="165">
        <f>Return!P179*P$255</f>
        <v>-2.7565226190027212E-4</v>
      </c>
      <c r="Q179" s="165">
        <f>Return!Q179*Q$255</f>
        <v>1.173738684823918E-5</v>
      </c>
      <c r="R179" s="165">
        <f>Return!R179*R$255</f>
        <v>-4.6962450723213219E-4</v>
      </c>
      <c r="S179" s="165">
        <f>Return!S179*S$255</f>
        <v>3.5969153941284301E-5</v>
      </c>
      <c r="T179" s="165">
        <f>Return!T179*T$255</f>
        <v>-2.0449668596945005E-4</v>
      </c>
      <c r="U179" s="165">
        <f>Return!U179*U$255</f>
        <v>-2.8550331184649112E-4</v>
      </c>
      <c r="V179" s="165">
        <f>Return!V179*V$255</f>
        <v>-2.0770861742173131E-4</v>
      </c>
      <c r="W179" s="165">
        <f>Return!W179*W$255</f>
        <v>-3.4124471573594809E-4</v>
      </c>
      <c r="X179" s="165">
        <f>Return!X179*X$255</f>
        <v>-1.1314609981536438E-4</v>
      </c>
      <c r="Y179" s="165">
        <f>Return!Y179*Y$255</f>
        <v>-6.1570608424336884E-4</v>
      </c>
      <c r="Z179" s="165">
        <f>Return!Z179*Z$255</f>
        <v>1.42753426374879E-4</v>
      </c>
      <c r="AA179" s="165">
        <f>Return!AA179*AA$255</f>
        <v>-4.3723335238580183E-4</v>
      </c>
      <c r="AB179" s="165">
        <f>Return!AB179*AB$255</f>
        <v>-1.280685085550089E-4</v>
      </c>
      <c r="AC179" s="165">
        <f>Return!AC179*AC$255</f>
        <v>-2.4111513395626745E-5</v>
      </c>
      <c r="AD179" s="165">
        <f>Return!AD179*AD$255</f>
        <v>7.2479540685526831E-4</v>
      </c>
      <c r="AE179" s="165">
        <f>Return!AE179*AE$255</f>
        <v>-7.8396243982485161E-5</v>
      </c>
      <c r="AF179" s="166">
        <f t="shared" si="2"/>
        <v>-8.2637358559693539E-3</v>
      </c>
      <c r="AG179" s="25"/>
    </row>
    <row r="180" spans="1:33" x14ac:dyDescent="0.2">
      <c r="A180" s="127">
        <f>'DJI Components'!A183</f>
        <v>44335</v>
      </c>
      <c r="B180" s="164">
        <f>Return!B180*B$255</f>
        <v>-7.0595971386474185E-5</v>
      </c>
      <c r="C180" s="165">
        <f>Return!C180*C$255</f>
        <v>-5.5919519885598104E-5</v>
      </c>
      <c r="D180" s="165">
        <f>Return!D180*D$255</f>
        <v>-2.963134804420268E-4</v>
      </c>
      <c r="E180" s="165">
        <f>Return!E180*E$255</f>
        <v>-4.2716860916565863E-5</v>
      </c>
      <c r="F180" s="165">
        <f>Return!F180*F$255</f>
        <v>-4.5850801417040752E-4</v>
      </c>
      <c r="G180" s="165">
        <f>Return!G180*G$255</f>
        <v>-3.6191116342237185E-4</v>
      </c>
      <c r="H180" s="165">
        <f>Return!H180*H$255</f>
        <v>-9.3551924405098623E-4</v>
      </c>
      <c r="I180" s="165">
        <f>Return!I180*I$255</f>
        <v>-2.8969015681088079E-4</v>
      </c>
      <c r="J180" s="165">
        <f>Return!J180*J$255</f>
        <v>-1.042829100723878E-4</v>
      </c>
      <c r="K180" s="165">
        <f>Return!K180*K$255</f>
        <v>-4.6981926942546437E-4</v>
      </c>
      <c r="L180" s="165">
        <f>Return!L180*L$255</f>
        <v>-5.6506409863066689E-4</v>
      </c>
      <c r="M180" s="165">
        <f>Return!M180*M$255</f>
        <v>-1.4993402430638254E-4</v>
      </c>
      <c r="N180" s="165">
        <f>Return!N180*N$255</f>
        <v>-2.4204030518284458E-4</v>
      </c>
      <c r="O180" s="165">
        <f>Return!O180*O$255</f>
        <v>3.1607160223680412E-4</v>
      </c>
      <c r="P180" s="165">
        <f>Return!P180*P$255</f>
        <v>-1.6677135709527446E-4</v>
      </c>
      <c r="Q180" s="165">
        <f>Return!Q180*Q$255</f>
        <v>-7.235650855814679E-5</v>
      </c>
      <c r="R180" s="165">
        <f>Return!R180*R$255</f>
        <v>-2.5459500137006523E-4</v>
      </c>
      <c r="S180" s="165">
        <f>Return!S180*S$255</f>
        <v>-2.5582417880726607E-4</v>
      </c>
      <c r="T180" s="165">
        <f>Return!T180*T$255</f>
        <v>-8.4006345667445952E-6</v>
      </c>
      <c r="U180" s="165">
        <f>Return!U180*U$255</f>
        <v>5.484202686482457E-6</v>
      </c>
      <c r="V180" s="165">
        <f>Return!V180*V$255</f>
        <v>-6.393210972654884E-4</v>
      </c>
      <c r="W180" s="165">
        <f>Return!W180*W$255</f>
        <v>6.8466105639212552E-5</v>
      </c>
      <c r="X180" s="165">
        <f>Return!X180*X$255</f>
        <v>1.0902181891766431E-3</v>
      </c>
      <c r="Y180" s="165">
        <f>Return!Y180*Y$255</f>
        <v>-6.1456124124396419E-5</v>
      </c>
      <c r="Z180" s="165">
        <f>Return!Z180*Z$255</f>
        <v>-7.1478872368550359E-5</v>
      </c>
      <c r="AA180" s="165">
        <f>Return!AA180*AA$255</f>
        <v>-1.5156931327970171E-4</v>
      </c>
      <c r="AB180" s="165">
        <f>Return!AB180*AB$255</f>
        <v>-1.4481993314533482E-4</v>
      </c>
      <c r="AC180" s="165">
        <f>Return!AC180*AC$255</f>
        <v>-2.7144228271597237E-4</v>
      </c>
      <c r="AD180" s="165">
        <f>Return!AD180*AD$255</f>
        <v>2.3474971738638811E-6</v>
      </c>
      <c r="AE180" s="165">
        <f>Return!AE180*AE$255</f>
        <v>-8.0541611054874004E-5</v>
      </c>
      <c r="AF180" s="166">
        <f t="shared" si="2"/>
        <v>-4.7383043361418666E-3</v>
      </c>
      <c r="AG180" s="25"/>
    </row>
    <row r="181" spans="1:33" x14ac:dyDescent="0.2">
      <c r="A181" s="127">
        <f>'DJI Components'!A184</f>
        <v>44336</v>
      </c>
      <c r="B181" s="164">
        <f>Return!B181*B$255</f>
        <v>-1.5630338464386328E-4</v>
      </c>
      <c r="C181" s="165">
        <f>Return!C181*C$255</f>
        <v>1.7234387226809181E-4</v>
      </c>
      <c r="D181" s="165">
        <f>Return!D181*D$255</f>
        <v>4.4242286847075981E-4</v>
      </c>
      <c r="E181" s="165">
        <f>Return!E181*E$255</f>
        <v>7.0040258720983255E-4</v>
      </c>
      <c r="F181" s="165">
        <f>Return!F181*F$255</f>
        <v>4.7975463101703012E-4</v>
      </c>
      <c r="G181" s="165">
        <f>Return!G181*G$255</f>
        <v>-2.6456003147774522E-4</v>
      </c>
      <c r="H181" s="165">
        <f>Return!H181*H$255</f>
        <v>1.1627939614506921E-4</v>
      </c>
      <c r="I181" s="165">
        <f>Return!I181*I$255</f>
        <v>2.4140587812579995E-4</v>
      </c>
      <c r="J181" s="165">
        <f>Return!J181*J$255</f>
        <v>2.953689112806209E-4</v>
      </c>
      <c r="K181" s="165">
        <f>Return!K181*K$255</f>
        <v>-1.4101676990444512E-4</v>
      </c>
      <c r="L181" s="165">
        <f>Return!L181*L$255</f>
        <v>1.30215039945288E-4</v>
      </c>
      <c r="M181" s="165">
        <f>Return!M181*M$255</f>
        <v>1.2199499584026885E-4</v>
      </c>
      <c r="N181" s="165">
        <f>Return!N181*N$255</f>
        <v>1.5370561770985762E-4</v>
      </c>
      <c r="O181" s="165">
        <f>Return!O181*O$255</f>
        <v>3.5525047527847536E-4</v>
      </c>
      <c r="P181" s="165">
        <f>Return!P181*P$255</f>
        <v>1.6062643815034267E-4</v>
      </c>
      <c r="Q181" s="165">
        <f>Return!Q181*Q$255</f>
        <v>1.9402731819503731E-4</v>
      </c>
      <c r="R181" s="165">
        <f>Return!R181*R$255</f>
        <v>-5.7931226752335378E-5</v>
      </c>
      <c r="S181" s="165">
        <f>Return!S181*S$255</f>
        <v>2.9401101497892321E-4</v>
      </c>
      <c r="T181" s="165">
        <f>Return!T181*T$255</f>
        <v>1.2600958975487556E-4</v>
      </c>
      <c r="U181" s="165">
        <f>Return!U181*U$255</f>
        <v>4.6067800113821871E-4</v>
      </c>
      <c r="V181" s="165">
        <f>Return!V181*V$255</f>
        <v>7.7716853108570724E-5</v>
      </c>
      <c r="W181" s="165">
        <f>Return!W181*W$255</f>
        <v>3.416285843110896E-4</v>
      </c>
      <c r="X181" s="165">
        <f>Return!X181*X$255</f>
        <v>3.6745926991583002E-4</v>
      </c>
      <c r="Y181" s="165">
        <f>Return!Y181*Y$255</f>
        <v>3.84288322717626E-4</v>
      </c>
      <c r="Z181" s="165">
        <f>Return!Z181*Z$255</f>
        <v>-7.0002849002848139E-5</v>
      </c>
      <c r="AA181" s="165">
        <f>Return!AA181*AA$255</f>
        <v>-7.6128487097511699E-5</v>
      </c>
      <c r="AB181" s="165">
        <f>Return!AB181*AB$255</f>
        <v>2.7457530506686347E-4</v>
      </c>
      <c r="AC181" s="165">
        <f>Return!AC181*AC$255</f>
        <v>-1.2771574297179751E-4</v>
      </c>
      <c r="AD181" s="165">
        <f>Return!AD181*AD$255</f>
        <v>1.1743705539416875E-4</v>
      </c>
      <c r="AE181" s="165">
        <f>Return!AE181*AE$255</f>
        <v>4.1157065646827047E-4</v>
      </c>
      <c r="AF181" s="166">
        <f t="shared" si="2"/>
        <v>5.5255141906403633E-3</v>
      </c>
      <c r="AG181" s="25"/>
    </row>
    <row r="182" spans="1:33" x14ac:dyDescent="0.2">
      <c r="A182" s="127">
        <f>'DJI Components'!A185</f>
        <v>44337</v>
      </c>
      <c r="B182" s="164">
        <f>Return!B182*B$255</f>
        <v>3.4714770848613219E-5</v>
      </c>
      <c r="C182" s="165">
        <f>Return!C182*C$255</f>
        <v>2.8718918292626553E-4</v>
      </c>
      <c r="D182" s="165">
        <f>Return!D182*D$255</f>
        <v>-1.2172667348901249E-4</v>
      </c>
      <c r="E182" s="165">
        <f>Return!E182*E$255</f>
        <v>-4.9223628139558604E-4</v>
      </c>
      <c r="F182" s="165">
        <f>Return!F182*F$255</f>
        <v>1.0498591681637952E-3</v>
      </c>
      <c r="G182" s="165">
        <f>Return!G182*G$255</f>
        <v>3.1916251076296031E-4</v>
      </c>
      <c r="H182" s="165">
        <f>Return!H182*H$255</f>
        <v>1.802513875418743E-4</v>
      </c>
      <c r="I182" s="165">
        <f>Return!I182*I$255</f>
        <v>-2.648994108445065E-4</v>
      </c>
      <c r="J182" s="165">
        <f>Return!J182*J$255</f>
        <v>-1.830009082158801E-5</v>
      </c>
      <c r="K182" s="165">
        <f>Return!K182*K$255</f>
        <v>2.7834748671703806E-4</v>
      </c>
      <c r="L182" s="165">
        <f>Return!L182*L$255</f>
        <v>6.0036791168779728E-4</v>
      </c>
      <c r="M182" s="165">
        <f>Return!M182*M$255</f>
        <v>1.6056543104115602E-4</v>
      </c>
      <c r="N182" s="165">
        <f>Return!N182*N$255</f>
        <v>-1.3717948978497762E-5</v>
      </c>
      <c r="O182" s="165">
        <f>Return!O182*O$255</f>
        <v>7.7450698645501842E-5</v>
      </c>
      <c r="P182" s="165">
        <f>Return!P182*P$255</f>
        <v>1.9924010057315774E-4</v>
      </c>
      <c r="Q182" s="165">
        <f>Return!Q182*Q$255</f>
        <v>-2.1433720211790538E-5</v>
      </c>
      <c r="R182" s="165">
        <f>Return!R182*R$255</f>
        <v>3.792828819753809E-4</v>
      </c>
      <c r="S182" s="165">
        <f>Return!S182*S$255</f>
        <v>-1.3495104779908117E-4</v>
      </c>
      <c r="T182" s="165">
        <f>Return!T182*T$255</f>
        <v>-2.0085394500817994E-4</v>
      </c>
      <c r="U182" s="165">
        <f>Return!U182*U$255</f>
        <v>-1.7716082728271484E-4</v>
      </c>
      <c r="V182" s="165">
        <f>Return!V182*V$255</f>
        <v>-1.5257246734481737E-4</v>
      </c>
      <c r="W182" s="165">
        <f>Return!W182*W$255</f>
        <v>0</v>
      </c>
      <c r="X182" s="165">
        <f>Return!X182*X$255</f>
        <v>-1.7874653757595042E-4</v>
      </c>
      <c r="Y182" s="165">
        <f>Return!Y182*Y$255</f>
        <v>5.6672334529802211E-5</v>
      </c>
      <c r="Z182" s="165">
        <f>Return!Z182*Z$255</f>
        <v>2.4389763526543688E-4</v>
      </c>
      <c r="AA182" s="165">
        <f>Return!AA182*AA$255</f>
        <v>7.0434347530060987E-5</v>
      </c>
      <c r="AB182" s="165">
        <f>Return!AB182*AB$255</f>
        <v>4.8578283737462279E-5</v>
      </c>
      <c r="AC182" s="165">
        <f>Return!AC182*AC$255</f>
        <v>1.7094200870361546E-4</v>
      </c>
      <c r="AD182" s="165">
        <f>Return!AD182*AD$255</f>
        <v>-1.5681271577230687E-4</v>
      </c>
      <c r="AE182" s="165">
        <f>Return!AE182*AE$255</f>
        <v>2.0230178064327328E-4</v>
      </c>
      <c r="AF182" s="166">
        <f t="shared" si="2"/>
        <v>2.4258462547691599E-3</v>
      </c>
      <c r="AG182" s="25"/>
    </row>
    <row r="183" spans="1:33" x14ac:dyDescent="0.2">
      <c r="A183" s="127">
        <f>'DJI Components'!A186</f>
        <v>44340</v>
      </c>
      <c r="B183" s="164">
        <f>Return!B183*B$255</f>
        <v>1.2384821101828851E-4</v>
      </c>
      <c r="C183" s="165">
        <f>Return!C183*C$255</f>
        <v>3.7610846697186211E-4</v>
      </c>
      <c r="D183" s="165">
        <f>Return!D183*D$255</f>
        <v>-4.3291702388185879E-4</v>
      </c>
      <c r="E183" s="165">
        <f>Return!E183*E$255</f>
        <v>4.4380610699194339E-4</v>
      </c>
      <c r="F183" s="165">
        <f>Return!F183*F$255</f>
        <v>3.7191535671262282E-4</v>
      </c>
      <c r="G183" s="165">
        <f>Return!G183*G$255</f>
        <v>2.5431320770148426E-4</v>
      </c>
      <c r="H183" s="165">
        <f>Return!H183*H$255</f>
        <v>4.738106535270366E-4</v>
      </c>
      <c r="I183" s="165">
        <f>Return!I183*I$255</f>
        <v>6.1033695721279075E-4</v>
      </c>
      <c r="J183" s="165">
        <f>Return!J183*J$255</f>
        <v>1.0984987385298517E-4</v>
      </c>
      <c r="K183" s="165">
        <f>Return!K183*K$255</f>
        <v>3.486856405050457E-4</v>
      </c>
      <c r="L183" s="165">
        <f>Return!L183*L$255</f>
        <v>1.847502634353478E-4</v>
      </c>
      <c r="M183" s="165">
        <f>Return!M183*M$255</f>
        <v>2.6881765594288787E-4</v>
      </c>
      <c r="N183" s="165">
        <f>Return!N183*N$255</f>
        <v>-9.8171985136522955E-5</v>
      </c>
      <c r="O183" s="165">
        <f>Return!O183*O$255</f>
        <v>5.2306049014287182E-4</v>
      </c>
      <c r="P183" s="165">
        <f>Return!P183*P$255</f>
        <v>-4.6068811452637529E-6</v>
      </c>
      <c r="Q183" s="165">
        <f>Return!Q183*Q$255</f>
        <v>-7.9941503511985848E-5</v>
      </c>
      <c r="R183" s="165">
        <f>Return!R183*R$255</f>
        <v>1.8033300101644536E-4</v>
      </c>
      <c r="S183" s="165">
        <f>Return!S183*S$255</f>
        <v>9.6580606802872571E-5</v>
      </c>
      <c r="T183" s="165">
        <f>Return!T183*T$255</f>
        <v>-6.3149565648697628E-5</v>
      </c>
      <c r="U183" s="165">
        <f>Return!U183*U$255</f>
        <v>7.6273620287476231E-4</v>
      </c>
      <c r="V183" s="165">
        <f>Return!V183*V$255</f>
        <v>3.5177495295920142E-4</v>
      </c>
      <c r="W183" s="165">
        <f>Return!W183*W$255</f>
        <v>-9.6601449275368623E-6</v>
      </c>
      <c r="X183" s="165">
        <f>Return!X183*X$255</f>
        <v>6.6043714026024303E-4</v>
      </c>
      <c r="Y183" s="165">
        <f>Return!Y183*Y$255</f>
        <v>-7.3339618556622627E-5</v>
      </c>
      <c r="Z183" s="165">
        <f>Return!Z183*Z$255</f>
        <v>-5.5065065855275371E-5</v>
      </c>
      <c r="AA183" s="165">
        <f>Return!AA183*AA$255</f>
        <v>4.1000410004099486E-5</v>
      </c>
      <c r="AB183" s="165">
        <f>Return!AB183*AB$255</f>
        <v>3.7482955638171351E-4</v>
      </c>
      <c r="AC183" s="165">
        <f>Return!AC183*AC$255</f>
        <v>-3.0368682634196451E-5</v>
      </c>
      <c r="AD183" s="165">
        <f>Return!AD183*AD$255</f>
        <v>2.3503821281615579E-6</v>
      </c>
      <c r="AE183" s="165">
        <f>Return!AE183*AE$255</f>
        <v>3.692969966112643E-4</v>
      </c>
      <c r="AF183" s="166">
        <f t="shared" si="2"/>
        <v>6.0814216617559695E-3</v>
      </c>
      <c r="AG183" s="25"/>
    </row>
    <row r="184" spans="1:33" x14ac:dyDescent="0.2">
      <c r="A184" s="127">
        <f>'DJI Components'!A187</f>
        <v>44341</v>
      </c>
      <c r="B184" s="164">
        <f>Return!B184*B$255</f>
        <v>-1.4806672845335173E-4</v>
      </c>
      <c r="C184" s="165">
        <f>Return!C184*C$255</f>
        <v>-1.3237603041924562E-4</v>
      </c>
      <c r="D184" s="165">
        <f>Return!D184*D$255</f>
        <v>-7.7362933064244839E-4</v>
      </c>
      <c r="E184" s="165">
        <f>Return!E184*E$255</f>
        <v>-5.2451089207202392E-5</v>
      </c>
      <c r="F184" s="165">
        <f>Return!F184*F$255</f>
        <v>4.6327534987133191E-4</v>
      </c>
      <c r="G184" s="165">
        <f>Return!G184*G$255</f>
        <v>-2.6214947729297222E-4</v>
      </c>
      <c r="H184" s="165">
        <f>Return!H184*H$255</f>
        <v>-5.4608429064553581E-4</v>
      </c>
      <c r="I184" s="165">
        <f>Return!I184*I$255</f>
        <v>-4.9945683647608281E-5</v>
      </c>
      <c r="J184" s="165">
        <f>Return!J184*J$255</f>
        <v>-6.081508626794759E-6</v>
      </c>
      <c r="K184" s="165">
        <f>Return!K184*K$255</f>
        <v>-2.4442941672722467E-4</v>
      </c>
      <c r="L184" s="165">
        <f>Return!L184*L$255</f>
        <v>-3.4212159870637601E-4</v>
      </c>
      <c r="M184" s="165">
        <f>Return!M184*M$255</f>
        <v>-1.4222325925925908E-4</v>
      </c>
      <c r="N184" s="165">
        <f>Return!N184*N$255</f>
        <v>2.0221954265302599E-4</v>
      </c>
      <c r="O184" s="165">
        <f>Return!O184*O$255</f>
        <v>-5.2668540250503748E-5</v>
      </c>
      <c r="P184" s="165">
        <f>Return!P184*P$255</f>
        <v>-2.142085852159877E-4</v>
      </c>
      <c r="Q184" s="165">
        <f>Return!Q184*Q$255</f>
        <v>-9.1859863526359362E-5</v>
      </c>
      <c r="R184" s="165">
        <f>Return!R184*R$255</f>
        <v>-3.44459474203355E-4</v>
      </c>
      <c r="S184" s="165">
        <f>Return!S184*S$255</f>
        <v>3.3058082306787932E-5</v>
      </c>
      <c r="T184" s="165">
        <f>Return!T184*T$255</f>
        <v>-6.4532430390378632E-4</v>
      </c>
      <c r="U184" s="165">
        <f>Return!U184*U$255</f>
        <v>1.2494377591891018E-4</v>
      </c>
      <c r="V184" s="165">
        <f>Return!V184*V$255</f>
        <v>6.4649908965885847E-5</v>
      </c>
      <c r="W184" s="165">
        <f>Return!W184*W$255</f>
        <v>1.1355609745656488E-4</v>
      </c>
      <c r="X184" s="165">
        <f>Return!X184*X$255</f>
        <v>1.0573182139304768E-4</v>
      </c>
      <c r="Y184" s="165">
        <f>Return!Y184*Y$255</f>
        <v>-4.5779899933553466E-4</v>
      </c>
      <c r="Z184" s="165">
        <f>Return!Z184*Z$255</f>
        <v>1.7033507228611338E-4</v>
      </c>
      <c r="AA184" s="165">
        <f>Return!AA184*AA$255</f>
        <v>-2.9250029250029358E-4</v>
      </c>
      <c r="AB184" s="165">
        <f>Return!AB184*AB$255</f>
        <v>-4.3607621205069926E-5</v>
      </c>
      <c r="AC184" s="165">
        <f>Return!AC184*AC$255</f>
        <v>-3.8908321275153978E-4</v>
      </c>
      <c r="AD184" s="165">
        <f>Return!AD184*AD$255</f>
        <v>1.3638097734602154E-4</v>
      </c>
      <c r="AE184" s="165">
        <f>Return!AE184*AE$255</f>
        <v>3.5568814589740001E-4</v>
      </c>
      <c r="AF184" s="166">
        <f t="shared" si="2"/>
        <v>-3.4612305324253595E-3</v>
      </c>
      <c r="AG184" s="25"/>
    </row>
    <row r="185" spans="1:33" x14ac:dyDescent="0.2">
      <c r="A185" s="127">
        <f>'DJI Components'!A188</f>
        <v>44342</v>
      </c>
      <c r="B185" s="164">
        <f>Return!B185*B$255</f>
        <v>-2.1483812649906546E-5</v>
      </c>
      <c r="C185" s="165">
        <f>Return!C185*C$255</f>
        <v>1.2024703458368702E-4</v>
      </c>
      <c r="D185" s="165">
        <f>Return!D185*D$255</f>
        <v>-4.752061983471075E-4</v>
      </c>
      <c r="E185" s="165">
        <f>Return!E185*E$255</f>
        <v>-1.3134751566038863E-5</v>
      </c>
      <c r="F185" s="165">
        <f>Return!F185*F$255</f>
        <v>8.7229651202617534E-5</v>
      </c>
      <c r="G185" s="165">
        <f>Return!G185*G$255</f>
        <v>7.5896193244477203E-5</v>
      </c>
      <c r="H185" s="165">
        <f>Return!H185*H$255</f>
        <v>8.0228488424453434E-5</v>
      </c>
      <c r="I185" s="165">
        <f>Return!I185*I$255</f>
        <v>-2.5011004345445081E-4</v>
      </c>
      <c r="J185" s="165">
        <f>Return!J185*J$255</f>
        <v>1.4601082656182652E-4</v>
      </c>
      <c r="K185" s="165">
        <f>Return!K185*K$255</f>
        <v>2.5588981861881523E-4</v>
      </c>
      <c r="L185" s="165">
        <f>Return!L185*L$255</f>
        <v>2.6428025940906279E-4</v>
      </c>
      <c r="M185" s="165">
        <f>Return!M185*M$255</f>
        <v>3.4221717429409415E-5</v>
      </c>
      <c r="N185" s="165">
        <f>Return!N185*N$255</f>
        <v>6.1035201262830499E-5</v>
      </c>
      <c r="O185" s="165">
        <f>Return!O185*O$255</f>
        <v>2.9306020092130976E-5</v>
      </c>
      <c r="P185" s="165">
        <f>Return!P185*P$255</f>
        <v>-9.5043238973287669E-5</v>
      </c>
      <c r="Q185" s="165">
        <f>Return!Q185*Q$255</f>
        <v>-1.9794508233836883E-4</v>
      </c>
      <c r="R185" s="165">
        <f>Return!R185*R$255</f>
        <v>-4.1198639189425163E-6</v>
      </c>
      <c r="S185" s="165">
        <f>Return!S185*S$255</f>
        <v>3.0155222553155763E-5</v>
      </c>
      <c r="T185" s="165">
        <f>Return!T185*T$255</f>
        <v>-1.1612697007895208E-4</v>
      </c>
      <c r="U185" s="165">
        <f>Return!U185*U$255</f>
        <v>-3.0456591859514179E-5</v>
      </c>
      <c r="V185" s="165">
        <f>Return!V185*V$255</f>
        <v>6.3777840630993381E-4</v>
      </c>
      <c r="W185" s="165">
        <f>Return!W185*W$255</f>
        <v>-7.4646154657154179E-5</v>
      </c>
      <c r="X185" s="165">
        <f>Return!X185*X$255</f>
        <v>2.88376434857344E-4</v>
      </c>
      <c r="Y185" s="165">
        <f>Return!Y185*Y$255</f>
        <v>1.2562461166693386E-4</v>
      </c>
      <c r="Z185" s="165">
        <f>Return!Z185*Z$255</f>
        <v>1.2912319303426401E-5</v>
      </c>
      <c r="AA185" s="165">
        <f>Return!AA185*AA$255</f>
        <v>-7.0820939565626367E-5</v>
      </c>
      <c r="AB185" s="165">
        <f>Return!AB185*AB$255</f>
        <v>-2.8381756556078073E-4</v>
      </c>
      <c r="AC185" s="165">
        <f>Return!AC185*AC$255</f>
        <v>-1.3409614567440756E-3</v>
      </c>
      <c r="AD185" s="165">
        <f>Return!AD185*AD$255</f>
        <v>-3.9810314453014863E-5</v>
      </c>
      <c r="AE185" s="165">
        <f>Return!AE185*AE$255</f>
        <v>5.6763921856887536E-5</v>
      </c>
      <c r="AF185" s="166">
        <f t="shared" si="2"/>
        <v>-7.0772685679022893E-4</v>
      </c>
      <c r="AG185" s="25"/>
    </row>
    <row r="186" spans="1:33" x14ac:dyDescent="0.2">
      <c r="A186" s="127">
        <f>'DJI Components'!A189</f>
        <v>44343</v>
      </c>
      <c r="B186" s="164">
        <f>Return!B186*B$255</f>
        <v>2.7449862478587199E-4</v>
      </c>
      <c r="C186" s="165">
        <f>Return!C186*C$255</f>
        <v>2.4383129132932169E-4</v>
      </c>
      <c r="D186" s="165">
        <f>Return!D186*D$255</f>
        <v>-4.527359685955079E-4</v>
      </c>
      <c r="E186" s="165">
        <f>Return!E186*E$255</f>
        <v>-4.1256051103761107E-4</v>
      </c>
      <c r="F186" s="165">
        <f>Return!F186*F$255</f>
        <v>1.2884785727681999E-3</v>
      </c>
      <c r="G186" s="165">
        <f>Return!G186*G$255</f>
        <v>5.0060885040205481E-4</v>
      </c>
      <c r="H186" s="165">
        <f>Return!H186*H$255</f>
        <v>-3.5535951082649544E-4</v>
      </c>
      <c r="I186" s="165">
        <f>Return!I186*I$255</f>
        <v>6.2987462987459018E-6</v>
      </c>
      <c r="J186" s="165">
        <f>Return!J186*J$255</f>
        <v>2.7863771782611716E-4</v>
      </c>
      <c r="K186" s="165">
        <f>Return!K186*K$255</f>
        <v>-4.3600977432801296E-4</v>
      </c>
      <c r="L186" s="165">
        <f>Return!L186*L$255</f>
        <v>3.6018881009199549E-4</v>
      </c>
      <c r="M186" s="165">
        <f>Return!M186*M$255</f>
        <v>1.0404125793538259E-3</v>
      </c>
      <c r="N186" s="165">
        <f>Return!N186*N$255</f>
        <v>1.5126230937219099E-4</v>
      </c>
      <c r="O186" s="165">
        <f>Return!O186*O$255</f>
        <v>4.7435115276473665E-4</v>
      </c>
      <c r="P186" s="165">
        <f>Return!P186*P$255</f>
        <v>1.0229273833079292E-4</v>
      </c>
      <c r="Q186" s="165">
        <f>Return!Q186*Q$255</f>
        <v>-5.1262591280702241E-5</v>
      </c>
      <c r="R186" s="165">
        <f>Return!R186*R$255</f>
        <v>5.1906403197926978E-4</v>
      </c>
      <c r="S186" s="165">
        <f>Return!S186*S$255</f>
        <v>3.60088219666325E-4</v>
      </c>
      <c r="T186" s="165">
        <f>Return!T186*T$255</f>
        <v>-5.6541067109148926E-4</v>
      </c>
      <c r="U186" s="165">
        <f>Return!U186*U$255</f>
        <v>-2.8894547916526273E-4</v>
      </c>
      <c r="V186" s="165">
        <f>Return!V186*V$255</f>
        <v>-8.0356734704430569E-5</v>
      </c>
      <c r="W186" s="165">
        <f>Return!W186*W$255</f>
        <v>-7.577949400688381E-4</v>
      </c>
      <c r="X186" s="165">
        <f>Return!X186*X$255</f>
        <v>-5.5874711443992808E-4</v>
      </c>
      <c r="Y186" s="165">
        <f>Return!Y186*Y$255</f>
        <v>4.6879789021763151E-4</v>
      </c>
      <c r="Z186" s="165">
        <f>Return!Z186*Z$255</f>
        <v>-4.1139615135780495E-5</v>
      </c>
      <c r="AA186" s="165">
        <f>Return!AA186*AA$255</f>
        <v>-4.1400519729114146E-5</v>
      </c>
      <c r="AB186" s="165">
        <f>Return!AB186*AB$255</f>
        <v>-3.0828377963628322E-5</v>
      </c>
      <c r="AC186" s="165">
        <f>Return!AC186*AC$255</f>
        <v>6.6013141037484977E-4</v>
      </c>
      <c r="AD186" s="165">
        <f>Return!AD186*AD$255</f>
        <v>-1.125403875061363E-4</v>
      </c>
      <c r="AE186" s="165">
        <f>Return!AE186*AE$255</f>
        <v>4.8544454873097702E-4</v>
      </c>
      <c r="AF186" s="166">
        <f t="shared" si="2"/>
        <v>3.0292952984199684E-3</v>
      </c>
      <c r="AG186" s="25"/>
    </row>
    <row r="187" spans="1:33" x14ac:dyDescent="0.2">
      <c r="A187" s="127">
        <f>'DJI Components'!A190</f>
        <v>44344</v>
      </c>
      <c r="B187" s="164">
        <f>Return!B187*B$255</f>
        <v>-3.2803909184446016E-5</v>
      </c>
      <c r="C187" s="165">
        <f>Return!C187*C$255</f>
        <v>8.1382243602664178E-5</v>
      </c>
      <c r="D187" s="165">
        <f>Return!D187*D$255</f>
        <v>3.7255875545075441E-4</v>
      </c>
      <c r="E187" s="165">
        <f>Return!E187*E$255</f>
        <v>-1.782668170891899E-4</v>
      </c>
      <c r="F187" s="165">
        <f>Return!F187*F$255</f>
        <v>-4.8929571121348507E-4</v>
      </c>
      <c r="G187" s="165">
        <f>Return!G187*G$255</f>
        <v>-2.7630001219728733E-5</v>
      </c>
      <c r="H187" s="165">
        <f>Return!H187*H$255</f>
        <v>2.5240235085780178E-4</v>
      </c>
      <c r="I187" s="165">
        <f>Return!I187*I$255</f>
        <v>-1.2595112594926405E-5</v>
      </c>
      <c r="J187" s="165">
        <f>Return!J187*J$255</f>
        <v>-1.2014236366399977E-4</v>
      </c>
      <c r="K187" s="165">
        <f>Return!K187*K$255</f>
        <v>-1.1651907273410403E-4</v>
      </c>
      <c r="L187" s="165">
        <f>Return!L187*L$255</f>
        <v>5.834199574111428E-5</v>
      </c>
      <c r="M187" s="165">
        <f>Return!M187*M$255</f>
        <v>-5.1887403435165368E-5</v>
      </c>
      <c r="N187" s="165">
        <f>Return!N187*N$255</f>
        <v>1.4641173346678175E-5</v>
      </c>
      <c r="O187" s="165">
        <f>Return!O187*O$255</f>
        <v>-3.522149084820107E-4</v>
      </c>
      <c r="P187" s="165">
        <f>Return!P187*P$255</f>
        <v>-1.854215827797508E-5</v>
      </c>
      <c r="Q187" s="165">
        <f>Return!Q187*Q$255</f>
        <v>8.6883084574962405E-5</v>
      </c>
      <c r="R187" s="165">
        <f>Return!R187*R$255</f>
        <v>-2.2310312541151679E-5</v>
      </c>
      <c r="S187" s="165">
        <f>Return!S187*S$255</f>
        <v>-1.3767095232193697E-4</v>
      </c>
      <c r="T187" s="165">
        <f>Return!T187*T$255</f>
        <v>-1.3171320523282699E-5</v>
      </c>
      <c r="U187" s="165">
        <f>Return!U187*U$255</f>
        <v>4.9469202060103963E-5</v>
      </c>
      <c r="V187" s="165">
        <f>Return!V187*V$255</f>
        <v>-2.4407098580462676E-5</v>
      </c>
      <c r="W187" s="165">
        <f>Return!W187*W$255</f>
        <v>-3.2101052958984538E-5</v>
      </c>
      <c r="X187" s="165">
        <f>Return!X187*X$255</f>
        <v>1.8110974171329675E-3</v>
      </c>
      <c r="Y187" s="165">
        <f>Return!Y187*Y$255</f>
        <v>7.321221353870922E-5</v>
      </c>
      <c r="Z187" s="165">
        <f>Return!Z187*Z$255</f>
        <v>-6.2999675092493637E-5</v>
      </c>
      <c r="AA187" s="165">
        <f>Return!AA187*AA$255</f>
        <v>1.1843488864034708E-4</v>
      </c>
      <c r="AB187" s="165">
        <f>Return!AB187*AB$255</f>
        <v>6.4651032657507085E-5</v>
      </c>
      <c r="AC187" s="165">
        <f>Return!AC187*AC$255</f>
        <v>-2.3881409806157569E-4</v>
      </c>
      <c r="AD187" s="165">
        <f>Return!AD187*AD$255</f>
        <v>7.9986118804161363E-5</v>
      </c>
      <c r="AE187" s="165">
        <f>Return!AE187*AE$255</f>
        <v>-7.2609289404224064E-5</v>
      </c>
      <c r="AF187" s="166">
        <f t="shared" si="2"/>
        <v>1.0590792190286284E-3</v>
      </c>
      <c r="AG187" s="25"/>
    </row>
    <row r="188" spans="1:33" x14ac:dyDescent="0.2">
      <c r="A188" s="127">
        <f>'DJI Components'!A191</f>
        <v>44348</v>
      </c>
      <c r="B188" s="164">
        <f>Return!B188*B$255</f>
        <v>2.6268059744594119E-5</v>
      </c>
      <c r="C188" s="165">
        <f>Return!C188*C$255</f>
        <v>7.5563394047647081E-4</v>
      </c>
      <c r="D188" s="165">
        <f>Return!D188*D$255</f>
        <v>-6.1079823531872139E-4</v>
      </c>
      <c r="E188" s="165">
        <f>Return!E188*E$255</f>
        <v>-8.8275953602364354E-5</v>
      </c>
      <c r="F188" s="165">
        <f>Return!F188*F$255</f>
        <v>1.0404004905340955E-3</v>
      </c>
      <c r="G188" s="165">
        <f>Return!G188*G$255</f>
        <v>2.322870673722092E-4</v>
      </c>
      <c r="H188" s="165">
        <f>Return!H188*H$255</f>
        <v>9.1852168559731031E-4</v>
      </c>
      <c r="I188" s="165">
        <f>Return!I188*I$255</f>
        <v>-1.7643540605789172E-4</v>
      </c>
      <c r="J188" s="165">
        <f>Return!J188*J$255</f>
        <v>-6.0300234033287362E-6</v>
      </c>
      <c r="K188" s="165">
        <f>Return!K188*K$255</f>
        <v>9.6950504636572621E-4</v>
      </c>
      <c r="L188" s="165">
        <f>Return!L188*L$255</f>
        <v>9.336427529077336E-4</v>
      </c>
      <c r="M188" s="165">
        <f>Return!M188*M$255</f>
        <v>2.9448601398260148E-4</v>
      </c>
      <c r="N188" s="165">
        <f>Return!N188*N$255</f>
        <v>-2.7175963619713675E-4</v>
      </c>
      <c r="O188" s="165">
        <f>Return!O188*O$255</f>
        <v>-1.3422035715838406E-4</v>
      </c>
      <c r="P188" s="165">
        <f>Return!P188*P$255</f>
        <v>1.0435438624062746E-4</v>
      </c>
      <c r="Q188" s="165">
        <f>Return!Q188*Q$255</f>
        <v>-7.3264421467257308E-4</v>
      </c>
      <c r="R188" s="165">
        <f>Return!R188*R$255</f>
        <v>3.67348178457901E-4</v>
      </c>
      <c r="S188" s="165">
        <f>Return!S188*S$255</f>
        <v>-9.2635284789011069E-5</v>
      </c>
      <c r="T188" s="165">
        <f>Return!T188*T$255</f>
        <v>-3.1185582893561805E-4</v>
      </c>
      <c r="U188" s="165">
        <f>Return!U188*U$255</f>
        <v>-3.0438949374156365E-4</v>
      </c>
      <c r="V188" s="165">
        <f>Return!V188*V$255</f>
        <v>-4.7633296691828398E-4</v>
      </c>
      <c r="W188" s="165">
        <f>Return!W188*W$255</f>
        <v>-4.8696104618638122E-4</v>
      </c>
      <c r="X188" s="165">
        <f>Return!X188*X$255</f>
        <v>-2.6599593337823803E-4</v>
      </c>
      <c r="Y188" s="165">
        <f>Return!Y188*Y$255</f>
        <v>2.4838280575129414E-4</v>
      </c>
      <c r="Z188" s="165">
        <f>Return!Z188*Z$255</f>
        <v>-4.2079463940328796E-4</v>
      </c>
      <c r="AA188" s="165">
        <f>Return!AA188*AA$255</f>
        <v>-6.4908831123777761E-5</v>
      </c>
      <c r="AB188" s="165">
        <f>Return!AB188*AB$255</f>
        <v>-9.8254581486593534E-5</v>
      </c>
      <c r="AC188" s="165">
        <f>Return!AC188*AC$255</f>
        <v>1.1393847322446563E-4</v>
      </c>
      <c r="AD188" s="165">
        <f>Return!AD188*AD$255</f>
        <v>-8.6834941586300116E-5</v>
      </c>
      <c r="AE188" s="165">
        <f>Return!AE188*AE$255</f>
        <v>3.5451442556448204E-5</v>
      </c>
      <c r="AF188" s="166">
        <f t="shared" si="2"/>
        <v>1.4110929692520225E-3</v>
      </c>
      <c r="AG188" s="25"/>
    </row>
    <row r="189" spans="1:33" x14ac:dyDescent="0.2">
      <c r="A189" s="127">
        <f>'DJI Components'!A192</f>
        <v>44349</v>
      </c>
      <c r="B189" s="164">
        <f>Return!B189*B$255</f>
        <v>1.4763123577539912E-5</v>
      </c>
      <c r="C189" s="165">
        <f>Return!C189*C$255</f>
        <v>7.3277969995048472E-5</v>
      </c>
      <c r="D189" s="165">
        <f>Return!D189*D$255</f>
        <v>2.254762089321849E-4</v>
      </c>
      <c r="E189" s="165">
        <f>Return!E189*E$255</f>
        <v>2.0920475439227074E-4</v>
      </c>
      <c r="F189" s="165">
        <f>Return!F189*F$255</f>
        <v>1.1646305421106894E-4</v>
      </c>
      <c r="G189" s="165">
        <f>Return!G189*G$255</f>
        <v>9.61185278214094E-5</v>
      </c>
      <c r="H189" s="165">
        <f>Return!H189*H$255</f>
        <v>4.4694482674896286E-4</v>
      </c>
      <c r="I189" s="165">
        <f>Return!I189*I$255</f>
        <v>2.153807211842329E-4</v>
      </c>
      <c r="J189" s="165">
        <f>Return!J189*J$255</f>
        <v>1.3265858898924658E-4</v>
      </c>
      <c r="K189" s="165">
        <f>Return!K189*K$255</f>
        <v>-6.9119297308944949E-4</v>
      </c>
      <c r="L189" s="165">
        <f>Return!L189*L$255</f>
        <v>8.715964114374882E-5</v>
      </c>
      <c r="M189" s="165">
        <f>Return!M189*M$255</f>
        <v>-3.1623267202703548E-4</v>
      </c>
      <c r="N189" s="165">
        <f>Return!N189*N$255</f>
        <v>-3.2457473359199423E-4</v>
      </c>
      <c r="O189" s="165">
        <f>Return!O189*O$255</f>
        <v>3.4569696512035304E-4</v>
      </c>
      <c r="P189" s="165">
        <f>Return!P189*P$255</f>
        <v>3.536997431116425E-4</v>
      </c>
      <c r="Q189" s="165">
        <f>Return!Q189*Q$255</f>
        <v>1.3491975352858027E-4</v>
      </c>
      <c r="R189" s="165">
        <f>Return!R189*R$255</f>
        <v>2.0064237316930188E-6</v>
      </c>
      <c r="S189" s="165">
        <f>Return!S189*S$255</f>
        <v>7.7172867493291447E-5</v>
      </c>
      <c r="T189" s="165">
        <f>Return!T189*T$255</f>
        <v>3.0593106062306588E-4</v>
      </c>
      <c r="U189" s="165">
        <f>Return!U189*U$255</f>
        <v>-1.3472245004716074E-5</v>
      </c>
      <c r="V189" s="165">
        <f>Return!V189*V$255</f>
        <v>-8.4255696636770241E-5</v>
      </c>
      <c r="W189" s="165">
        <f>Return!W189*W$255</f>
        <v>1.4549517814963498E-4</v>
      </c>
      <c r="X189" s="165">
        <f>Return!X189*X$255</f>
        <v>-2.2297516512387316E-4</v>
      </c>
      <c r="Y189" s="165">
        <f>Return!Y189*Y$255</f>
        <v>-1.4295522909827754E-4</v>
      </c>
      <c r="Z189" s="165">
        <f>Return!Z189*Z$255</f>
        <v>-7.1301714353932955E-5</v>
      </c>
      <c r="AA189" s="165">
        <f>Return!AA189*AA$255</f>
        <v>1.5963166324408639E-4</v>
      </c>
      <c r="AB189" s="165">
        <f>Return!AB189*AB$255</f>
        <v>4.4566017049095427E-4</v>
      </c>
      <c r="AC189" s="165">
        <f>Return!AC189*AC$255</f>
        <v>6.2452813525106789E-4</v>
      </c>
      <c r="AD189" s="165">
        <f>Return!AD189*AD$255</f>
        <v>-7.2944136487995695E-5</v>
      </c>
      <c r="AE189" s="165">
        <f>Return!AE189*AE$255</f>
        <v>-3.4295013068553386E-4</v>
      </c>
      <c r="AF189" s="166">
        <f t="shared" si="2"/>
        <v>1.9293346816405049E-3</v>
      </c>
      <c r="AG189" s="25"/>
    </row>
    <row r="190" spans="1:33" x14ac:dyDescent="0.2">
      <c r="A190" s="127">
        <f>'DJI Components'!A193</f>
        <v>44350</v>
      </c>
      <c r="B190" s="164">
        <f>Return!B190*B$255</f>
        <v>6.2309182790583806E-5</v>
      </c>
      <c r="C190" s="165">
        <f>Return!C190*C$255</f>
        <v>8.1243198510542552E-5</v>
      </c>
      <c r="D190" s="165">
        <f>Return!D190*D$255</f>
        <v>8.2213668726878919E-5</v>
      </c>
      <c r="E190" s="165">
        <f>Return!E190*E$255</f>
        <v>-4.0513807354024175E-4</v>
      </c>
      <c r="F190" s="165">
        <f>Return!F190*F$255</f>
        <v>-6.9112851154959907E-4</v>
      </c>
      <c r="G190" s="165">
        <f>Return!G190*G$255</f>
        <v>5.2026204040981722E-5</v>
      </c>
      <c r="H190" s="165">
        <f>Return!H190*H$255</f>
        <v>-1.5112447290048422E-4</v>
      </c>
      <c r="I190" s="165">
        <f>Return!I190*I$255</f>
        <v>2.3288205374273711E-4</v>
      </c>
      <c r="J190" s="165">
        <f>Return!J190*J$255</f>
        <v>8.4083483483484342E-5</v>
      </c>
      <c r="K190" s="165">
        <f>Return!K190*K$255</f>
        <v>8.0251586764632508E-4</v>
      </c>
      <c r="L190" s="165">
        <f>Return!L190*L$255</f>
        <v>4.590026229622938E-4</v>
      </c>
      <c r="M190" s="165">
        <f>Return!M190*M$255</f>
        <v>-2.2247377519126014E-4</v>
      </c>
      <c r="N190" s="165">
        <f>Return!N190*N$255</f>
        <v>-1.9155444208058072E-4</v>
      </c>
      <c r="O190" s="165">
        <f>Return!O190*O$255</f>
        <v>-7.1908953839016449E-4</v>
      </c>
      <c r="P190" s="165">
        <f>Return!P190*P$255</f>
        <v>-3.8886906128965393E-5</v>
      </c>
      <c r="Q190" s="165">
        <f>Return!Q190*Q$255</f>
        <v>-3.2090654409977494E-5</v>
      </c>
      <c r="R190" s="165">
        <f>Return!R190*R$255</f>
        <v>2.2080372822030903E-5</v>
      </c>
      <c r="S190" s="165">
        <f>Return!S190*S$255</f>
        <v>-1.8963726661663793E-4</v>
      </c>
      <c r="T190" s="165">
        <f>Return!T190*T$255</f>
        <v>6.9754737554400905E-4</v>
      </c>
      <c r="U190" s="165">
        <f>Return!U190*U$255</f>
        <v>-2.143140558986049E-4</v>
      </c>
      <c r="V190" s="165">
        <f>Return!V190*V$255</f>
        <v>0</v>
      </c>
      <c r="W190" s="165">
        <f>Return!W190*W$255</f>
        <v>5.9693263266001508E-4</v>
      </c>
      <c r="X190" s="165">
        <f>Return!X190*X$255</f>
        <v>-5.3703848500493703E-4</v>
      </c>
      <c r="Y190" s="165">
        <f>Return!Y190*Y$255</f>
        <v>1.6645922076182393E-4</v>
      </c>
      <c r="Z190" s="165">
        <f>Return!Z190*Z$255</f>
        <v>1.7329760328581577E-4</v>
      </c>
      <c r="AA190" s="165">
        <f>Return!AA190*AA$255</f>
        <v>1.9417357360963875E-4</v>
      </c>
      <c r="AB190" s="165">
        <f>Return!AB190*AB$255</f>
        <v>-2.2497067737865898E-4</v>
      </c>
      <c r="AC190" s="165">
        <f>Return!AC190*AC$255</f>
        <v>5.8207812562716859E-4</v>
      </c>
      <c r="AD190" s="165">
        <f>Return!AD190*AD$255</f>
        <v>5.8955309371078181E-5</v>
      </c>
      <c r="AE190" s="165">
        <f>Return!AE190*AE$255</f>
        <v>-1.4312523540489878E-4</v>
      </c>
      <c r="AF190" s="166">
        <f t="shared" si="2"/>
        <v>5.8722840109039676E-4</v>
      </c>
      <c r="AG190" s="25"/>
    </row>
    <row r="191" spans="1:33" x14ac:dyDescent="0.2">
      <c r="A191" s="127">
        <f>'DJI Components'!A194</f>
        <v>44351</v>
      </c>
      <c r="B191" s="164">
        <f>Return!B191*B$255</f>
        <v>3.8951981528472234E-4</v>
      </c>
      <c r="C191" s="165">
        <f>Return!C191*C$255</f>
        <v>9.7251800861049753E-5</v>
      </c>
      <c r="D191" s="165">
        <f>Return!D191*D$255</f>
        <v>1.5695271294039839E-4</v>
      </c>
      <c r="E191" s="165">
        <f>Return!E191*E$255</f>
        <v>6.3407209027517282E-4</v>
      </c>
      <c r="F191" s="165">
        <f>Return!F191*F$255</f>
        <v>-5.3266350912709963E-5</v>
      </c>
      <c r="G191" s="165">
        <f>Return!G191*G$255</f>
        <v>2.4607393229558738E-5</v>
      </c>
      <c r="H191" s="165">
        <f>Return!H191*H$255</f>
        <v>2.6644391733223751E-4</v>
      </c>
      <c r="I191" s="165">
        <f>Return!I191*I$255</f>
        <v>4.6252764063275573E-4</v>
      </c>
      <c r="J191" s="165">
        <f>Return!J191*J$255</f>
        <v>3.5945543421019482E-4</v>
      </c>
      <c r="K191" s="165">
        <f>Return!K191*K$255</f>
        <v>-1.132974539022206E-4</v>
      </c>
      <c r="L191" s="165">
        <f>Return!L191*L$255</f>
        <v>2.341026096742249E-4</v>
      </c>
      <c r="M191" s="165">
        <f>Return!M191*M$255</f>
        <v>1.2361925699909312E-4</v>
      </c>
      <c r="N191" s="165">
        <f>Return!N191*N$255</f>
        <v>-4.4952103676583939E-5</v>
      </c>
      <c r="O191" s="165">
        <f>Return!O191*O$255</f>
        <v>6.6974689415314848E-4</v>
      </c>
      <c r="P191" s="165">
        <f>Return!P191*P$255</f>
        <v>4.2825946672543728E-4</v>
      </c>
      <c r="Q191" s="165">
        <f>Return!Q191*Q$255</f>
        <v>-1.4051233227089603E-5</v>
      </c>
      <c r="R191" s="165">
        <f>Return!R191*R$255</f>
        <v>5.4162204017919415E-5</v>
      </c>
      <c r="S191" s="165">
        <f>Return!S191*S$255</f>
        <v>1.3336316225750119E-4</v>
      </c>
      <c r="T191" s="165">
        <f>Return!T191*T$255</f>
        <v>9.0198434662062493E-5</v>
      </c>
      <c r="U191" s="165">
        <f>Return!U191*U$255</f>
        <v>6.8915738815093308E-4</v>
      </c>
      <c r="V191" s="165">
        <f>Return!V191*V$255</f>
        <v>-1.0682790648919675E-4</v>
      </c>
      <c r="W191" s="165">
        <f>Return!W191*W$255</f>
        <v>2.4534657240519545E-5</v>
      </c>
      <c r="X191" s="165">
        <f>Return!X191*X$255</f>
        <v>9.5881709048952022E-4</v>
      </c>
      <c r="Y191" s="165">
        <f>Return!Y191*Y$255</f>
        <v>-2.0703933747412046E-4</v>
      </c>
      <c r="Z191" s="165">
        <f>Return!Z191*Z$255</f>
        <v>-1.895591112838657E-4</v>
      </c>
      <c r="AA191" s="165">
        <f>Return!AA191*AA$255</f>
        <v>1.8719960219960215E-4</v>
      </c>
      <c r="AB191" s="165">
        <f>Return!AB191*AB$255</f>
        <v>2.9664021613852546E-4</v>
      </c>
      <c r="AC191" s="165">
        <f>Return!AC191*AC$255</f>
        <v>4.8687237538798849E-5</v>
      </c>
      <c r="AD191" s="165">
        <f>Return!AD191*AD$255</f>
        <v>5.8851221611762777E-5</v>
      </c>
      <c r="AE191" s="165">
        <f>Return!AE191*AE$255</f>
        <v>1.7778559035636445E-4</v>
      </c>
      <c r="AF191" s="166">
        <f t="shared" si="2"/>
        <v>5.8369623400157172E-3</v>
      </c>
      <c r="AG191" s="25"/>
    </row>
    <row r="192" spans="1:33" x14ac:dyDescent="0.2">
      <c r="A192" s="127">
        <f>'DJI Components'!A195</f>
        <v>44354</v>
      </c>
      <c r="B192" s="164">
        <f>Return!B192*B$255</f>
        <v>-3.7531456219715246E-4</v>
      </c>
      <c r="C192" s="165">
        <f>Return!C192*C$255</f>
        <v>1.8585818181817703E-4</v>
      </c>
      <c r="D192" s="165">
        <f>Return!D192*D$255</f>
        <v>4.7849692686940951E-5</v>
      </c>
      <c r="E192" s="165">
        <f>Return!E192*E$255</f>
        <v>2.648608594661243E-6</v>
      </c>
      <c r="F192" s="165">
        <f>Return!F192*F$255</f>
        <v>3.6545108060273741E-4</v>
      </c>
      <c r="G192" s="165">
        <f>Return!G192*G$255</f>
        <v>-5.8192073466239265E-4</v>
      </c>
      <c r="H192" s="165">
        <f>Return!H192*H$255</f>
        <v>-2.1515199611608452E-4</v>
      </c>
      <c r="I192" s="165">
        <f>Return!I192*I$255</f>
        <v>-9.247395351704712E-5</v>
      </c>
      <c r="J192" s="165">
        <f>Return!J192*J$255</f>
        <v>-1.1854018070625397E-4</v>
      </c>
      <c r="K192" s="165">
        <f>Return!K192*K$255</f>
        <v>-5.3526832069814196E-4</v>
      </c>
      <c r="L192" s="165">
        <f>Return!L192*L$255</f>
        <v>-2.8015565198994768E-4</v>
      </c>
      <c r="M192" s="165">
        <f>Return!M192*M$255</f>
        <v>-2.6950677037519412E-4</v>
      </c>
      <c r="N192" s="165">
        <f>Return!N192*N$255</f>
        <v>-1.1253860714429686E-4</v>
      </c>
      <c r="O192" s="165">
        <f>Return!O192*O$255</f>
        <v>-1.6268607569611311E-4</v>
      </c>
      <c r="P192" s="165">
        <f>Return!P192*P$255</f>
        <v>1.356681608420581E-4</v>
      </c>
      <c r="Q192" s="165">
        <f>Return!Q192*Q$255</f>
        <v>-2.269496481676403E-4</v>
      </c>
      <c r="R192" s="165">
        <f>Return!R192*R$255</f>
        <v>-1.5621204650870802E-4</v>
      </c>
      <c r="S192" s="165">
        <f>Return!S192*S$255</f>
        <v>-2.41380718683822E-4</v>
      </c>
      <c r="T192" s="165">
        <f>Return!T192*T$255</f>
        <v>-5.8921332358367786E-4</v>
      </c>
      <c r="U192" s="165">
        <f>Return!U192*U$255</f>
        <v>4.0139892397275109E-4</v>
      </c>
      <c r="V192" s="165">
        <f>Return!V192*V$255</f>
        <v>5.2338366020950507E-5</v>
      </c>
      <c r="W192" s="165">
        <f>Return!W192*W$255</f>
        <v>1.1523869323806963E-4</v>
      </c>
      <c r="X192" s="165">
        <f>Return!X192*X$255</f>
        <v>9.2639802806796876E-5</v>
      </c>
      <c r="Y192" s="165">
        <f>Return!Y192*Y$255</f>
        <v>-4.666677083333311E-4</v>
      </c>
      <c r="Z192" s="165">
        <f>Return!Z192*Z$255</f>
        <v>-4.429226901262869E-4</v>
      </c>
      <c r="AA192" s="165">
        <f>Return!AA192*AA$255</f>
        <v>-5.8172194150766615E-5</v>
      </c>
      <c r="AB192" s="165">
        <f>Return!AB192*AB$255</f>
        <v>1.7091161975715992E-4</v>
      </c>
      <c r="AC192" s="165">
        <f>Return!AC192*AC$255</f>
        <v>-1.7623640873544918E-4</v>
      </c>
      <c r="AD192" s="165">
        <f>Return!AD192*AD$255</f>
        <v>-2.2324332271559389E-4</v>
      </c>
      <c r="AE192" s="165">
        <f>Return!AE192*AE$255</f>
        <v>-3.574293703315264E-5</v>
      </c>
      <c r="AF192" s="166">
        <f t="shared" si="2"/>
        <v>-3.7902947208007507E-3</v>
      </c>
      <c r="AG192" s="25"/>
    </row>
    <row r="193" spans="1:33" x14ac:dyDescent="0.2">
      <c r="A193" s="127">
        <f>'DJI Components'!A196</f>
        <v>44355</v>
      </c>
      <c r="B193" s="164">
        <f>Return!B193*B$255</f>
        <v>-2.2906134385169975E-5</v>
      </c>
      <c r="C193" s="165">
        <f>Return!C193*C$255</f>
        <v>1.185304176936371E-4</v>
      </c>
      <c r="D193" s="165">
        <f>Return!D193*D$255</f>
        <v>-5.1996992127290033E-5</v>
      </c>
      <c r="E193" s="165">
        <f>Return!E193*E$255</f>
        <v>2.2239766657562813E-4</v>
      </c>
      <c r="F193" s="165">
        <f>Return!F193*F$255</f>
        <v>1.3191772661154862E-5</v>
      </c>
      <c r="G193" s="165">
        <f>Return!G193*G$255</f>
        <v>5.561241913327741E-5</v>
      </c>
      <c r="H193" s="165">
        <f>Return!H193*H$255</f>
        <v>3.03171848414537E-4</v>
      </c>
      <c r="I193" s="165">
        <f>Return!I193*I$255</f>
        <v>1.2982381787180288E-4</v>
      </c>
      <c r="J193" s="165">
        <f>Return!J193*J$255</f>
        <v>-2.3197656021930839E-4</v>
      </c>
      <c r="K193" s="165">
        <f>Return!K193*K$255</f>
        <v>6.7397941480784601E-5</v>
      </c>
      <c r="L193" s="165">
        <f>Return!L193*L$255</f>
        <v>-2.9712764189549672E-4</v>
      </c>
      <c r="M193" s="165">
        <f>Return!M193*M$255</f>
        <v>2.3664431479634521E-4</v>
      </c>
      <c r="N193" s="165">
        <f>Return!N193*N$255</f>
        <v>1.0108863802790561E-4</v>
      </c>
      <c r="O193" s="165">
        <f>Return!O193*O$255</f>
        <v>-5.254860746190341E-5</v>
      </c>
      <c r="P193" s="165">
        <f>Return!P193*P$255</f>
        <v>2.3645520236575585E-4</v>
      </c>
      <c r="Q193" s="165">
        <f>Return!Q193*Q$255</f>
        <v>-2.9321302175555988E-4</v>
      </c>
      <c r="R193" s="165">
        <f>Return!R193*R$255</f>
        <v>-1.3280292648871762E-4</v>
      </c>
      <c r="S193" s="165">
        <f>Return!S193*S$255</f>
        <v>1.3667644867415191E-4</v>
      </c>
      <c r="T193" s="165">
        <f>Return!T193*T$255</f>
        <v>-1.8315063347822773E-4</v>
      </c>
      <c r="U193" s="165">
        <f>Return!U193*U$255</f>
        <v>-1.628502961232181E-4</v>
      </c>
      <c r="V193" s="165">
        <f>Return!V193*V$255</f>
        <v>-1.4930720752460714E-4</v>
      </c>
      <c r="W193" s="165">
        <f>Return!W193*W$255</f>
        <v>-3.86063144007176E-4</v>
      </c>
      <c r="X193" s="165">
        <f>Return!X193*X$255</f>
        <v>-2.4075487909389995E-4</v>
      </c>
      <c r="Y193" s="165">
        <f>Return!Y193*Y$255</f>
        <v>-4.6484534941826361E-5</v>
      </c>
      <c r="Z193" s="165">
        <f>Return!Z193*Z$255</f>
        <v>1.2408827815948431E-4</v>
      </c>
      <c r="AA193" s="165">
        <f>Return!AA193*AA$255</f>
        <v>-2.9136945877557736E-5</v>
      </c>
      <c r="AB193" s="165">
        <f>Return!AB193*AB$255</f>
        <v>1.0519280331856192E-4</v>
      </c>
      <c r="AC193" s="165">
        <f>Return!AC193*AC$255</f>
        <v>-3.4213159196972988E-4</v>
      </c>
      <c r="AD193" s="165">
        <f>Return!AD193*AD$255</f>
        <v>-2.5313272901913433E-4</v>
      </c>
      <c r="AE193" s="165">
        <f>Return!AE193*AE$255</f>
        <v>-1.2430136944738452E-4</v>
      </c>
      <c r="AF193" s="166">
        <f t="shared" si="2"/>
        <v>-1.1496136466431807E-3</v>
      </c>
      <c r="AG193" s="25"/>
    </row>
    <row r="194" spans="1:33" x14ac:dyDescent="0.2">
      <c r="A194" s="127">
        <f>'DJI Components'!A197</f>
        <v>44356</v>
      </c>
      <c r="B194" s="164">
        <f>Return!B194*B$255</f>
        <v>-1.3916711965225408E-4</v>
      </c>
      <c r="C194" s="165">
        <f>Return!C194*C$255</f>
        <v>-4.8445520242393163E-4</v>
      </c>
      <c r="D194" s="165">
        <f>Return!D194*D$255</f>
        <v>3.8003503648236978E-4</v>
      </c>
      <c r="E194" s="165">
        <f>Return!E194*E$255</f>
        <v>1.0257193365796891E-4</v>
      </c>
      <c r="F194" s="165">
        <f>Return!F194*F$255</f>
        <v>-6.1982342841344993E-4</v>
      </c>
      <c r="G194" s="165">
        <f>Return!G194*G$255</f>
        <v>-7.6476930771536642E-4</v>
      </c>
      <c r="H194" s="165">
        <f>Return!H194*H$255</f>
        <v>-2.9124251932559629E-4</v>
      </c>
      <c r="I194" s="165">
        <f>Return!I194*I$255</f>
        <v>-6.7738775766879034E-5</v>
      </c>
      <c r="J194" s="165">
        <f>Return!J194*J$255</f>
        <v>-1.0182808858359982E-4</v>
      </c>
      <c r="K194" s="165">
        <f>Return!K194*K$255</f>
        <v>-2.5944125269036224E-4</v>
      </c>
      <c r="L194" s="165">
        <f>Return!L194*L$255</f>
        <v>-1.6636452128141466E-4</v>
      </c>
      <c r="M194" s="165">
        <f>Return!M194*M$255</f>
        <v>-2.9009471844939629E-4</v>
      </c>
      <c r="N194" s="165">
        <f>Return!N194*N$255</f>
        <v>-3.8168736664562219E-4</v>
      </c>
      <c r="O194" s="165">
        <f>Return!O194*O$255</f>
        <v>0</v>
      </c>
      <c r="P194" s="165">
        <f>Return!P194*P$255</f>
        <v>3.5777172354551913E-4</v>
      </c>
      <c r="Q194" s="165">
        <f>Return!Q194*Q$255</f>
        <v>4.488232681446676E-4</v>
      </c>
      <c r="R194" s="165">
        <f>Return!R194*R$255</f>
        <v>-4.1616121212121324E-4</v>
      </c>
      <c r="S194" s="165">
        <f>Return!S194*S$255</f>
        <v>-1.6764070452619518E-4</v>
      </c>
      <c r="T194" s="165">
        <f>Return!T194*T$255</f>
        <v>7.5506397545863633E-4</v>
      </c>
      <c r="U194" s="165">
        <f>Return!U194*U$255</f>
        <v>1.3461469054532049E-4</v>
      </c>
      <c r="V194" s="165">
        <f>Return!V194*V$255</f>
        <v>-3.774553011018737E-4</v>
      </c>
      <c r="W194" s="165">
        <f>Return!W194*W$255</f>
        <v>-1.2361070276704448E-5</v>
      </c>
      <c r="X194" s="165">
        <f>Return!X194*X$255</f>
        <v>-4.6527648928692171E-5</v>
      </c>
      <c r="Y194" s="165">
        <f>Return!Y194*Y$255</f>
        <v>-5.9243961838524313E-4</v>
      </c>
      <c r="Z194" s="165">
        <f>Return!Z194*Z$255</f>
        <v>-5.3101011925645501E-5</v>
      </c>
      <c r="AA194" s="165">
        <f>Return!AA194*AA$255</f>
        <v>-5.8327790318072703E-5</v>
      </c>
      <c r="AB194" s="165">
        <f>Return!AB194*AB$255</f>
        <v>3.7347553923542756E-5</v>
      </c>
      <c r="AC194" s="165">
        <f>Return!AC194*AC$255</f>
        <v>-3.5185185185185135E-4</v>
      </c>
      <c r="AD194" s="165">
        <f>Return!AD194*AD$255</f>
        <v>-1.7878852637075819E-4</v>
      </c>
      <c r="AE194" s="165">
        <f>Return!AE194*AE$255</f>
        <v>-5.482315293495373E-5</v>
      </c>
      <c r="AF194" s="166">
        <f t="shared" si="2"/>
        <v>-3.6598620079310502E-3</v>
      </c>
      <c r="AG194" s="25"/>
    </row>
    <row r="195" spans="1:33" x14ac:dyDescent="0.2">
      <c r="A195" s="127">
        <f>'DJI Components'!A198</f>
        <v>44357</v>
      </c>
      <c r="B195" s="164">
        <f>Return!B195*B$255</f>
        <v>6.4121533389527308E-5</v>
      </c>
      <c r="C195" s="165">
        <f>Return!C195*C$255</f>
        <v>-3.7784143769496276E-4</v>
      </c>
      <c r="D195" s="165">
        <f>Return!D195*D$255</f>
        <v>7.1253547574255574E-4</v>
      </c>
      <c r="E195" s="165">
        <f>Return!E195*E$255</f>
        <v>-2.6744173262795618E-4</v>
      </c>
      <c r="F195" s="165">
        <f>Return!F195*F$255</f>
        <v>3.762503725677953E-5</v>
      </c>
      <c r="G195" s="165">
        <f>Return!G195*G$255</f>
        <v>-1.2671351982504909E-3</v>
      </c>
      <c r="H195" s="165">
        <f>Return!H195*H$255</f>
        <v>1.9484289164510836E-4</v>
      </c>
      <c r="I195" s="165">
        <f>Return!I195*I$255</f>
        <v>6.2322534863630259E-4</v>
      </c>
      <c r="J195" s="165">
        <f>Return!J195*J$255</f>
        <v>2.5835135784667193E-4</v>
      </c>
      <c r="K195" s="165">
        <f>Return!K195*K$255</f>
        <v>-4.1158146881162814E-4</v>
      </c>
      <c r="L195" s="165">
        <f>Return!L195*L$255</f>
        <v>-7.6980659239373286E-4</v>
      </c>
      <c r="M195" s="165">
        <f>Return!M195*M$255</f>
        <v>-2.2826010179471574E-4</v>
      </c>
      <c r="N195" s="165">
        <f>Return!N195*N$255</f>
        <v>1.0520400995905899E-4</v>
      </c>
      <c r="O195" s="165">
        <f>Return!O195*O$255</f>
        <v>2.2222280701754323E-4</v>
      </c>
      <c r="P195" s="165">
        <f>Return!P195*P$255</f>
        <v>-2.8761532206296921E-5</v>
      </c>
      <c r="Q195" s="165">
        <f>Return!Q195*Q$255</f>
        <v>2.9993881192355392E-4</v>
      </c>
      <c r="R195" s="165">
        <f>Return!R195*R$255</f>
        <v>-5.1962030375655164E-4</v>
      </c>
      <c r="S195" s="165">
        <f>Return!S195*S$255</f>
        <v>4.4930156341656718E-4</v>
      </c>
      <c r="T195" s="165">
        <f>Return!T195*T$255</f>
        <v>9.4543398687059932E-4</v>
      </c>
      <c r="U195" s="165">
        <f>Return!U195*U$255</f>
        <v>4.7977628686371638E-4</v>
      </c>
      <c r="V195" s="165">
        <f>Return!V195*V$255</f>
        <v>-2.1743528167785428E-4</v>
      </c>
      <c r="W195" s="165">
        <f>Return!W195*W$255</f>
        <v>2.4729827928200444E-4</v>
      </c>
      <c r="X195" s="165">
        <f>Return!X195*X$255</f>
        <v>5.7887614461506285E-4</v>
      </c>
      <c r="Y195" s="165">
        <f>Return!Y195*Y$255</f>
        <v>-1.5509908593665337E-4</v>
      </c>
      <c r="Z195" s="165">
        <f>Return!Z195*Z$255</f>
        <v>3.2409539945669563E-5</v>
      </c>
      <c r="AA195" s="165">
        <f>Return!AA195*AA$255</f>
        <v>1.6944259718567611E-4</v>
      </c>
      <c r="AB195" s="165">
        <f>Return!AB195*AB$255</f>
        <v>2.3531760924612547E-4</v>
      </c>
      <c r="AC195" s="165">
        <f>Return!AC195*AC$255</f>
        <v>1.17287478944413E-3</v>
      </c>
      <c r="AD195" s="165">
        <f>Return!AD195*AD$255</f>
        <v>1.9173688728209016E-4</v>
      </c>
      <c r="AE195" s="165">
        <f>Return!AE195*AE$255</f>
        <v>1.0035863460488385E-4</v>
      </c>
      <c r="AF195" s="166">
        <f t="shared" ref="AF195:AF252" si="3">SUM(B195:AE195)</f>
        <v>2.8779108570227839E-3</v>
      </c>
      <c r="AG195" s="25"/>
    </row>
    <row r="196" spans="1:33" x14ac:dyDescent="0.2">
      <c r="A196" s="127">
        <f>'DJI Components'!A199</f>
        <v>44358</v>
      </c>
      <c r="B196" s="164">
        <f>Return!B196*B$255</f>
        <v>-5.2512675318450162E-5</v>
      </c>
      <c r="C196" s="165">
        <f>Return!C196*C$255</f>
        <v>4.684704958426211E-4</v>
      </c>
      <c r="D196" s="165">
        <f>Return!D196*D$255</f>
        <v>-2.5479548283789216E-4</v>
      </c>
      <c r="E196" s="165">
        <f>Return!E196*E$255</f>
        <v>3.2775539612701633E-4</v>
      </c>
      <c r="F196" s="165">
        <f>Return!F196*F$255</f>
        <v>-1.4227765926731287E-4</v>
      </c>
      <c r="G196" s="165">
        <f>Return!G196*G$255</f>
        <v>-7.4277515750867937E-4</v>
      </c>
      <c r="H196" s="165">
        <f>Return!H196*H$255</f>
        <v>-1.5373734943010162E-4</v>
      </c>
      <c r="I196" s="165">
        <f>Return!I196*I$255</f>
        <v>-1.5748925115068868E-4</v>
      </c>
      <c r="J196" s="165">
        <f>Return!J196*J$255</f>
        <v>1.4904906695284065E-4</v>
      </c>
      <c r="K196" s="165">
        <f>Return!K196*K$255</f>
        <v>4.9036624475270095E-6</v>
      </c>
      <c r="L196" s="165">
        <f>Return!L196*L$255</f>
        <v>3.6636768626142251E-4</v>
      </c>
      <c r="M196" s="165">
        <f>Return!M196*M$255</f>
        <v>-1.5764375690607846E-4</v>
      </c>
      <c r="N196" s="165">
        <f>Return!N196*N$255</f>
        <v>2.6596510178693577E-4</v>
      </c>
      <c r="O196" s="165">
        <f>Return!O196*O$255</f>
        <v>2.7303182979496003E-4</v>
      </c>
      <c r="P196" s="165">
        <f>Return!P196*P$255</f>
        <v>1.6385590416937804E-4</v>
      </c>
      <c r="Q196" s="165">
        <f>Return!Q196*Q$255</f>
        <v>-4.2295007872935236E-4</v>
      </c>
      <c r="R196" s="165">
        <f>Return!R196*R$255</f>
        <v>-2.285972654088401E-5</v>
      </c>
      <c r="S196" s="165">
        <f>Return!S196*S$255</f>
        <v>3.3249457065508782E-4</v>
      </c>
      <c r="T196" s="165">
        <f>Return!T196*T$255</f>
        <v>5.6911829834234888E-5</v>
      </c>
      <c r="U196" s="165">
        <f>Return!U196*U$255</f>
        <v>8.4230682795475662E-5</v>
      </c>
      <c r="V196" s="165">
        <f>Return!V196*V$255</f>
        <v>2.4431364313066696E-4</v>
      </c>
      <c r="W196" s="165">
        <f>Return!W196*W$255</f>
        <v>-2.2829173673595641E-4</v>
      </c>
      <c r="X196" s="165">
        <f>Return!X196*X$255</f>
        <v>1.6652927404810688E-5</v>
      </c>
      <c r="Y196" s="165">
        <f>Return!Y196*Y$255</f>
        <v>9.9552436491734397E-5</v>
      </c>
      <c r="Z196" s="165">
        <f>Return!Z196*Z$255</f>
        <v>-2.9888457908170036E-4</v>
      </c>
      <c r="AA196" s="165">
        <f>Return!AA196*AA$255</f>
        <v>-5.8121148703664067E-6</v>
      </c>
      <c r="AB196" s="165">
        <f>Return!AB196*AB$255</f>
        <v>1.4390681954143947E-4</v>
      </c>
      <c r="AC196" s="165">
        <f>Return!AC196*AC$255</f>
        <v>0</v>
      </c>
      <c r="AD196" s="165">
        <f>Return!AD196*AD$255</f>
        <v>2.0731936157232232E-4</v>
      </c>
      <c r="AE196" s="165">
        <f>Return!AE196*AE$255</f>
        <v>1.5291347489912639E-4</v>
      </c>
      <c r="AF196" s="166">
        <f t="shared" si="3"/>
        <v>7.1766532133013723E-4</v>
      </c>
      <c r="AG196" s="25"/>
    </row>
    <row r="197" spans="1:33" x14ac:dyDescent="0.2">
      <c r="A197" s="127">
        <f>'DJI Components'!A200</f>
        <v>44361</v>
      </c>
      <c r="B197" s="164">
        <f>Return!B197*B$255</f>
        <v>-2.3831780390497863E-4</v>
      </c>
      <c r="C197" s="165">
        <f>Return!C197*C$255</f>
        <v>-1.4183474586655366E-4</v>
      </c>
      <c r="D197" s="165">
        <f>Return!D197*D$255</f>
        <v>-2.1694085951958763E-4</v>
      </c>
      <c r="E197" s="165">
        <f>Return!E197*E$255</f>
        <v>8.192639835508035E-4</v>
      </c>
      <c r="F197" s="165">
        <f>Return!F197*F$255</f>
        <v>-2.8847190885556985E-4</v>
      </c>
      <c r="G197" s="165">
        <f>Return!G197*G$255</f>
        <v>-2.5524875743428247E-4</v>
      </c>
      <c r="H197" s="165">
        <f>Return!H197*H$255</f>
        <v>1.8533036102937514E-5</v>
      </c>
      <c r="I197" s="165">
        <f>Return!I197*I$255</f>
        <v>-3.6516462783762565E-4</v>
      </c>
      <c r="J197" s="165">
        <f>Return!J197*J$255</f>
        <v>-3.6206137226970264E-4</v>
      </c>
      <c r="K197" s="165">
        <f>Return!K197*K$255</f>
        <v>-5.0980441176470641E-4</v>
      </c>
      <c r="L197" s="165">
        <f>Return!L197*L$255</f>
        <v>-4.5231893160823842E-4</v>
      </c>
      <c r="M197" s="165">
        <f>Return!M197*M$255</f>
        <v>-2.9753901508174178E-4</v>
      </c>
      <c r="N197" s="165">
        <f>Return!N197*N$255</f>
        <v>-1.5552574265249955E-4</v>
      </c>
      <c r="O197" s="165">
        <f>Return!O197*O$255</f>
        <v>1.9590954292974711E-4</v>
      </c>
      <c r="P197" s="165">
        <f>Return!P197*P$255</f>
        <v>-2.7542746524387892E-4</v>
      </c>
      <c r="Q197" s="165">
        <f>Return!Q197*Q$255</f>
        <v>8.2845938935164709E-5</v>
      </c>
      <c r="R197" s="165">
        <f>Return!R197*R$255</f>
        <v>-5.6563855486599184E-4</v>
      </c>
      <c r="S197" s="165">
        <f>Return!S197*S$255</f>
        <v>7.0348487566374018E-6</v>
      </c>
      <c r="T197" s="165">
        <f>Return!T197*T$255</f>
        <v>-3.5837595920363842E-4</v>
      </c>
      <c r="U197" s="165">
        <f>Return!U197*U$255</f>
        <v>2.5850813443345868E-4</v>
      </c>
      <c r="V197" s="165">
        <f>Return!V197*V$255</f>
        <v>-1.465315019979004E-4</v>
      </c>
      <c r="W197" s="165">
        <f>Return!W197*W$255</f>
        <v>1.2359236647685456E-5</v>
      </c>
      <c r="X197" s="165">
        <f>Return!X197*X$255</f>
        <v>8.2532243761798501E-4</v>
      </c>
      <c r="Y197" s="165">
        <f>Return!Y197*Y$255</f>
        <v>-2.654056688781011E-4</v>
      </c>
      <c r="Z197" s="165">
        <f>Return!Z197*Z$255</f>
        <v>1.0639363912328115E-4</v>
      </c>
      <c r="AA197" s="165">
        <f>Return!AA197*AA$255</f>
        <v>-8.7215532744385388E-5</v>
      </c>
      <c r="AB197" s="165">
        <f>Return!AB197*AB$255</f>
        <v>-1.2484465068984818E-4</v>
      </c>
      <c r="AC197" s="165">
        <f>Return!AC197*AC$255</f>
        <v>-5.303447140900734E-4</v>
      </c>
      <c r="AD197" s="165">
        <f>Return!AD197*AD$255</f>
        <v>-4.4997513321491192E-5</v>
      </c>
      <c r="AE197" s="165">
        <f>Return!AE197*AE$255</f>
        <v>1.5033411836168722E-4</v>
      </c>
      <c r="AF197" s="166">
        <f t="shared" si="3"/>
        <v>-3.205504821371408E-3</v>
      </c>
      <c r="AG197" s="25"/>
    </row>
    <row r="198" spans="1:33" x14ac:dyDescent="0.2">
      <c r="A198" s="127">
        <f>'DJI Components'!A201</f>
        <v>44362</v>
      </c>
      <c r="B198" s="164">
        <f>Return!B198*B$255</f>
        <v>-1.2415574034487786E-4</v>
      </c>
      <c r="C198" s="165">
        <f>Return!C198*C$255</f>
        <v>5.0058116721300261E-4</v>
      </c>
      <c r="D198" s="165">
        <f>Return!D198*D$255</f>
        <v>-1.8519230881441177E-4</v>
      </c>
      <c r="E198" s="165">
        <f>Return!E198*E$255</f>
        <v>-2.1459151485565912E-4</v>
      </c>
      <c r="F198" s="165">
        <f>Return!F198*F$255</f>
        <v>1.9036659401580429E-4</v>
      </c>
      <c r="G198" s="165">
        <f>Return!G198*G$255</f>
        <v>6.8491851250899555E-5</v>
      </c>
      <c r="H198" s="165">
        <f>Return!H198*H$255</f>
        <v>7.1933622871165335E-4</v>
      </c>
      <c r="I198" s="165">
        <f>Return!I198*I$255</f>
        <v>-2.3382992679207292E-4</v>
      </c>
      <c r="J198" s="165">
        <f>Return!J198*J$255</f>
        <v>-8.4007802292370326E-5</v>
      </c>
      <c r="K198" s="165">
        <f>Return!K198*K$255</f>
        <v>1.2943150332683412E-4</v>
      </c>
      <c r="L198" s="165">
        <f>Return!L198*L$255</f>
        <v>-1.4480540451266381E-4</v>
      </c>
      <c r="M198" s="165">
        <f>Return!M198*M$255</f>
        <v>-1.0007289002470128E-4</v>
      </c>
      <c r="N198" s="165">
        <f>Return!N198*N$255</f>
        <v>-3.0928002662303775E-4</v>
      </c>
      <c r="O198" s="165">
        <f>Return!O198*O$255</f>
        <v>-1.145655057781784E-4</v>
      </c>
      <c r="P198" s="165">
        <f>Return!P198*P$255</f>
        <v>-1.4885867370209398E-4</v>
      </c>
      <c r="Q198" s="165">
        <f>Return!Q198*Q$255</f>
        <v>-1.7737800620964972E-4</v>
      </c>
      <c r="R198" s="165">
        <f>Return!R198*R$255</f>
        <v>-5.055983359405047E-4</v>
      </c>
      <c r="S198" s="165">
        <f>Return!S198*S$255</f>
        <v>-8.8613667909194965E-5</v>
      </c>
      <c r="T198" s="165">
        <f>Return!T198*T$255</f>
        <v>1.104484249791741E-4</v>
      </c>
      <c r="U198" s="165">
        <f>Return!U198*U$255</f>
        <v>-1.9624070590014883E-4</v>
      </c>
      <c r="V198" s="165">
        <f>Return!V198*V$255</f>
        <v>-2.7152050138408158E-4</v>
      </c>
      <c r="W198" s="165">
        <f>Return!W198*W$255</f>
        <v>-6.4242826647605456E-5</v>
      </c>
      <c r="X198" s="165">
        <f>Return!X198*X$255</f>
        <v>-4.9811758232729908E-4</v>
      </c>
      <c r="Y198" s="165">
        <f>Return!Y198*Y$255</f>
        <v>2.9798694942903363E-4</v>
      </c>
      <c r="Z198" s="165">
        <f>Return!Z198*Z$255</f>
        <v>9.3529327318742089E-5</v>
      </c>
      <c r="AA198" s="165">
        <f>Return!AA198*AA$255</f>
        <v>6.4125568380550091E-5</v>
      </c>
      <c r="AB198" s="165">
        <f>Return!AB198*AB$255</f>
        <v>-1.5664245708040998E-4</v>
      </c>
      <c r="AC198" s="165">
        <f>Return!AC198*AC$255</f>
        <v>-1.1635617612836269E-4</v>
      </c>
      <c r="AD198" s="165">
        <f>Return!AD198*AD$255</f>
        <v>-1.328016524303033E-4</v>
      </c>
      <c r="AE198" s="165">
        <f>Return!AE198*AE$255</f>
        <v>-4.3401655463453834E-4</v>
      </c>
      <c r="AF198" s="166">
        <f t="shared" si="3"/>
        <v>-2.1265906457064716E-3</v>
      </c>
      <c r="AG198" s="25"/>
    </row>
    <row r="199" spans="1:33" x14ac:dyDescent="0.2">
      <c r="A199" s="127">
        <f>'DJI Components'!A202</f>
        <v>44363</v>
      </c>
      <c r="B199" s="164">
        <f>Return!B199*B$255</f>
        <v>-6.1479105088750878E-4</v>
      </c>
      <c r="C199" s="165">
        <f>Return!C199*C$255</f>
        <v>-3.1876084315645147E-4</v>
      </c>
      <c r="D199" s="165">
        <f>Return!D199*D$255</f>
        <v>-3.7524007121906657E-5</v>
      </c>
      <c r="E199" s="165">
        <f>Return!E199*E$255</f>
        <v>1.3113108195360231E-4</v>
      </c>
      <c r="F199" s="165">
        <f>Return!F199*F$255</f>
        <v>-5.7732201958270819E-4</v>
      </c>
      <c r="G199" s="165">
        <f>Return!G199*G$255</f>
        <v>-3.4934276962210741E-4</v>
      </c>
      <c r="H199" s="165">
        <f>Return!H199*H$255</f>
        <v>-1.9039135172704095E-4</v>
      </c>
      <c r="I199" s="165">
        <f>Return!I199*I$255</f>
        <v>-1.9830203510623479E-4</v>
      </c>
      <c r="J199" s="165">
        <f>Return!J199*J$255</f>
        <v>-4.451675389520515E-4</v>
      </c>
      <c r="K199" s="165">
        <f>Return!K199*K$255</f>
        <v>-8.0829365057581606E-4</v>
      </c>
      <c r="L199" s="165">
        <f>Return!L199*L$255</f>
        <v>-2.6931323251211392E-5</v>
      </c>
      <c r="M199" s="165">
        <f>Return!M199*M$255</f>
        <v>-5.2584194756554186E-4</v>
      </c>
      <c r="N199" s="165">
        <f>Return!N199*N$255</f>
        <v>-3.9919648189365258E-4</v>
      </c>
      <c r="O199" s="165">
        <f>Return!O199*O$255</f>
        <v>-4.4260560639400868E-4</v>
      </c>
      <c r="P199" s="165">
        <f>Return!P199*P$255</f>
        <v>-3.4145665723895506E-4</v>
      </c>
      <c r="Q199" s="165">
        <f>Return!Q199*Q$255</f>
        <v>-1.2161225236754596E-5</v>
      </c>
      <c r="R199" s="165">
        <f>Return!R199*R$255</f>
        <v>2.3413907487417339E-4</v>
      </c>
      <c r="S199" s="165">
        <f>Return!S199*S$255</f>
        <v>-1.0859657012236197E-4</v>
      </c>
      <c r="T199" s="165">
        <f>Return!T199*T$255</f>
        <v>4.0070631266559965E-4</v>
      </c>
      <c r="U199" s="165">
        <f>Return!U199*U$255</f>
        <v>-1.2643598814267022E-4</v>
      </c>
      <c r="V199" s="165">
        <f>Return!V199*V$255</f>
        <v>2.8142606470164347E-5</v>
      </c>
      <c r="W199" s="165">
        <f>Return!W199*W$255</f>
        <v>-4.6292736312090929E-4</v>
      </c>
      <c r="X199" s="165">
        <f>Return!X199*X$255</f>
        <v>-2.6108637485022789E-5</v>
      </c>
      <c r="Y199" s="165">
        <f>Return!Y199*Y$255</f>
        <v>-3.9451603052157445E-4</v>
      </c>
      <c r="Z199" s="165">
        <f>Return!Z199*Z$255</f>
        <v>-2.5232329099377594E-4</v>
      </c>
      <c r="AA199" s="165">
        <f>Return!AA199*AA$255</f>
        <v>-3.7819397722358426E-4</v>
      </c>
      <c r="AB199" s="165">
        <f>Return!AB199*AB$255</f>
        <v>-4.8358801299547283E-4</v>
      </c>
      <c r="AC199" s="165">
        <f>Return!AC199*AC$255</f>
        <v>-5.7153451678215728E-4</v>
      </c>
      <c r="AD199" s="165">
        <f>Return!AD199*AD$255</f>
        <v>-6.7857285714285984E-4</v>
      </c>
      <c r="AE199" s="165">
        <f>Return!AE199*AE$255</f>
        <v>-2.2745308639001335E-4</v>
      </c>
      <c r="AF199" s="166">
        <f t="shared" si="3"/>
        <v>-8.2042197632688132E-3</v>
      </c>
      <c r="AG199" s="25"/>
    </row>
    <row r="200" spans="1:33" x14ac:dyDescent="0.2">
      <c r="A200" s="127">
        <f>'DJI Components'!A203</f>
        <v>44364</v>
      </c>
      <c r="B200" s="164">
        <f>Return!B200*B$255</f>
        <v>-2.9963011258009228E-4</v>
      </c>
      <c r="C200" s="165">
        <f>Return!C200*C$255</f>
        <v>-5.1615013124271705E-4</v>
      </c>
      <c r="D200" s="165">
        <f>Return!D200*D$255</f>
        <v>1.6417522193693153E-4</v>
      </c>
      <c r="E200" s="165">
        <f>Return!E200*E$255</f>
        <v>4.2002793587016344E-4</v>
      </c>
      <c r="F200" s="165">
        <f>Return!F200*F$255</f>
        <v>-4.1964240305484288E-4</v>
      </c>
      <c r="G200" s="165">
        <f>Return!G200*G$255</f>
        <v>-1.1834602532671398E-3</v>
      </c>
      <c r="H200" s="165">
        <f>Return!H200*H$255</f>
        <v>-7.9024894301539614E-4</v>
      </c>
      <c r="I200" s="165">
        <f>Return!I200*I$255</f>
        <v>-2.1195685658082311E-4</v>
      </c>
      <c r="J200" s="165">
        <f>Return!J200*J$255</f>
        <v>1.707231328842059E-4</v>
      </c>
      <c r="K200" s="165">
        <f>Return!K200*K$255</f>
        <v>-1.0418230040243745E-3</v>
      </c>
      <c r="L200" s="165">
        <f>Return!L200*L$255</f>
        <v>-8.5354896675651217E-4</v>
      </c>
      <c r="M200" s="165">
        <f>Return!M200*M$255</f>
        <v>-4.1097948739715249E-4</v>
      </c>
      <c r="N200" s="165">
        <f>Return!N200*N$255</f>
        <v>3.7430477698100856E-5</v>
      </c>
      <c r="O200" s="165">
        <f>Return!O200*O$255</f>
        <v>-2.3302457940654887E-5</v>
      </c>
      <c r="P200" s="165">
        <f>Return!P200*P$255</f>
        <v>-5.0282891831388747E-4</v>
      </c>
      <c r="Q200" s="165">
        <f>Return!Q200*Q$255</f>
        <v>1.6015083087669673E-4</v>
      </c>
      <c r="R200" s="165">
        <f>Return!R200*R$255</f>
        <v>-9.6201209115815605E-4</v>
      </c>
      <c r="S200" s="165">
        <f>Return!S200*S$255</f>
        <v>-2.4054064939971567E-4</v>
      </c>
      <c r="T200" s="165">
        <f>Return!T200*T$255</f>
        <v>2.6976547531089393E-4</v>
      </c>
      <c r="U200" s="165">
        <f>Return!U200*U$255</f>
        <v>4.5587444396337772E-4</v>
      </c>
      <c r="V200" s="165">
        <f>Return!V200*V$255</f>
        <v>-3.7832210329702778E-4</v>
      </c>
      <c r="W200" s="165">
        <f>Return!W200*W$255</f>
        <v>3.0376211505569464E-4</v>
      </c>
      <c r="X200" s="165">
        <f>Return!X200*X$255</f>
        <v>2.8053880226304174E-4</v>
      </c>
      <c r="Y200" s="165">
        <f>Return!Y200*Y$255</f>
        <v>-8.5520391377988207E-4</v>
      </c>
      <c r="Z200" s="165">
        <f>Return!Z200*Z$255</f>
        <v>8.39152506817431E-6</v>
      </c>
      <c r="AA200" s="165">
        <f>Return!AA200*AA$255</f>
        <v>-6.4736347658955753E-5</v>
      </c>
      <c r="AB200" s="165">
        <f>Return!AB200*AB$255</f>
        <v>3.7020730739876215E-4</v>
      </c>
      <c r="AC200" s="165">
        <f>Return!AC200*AC$255</f>
        <v>-3.1263677272612699E-4</v>
      </c>
      <c r="AD200" s="165">
        <f>Return!AD200*AD$255</f>
        <v>1.385361586915786E-4</v>
      </c>
      <c r="AE200" s="165">
        <f>Return!AE200*AE$255</f>
        <v>-1.9103782149606136E-6</v>
      </c>
      <c r="AF200" s="166">
        <f t="shared" si="3"/>
        <v>-6.2893503633907957E-3</v>
      </c>
      <c r="AG200" s="25"/>
    </row>
    <row r="201" spans="1:33" x14ac:dyDescent="0.2">
      <c r="A201" s="127">
        <f>'DJI Components'!A204</f>
        <v>44365</v>
      </c>
      <c r="B201" s="164">
        <f>Return!B201*B$255</f>
        <v>-6.046928731749464E-4</v>
      </c>
      <c r="C201" s="165">
        <f>Return!C201*C$255</f>
        <v>-8.1416288942527388E-4</v>
      </c>
      <c r="D201" s="165">
        <f>Return!D201*D$255</f>
        <v>-2.8797724472456507E-4</v>
      </c>
      <c r="E201" s="165">
        <f>Return!E201*E$255</f>
        <v>-3.3639023462628996E-4</v>
      </c>
      <c r="F201" s="165">
        <f>Return!F201*F$255</f>
        <v>-2.6056837390727355E-4</v>
      </c>
      <c r="G201" s="165">
        <f>Return!G201*G$255</f>
        <v>-9.3896078372028102E-5</v>
      </c>
      <c r="H201" s="165">
        <f>Return!H201*H$255</f>
        <v>-1.2577444662370393E-3</v>
      </c>
      <c r="I201" s="165">
        <f>Return!I201*I$255</f>
        <v>-6.6503606251892735E-4</v>
      </c>
      <c r="J201" s="165">
        <f>Return!J201*J$255</f>
        <v>-7.158028380502945E-4</v>
      </c>
      <c r="K201" s="165">
        <f>Return!K201*K$255</f>
        <v>-8.1838263322239204E-4</v>
      </c>
      <c r="L201" s="165">
        <f>Return!L201*L$255</f>
        <v>-1.1682815122176097E-3</v>
      </c>
      <c r="M201" s="165">
        <f>Return!M201*M$255</f>
        <v>-5.8409128525886234E-4</v>
      </c>
      <c r="N201" s="165">
        <f>Return!N201*N$255</f>
        <v>-5.608449991342246E-5</v>
      </c>
      <c r="O201" s="165">
        <f>Return!O201*O$255</f>
        <v>-8.8026232948583318E-4</v>
      </c>
      <c r="P201" s="165">
        <f>Return!P201*P$255</f>
        <v>-5.6776806268355644E-4</v>
      </c>
      <c r="Q201" s="165">
        <f>Return!Q201*Q$255</f>
        <v>-6.5367489415925069E-4</v>
      </c>
      <c r="R201" s="165">
        <f>Return!R201*R$255</f>
        <v>-8.4343637465196606E-4</v>
      </c>
      <c r="S201" s="165">
        <f>Return!S201*S$255</f>
        <v>-6.0715037753370134E-4</v>
      </c>
      <c r="T201" s="165">
        <f>Return!T201*T$255</f>
        <v>-2.6759979969615357E-4</v>
      </c>
      <c r="U201" s="165">
        <f>Return!U201*U$255</f>
        <v>-1.8781155408279516E-4</v>
      </c>
      <c r="V201" s="165">
        <f>Return!V201*V$255</f>
        <v>-1.3186317300439471E-4</v>
      </c>
      <c r="W201" s="165">
        <f>Return!W201*W$255</f>
        <v>-4.8760005146154898E-4</v>
      </c>
      <c r="X201" s="165">
        <f>Return!X201*X$255</f>
        <v>-2.2501248445398284E-4</v>
      </c>
      <c r="Y201" s="165">
        <f>Return!Y201*Y$255</f>
        <v>-9.2026603480439189E-4</v>
      </c>
      <c r="Z201" s="165">
        <f>Return!Z201*Z$255</f>
        <v>-6.6943591959242783E-4</v>
      </c>
      <c r="AA201" s="165">
        <f>Return!AA201*AA$255</f>
        <v>-4.1865617817069543E-4</v>
      </c>
      <c r="AB201" s="165">
        <f>Return!AB201*AB$255</f>
        <v>-2.4983703711259537E-4</v>
      </c>
      <c r="AC201" s="165">
        <f>Return!AC201*AC$255</f>
        <v>-1.2434519741819341E-3</v>
      </c>
      <c r="AD201" s="165">
        <f>Return!AD201*AD$255</f>
        <v>-6.1719502891958522E-4</v>
      </c>
      <c r="AE201" s="165">
        <f>Return!AE201*AE$255</f>
        <v>-4.256123822139949E-4</v>
      </c>
      <c r="AF201" s="166">
        <f t="shared" si="3"/>
        <v>-1.7059744647857734E-2</v>
      </c>
      <c r="AG201" s="25"/>
    </row>
    <row r="202" spans="1:33" x14ac:dyDescent="0.2">
      <c r="A202" s="127">
        <f>'DJI Components'!A205</f>
        <v>44368</v>
      </c>
      <c r="B202" s="164">
        <f>Return!B202*B$255</f>
        <v>6.2804469153652229E-4</v>
      </c>
      <c r="C202" s="165">
        <f>Return!C202*C$255</f>
        <v>1.4183043740065033E-3</v>
      </c>
      <c r="D202" s="165">
        <f>Return!D202*D$255</f>
        <v>2.1786660602089261E-4</v>
      </c>
      <c r="E202" s="165">
        <f>Return!E202*E$255</f>
        <v>4.7013028291498227E-4</v>
      </c>
      <c r="F202" s="165">
        <f>Return!F202*F$255</f>
        <v>1.1136848254387655E-3</v>
      </c>
      <c r="G202" s="165">
        <f>Return!G202*G$255</f>
        <v>6.9424590302476685E-4</v>
      </c>
      <c r="H202" s="165">
        <f>Return!H202*H$255</f>
        <v>9.7706300084502806E-4</v>
      </c>
      <c r="I202" s="165">
        <f>Return!I202*I$255</f>
        <v>7.1058190896869562E-4</v>
      </c>
      <c r="J202" s="165">
        <f>Return!J202*J$255</f>
        <v>3.6575599776826894E-4</v>
      </c>
      <c r="K202" s="165">
        <f>Return!K202*K$255</f>
        <v>6.077234591803796E-4</v>
      </c>
      <c r="L202" s="165">
        <f>Return!L202*L$255</f>
        <v>8.3230822316507542E-4</v>
      </c>
      <c r="M202" s="165">
        <f>Return!M202*M$255</f>
        <v>5.4901960784313377E-4</v>
      </c>
      <c r="N202" s="165">
        <f>Return!N202*N$255</f>
        <v>5.4966472217806339E-4</v>
      </c>
      <c r="O202" s="165">
        <f>Return!O202*O$255</f>
        <v>1.197539112539614E-4</v>
      </c>
      <c r="P202" s="165">
        <f>Return!P202*P$255</f>
        <v>8.2215369930200102E-4</v>
      </c>
      <c r="Q202" s="165">
        <f>Return!Q202*Q$255</f>
        <v>3.8276331356373503E-4</v>
      </c>
      <c r="R202" s="165">
        <f>Return!R202*R$255</f>
        <v>5.6561993733937512E-4</v>
      </c>
      <c r="S202" s="165">
        <f>Return!S202*S$255</f>
        <v>4.7614886499758313E-4</v>
      </c>
      <c r="T202" s="165">
        <f>Return!T202*T$255</f>
        <v>6.0914153144753233E-5</v>
      </c>
      <c r="U202" s="165">
        <f>Return!U202*U$255</f>
        <v>4.1115934758810074E-4</v>
      </c>
      <c r="V202" s="165">
        <f>Return!V202*V$255</f>
        <v>4.335067227316728E-4</v>
      </c>
      <c r="W202" s="165">
        <f>Return!W202*W$255</f>
        <v>2.6256861013331803E-4</v>
      </c>
      <c r="X202" s="165">
        <f>Return!X202*X$255</f>
        <v>2.3340706359697242E-4</v>
      </c>
      <c r="Y202" s="165">
        <f>Return!Y202*Y$255</f>
        <v>8.957352708760006E-4</v>
      </c>
      <c r="Z202" s="165">
        <f>Return!Z202*Z$255</f>
        <v>7.4479390739904761E-4</v>
      </c>
      <c r="AA202" s="165">
        <f>Return!AA202*AA$255</f>
        <v>3.4037919503164814E-4</v>
      </c>
      <c r="AB202" s="165">
        <f>Return!AB202*AB$255</f>
        <v>5.6565874341694869E-4</v>
      </c>
      <c r="AC202" s="165">
        <f>Return!AC202*AC$255</f>
        <v>7.1466037241016964E-4</v>
      </c>
      <c r="AD202" s="165">
        <f>Return!AD202*AD$255</f>
        <v>3.0332076106612444E-4</v>
      </c>
      <c r="AE202" s="165">
        <f>Return!AE202*AE$255</f>
        <v>2.9965646251003025E-4</v>
      </c>
      <c r="AF202" s="166">
        <f t="shared" si="3"/>
        <v>1.6766593939252519E-2</v>
      </c>
      <c r="AG202" s="25"/>
    </row>
    <row r="203" spans="1:33" x14ac:dyDescent="0.2">
      <c r="A203" s="127">
        <f>'DJI Components'!A206</f>
        <v>44369</v>
      </c>
      <c r="B203" s="164">
        <f>Return!B203*B$255</f>
        <v>-1.195430519092359E-5</v>
      </c>
      <c r="C203" s="165">
        <f>Return!C203*C$255</f>
        <v>-8.0855875187801907E-5</v>
      </c>
      <c r="D203" s="165">
        <f>Return!D203*D$255</f>
        <v>-4.57876835847304E-5</v>
      </c>
      <c r="E203" s="165">
        <f>Return!E203*E$255</f>
        <v>4.2327865001383634E-4</v>
      </c>
      <c r="F203" s="165">
        <f>Return!F203*F$255</f>
        <v>-2.0384866358385729E-4</v>
      </c>
      <c r="G203" s="165">
        <f>Return!G203*G$255</f>
        <v>-1.2507543012896249E-5</v>
      </c>
      <c r="H203" s="165">
        <f>Return!H203*H$255</f>
        <v>1.1001068367092099E-4</v>
      </c>
      <c r="I203" s="165">
        <f>Return!I203*I$255</f>
        <v>5.0142910868748261E-5</v>
      </c>
      <c r="J203" s="165">
        <f>Return!J203*J$255</f>
        <v>1.226391932308261E-4</v>
      </c>
      <c r="K203" s="165">
        <f>Return!K203*K$255</f>
        <v>2.0598901062712411E-4</v>
      </c>
      <c r="L203" s="165">
        <f>Return!L203*L$255</f>
        <v>-9.3322889262263211E-7</v>
      </c>
      <c r="M203" s="165">
        <f>Return!M203*M$255</f>
        <v>-7.8702932098765704E-5</v>
      </c>
      <c r="N203" s="165">
        <f>Return!N203*N$255</f>
        <v>5.5374782188181515E-4</v>
      </c>
      <c r="O203" s="165">
        <f>Return!O203*O$255</f>
        <v>0</v>
      </c>
      <c r="P203" s="165">
        <f>Return!P203*P$255</f>
        <v>-6.5914993036634659E-5</v>
      </c>
      <c r="Q203" s="165">
        <f>Return!Q203*Q$255</f>
        <v>-4.4759319126615646E-5</v>
      </c>
      <c r="R203" s="165">
        <f>Return!R203*R$255</f>
        <v>-4.874604140057877E-5</v>
      </c>
      <c r="S203" s="165">
        <f>Return!S203*S$255</f>
        <v>1.4026206172136716E-4</v>
      </c>
      <c r="T203" s="165">
        <f>Return!T203*T$255</f>
        <v>-2.4321302931595845E-4</v>
      </c>
      <c r="U203" s="165">
        <f>Return!U203*U$255</f>
        <v>3.6553388736625022E-4</v>
      </c>
      <c r="V203" s="165">
        <f>Return!V203*V$255</f>
        <v>6.1500460309033369E-4</v>
      </c>
      <c r="W203" s="165">
        <f>Return!W203*W$255</f>
        <v>1.2521729758881624E-5</v>
      </c>
      <c r="X203" s="165">
        <f>Return!X203*X$255</f>
        <v>-1.8679033355350667E-4</v>
      </c>
      <c r="Y203" s="165">
        <f>Return!Y203*Y$255</f>
        <v>-7.8482119997032762E-5</v>
      </c>
      <c r="Z203" s="165">
        <f>Return!Z203*Z$255</f>
        <v>5.1916747397654876E-5</v>
      </c>
      <c r="AA203" s="165">
        <f>Return!AA203*AA$255</f>
        <v>-1.1822427353950597E-5</v>
      </c>
      <c r="AB203" s="165">
        <f>Return!AB203*AB$255</f>
        <v>2.2902952542161643E-4</v>
      </c>
      <c r="AC203" s="165">
        <f>Return!AC203*AC$255</f>
        <v>-1.0270235573528093E-4</v>
      </c>
      <c r="AD203" s="165">
        <f>Return!AD203*AD$255</f>
        <v>1.5396017295035147E-4</v>
      </c>
      <c r="AE203" s="165">
        <f>Return!AE203*AE$255</f>
        <v>-9.0054031786779293E-5</v>
      </c>
      <c r="AF203" s="166">
        <f t="shared" si="3"/>
        <v>1.7269621151417907E-3</v>
      </c>
      <c r="AG203" s="25"/>
    </row>
    <row r="204" spans="1:33" x14ac:dyDescent="0.2">
      <c r="A204" s="127">
        <f>'DJI Components'!A207</f>
        <v>44370</v>
      </c>
      <c r="B204" s="164">
        <f>Return!B204*B$255</f>
        <v>-4.7487240173655536E-4</v>
      </c>
      <c r="C204" s="165">
        <f>Return!C204*C$255</f>
        <v>3.0800486322188163E-4</v>
      </c>
      <c r="D204" s="165">
        <f>Return!D204*D$255</f>
        <v>-1.6672877051012724E-4</v>
      </c>
      <c r="E204" s="165">
        <f>Return!E204*E$255</f>
        <v>-6.9661891914074575E-5</v>
      </c>
      <c r="F204" s="165">
        <f>Return!F204*F$255</f>
        <v>-2.8713320871468865E-5</v>
      </c>
      <c r="G204" s="165">
        <f>Return!G204*G$255</f>
        <v>1.0322150557825112E-4</v>
      </c>
      <c r="H204" s="165">
        <f>Return!H204*H$255</f>
        <v>-4.0728382693074509E-5</v>
      </c>
      <c r="I204" s="165">
        <f>Return!I204*I$255</f>
        <v>-3.1293029088485337E-4</v>
      </c>
      <c r="J204" s="165">
        <f>Return!J204*J$255</f>
        <v>-2.6881842127043367E-4</v>
      </c>
      <c r="K204" s="165">
        <f>Return!K204*K$255</f>
        <v>-1.8372598425196637E-4</v>
      </c>
      <c r="L204" s="165">
        <f>Return!L204*L$255</f>
        <v>3.2817656418998218E-4</v>
      </c>
      <c r="M204" s="165">
        <f>Return!M204*M$255</f>
        <v>-1.2838971348114365E-4</v>
      </c>
      <c r="N204" s="165">
        <f>Return!N204*N$255</f>
        <v>-1.1085649429516767E-4</v>
      </c>
      <c r="O204" s="165">
        <f>Return!O204*O$255</f>
        <v>-3.639407021766128E-4</v>
      </c>
      <c r="P204" s="165">
        <f>Return!P204*P$255</f>
        <v>-3.9856062404190301E-4</v>
      </c>
      <c r="Q204" s="165">
        <f>Return!Q204*Q$255</f>
        <v>-2.0168480427264305E-4</v>
      </c>
      <c r="R204" s="165">
        <f>Return!R204*R$255</f>
        <v>2.0193683456345055E-4</v>
      </c>
      <c r="S204" s="165">
        <f>Return!S204*S$255</f>
        <v>-9.1214866073456114E-5</v>
      </c>
      <c r="T204" s="165">
        <f>Return!T204*T$255</f>
        <v>-2.6687666097362505E-4</v>
      </c>
      <c r="U204" s="165">
        <f>Return!U204*U$255</f>
        <v>-3.0133327176629086E-5</v>
      </c>
      <c r="V204" s="165">
        <f>Return!V204*V$255</f>
        <v>1.5600091050727756E-4</v>
      </c>
      <c r="W204" s="165">
        <f>Return!W204*W$255</f>
        <v>-4.7576624383135106E-5</v>
      </c>
      <c r="X204" s="165">
        <f>Return!X204*X$255</f>
        <v>-1.7413310775314569E-4</v>
      </c>
      <c r="Y204" s="165">
        <f>Return!Y204*Y$255</f>
        <v>-8.9909865567120809E-5</v>
      </c>
      <c r="Z204" s="165">
        <f>Return!Z204*Z$255</f>
        <v>-2.6169070240860125E-4</v>
      </c>
      <c r="AA204" s="165">
        <f>Return!AA204*AA$255</f>
        <v>-1.7739873769851607E-4</v>
      </c>
      <c r="AB204" s="165">
        <f>Return!AB204*AB$255</f>
        <v>-1.7660606070829901E-4</v>
      </c>
      <c r="AC204" s="165">
        <f>Return!AC204*AC$255</f>
        <v>1.9960208615027821E-4</v>
      </c>
      <c r="AD204" s="165">
        <f>Return!AD204*AD$255</f>
        <v>-2.602816920402984E-4</v>
      </c>
      <c r="AE204" s="165">
        <f>Return!AE204*AE$255</f>
        <v>3.5158539865514092E-4</v>
      </c>
      <c r="AF204" s="166">
        <f t="shared" si="3"/>
        <v>-2.6769052843165896E-3</v>
      </c>
      <c r="AG204" s="25"/>
    </row>
    <row r="205" spans="1:33" x14ac:dyDescent="0.2">
      <c r="A205" s="127">
        <f>'DJI Components'!A208</f>
        <v>44371</v>
      </c>
      <c r="B205" s="164">
        <f>Return!B205*B$255</f>
        <v>1.5595653901041563E-4</v>
      </c>
      <c r="C205" s="165">
        <f>Return!C205*C$255</f>
        <v>4.397066512539016E-4</v>
      </c>
      <c r="D205" s="165">
        <f>Return!D205*D$255</f>
        <v>3.1279096453352322E-4</v>
      </c>
      <c r="E205" s="165">
        <f>Return!E205*E$255</f>
        <v>-7.2299428199192514E-5</v>
      </c>
      <c r="F205" s="165">
        <f>Return!F205*F$255</f>
        <v>9.5797235549339717E-4</v>
      </c>
      <c r="G205" s="165">
        <f>Return!G205*G$255</f>
        <v>8.6533563804363687E-4</v>
      </c>
      <c r="H205" s="165">
        <f>Return!H205*H$255</f>
        <v>2.7289044401372181E-4</v>
      </c>
      <c r="I205" s="165">
        <f>Return!I205*I$255</f>
        <v>1.2636467499486474E-5</v>
      </c>
      <c r="J205" s="165">
        <f>Return!J205*J$255</f>
        <v>1.6629712058937595E-4</v>
      </c>
      <c r="K205" s="165">
        <f>Return!K205*K$255</f>
        <v>-2.1114277504959605E-5</v>
      </c>
      <c r="L205" s="165">
        <f>Return!L205*L$255</f>
        <v>7.1089066665933987E-4</v>
      </c>
      <c r="M205" s="165">
        <f>Return!M205*M$255</f>
        <v>4.7051118723231419E-4</v>
      </c>
      <c r="N205" s="165">
        <f>Return!N205*N$255</f>
        <v>1.8179804805281327E-5</v>
      </c>
      <c r="O205" s="165">
        <f>Return!O205*O$255</f>
        <v>4.8860057263604433E-4</v>
      </c>
      <c r="P205" s="165">
        <f>Return!P205*P$255</f>
        <v>1.9131940950611881E-4</v>
      </c>
      <c r="Q205" s="165">
        <f>Return!Q205*Q$255</f>
        <v>1.516714786630698E-4</v>
      </c>
      <c r="R205" s="165">
        <f>Return!R205*R$255</f>
        <v>3.0659962193178755E-4</v>
      </c>
      <c r="S205" s="165">
        <f>Return!S205*S$255</f>
        <v>1.2861858753606311E-5</v>
      </c>
      <c r="T205" s="165">
        <f>Return!T205*T$255</f>
        <v>3.4400590074960363E-4</v>
      </c>
      <c r="U205" s="165">
        <f>Return!U205*U$255</f>
        <v>1.7843619191565036E-4</v>
      </c>
      <c r="V205" s="165">
        <f>Return!V205*V$255</f>
        <v>1.2521912783885664E-4</v>
      </c>
      <c r="W205" s="165">
        <f>Return!W205*W$255</f>
        <v>2.2571028546332823E-5</v>
      </c>
      <c r="X205" s="165">
        <f>Return!X205*X$255</f>
        <v>2.6601720585539557E-4</v>
      </c>
      <c r="Y205" s="165">
        <f>Return!Y205*Y$255</f>
        <v>4.6653303673111304E-4</v>
      </c>
      <c r="Z205" s="165">
        <f>Return!Z205*Z$255</f>
        <v>2.7892919883504654E-4</v>
      </c>
      <c r="AA205" s="165">
        <f>Return!AA205*AA$255</f>
        <v>1.7834789846025897E-4</v>
      </c>
      <c r="AB205" s="165">
        <f>Return!AB205*AB$255</f>
        <v>2.2158003047153911E-4</v>
      </c>
      <c r="AC205" s="165">
        <f>Return!AC205*AC$255</f>
        <v>1.279825859709464E-5</v>
      </c>
      <c r="AD205" s="165">
        <f>Return!AD205*AD$255</f>
        <v>2.3291089317660033E-4</v>
      </c>
      <c r="AE205" s="165">
        <f>Return!AE205*AE$255</f>
        <v>4.9430425870106522E-4</v>
      </c>
      <c r="AF205" s="166">
        <f t="shared" si="3"/>
        <v>8.2624601047994271E-3</v>
      </c>
      <c r="AG205" s="25"/>
    </row>
    <row r="206" spans="1:33" x14ac:dyDescent="0.2">
      <c r="A206" s="127">
        <f>'DJI Components'!A209</f>
        <v>44372</v>
      </c>
      <c r="B206" s="164">
        <f>Return!B206*B$255</f>
        <v>2.5699490126414038E-4</v>
      </c>
      <c r="C206" s="165">
        <f>Return!C206*C$255</f>
        <v>2.4572259841830019E-4</v>
      </c>
      <c r="D206" s="165">
        <f>Return!D206*D$255</f>
        <v>2.3932987778096197E-4</v>
      </c>
      <c r="E206" s="165">
        <f>Return!E206*E$255</f>
        <v>-7.4957647104179073E-5</v>
      </c>
      <c r="F206" s="165">
        <f>Return!F206*F$255</f>
        <v>-2.9133601240098156E-4</v>
      </c>
      <c r="G206" s="165">
        <f>Return!G206*G$255</f>
        <v>-4.6047203052439846E-4</v>
      </c>
      <c r="H206" s="165">
        <f>Return!H206*H$255</f>
        <v>4.9780350162846135E-5</v>
      </c>
      <c r="I206" s="165">
        <f>Return!I206*I$255</f>
        <v>1.7683592604843165E-4</v>
      </c>
      <c r="J206" s="165">
        <f>Return!J206*J$255</f>
        <v>-4.2899430831026356E-5</v>
      </c>
      <c r="K206" s="165">
        <f>Return!K206*K$255</f>
        <v>9.5072094833274318E-5</v>
      </c>
      <c r="L206" s="165">
        <f>Return!L206*L$255</f>
        <v>1.8069152542358562E-6</v>
      </c>
      <c r="M206" s="165">
        <f>Return!M206*M$255</f>
        <v>1.6077954742266994E-4</v>
      </c>
      <c r="N206" s="165">
        <f>Return!N206*N$255</f>
        <v>1.9133840248852045E-4</v>
      </c>
      <c r="O206" s="165">
        <f>Return!O206*O$255</f>
        <v>-9.5119196242795148E-5</v>
      </c>
      <c r="P206" s="165">
        <f>Return!P206*P$255</f>
        <v>3.2086404032548955E-4</v>
      </c>
      <c r="Q206" s="165">
        <f>Return!Q206*Q$255</f>
        <v>1.7139254977635392E-4</v>
      </c>
      <c r="R206" s="165">
        <f>Return!R206*R$255</f>
        <v>3.3659170994006319E-4</v>
      </c>
      <c r="S206" s="165">
        <f>Return!S206*S$255</f>
        <v>-1.3000242749180435E-4</v>
      </c>
      <c r="T206" s="165">
        <f>Return!T206*T$255</f>
        <v>3.666823768986971E-4</v>
      </c>
      <c r="U206" s="165">
        <f>Return!U206*U$255</f>
        <v>-2.0873335926556343E-4</v>
      </c>
      <c r="V206" s="165">
        <f>Return!V206*V$255</f>
        <v>5.1771454760762984E-3</v>
      </c>
      <c r="W206" s="165">
        <f>Return!W206*W$255</f>
        <v>4.7611736151604114E-4</v>
      </c>
      <c r="X206" s="165">
        <f>Return!X206*X$255</f>
        <v>-2.5980896867579354E-4</v>
      </c>
      <c r="Y206" s="165">
        <f>Return!Y206*Y$255</f>
        <v>3.8896667963170077E-4</v>
      </c>
      <c r="Z206" s="165">
        <f>Return!Z206*Z$255</f>
        <v>5.081034820213344E-4</v>
      </c>
      <c r="AA206" s="165">
        <f>Return!AA206*AA$255</f>
        <v>5.9144936298475653E-6</v>
      </c>
      <c r="AB206" s="165">
        <f>Return!AB206*AB$255</f>
        <v>1.5238768161500714E-4</v>
      </c>
      <c r="AC206" s="165">
        <f>Return!AC206*AC$255</f>
        <v>3.8388996995094202E-5</v>
      </c>
      <c r="AD206" s="165">
        <f>Return!AD206*AD$255</f>
        <v>3.9441846290015164E-4</v>
      </c>
      <c r="AE206" s="165">
        <f>Return!AE206*AE$255</f>
        <v>7.8685066510023979E-5</v>
      </c>
      <c r="AF206" s="166">
        <f t="shared" si="3"/>
        <v>8.2699899189729413E-3</v>
      </c>
      <c r="AG206" s="25"/>
    </row>
    <row r="207" spans="1:33" x14ac:dyDescent="0.2">
      <c r="A207" s="127">
        <f>'DJI Components'!A210</f>
        <v>44375</v>
      </c>
      <c r="B207" s="164">
        <f>Return!B207*B$255</f>
        <v>2.9952931108258399E-4</v>
      </c>
      <c r="C207" s="165">
        <f>Return!C207*C$255</f>
        <v>-9.1865802747697809E-4</v>
      </c>
      <c r="D207" s="165">
        <f>Return!D207*D$255</f>
        <v>2.1977227159937958E-5</v>
      </c>
      <c r="E207" s="165">
        <f>Return!E207*E$255</f>
        <v>4.1819998183307097E-4</v>
      </c>
      <c r="F207" s="165">
        <f>Return!F207*F$255</f>
        <v>-1.1299887042034661E-3</v>
      </c>
      <c r="G207" s="165">
        <f>Return!G207*G$255</f>
        <v>-6.1630684927186744E-6</v>
      </c>
      <c r="H207" s="165">
        <f>Return!H207*H$255</f>
        <v>-1.0282711734872941E-3</v>
      </c>
      <c r="I207" s="165">
        <f>Return!I207*I$255</f>
        <v>-6.2823217813356982E-5</v>
      </c>
      <c r="J207" s="165">
        <f>Return!J207*J$255</f>
        <v>-3.6820078546880483E-5</v>
      </c>
      <c r="K207" s="165">
        <f>Return!K207*K$255</f>
        <v>-2.054031673449752E-4</v>
      </c>
      <c r="L207" s="165">
        <f>Return!L207*L$255</f>
        <v>-5.4232540417846014E-6</v>
      </c>
      <c r="M207" s="165">
        <f>Return!M207*M$255</f>
        <v>-2.9715826329984596E-4</v>
      </c>
      <c r="N207" s="165">
        <f>Return!N207*N$255</f>
        <v>6.9082888503180223E-5</v>
      </c>
      <c r="O207" s="165">
        <f>Return!O207*O$255</f>
        <v>9.3602814046384411E-4</v>
      </c>
      <c r="P207" s="165">
        <f>Return!P207*P$255</f>
        <v>-3.5185758699330565E-4</v>
      </c>
      <c r="Q207" s="165">
        <f>Return!Q207*Q$255</f>
        <v>-3.856910701753498E-5</v>
      </c>
      <c r="R207" s="165">
        <f>Return!R207*R$255</f>
        <v>6.0586172140486556E-5</v>
      </c>
      <c r="S207" s="165">
        <f>Return!S207*S$255</f>
        <v>-1.9074692531405589E-4</v>
      </c>
      <c r="T207" s="165">
        <f>Return!T207*T$255</f>
        <v>-1.4680311451307584E-4</v>
      </c>
      <c r="U207" s="165">
        <f>Return!U207*U$255</f>
        <v>4.6537521112542576E-4</v>
      </c>
      <c r="V207" s="165">
        <f>Return!V207*V$255</f>
        <v>-4.297602683604684E-4</v>
      </c>
      <c r="W207" s="165">
        <f>Return!W207*W$255</f>
        <v>9.8826219470697182E-5</v>
      </c>
      <c r="X207" s="165">
        <f>Return!X207*X$255</f>
        <v>3.7210237673341863E-4</v>
      </c>
      <c r="Y207" s="165">
        <f>Return!Y207*Y$255</f>
        <v>-4.9872659834743942E-4</v>
      </c>
      <c r="Z207" s="165">
        <f>Return!Z207*Z$255</f>
        <v>-2.8727998490177449E-4</v>
      </c>
      <c r="AA207" s="165">
        <f>Return!AA207*AA$255</f>
        <v>-1.1824582975796804E-4</v>
      </c>
      <c r="AB207" s="165">
        <f>Return!AB207*AB$255</f>
        <v>-4.5367870452377445E-4</v>
      </c>
      <c r="AC207" s="165">
        <f>Return!AC207*AC$255</f>
        <v>3.1952326175876952E-5</v>
      </c>
      <c r="AD207" s="165">
        <f>Return!AD207*AD$255</f>
        <v>-1.0346567605186892E-4</v>
      </c>
      <c r="AE207" s="165">
        <f>Return!AE207*AE$255</f>
        <v>-3.3267899077054074E-4</v>
      </c>
      <c r="AF207" s="166">
        <f t="shared" si="3"/>
        <v>-3.8688618865705838E-3</v>
      </c>
      <c r="AG207" s="25"/>
    </row>
    <row r="208" spans="1:33" x14ac:dyDescent="0.2">
      <c r="A208" s="127">
        <f>'DJI Components'!A211</f>
        <v>44376</v>
      </c>
      <c r="B208" s="164">
        <f>Return!B208*B$255</f>
        <v>-7.9728753180659706E-5</v>
      </c>
      <c r="C208" s="165">
        <f>Return!C208*C$255</f>
        <v>-1.0721345697625173E-4</v>
      </c>
      <c r="D208" s="165">
        <f>Return!D208*D$255</f>
        <v>-5.2159035614548115E-5</v>
      </c>
      <c r="E208" s="165">
        <f>Return!E208*E$255</f>
        <v>3.8334149762582205E-4</v>
      </c>
      <c r="F208" s="165">
        <f>Return!F208*F$255</f>
        <v>-5.8343222168683777E-4</v>
      </c>
      <c r="G208" s="165">
        <f>Return!G208*G$255</f>
        <v>-1.8032983128503101E-4</v>
      </c>
      <c r="H208" s="165">
        <f>Return!H208*H$255</f>
        <v>-7.37237569072106E-5</v>
      </c>
      <c r="I208" s="165">
        <f>Return!I208*I$255</f>
        <v>-3.1469663232689776E-5</v>
      </c>
      <c r="J208" s="165">
        <f>Return!J208*J$255</f>
        <v>-2.4572859979341553E-4</v>
      </c>
      <c r="K208" s="165">
        <f>Return!K208*K$255</f>
        <v>4.2394275281580165E-5</v>
      </c>
      <c r="L208" s="165">
        <f>Return!L208*L$255</f>
        <v>3.5348504203311923E-4</v>
      </c>
      <c r="M208" s="165">
        <f>Return!M208*M$255</f>
        <v>-1.2915663808645838E-4</v>
      </c>
      <c r="N208" s="165">
        <f>Return!N208*N$255</f>
        <v>4.2000668327607884E-4</v>
      </c>
      <c r="O208" s="165">
        <f>Return!O208*O$255</f>
        <v>-4.2333565298074602E-4</v>
      </c>
      <c r="P208" s="165">
        <f>Return!P208*P$255</f>
        <v>5.9653110452003351E-5</v>
      </c>
      <c r="Q208" s="165">
        <f>Return!Q208*Q$255</f>
        <v>2.0312563013158426E-6</v>
      </c>
      <c r="R208" s="165">
        <f>Return!R208*R$255</f>
        <v>-4.1038250834298423E-5</v>
      </c>
      <c r="S208" s="165">
        <f>Return!S208*S$255</f>
        <v>-1.038557867011014E-4</v>
      </c>
      <c r="T208" s="165">
        <f>Return!T208*T$255</f>
        <v>1.5179026604488221E-4</v>
      </c>
      <c r="U208" s="165">
        <f>Return!U208*U$255</f>
        <v>3.3243934082896793E-4</v>
      </c>
      <c r="V208" s="165">
        <f>Return!V208*V$255</f>
        <v>7.8541961504274838E-4</v>
      </c>
      <c r="W208" s="165">
        <f>Return!W208*W$255</f>
        <v>-2.2662650320436721E-4</v>
      </c>
      <c r="X208" s="165">
        <f>Return!X208*X$255</f>
        <v>1.6900287095846788E-4</v>
      </c>
      <c r="Y208" s="165">
        <f>Return!Y208*Y$255</f>
        <v>1.5614364091735371E-5</v>
      </c>
      <c r="Z208" s="165">
        <f>Return!Z208*Z$255</f>
        <v>-2.7898047753405946E-4</v>
      </c>
      <c r="AA208" s="165">
        <f>Return!AA208*AA$255</f>
        <v>-2.0173252640322734E-4</v>
      </c>
      <c r="AB208" s="165">
        <f>Return!AB208*AB$255</f>
        <v>2.6485554441776731E-4</v>
      </c>
      <c r="AC208" s="165">
        <f>Return!AC208*AC$255</f>
        <v>-1.4045649250699066E-4</v>
      </c>
      <c r="AD208" s="165">
        <f>Return!AD208*AD$255</f>
        <v>-1.9309750548936652E-4</v>
      </c>
      <c r="AE208" s="165">
        <f>Return!AE208*AE$255</f>
        <v>-4.9838853246841159E-4</v>
      </c>
      <c r="AF208" s="166">
        <f t="shared" si="3"/>
        <v>-6.1041981853118268E-4</v>
      </c>
      <c r="AG208" s="25"/>
    </row>
    <row r="209" spans="1:33" x14ac:dyDescent="0.2">
      <c r="A209" s="127">
        <f>'DJI Components'!A212</f>
        <v>44377</v>
      </c>
      <c r="B209" s="164">
        <f>Return!B209*B$255</f>
        <v>4.421102234799597E-4</v>
      </c>
      <c r="C209" s="165">
        <f>Return!C209*C$255</f>
        <v>1.9888300355149399E-4</v>
      </c>
      <c r="D209" s="165">
        <f>Return!D209*D$255</f>
        <v>1.7734787356772733E-4</v>
      </c>
      <c r="E209" s="165">
        <f>Return!E209*E$255</f>
        <v>1.5403921630299984E-4</v>
      </c>
      <c r="F209" s="165">
        <f>Return!F209*F$255</f>
        <v>5.372699751994281E-4</v>
      </c>
      <c r="G209" s="165">
        <f>Return!G209*G$255</f>
        <v>3.9206553997028028E-4</v>
      </c>
      <c r="H209" s="165">
        <f>Return!H209*H$255</f>
        <v>3.148278016931183E-4</v>
      </c>
      <c r="I209" s="165">
        <f>Return!I209*I$255</f>
        <v>5.670005670005788E-5</v>
      </c>
      <c r="J209" s="165">
        <f>Return!J209*J$255</f>
        <v>1.547221162014741E-4</v>
      </c>
      <c r="K209" s="165">
        <f>Return!K209*K$255</f>
        <v>1.5878003599025802E-4</v>
      </c>
      <c r="L209" s="165">
        <f>Return!L209*L$255</f>
        <v>6.1814575105307115E-4</v>
      </c>
      <c r="M209" s="165">
        <f>Return!M209*M$255</f>
        <v>5.2481423898020907E-4</v>
      </c>
      <c r="N209" s="165">
        <f>Return!N209*N$255</f>
        <v>6.8085409379259329E-5</v>
      </c>
      <c r="O209" s="165">
        <f>Return!O209*O$255</f>
        <v>-3.5829720998531434E-4</v>
      </c>
      <c r="P209" s="165">
        <f>Return!P209*P$255</f>
        <v>2.3817542163385348E-4</v>
      </c>
      <c r="Q209" s="165">
        <f>Return!Q209*Q$255</f>
        <v>1.4428377010882175E-4</v>
      </c>
      <c r="R209" s="165">
        <f>Return!R209*R$255</f>
        <v>3.0275377558985905E-4</v>
      </c>
      <c r="S209" s="165">
        <f>Return!S209*S$255</f>
        <v>8.9712204056787334E-5</v>
      </c>
      <c r="T209" s="165">
        <f>Return!T209*T$255</f>
        <v>2.4176402333589604E-4</v>
      </c>
      <c r="U209" s="165">
        <f>Return!U209*U$255</f>
        <v>-6.1409974337237974E-5</v>
      </c>
      <c r="V209" s="165">
        <f>Return!V209*V$255</f>
        <v>-3.1206412911954174E-4</v>
      </c>
      <c r="W209" s="165">
        <f>Return!W209*W$255</f>
        <v>1.3144817055075938E-4</v>
      </c>
      <c r="X209" s="165">
        <f>Return!X209*X$255</f>
        <v>-2.0883256885805649E-4</v>
      </c>
      <c r="Y209" s="165">
        <f>Return!Y209*Y$255</f>
        <v>4.2358434750533469E-5</v>
      </c>
      <c r="Z209" s="165">
        <f>Return!Z209*Z$255</f>
        <v>1.9593033280855079E-4</v>
      </c>
      <c r="AA209" s="165">
        <f>Return!AA209*AA$255</f>
        <v>1.134186962750657E-4</v>
      </c>
      <c r="AB209" s="165">
        <f>Return!AB209*AB$255</f>
        <v>-3.0090980109936938E-4</v>
      </c>
      <c r="AC209" s="165">
        <f>Return!AC209*AC$255</f>
        <v>3.9751168567628465E-4</v>
      </c>
      <c r="AD209" s="165">
        <f>Return!AD209*AD$255</f>
        <v>9.0313205115758832E-4</v>
      </c>
      <c r="AE209" s="165">
        <f>Return!AE209*AE$255</f>
        <v>3.5263440733882174E-4</v>
      </c>
      <c r="AF209" s="166">
        <f t="shared" si="3"/>
        <v>5.7094005319526407E-3</v>
      </c>
      <c r="AG209" s="25"/>
    </row>
    <row r="210" spans="1:33" x14ac:dyDescent="0.2">
      <c r="A210" s="127">
        <f>'DJI Components'!A213</f>
        <v>44378</v>
      </c>
      <c r="B210" s="164">
        <f>Return!B210*B$255</f>
        <v>7.7193943248069866E-5</v>
      </c>
      <c r="C210" s="165">
        <f>Return!C210*C$255</f>
        <v>3.4497489184711998E-4</v>
      </c>
      <c r="D210" s="165">
        <f>Return!D210*D$255</f>
        <v>4.3076841025640653E-4</v>
      </c>
      <c r="E210" s="165">
        <f>Return!E210*E$255</f>
        <v>7.5447085318369744E-5</v>
      </c>
      <c r="F210" s="165">
        <f>Return!F210*F$255</f>
        <v>2.3654199562983537E-5</v>
      </c>
      <c r="G210" s="165">
        <f>Return!G210*G$255</f>
        <v>-1.4091163578294763E-4</v>
      </c>
      <c r="H210" s="165">
        <f>Return!H210*H$255</f>
        <v>4.6782541788222459E-4</v>
      </c>
      <c r="I210" s="165">
        <f>Return!I210*I$255</f>
        <v>2.7672893081761202E-4</v>
      </c>
      <c r="J210" s="165">
        <f>Return!J210*J$255</f>
        <v>-9.2405591836275389E-5</v>
      </c>
      <c r="K210" s="165">
        <f>Return!K210*K$255</f>
        <v>1.1588759138044431E-4</v>
      </c>
      <c r="L210" s="165">
        <f>Return!L210*L$255</f>
        <v>-3.9873958246271121E-4</v>
      </c>
      <c r="M210" s="165">
        <f>Return!M210*M$255</f>
        <v>1.929927764244758E-4</v>
      </c>
      <c r="N210" s="165">
        <f>Return!N210*N$255</f>
        <v>2.7700187894981189E-4</v>
      </c>
      <c r="O210" s="165">
        <f>Return!O210*O$255</f>
        <v>-7.7188577553533028E-5</v>
      </c>
      <c r="P210" s="165">
        <f>Return!P210*P$255</f>
        <v>5.6847899315948248E-5</v>
      </c>
      <c r="Q210" s="165">
        <f>Return!Q210*Q$255</f>
        <v>2.4685402512482449E-4</v>
      </c>
      <c r="R210" s="165">
        <f>Return!R210*R$255</f>
        <v>3.3003494691769366E-4</v>
      </c>
      <c r="S210" s="165">
        <f>Return!S210*S$255</f>
        <v>1.8471203259782983E-4</v>
      </c>
      <c r="T210" s="165">
        <f>Return!T210*T$255</f>
        <v>9.4295576051857857E-5</v>
      </c>
      <c r="U210" s="165">
        <f>Return!U210*U$255</f>
        <v>8.6134122739530317E-5</v>
      </c>
      <c r="V210" s="165">
        <f>Return!V210*V$255</f>
        <v>7.5732946822892151E-4</v>
      </c>
      <c r="W210" s="165">
        <f>Return!W210*W$255</f>
        <v>7.6585888011819012E-5</v>
      </c>
      <c r="X210" s="165">
        <f>Return!X210*X$255</f>
        <v>9.6886230861155842E-5</v>
      </c>
      <c r="Y210" s="165">
        <f>Return!Y210*Y$255</f>
        <v>4.7202255491178108E-4</v>
      </c>
      <c r="Z210" s="165">
        <f>Return!Z210*Z$255</f>
        <v>3.7042694517483985E-4</v>
      </c>
      <c r="AA210" s="165">
        <f>Return!AA210*AA$255</f>
        <v>1.5468023358939189E-4</v>
      </c>
      <c r="AB210" s="165">
        <f>Return!AB210*AB$255</f>
        <v>1.896026801504617E-4</v>
      </c>
      <c r="AC210" s="165">
        <f>Return!AC210*AC$255</f>
        <v>-2.4710143355949825E-3</v>
      </c>
      <c r="AD210" s="165">
        <f>Return!AD210*AD$255</f>
        <v>-4.018335346711995E-4</v>
      </c>
      <c r="AE210" s="165">
        <f>Return!AE210*AE$255</f>
        <v>2.825645191807983E-4</v>
      </c>
      <c r="AF210" s="166">
        <f t="shared" si="3"/>
        <v>2.0993589906427223E-3</v>
      </c>
      <c r="AG210" s="25"/>
    </row>
    <row r="211" spans="1:33" x14ac:dyDescent="0.2">
      <c r="A211" s="127">
        <f>'DJI Components'!A214</f>
        <v>44379</v>
      </c>
      <c r="B211" s="164">
        <f>Return!B211*B$255</f>
        <v>1.339432779267587E-4</v>
      </c>
      <c r="C211" s="165">
        <f>Return!C211*C$255</f>
        <v>3.1148875470442169E-4</v>
      </c>
      <c r="D211" s="165">
        <f>Return!D211*D$255</f>
        <v>2.4301377666295179E-4</v>
      </c>
      <c r="E211" s="165">
        <f>Return!E211*E$255</f>
        <v>6.5321457021787492E-4</v>
      </c>
      <c r="F211" s="165">
        <f>Return!F211*F$255</f>
        <v>-4.2408863455980123E-4</v>
      </c>
      <c r="G211" s="165">
        <f>Return!G211*G$255</f>
        <v>1.6150430930492732E-4</v>
      </c>
      <c r="H211" s="165">
        <f>Return!H211*H$255</f>
        <v>-4.3937796603628808E-5</v>
      </c>
      <c r="I211" s="165">
        <f>Return!I211*I$255</f>
        <v>6.2376498173207412E-5</v>
      </c>
      <c r="J211" s="165">
        <f>Return!J211*J$255</f>
        <v>1.3590375838714585E-4</v>
      </c>
      <c r="K211" s="165">
        <f>Return!K211*K$255</f>
        <v>5.2482939632595796E-6</v>
      </c>
      <c r="L211" s="165">
        <f>Return!L211*L$255</f>
        <v>-7.3778502727495088E-5</v>
      </c>
      <c r="M211" s="165">
        <f>Return!M211*M$255</f>
        <v>1.0576436344010472E-4</v>
      </c>
      <c r="N211" s="165">
        <f>Return!N211*N$255</f>
        <v>1.2025491566950801E-4</v>
      </c>
      <c r="O211" s="165">
        <f>Return!O211*O$255</f>
        <v>4.4634888221206648E-4</v>
      </c>
      <c r="P211" s="165">
        <f>Return!P211*P$255</f>
        <v>-1.5481685702760908E-3</v>
      </c>
      <c r="Q211" s="165">
        <f>Return!Q211*Q$255</f>
        <v>6.0656962975423514E-4</v>
      </c>
      <c r="R211" s="165">
        <f>Return!R211*R$255</f>
        <v>-2.2281703306828253E-4</v>
      </c>
      <c r="S211" s="165">
        <f>Return!S211*S$255</f>
        <v>1.9517529550077867E-4</v>
      </c>
      <c r="T211" s="165">
        <f>Return!T211*T$255</f>
        <v>2.6071719264992855E-4</v>
      </c>
      <c r="U211" s="165">
        <f>Return!U211*U$255</f>
        <v>7.4251201108834018E-4</v>
      </c>
      <c r="V211" s="165">
        <f>Return!V211*V$255</f>
        <v>3.670896624472582E-4</v>
      </c>
      <c r="W211" s="165">
        <f>Return!W211*W$255</f>
        <v>1.6267104791465315E-4</v>
      </c>
      <c r="X211" s="165">
        <f>Return!X211*X$255</f>
        <v>4.3813114711074668E-4</v>
      </c>
      <c r="Y211" s="165">
        <f>Return!Y211*Y$255</f>
        <v>-1.3172758833264188E-4</v>
      </c>
      <c r="Z211" s="165">
        <f>Return!Z211*Z$255</f>
        <v>3.679987020672737E-4</v>
      </c>
      <c r="AA211" s="165">
        <f>Return!AA211*AA$255</f>
        <v>8.8824538008684209E-5</v>
      </c>
      <c r="AB211" s="165">
        <f>Return!AB211*AB$255</f>
        <v>4.9330371944074076E-4</v>
      </c>
      <c r="AC211" s="165">
        <f>Return!AC211*AC$255</f>
        <v>-3.6953466850478585E-4</v>
      </c>
      <c r="AD211" s="165">
        <f>Return!AD211*AD$255</f>
        <v>1.890118576676055E-4</v>
      </c>
      <c r="AE211" s="165">
        <f>Return!AE211*AE$255</f>
        <v>-2.8206025843561616E-5</v>
      </c>
      <c r="AF211" s="166">
        <f t="shared" si="3"/>
        <v>3.4488073843961845E-3</v>
      </c>
      <c r="AG211" s="25"/>
    </row>
    <row r="212" spans="1:33" x14ac:dyDescent="0.2">
      <c r="A212" s="127">
        <f>'DJI Components'!A215</f>
        <v>44383</v>
      </c>
      <c r="B212" s="164">
        <f>Return!B212*B$255</f>
        <v>-5.002751538359866E-4</v>
      </c>
      <c r="C212" s="165">
        <f>Return!C212*C$255</f>
        <v>2.0969297725024946E-4</v>
      </c>
      <c r="D212" s="165">
        <f>Return!D212*D$255</f>
        <v>-6.7685337902651335E-4</v>
      </c>
      <c r="E212" s="165">
        <f>Return!E212*E$255</f>
        <v>4.9061562755328139E-4</v>
      </c>
      <c r="F212" s="165">
        <f>Return!F212*F$255</f>
        <v>-7.6051210631903718E-5</v>
      </c>
      <c r="G212" s="165">
        <f>Return!G212*G$255</f>
        <v>-6.490312113266413E-4</v>
      </c>
      <c r="H212" s="165">
        <f>Return!H212*H$255</f>
        <v>-6.536570189497493E-4</v>
      </c>
      <c r="I212" s="165">
        <f>Return!I212*I$255</f>
        <v>-3.4864960125794429E-4</v>
      </c>
      <c r="J212" s="165">
        <f>Return!J212*J$255</f>
        <v>-1.8456933677863941E-4</v>
      </c>
      <c r="K212" s="165">
        <f>Return!K212*K$255</f>
        <v>-8.2926470884159276E-4</v>
      </c>
      <c r="L212" s="165">
        <f>Return!L212*L$255</f>
        <v>-3.8308201072893752E-4</v>
      </c>
      <c r="M212" s="165">
        <f>Return!M212*M$255</f>
        <v>-4.1568903438539878E-4</v>
      </c>
      <c r="N212" s="165">
        <f>Return!N212*N$255</f>
        <v>-3.5533538602202654E-4</v>
      </c>
      <c r="O212" s="165">
        <f>Return!O212*O$255</f>
        <v>-3.9346841884431899E-4</v>
      </c>
      <c r="P212" s="165">
        <f>Return!P212*P$255</f>
        <v>-2.9519710626489947E-4</v>
      </c>
      <c r="Q212" s="165">
        <f>Return!Q212*Q$255</f>
        <v>-1.9923364183296692E-4</v>
      </c>
      <c r="R212" s="165">
        <f>Return!R212*R$255</f>
        <v>-5.5972035651084731E-4</v>
      </c>
      <c r="S212" s="165">
        <f>Return!S212*S$255</f>
        <v>-1.2555536263418135E-4</v>
      </c>
      <c r="T212" s="165">
        <f>Return!T212*T$255</f>
        <v>-2.0780195609334899E-4</v>
      </c>
      <c r="U212" s="165">
        <f>Return!U212*U$255</f>
        <v>1.2017528322620189E-6</v>
      </c>
      <c r="V212" s="165">
        <f>Return!V212*V$255</f>
        <v>7.7207960523106861E-5</v>
      </c>
      <c r="W212" s="165">
        <f>Return!W212*W$255</f>
        <v>1.9622762701028879E-5</v>
      </c>
      <c r="X212" s="165">
        <f>Return!X212*X$255</f>
        <v>2.7531601192297325E-4</v>
      </c>
      <c r="Y212" s="165">
        <f>Return!Y212*Y$255</f>
        <v>-8.5961782343757512E-5</v>
      </c>
      <c r="Z212" s="165">
        <f>Return!Z212*Z$255</f>
        <v>7.3287166388125152E-5</v>
      </c>
      <c r="AA212" s="165">
        <f>Return!AA212*AA$255</f>
        <v>-1.7717340261943123E-5</v>
      </c>
      <c r="AB212" s="165">
        <f>Return!AB212*AB$255</f>
        <v>1.354958135573403E-4</v>
      </c>
      <c r="AC212" s="165">
        <f>Return!AC212*AC$255</f>
        <v>-3.252349453422565E-4</v>
      </c>
      <c r="AD212" s="165">
        <f>Return!AD212*AD$255</f>
        <v>-4.0444174526369872E-5</v>
      </c>
      <c r="AE212" s="165">
        <f>Return!AE212*AE$255</f>
        <v>-6.436675852464546E-4</v>
      </c>
      <c r="AF212" s="166">
        <f t="shared" si="3"/>
        <v>-6.6840206489583104E-3</v>
      </c>
      <c r="AG212" s="25"/>
    </row>
    <row r="213" spans="1:33" x14ac:dyDescent="0.2">
      <c r="A213" s="127">
        <f>'DJI Components'!A216</f>
        <v>44384</v>
      </c>
      <c r="B213" s="164">
        <f>Return!B213*B$255</f>
        <v>5.0281917400318106E-4</v>
      </c>
      <c r="C213" s="165">
        <f>Return!C213*C$255</f>
        <v>2.7915349861390069E-4</v>
      </c>
      <c r="D213" s="165">
        <f>Return!D213*D$255</f>
        <v>-5.8826596975003477E-5</v>
      </c>
      <c r="E213" s="165">
        <f>Return!E213*E$255</f>
        <v>5.9850793976882566E-4</v>
      </c>
      <c r="F213" s="165">
        <f>Return!F213*F$255</f>
        <v>-6.1545411175060181E-4</v>
      </c>
      <c r="G213" s="165">
        <f>Return!G213*G$255</f>
        <v>1.8265236325741471E-4</v>
      </c>
      <c r="H213" s="165">
        <f>Return!H213*H$255</f>
        <v>-3.3977562598536126E-4</v>
      </c>
      <c r="I213" s="165">
        <f>Return!I213*I$255</f>
        <v>1.7616584874795559E-4</v>
      </c>
      <c r="J213" s="165">
        <f>Return!J213*J$255</f>
        <v>2.7220922533638023E-4</v>
      </c>
      <c r="K213" s="165">
        <f>Return!K213*K$255</f>
        <v>1.7223747241508955E-4</v>
      </c>
      <c r="L213" s="165">
        <f>Return!L213*L$255</f>
        <v>-1.9736946311363541E-4</v>
      </c>
      <c r="M213" s="165">
        <f>Return!M213*M$255</f>
        <v>3.3248032881113182E-4</v>
      </c>
      <c r="N213" s="165">
        <f>Return!N213*N$255</f>
        <v>4.4060231658828256E-4</v>
      </c>
      <c r="O213" s="165">
        <f>Return!O213*O$255</f>
        <v>-7.725738396624493E-5</v>
      </c>
      <c r="P213" s="165">
        <f>Return!P213*P$255</f>
        <v>2.4979776324492625E-4</v>
      </c>
      <c r="Q213" s="165">
        <f>Return!Q213*Q$255</f>
        <v>2.8576590887797364E-4</v>
      </c>
      <c r="R213" s="165">
        <f>Return!R213*R$255</f>
        <v>3.9109140061910354E-5</v>
      </c>
      <c r="S213" s="165">
        <f>Return!S213*S$255</f>
        <v>2.6924525599713401E-4</v>
      </c>
      <c r="T213" s="165">
        <f>Return!T213*T$255</f>
        <v>1.9203558837491326E-4</v>
      </c>
      <c r="U213" s="165">
        <f>Return!U213*U$255</f>
        <v>2.7251422210596845E-4</v>
      </c>
      <c r="V213" s="165">
        <f>Return!V213*V$255</f>
        <v>1.0410134634038688E-5</v>
      </c>
      <c r="W213" s="165">
        <f>Return!W213*W$255</f>
        <v>2.500377580047397E-4</v>
      </c>
      <c r="X213" s="165">
        <f>Return!X213*X$255</f>
        <v>-2.4109197469197595E-4</v>
      </c>
      <c r="Y213" s="165">
        <f>Return!Y213*Y$255</f>
        <v>2.9833068942801687E-4</v>
      </c>
      <c r="Z213" s="165">
        <f>Return!Z213*Z$255</f>
        <v>1.1374851442787677E-4</v>
      </c>
      <c r="AA213" s="165">
        <f>Return!AA213*AA$255</f>
        <v>7.0908822312828093E-5</v>
      </c>
      <c r="AB213" s="165">
        <f>Return!AB213*AB$255</f>
        <v>5.564746660871774E-5</v>
      </c>
      <c r="AC213" s="165">
        <f>Return!AC213*AC$255</f>
        <v>-1.4674982222048216E-4</v>
      </c>
      <c r="AD213" s="165">
        <f>Return!AD213*AD$255</f>
        <v>-5.4784192442702828E-5</v>
      </c>
      <c r="AE213" s="165">
        <f>Return!AE213*AE$255</f>
        <v>-1.6696317001212805E-4</v>
      </c>
      <c r="AF213" s="166">
        <f t="shared" si="3"/>
        <v>3.1661070904630689E-3</v>
      </c>
      <c r="AG213" s="25"/>
    </row>
    <row r="214" spans="1:33" x14ac:dyDescent="0.2">
      <c r="A214" s="127">
        <f>'DJI Components'!A217</f>
        <v>44385</v>
      </c>
      <c r="B214" s="164">
        <f>Return!B214*B$255</f>
        <v>-2.651851282638599E-4</v>
      </c>
      <c r="C214" s="165">
        <f>Return!C214*C$255</f>
        <v>-6.7844115908545586E-4</v>
      </c>
      <c r="D214" s="165">
        <f>Return!D214*D$255</f>
        <v>1.4527286621739409E-4</v>
      </c>
      <c r="E214" s="165">
        <f>Return!E214*E$255</f>
        <v>-3.0665696792835003E-4</v>
      </c>
      <c r="F214" s="165">
        <f>Return!F214*F$255</f>
        <v>7.1763526066802958E-4</v>
      </c>
      <c r="G214" s="165">
        <f>Return!G214*G$255</f>
        <v>-4.0057772850238629E-4</v>
      </c>
      <c r="H214" s="165">
        <f>Return!H214*H$255</f>
        <v>-1.068693934389094E-4</v>
      </c>
      <c r="I214" s="165">
        <f>Return!I214*I$255</f>
        <v>0</v>
      </c>
      <c r="J214" s="165">
        <f>Return!J214*J$255</f>
        <v>-1.1659241531664088E-4</v>
      </c>
      <c r="K214" s="165">
        <f>Return!K214*K$255</f>
        <v>-4.4979919678715213E-4</v>
      </c>
      <c r="L214" s="165">
        <f>Return!L214*L$255</f>
        <v>-7.9147158152020891E-4</v>
      </c>
      <c r="M214" s="165">
        <f>Return!M214*M$255</f>
        <v>-2.1442994289443037E-4</v>
      </c>
      <c r="N214" s="165">
        <f>Return!N214*N$255</f>
        <v>-5.0904763117908263E-4</v>
      </c>
      <c r="O214" s="165">
        <f>Return!O214*O$255</f>
        <v>-3.3952824052051834E-4</v>
      </c>
      <c r="P214" s="165">
        <f>Return!P214*P$255</f>
        <v>2.1932912648187455E-4</v>
      </c>
      <c r="Q214" s="165">
        <f>Return!Q214*Q$255</f>
        <v>-6.493162391204565E-5</v>
      </c>
      <c r="R214" s="165">
        <f>Return!R214*R$255</f>
        <v>-5.7512296135051597E-4</v>
      </c>
      <c r="S214" s="165">
        <f>Return!S214*S$255</f>
        <v>-2.5430237137260561E-4</v>
      </c>
      <c r="T214" s="165">
        <f>Return!T214*T$255</f>
        <v>-1.866917053638395E-4</v>
      </c>
      <c r="U214" s="165">
        <f>Return!U214*U$255</f>
        <v>-2.9888187079689285E-4</v>
      </c>
      <c r="V214" s="165">
        <f>Return!V214*V$255</f>
        <v>9.7819053501028524E-5</v>
      </c>
      <c r="W214" s="165">
        <f>Return!W214*W$255</f>
        <v>-4.8671532846711331E-6</v>
      </c>
      <c r="X214" s="165">
        <f>Return!X214*X$255</f>
        <v>-3.5421013507585717E-4</v>
      </c>
      <c r="Y214" s="165">
        <f>Return!Y214*Y$255</f>
        <v>-8.0381933805787249E-4</v>
      </c>
      <c r="Z214" s="165">
        <f>Return!Z214*Z$255</f>
        <v>-1.3846313166078947E-4</v>
      </c>
      <c r="AA214" s="165">
        <f>Return!AA214*AA$255</f>
        <v>-5.0120821689736785E-4</v>
      </c>
      <c r="AB214" s="165">
        <f>Return!AB214*AB$255</f>
        <v>-4.7083319444444214E-4</v>
      </c>
      <c r="AC214" s="165">
        <f>Return!AC214*AC$255</f>
        <v>-5.4046533836742778E-4</v>
      </c>
      <c r="AD214" s="165">
        <f>Return!AD214*AD$255</f>
        <v>-2.8633358143529778E-5</v>
      </c>
      <c r="AE214" s="165">
        <f>Return!AE214*AE$255</f>
        <v>-3.858349571761455E-6</v>
      </c>
      <c r="AF214" s="166">
        <f t="shared" si="3"/>
        <v>-7.2248318268682858E-3</v>
      </c>
      <c r="AG214" s="25"/>
    </row>
    <row r="215" spans="1:33" x14ac:dyDescent="0.2">
      <c r="A215" s="127">
        <f>'DJI Components'!A218</f>
        <v>44386</v>
      </c>
      <c r="B215" s="164">
        <f>Return!B215*B$255</f>
        <v>4.589694095465206E-4</v>
      </c>
      <c r="C215" s="165">
        <f>Return!C215*C$255</f>
        <v>8.8358248756218816E-4</v>
      </c>
      <c r="D215" s="165">
        <f>Return!D215*D$255</f>
        <v>1.2553872656598426E-4</v>
      </c>
      <c r="E215" s="165">
        <f>Return!E215*E$255</f>
        <v>4.3516613951528617E-4</v>
      </c>
      <c r="F215" s="165">
        <f>Return!F215*F$255</f>
        <v>3.9700862332769926E-4</v>
      </c>
      <c r="G215" s="165">
        <f>Return!G215*G$255</f>
        <v>8.3447220388254513E-4</v>
      </c>
      <c r="H215" s="165">
        <f>Return!H215*H$255</f>
        <v>4.7758350508609508E-4</v>
      </c>
      <c r="I215" s="165">
        <f>Return!I215*I$255</f>
        <v>3.0041558269178203E-4</v>
      </c>
      <c r="J215" s="165">
        <f>Return!J215*J$255</f>
        <v>2.0321324829336942E-4</v>
      </c>
      <c r="K215" s="165">
        <f>Return!K215*K$255</f>
        <v>9.0647668675025717E-4</v>
      </c>
      <c r="L215" s="165">
        <f>Return!L215*L$255</f>
        <v>1.1905432596504006E-3</v>
      </c>
      <c r="M215" s="165">
        <f>Return!M215*M$255</f>
        <v>7.6296261775455525E-4</v>
      </c>
      <c r="N215" s="165">
        <f>Return!N215*N$255</f>
        <v>3.7148520329199908E-4</v>
      </c>
      <c r="O215" s="165">
        <f>Return!O215*O$255</f>
        <v>3.610778183982255E-4</v>
      </c>
      <c r="P215" s="165">
        <f>Return!P215*P$255</f>
        <v>1.8473757100311665E-4</v>
      </c>
      <c r="Q215" s="165">
        <f>Return!Q215*Q$255</f>
        <v>1.320869789596187E-4</v>
      </c>
      <c r="R215" s="165">
        <f>Return!R215*R$255</f>
        <v>1.0666494271456717E-3</v>
      </c>
      <c r="S215" s="165">
        <f>Return!S215*S$255</f>
        <v>4.065734766060795E-4</v>
      </c>
      <c r="T215" s="165">
        <f>Return!T215*T$255</f>
        <v>-5.5472348100138456E-5</v>
      </c>
      <c r="U215" s="165">
        <f>Return!U215*U$255</f>
        <v>6.2479150221461663E-5</v>
      </c>
      <c r="V215" s="165">
        <f>Return!V215*V$255</f>
        <v>7.6779968142726135E-5</v>
      </c>
      <c r="W215" s="165">
        <f>Return!W215*W$255</f>
        <v>1.2167956747980805E-5</v>
      </c>
      <c r="X215" s="165">
        <f>Return!X215*X$255</f>
        <v>-1.0035326701494467E-4</v>
      </c>
      <c r="Y215" s="165">
        <f>Return!Y215*Y$255</f>
        <v>1.0795398757642571E-3</v>
      </c>
      <c r="Z215" s="165">
        <f>Return!Z215*Z$255</f>
        <v>1.7562897400280608E-4</v>
      </c>
      <c r="AA215" s="165">
        <f>Return!AA215*AA$255</f>
        <v>2.3347701149425414E-4</v>
      </c>
      <c r="AB215" s="165">
        <f>Return!AB215*AB$255</f>
        <v>2.6203457055054742E-4</v>
      </c>
      <c r="AC215" s="165">
        <f>Return!AC215*AC$255</f>
        <v>4.9229379654050682E-4</v>
      </c>
      <c r="AD215" s="165">
        <f>Return!AD215*AD$255</f>
        <v>1.6954581759569541E-4</v>
      </c>
      <c r="AE215" s="165">
        <f>Return!AE215*AE$255</f>
        <v>8.178992913559169E-4</v>
      </c>
      <c r="AF215" s="166">
        <f t="shared" si="3"/>
        <v>1.2724563763332466E-2</v>
      </c>
      <c r="AG215" s="25"/>
    </row>
    <row r="216" spans="1:33" x14ac:dyDescent="0.2">
      <c r="A216" s="127">
        <f>'DJI Components'!A219</f>
        <v>44389</v>
      </c>
      <c r="B216" s="164">
        <f>Return!B216*B$255</f>
        <v>-1.6915489220563999E-4</v>
      </c>
      <c r="C216" s="165">
        <f>Return!C216*C$255</f>
        <v>3.2181846006182899E-4</v>
      </c>
      <c r="D216" s="165">
        <f>Return!D216*D$255</f>
        <v>-1.128333347138392E-4</v>
      </c>
      <c r="E216" s="165">
        <f>Return!E216*E$255</f>
        <v>-1.4012381315238928E-4</v>
      </c>
      <c r="F216" s="165">
        <f>Return!F216*F$255</f>
        <v>-1.8086495286444941E-4</v>
      </c>
      <c r="G216" s="165">
        <f>Return!G216*G$255</f>
        <v>1.778438062537413E-4</v>
      </c>
      <c r="H216" s="165">
        <f>Return!H216*H$255</f>
        <v>6.7262099228086272E-5</v>
      </c>
      <c r="I216" s="165">
        <f>Return!I216*I$255</f>
        <v>-3.1633915210249977E-4</v>
      </c>
      <c r="J216" s="165">
        <f>Return!J216*J$255</f>
        <v>1.2242012711016769E-5</v>
      </c>
      <c r="K216" s="165">
        <f>Return!K216*K$255</f>
        <v>7.3979600275434859E-5</v>
      </c>
      <c r="L216" s="165">
        <f>Return!L216*L$255</f>
        <v>7.8365879105716607E-4</v>
      </c>
      <c r="M216" s="165">
        <f>Return!M216*M$255</f>
        <v>1.0103830675531148E-4</v>
      </c>
      <c r="N216" s="165">
        <f>Return!N216*N$255</f>
        <v>-3.6222381357871775E-5</v>
      </c>
      <c r="O216" s="165">
        <f>Return!O216*O$255</f>
        <v>4.4055365456140047E-4</v>
      </c>
      <c r="P216" s="165">
        <f>Return!P216*P$255</f>
        <v>-1.413241904656822E-4</v>
      </c>
      <c r="Q216" s="165">
        <f>Return!Q216*Q$255</f>
        <v>-5.3019931271477043E-5</v>
      </c>
      <c r="R216" s="165">
        <f>Return!R216*R$255</f>
        <v>4.7719842133406114E-4</v>
      </c>
      <c r="S216" s="165">
        <f>Return!S216*S$255</f>
        <v>-9.8992987778379057E-6</v>
      </c>
      <c r="T216" s="165">
        <f>Return!T216*T$255</f>
        <v>-1.880561658688588E-4</v>
      </c>
      <c r="U216" s="165">
        <f>Return!U216*U$255</f>
        <v>-7.4355975574902372E-5</v>
      </c>
      <c r="V216" s="165">
        <f>Return!V216*V$255</f>
        <v>1.6977370600414302E-4</v>
      </c>
      <c r="W216" s="165">
        <f>Return!W216*W$255</f>
        <v>2.6758131018200792E-5</v>
      </c>
      <c r="X216" s="165">
        <f>Return!X216*X$255</f>
        <v>-2.9244457378420076E-4</v>
      </c>
      <c r="Y216" s="165">
        <f>Return!Y216*Y$255</f>
        <v>1.6521967653357895E-4</v>
      </c>
      <c r="Z216" s="165">
        <f>Return!Z216*Z$255</f>
        <v>3.178782479633435E-4</v>
      </c>
      <c r="AA216" s="165">
        <f>Return!AA216*AA$255</f>
        <v>4.7560787111352217E-5</v>
      </c>
      <c r="AB216" s="165">
        <f>Return!AB216*AB$255</f>
        <v>-8.3868830109160939E-5</v>
      </c>
      <c r="AC216" s="165">
        <f>Return!AC216*AC$255</f>
        <v>9.8431413907055596E-5</v>
      </c>
      <c r="AD216" s="165">
        <f>Return!AD216*AD$255</f>
        <v>-5.9396529972514467E-5</v>
      </c>
      <c r="AE216" s="165">
        <f>Return!AE216*AE$255</f>
        <v>1.3819875527597114E-3</v>
      </c>
      <c r="AF216" s="166">
        <f t="shared" si="3"/>
        <v>2.8053006453141092E-3</v>
      </c>
      <c r="AG216" s="25"/>
    </row>
    <row r="217" spans="1:33" x14ac:dyDescent="0.2">
      <c r="A217" s="127">
        <f>'DJI Components'!A220</f>
        <v>44390</v>
      </c>
      <c r="B217" s="164">
        <f>Return!B217*B$255</f>
        <v>-6.3338001733600116E-5</v>
      </c>
      <c r="C217" s="165">
        <f>Return!C217*C$255</f>
        <v>-1.8817414864221726E-4</v>
      </c>
      <c r="D217" s="165">
        <f>Return!D217*D$255</f>
        <v>6.2747337972764617E-5</v>
      </c>
      <c r="E217" s="165">
        <f>Return!E217*E$255</f>
        <v>2.6297554786619917E-4</v>
      </c>
      <c r="F217" s="165">
        <f>Return!F217*F$255</f>
        <v>-1.4114449195522887E-3</v>
      </c>
      <c r="G217" s="165">
        <f>Return!G217*G$255</f>
        <v>-5.1697318586354883E-4</v>
      </c>
      <c r="H217" s="165">
        <f>Return!H217*H$255</f>
        <v>-1.1187795785588077E-4</v>
      </c>
      <c r="I217" s="165">
        <f>Return!I217*I$255</f>
        <v>5.6359195942142408E-5</v>
      </c>
      <c r="J217" s="165">
        <f>Return!J217*J$255</f>
        <v>3.303964757709258E-4</v>
      </c>
      <c r="K217" s="165">
        <f>Return!K217*K$255</f>
        <v>-2.7417483484907618E-4</v>
      </c>
      <c r="L217" s="165">
        <f>Return!L217*L$255</f>
        <v>-3.9596925098554688E-4</v>
      </c>
      <c r="M217" s="165">
        <f>Return!M217*M$255</f>
        <v>-1.3924717555333273E-4</v>
      </c>
      <c r="N217" s="165">
        <f>Return!N217*N$255</f>
        <v>-4.8589980996766773E-4</v>
      </c>
      <c r="O217" s="165">
        <f>Return!O217*O$255</f>
        <v>8.2260414830481748E-5</v>
      </c>
      <c r="P217" s="165">
        <f>Return!P217*P$255</f>
        <v>-1.513858948536136E-4</v>
      </c>
      <c r="Q217" s="165">
        <f>Return!Q217*Q$255</f>
        <v>-4.1301236125431311E-5</v>
      </c>
      <c r="R217" s="165">
        <f>Return!R217*R$255</f>
        <v>-4.9578185654008586E-4</v>
      </c>
      <c r="S217" s="165">
        <f>Return!S217*S$255</f>
        <v>7.9226546358131714E-5</v>
      </c>
      <c r="T217" s="165">
        <f>Return!T217*T$255</f>
        <v>2.5788952365779495E-5</v>
      </c>
      <c r="U217" s="165">
        <f>Return!U217*U$255</f>
        <v>4.3992546608198065E-4</v>
      </c>
      <c r="V217" s="165">
        <f>Return!V217*V$255</f>
        <v>-4.7380008661927299E-5</v>
      </c>
      <c r="W217" s="165">
        <f>Return!W217*W$255</f>
        <v>-4.1319819464195423E-5</v>
      </c>
      <c r="X217" s="165">
        <f>Return!X217*X$255</f>
        <v>1.5231978671409832E-4</v>
      </c>
      <c r="Y217" s="165">
        <f>Return!Y217*Y$255</f>
        <v>-2.3795423206232809E-4</v>
      </c>
      <c r="Z217" s="165">
        <f>Return!Z217*Z$255</f>
        <v>2.0030124875161832E-4</v>
      </c>
      <c r="AA217" s="165">
        <f>Return!AA217*AA$255</f>
        <v>-3.5620064032526597E-5</v>
      </c>
      <c r="AB217" s="165">
        <f>Return!AB217*AB$255</f>
        <v>6.2779544767720781E-4</v>
      </c>
      <c r="AC217" s="165">
        <f>Return!AC217*AC$255</f>
        <v>-1.6123309136837719E-4</v>
      </c>
      <c r="AD217" s="165">
        <f>Return!AD217*AD$255</f>
        <v>1.2614518354086001E-4</v>
      </c>
      <c r="AE217" s="165">
        <f>Return!AE217*AE$255</f>
        <v>-1.3197580724656489E-4</v>
      </c>
      <c r="AF217" s="166">
        <f t="shared" si="3"/>
        <v>-2.4848096914860188E-3</v>
      </c>
      <c r="AG217" s="25"/>
    </row>
    <row r="218" spans="1:33" x14ac:dyDescent="0.2">
      <c r="A218" s="127">
        <f>'DJI Components'!A221</f>
        <v>44391</v>
      </c>
      <c r="B218" s="164">
        <f>Return!B218*B$255</f>
        <v>5.3941147343118754E-4</v>
      </c>
      <c r="C218" s="165">
        <f>Return!C218*C$255</f>
        <v>-1.9308500926170277E-5</v>
      </c>
      <c r="D218" s="165">
        <f>Return!D218*D$255</f>
        <v>-1.7700036615612516E-5</v>
      </c>
      <c r="E218" s="165">
        <f>Return!E218*E$255</f>
        <v>8.0334958896376802E-4</v>
      </c>
      <c r="F218" s="165">
        <f>Return!F218*F$255</f>
        <v>-5.4776512551838461E-4</v>
      </c>
      <c r="G218" s="165">
        <f>Return!G218*G$255</f>
        <v>-5.4990209690752119E-4</v>
      </c>
      <c r="H218" s="165">
        <f>Return!H218*H$255</f>
        <v>-6.2862792264024208E-4</v>
      </c>
      <c r="I218" s="165">
        <f>Return!I218*I$255</f>
        <v>4.8137034258564823E-4</v>
      </c>
      <c r="J218" s="165">
        <f>Return!J218*J$255</f>
        <v>7.5124076093541583E-4</v>
      </c>
      <c r="K218" s="165">
        <f>Return!K218*K$255</f>
        <v>-2.0202073043029307E-4</v>
      </c>
      <c r="L218" s="165">
        <f>Return!L218*L$255</f>
        <v>-1.4007987603716909E-4</v>
      </c>
      <c r="M218" s="165">
        <f>Return!M218*M$255</f>
        <v>5.4891139579098529E-4</v>
      </c>
      <c r="N218" s="165">
        <f>Return!N218*N$255</f>
        <v>2.2814625265548855E-4</v>
      </c>
      <c r="O218" s="165">
        <f>Return!O218*O$255</f>
        <v>-2.0514565743764423E-4</v>
      </c>
      <c r="P218" s="165">
        <f>Return!P218*P$255</f>
        <v>-1.0930329894475177E-4</v>
      </c>
      <c r="Q218" s="165">
        <f>Return!Q218*Q$255</f>
        <v>2.2646146645883823E-4</v>
      </c>
      <c r="R218" s="165">
        <f>Return!R218*R$255</f>
        <v>-1.1350230654897004E-4</v>
      </c>
      <c r="S218" s="165">
        <f>Return!S218*S$255</f>
        <v>1.3549660669995116E-4</v>
      </c>
      <c r="T218" s="165">
        <f>Return!T218*T$255</f>
        <v>4.2958381098356925E-6</v>
      </c>
      <c r="U218" s="165">
        <f>Return!U218*U$255</f>
        <v>1.8150745487253891E-4</v>
      </c>
      <c r="V218" s="165">
        <f>Return!V218*V$255</f>
        <v>-1.0314788711714613E-5</v>
      </c>
      <c r="W218" s="165">
        <f>Return!W218*W$255</f>
        <v>2.4579469777473347E-4</v>
      </c>
      <c r="X218" s="165">
        <f>Return!X218*X$255</f>
        <v>-2.1719681090844877E-4</v>
      </c>
      <c r="Y218" s="165">
        <f>Return!Y218*Y$255</f>
        <v>3.3553259465108899E-4</v>
      </c>
      <c r="Z218" s="165">
        <f>Return!Z218*Z$255</f>
        <v>-3.026408402452163E-4</v>
      </c>
      <c r="AA218" s="165">
        <f>Return!AA218*AA$255</f>
        <v>1.3668508943958841E-4</v>
      </c>
      <c r="AB218" s="165">
        <f>Return!AB218*AB$255</f>
        <v>5.0065317514371712E-4</v>
      </c>
      <c r="AC218" s="165">
        <f>Return!AC218*AC$255</f>
        <v>-3.0994575936883485E-4</v>
      </c>
      <c r="AD218" s="165">
        <f>Return!AD218*AD$255</f>
        <v>2.2999975961492946E-4</v>
      </c>
      <c r="AE218" s="165">
        <f>Return!AE218*AE$255</f>
        <v>-4.1745350306591583E-5</v>
      </c>
      <c r="AF218" s="166">
        <f t="shared" si="3"/>
        <v>1.9336573955801503E-3</v>
      </c>
      <c r="AG218" s="25"/>
    </row>
    <row r="219" spans="1:33" x14ac:dyDescent="0.2">
      <c r="A219" s="127">
        <f>'DJI Components'!A222</f>
        <v>44392</v>
      </c>
      <c r="B219" s="164">
        <f>Return!B219*B$255</f>
        <v>-3.9442882813756078E-5</v>
      </c>
      <c r="C219" s="165">
        <f>Return!C219*C$255</f>
        <v>6.3761108344673187E-5</v>
      </c>
      <c r="D219" s="165">
        <f>Return!D219*D$255</f>
        <v>2.6290805389752594E-4</v>
      </c>
      <c r="E219" s="165">
        <f>Return!E219*E$255</f>
        <v>-1.4973695987320347E-4</v>
      </c>
      <c r="F219" s="165">
        <f>Return!F219*F$255</f>
        <v>-2.5098418691446762E-4</v>
      </c>
      <c r="G219" s="165">
        <f>Return!G219*G$255</f>
        <v>-3.6224248895407503E-5</v>
      </c>
      <c r="H219" s="165">
        <f>Return!H219*H$255</f>
        <v>-2.1901800968567495E-4</v>
      </c>
      <c r="I219" s="165">
        <f>Return!I219*I$255</f>
        <v>-2.7115178406359836E-4</v>
      </c>
      <c r="J219" s="165">
        <f>Return!J219*J$255</f>
        <v>1.0664830335282242E-4</v>
      </c>
      <c r="K219" s="165">
        <f>Return!K219*K$255</f>
        <v>-2.1929824561403761E-4</v>
      </c>
      <c r="L219" s="165">
        <f>Return!L219*L$255</f>
        <v>-9.3481839104943754E-5</v>
      </c>
      <c r="M219" s="165">
        <f>Return!M219*M$255</f>
        <v>7.3758527044676114E-4</v>
      </c>
      <c r="N219" s="165">
        <f>Return!N219*N$255</f>
        <v>3.6442891935208147E-4</v>
      </c>
      <c r="O219" s="165">
        <f>Return!O219*O$255</f>
        <v>-4.1873024298183883E-4</v>
      </c>
      <c r="P219" s="165">
        <f>Return!P219*P$255</f>
        <v>1.5019071388450525E-4</v>
      </c>
      <c r="Q219" s="165">
        <f>Return!Q219*Q$255</f>
        <v>-4.0097074366433059E-4</v>
      </c>
      <c r="R219" s="165">
        <f>Return!R219*R$255</f>
        <v>7.3064296664870909E-5</v>
      </c>
      <c r="S219" s="165">
        <f>Return!S219*S$255</f>
        <v>-3.5142466822505697E-5</v>
      </c>
      <c r="T219" s="165">
        <f>Return!T219*T$255</f>
        <v>1.2024348929746686E-4</v>
      </c>
      <c r="U219" s="165">
        <f>Return!U219*U$255</f>
        <v>-1.7462637872548795E-4</v>
      </c>
      <c r="V219" s="165">
        <f>Return!V219*V$255</f>
        <v>3.0953944637102102E-5</v>
      </c>
      <c r="W219" s="165">
        <f>Return!W219*W$255</f>
        <v>2.8506740933664044E-4</v>
      </c>
      <c r="X219" s="165">
        <f>Return!X219*X$255</f>
        <v>-6.6685794387935464E-4</v>
      </c>
      <c r="Y219" s="165">
        <f>Return!Y219*Y$255</f>
        <v>2.2649388614828236E-4</v>
      </c>
      <c r="Z219" s="165">
        <f>Return!Z219*Z$255</f>
        <v>4.2677324974940142E-4</v>
      </c>
      <c r="AA219" s="165">
        <f>Return!AA219*AA$255</f>
        <v>1.3612630208333551E-4</v>
      </c>
      <c r="AB219" s="165">
        <f>Return!AB219*AB$255</f>
        <v>3.4689729229716952E-4</v>
      </c>
      <c r="AC219" s="165">
        <f>Return!AC219*AC$255</f>
        <v>-4.4795291990999225E-4</v>
      </c>
      <c r="AD219" s="165">
        <f>Return!AD219*AD$255</f>
        <v>2.5903920327004688E-5</v>
      </c>
      <c r="AE219" s="165">
        <f>Return!AE219*AE$255</f>
        <v>1.3266383308977817E-4</v>
      </c>
      <c r="AF219" s="166">
        <f t="shared" si="3"/>
        <v>6.6091139960822311E-5</v>
      </c>
      <c r="AG219" s="25"/>
    </row>
    <row r="220" spans="1:33" x14ac:dyDescent="0.2">
      <c r="A220" s="127">
        <f>'DJI Components'!A223</f>
        <v>44393</v>
      </c>
      <c r="B220" s="164">
        <f>Return!B220*B$255</f>
        <v>-5.2980585806748171E-4</v>
      </c>
      <c r="C220" s="165">
        <f>Return!C220*C$255</f>
        <v>-5.4768313594003211E-4</v>
      </c>
      <c r="D220" s="165">
        <f>Return!D220*D$255</f>
        <v>1.7975671694934193E-4</v>
      </c>
      <c r="E220" s="165">
        <f>Return!E220*E$255</f>
        <v>-4.6919833340153629E-4</v>
      </c>
      <c r="F220" s="165">
        <f>Return!F220*F$255</f>
        <v>-7.5118065970507892E-4</v>
      </c>
      <c r="G220" s="165">
        <f>Return!G220*G$255</f>
        <v>-5.4554450822803151E-4</v>
      </c>
      <c r="H220" s="165">
        <f>Return!H220*H$255</f>
        <v>-8.8186900975050961E-4</v>
      </c>
      <c r="I220" s="165">
        <f>Return!I220*I$255</f>
        <v>3.1064925837901806E-5</v>
      </c>
      <c r="J220" s="165">
        <f>Return!J220*J$255</f>
        <v>-2.3622136019763041E-5</v>
      </c>
      <c r="K220" s="165">
        <f>Return!K220*K$255</f>
        <v>-1.0229914391859125E-3</v>
      </c>
      <c r="L220" s="165">
        <f>Return!L220*L$255</f>
        <v>-7.6336037342932634E-4</v>
      </c>
      <c r="M220" s="165">
        <f>Return!M220*M$255</f>
        <v>-3.550815430758821E-4</v>
      </c>
      <c r="N220" s="165">
        <f>Return!N220*N$255</f>
        <v>-1.2084968264896394E-4</v>
      </c>
      <c r="O220" s="165">
        <f>Return!O220*O$255</f>
        <v>-5.0170219491663852E-4</v>
      </c>
      <c r="P220" s="165">
        <f>Return!P220*P$255</f>
        <v>-3.6786591506062411E-4</v>
      </c>
      <c r="Q220" s="165">
        <f>Return!Q220*Q$255</f>
        <v>-5.3451526997627673E-5</v>
      </c>
      <c r="R220" s="165">
        <f>Return!R220*R$255</f>
        <v>-7.6118247784032016E-4</v>
      </c>
      <c r="S220" s="165">
        <f>Return!S220*S$255</f>
        <v>-2.997305182709168E-4</v>
      </c>
      <c r="T220" s="165">
        <f>Return!T220*T$255</f>
        <v>5.1345741086546619E-5</v>
      </c>
      <c r="U220" s="165">
        <f>Return!U220*U$255</f>
        <v>-3.3211045202326722E-5</v>
      </c>
      <c r="V220" s="165">
        <f>Return!V220*V$255</f>
        <v>-3.7932586580090207E-4</v>
      </c>
      <c r="W220" s="165">
        <f>Return!W220*W$255</f>
        <v>3.2336661904666848E-4</v>
      </c>
      <c r="X220" s="165">
        <f>Return!X220*X$255</f>
        <v>1.192568107366787E-4</v>
      </c>
      <c r="Y220" s="165">
        <f>Return!Y220*Y$255</f>
        <v>1.7354351235963813E-4</v>
      </c>
      <c r="Z220" s="165">
        <f>Return!Z220*Z$255</f>
        <v>-2.777256755133184E-5</v>
      </c>
      <c r="AA220" s="165">
        <f>Return!AA220*AA$255</f>
        <v>-5.3050398816097594E-5</v>
      </c>
      <c r="AB220" s="165">
        <f>Return!AB220*AB$255</f>
        <v>-5.7668878805043158E-5</v>
      </c>
      <c r="AC220" s="165">
        <f>Return!AC220*AC$255</f>
        <v>-1.657657657657648E-4</v>
      </c>
      <c r="AD220" s="165">
        <f>Return!AD220*AD$255</f>
        <v>-2.3531930249927797E-5</v>
      </c>
      <c r="AE220" s="165">
        <f>Return!AE220*AE$255</f>
        <v>-8.760966888763488E-4</v>
      </c>
      <c r="AF220" s="166">
        <f t="shared" si="3"/>
        <v>-8.7332081275896083E-3</v>
      </c>
      <c r="AG220" s="25"/>
    </row>
    <row r="221" spans="1:33" x14ac:dyDescent="0.2">
      <c r="A221" s="127">
        <f>'DJI Components'!A224</f>
        <v>44396</v>
      </c>
      <c r="B221" s="164">
        <f>Return!B221*B$255</f>
        <v>-3.0261942542223104E-4</v>
      </c>
      <c r="C221" s="165">
        <f>Return!C221*C$255</f>
        <v>-1.4116811191012602E-3</v>
      </c>
      <c r="D221" s="165">
        <f>Return!D221*D$255</f>
        <v>-1.6535072394423164E-4</v>
      </c>
      <c r="E221" s="165">
        <f>Return!E221*E$255</f>
        <v>-8.9714735225867226E-4</v>
      </c>
      <c r="F221" s="165">
        <f>Return!F221*F$255</f>
        <v>-1.6456936029432582E-3</v>
      </c>
      <c r="G221" s="165">
        <f>Return!G221*G$255</f>
        <v>-7.80635580709658E-4</v>
      </c>
      <c r="H221" s="165">
        <f>Return!H221*H$255</f>
        <v>-8.9907521093869711E-4</v>
      </c>
      <c r="I221" s="165">
        <f>Return!I221*I$255</f>
        <v>-3.9726876975911815E-4</v>
      </c>
      <c r="J221" s="165">
        <f>Return!J221*J$255</f>
        <v>-3.9598225546162437E-4</v>
      </c>
      <c r="K221" s="165">
        <f>Return!K221*K$255</f>
        <v>-1.2331261867397525E-3</v>
      </c>
      <c r="L221" s="165">
        <f>Return!L221*L$255</f>
        <v>-9.2105147401119194E-4</v>
      </c>
      <c r="M221" s="165">
        <f>Return!M221*M$255</f>
        <v>-1.3994410796152712E-3</v>
      </c>
      <c r="N221" s="165">
        <f>Return!N221*N$255</f>
        <v>-2.7679437760625981E-4</v>
      </c>
      <c r="O221" s="165">
        <f>Return!O221*O$255</f>
        <v>-2.0011035958807192E-4</v>
      </c>
      <c r="P221" s="165">
        <f>Return!P221*P$255</f>
        <v>-2.3518023574092828E-4</v>
      </c>
      <c r="Q221" s="165">
        <f>Return!Q221*Q$255</f>
        <v>-2.4191968202547098E-4</v>
      </c>
      <c r="R221" s="165">
        <f>Return!R221*R$255</f>
        <v>-1.0839757904730647E-3</v>
      </c>
      <c r="S221" s="165">
        <f>Return!S221*S$255</f>
        <v>-7.7955342563010104E-4</v>
      </c>
      <c r="T221" s="165">
        <f>Return!T221*T$255</f>
        <v>-4.1442110454494491E-4</v>
      </c>
      <c r="U221" s="165">
        <f>Return!U221*U$255</f>
        <v>-4.4404749183733679E-4</v>
      </c>
      <c r="V221" s="165">
        <f>Return!V221*V$255</f>
        <v>-4.1288935995827943E-4</v>
      </c>
      <c r="W221" s="165">
        <f>Return!W221*W$255</f>
        <v>-1.6604512725237886E-5</v>
      </c>
      <c r="X221" s="165">
        <f>Return!X221*X$255</f>
        <v>-1.2302562958175963E-4</v>
      </c>
      <c r="Y221" s="165">
        <f>Return!Y221*Y$255</f>
        <v>-1.0934211549763668E-3</v>
      </c>
      <c r="Z221" s="165">
        <f>Return!Z221*Z$255</f>
        <v>-8.4504913793839547E-4</v>
      </c>
      <c r="AA221" s="165">
        <f>Return!AA221*AA$255</f>
        <v>-3.6604027097721553E-4</v>
      </c>
      <c r="AB221" s="165">
        <f>Return!AB221*AB$255</f>
        <v>-1.0357879460702064E-3</v>
      </c>
      <c r="AC221" s="165">
        <f>Return!AC221*AC$255</f>
        <v>-3.1870056497175226E-4</v>
      </c>
      <c r="AD221" s="165">
        <f>Return!AD221*AD$255</f>
        <v>-7.7706038584905254E-5</v>
      </c>
      <c r="AE221" s="165">
        <f>Return!AE221*AE$255</f>
        <v>-1.1823101650658288E-3</v>
      </c>
      <c r="AF221" s="166">
        <f t="shared" si="3"/>
        <v>-1.9596610029201086E-2</v>
      </c>
      <c r="AG221" s="25"/>
    </row>
    <row r="222" spans="1:33" x14ac:dyDescent="0.2">
      <c r="A222" s="127">
        <f>'DJI Components'!A225</f>
        <v>44397</v>
      </c>
      <c r="B222" s="164">
        <f>Return!B222*B$255</f>
        <v>5.5004539262379912E-4</v>
      </c>
      <c r="C222" s="165">
        <f>Return!C222*C$255</f>
        <v>1.2407094311247388E-3</v>
      </c>
      <c r="D222" s="165">
        <f>Return!D222*D$255</f>
        <v>2.1616477200980809E-5</v>
      </c>
      <c r="E222" s="165">
        <f>Return!E222*E$255</f>
        <v>8.6580018203393416E-4</v>
      </c>
      <c r="F222" s="165">
        <f>Return!F222*F$255</f>
        <v>1.6361480835753357E-3</v>
      </c>
      <c r="G222" s="165">
        <f>Return!G222*G$255</f>
        <v>8.0099877748343042E-4</v>
      </c>
      <c r="H222" s="165">
        <f>Return!H222*H$255</f>
        <v>1.979991683826565E-4</v>
      </c>
      <c r="I222" s="165">
        <f>Return!I222*I$255</f>
        <v>3.2667482736509581E-4</v>
      </c>
      <c r="J222" s="165">
        <f>Return!J222*J$255</f>
        <v>5.9813385968062366E-5</v>
      </c>
      <c r="K222" s="165">
        <f>Return!K222*K$255</f>
        <v>4.7874371900426352E-4</v>
      </c>
      <c r="L222" s="165">
        <f>Return!L222*L$255</f>
        <v>9.4346799087505022E-4</v>
      </c>
      <c r="M222" s="165">
        <f>Return!M222*M$255</f>
        <v>1.3595576659193754E-3</v>
      </c>
      <c r="N222" s="165">
        <f>Return!N222*N$255</f>
        <v>6.7739320115919692E-4</v>
      </c>
      <c r="O222" s="165">
        <f>Return!O222*O$255</f>
        <v>3.6603404769461887E-4</v>
      </c>
      <c r="P222" s="165">
        <f>Return!P222*P$255</f>
        <v>4.9545703541362671E-4</v>
      </c>
      <c r="Q222" s="165">
        <f>Return!Q222*Q$255</f>
        <v>3.1359698644943074E-4</v>
      </c>
      <c r="R222" s="165">
        <f>Return!R222*R$255</f>
        <v>6.2144337423889102E-4</v>
      </c>
      <c r="S222" s="165">
        <f>Return!S222*S$255</f>
        <v>7.2843192725359582E-4</v>
      </c>
      <c r="T222" s="165">
        <f>Return!T222*T$255</f>
        <v>-3.8070731807758514E-4</v>
      </c>
      <c r="U222" s="165">
        <f>Return!U222*U$255</f>
        <v>2.7796793336096008E-4</v>
      </c>
      <c r="V222" s="165">
        <f>Return!V222*V$255</f>
        <v>3.9484175993460547E-4</v>
      </c>
      <c r="W222" s="165">
        <f>Return!W222*W$255</f>
        <v>-1.7801195986881421E-4</v>
      </c>
      <c r="X222" s="165">
        <f>Return!X222*X$255</f>
        <v>3.5922233462008329E-4</v>
      </c>
      <c r="Y222" s="165">
        <f>Return!Y222*Y$255</f>
        <v>-3.7462868707175782E-5</v>
      </c>
      <c r="Z222" s="165">
        <f>Return!Z222*Z$255</f>
        <v>3.186169118725083E-4</v>
      </c>
      <c r="AA222" s="165">
        <f>Return!AA222*AA$255</f>
        <v>-1.5520415472779491E-4</v>
      </c>
      <c r="AB222" s="165">
        <f>Return!AB222*AB$255</f>
        <v>3.1751216143235023E-4</v>
      </c>
      <c r="AC222" s="165">
        <f>Return!AC222*AC$255</f>
        <v>3.5103040729718887E-4</v>
      </c>
      <c r="AD222" s="165">
        <f>Return!AD222*AD$255</f>
        <v>1.5105360478803547E-4</v>
      </c>
      <c r="AE222" s="165">
        <f>Return!AE222*AE$255</f>
        <v>7.323895279782352E-4</v>
      </c>
      <c r="AF222" s="166">
        <f t="shared" si="3"/>
        <v>1.3835180013668682E-2</v>
      </c>
      <c r="AG222" s="25"/>
    </row>
    <row r="223" spans="1:33" x14ac:dyDescent="0.2">
      <c r="A223" s="127">
        <f>'DJI Components'!A226</f>
        <v>44398</v>
      </c>
      <c r="B223" s="164">
        <f>Return!B223*B$255</f>
        <v>-8.299803847067189E-6</v>
      </c>
      <c r="C223" s="165">
        <f>Return!C223*C$255</f>
        <v>7.185014326158627E-4</v>
      </c>
      <c r="D223" s="165">
        <f>Return!D223*D$255</f>
        <v>-2.7542535923727647E-4</v>
      </c>
      <c r="E223" s="165">
        <f>Return!E223*E$255</f>
        <v>-1.7105714010497985E-4</v>
      </c>
      <c r="F223" s="165">
        <f>Return!F223*F$255</f>
        <v>8.273849334452817E-4</v>
      </c>
      <c r="G223" s="165">
        <f>Return!G223*G$255</f>
        <v>4.4399386208266258E-4</v>
      </c>
      <c r="H223" s="165">
        <f>Return!H223*H$255</f>
        <v>1.1360893104329121E-3</v>
      </c>
      <c r="I223" s="165">
        <f>Return!I223*I$255</f>
        <v>1.8663617568858519E-4</v>
      </c>
      <c r="J223" s="165">
        <f>Return!J223*J$255</f>
        <v>4.2987460398085097E-4</v>
      </c>
      <c r="K223" s="165">
        <f>Return!K223*K$255</f>
        <v>6.3118447568265941E-4</v>
      </c>
      <c r="L223" s="165">
        <f>Return!L223*L$255</f>
        <v>7.9869775198218769E-4</v>
      </c>
      <c r="M223" s="165">
        <f>Return!M223*M$255</f>
        <v>3.1786147084917151E-4</v>
      </c>
      <c r="N223" s="165">
        <f>Return!N223*N$255</f>
        <v>1.0347615197728495E-4</v>
      </c>
      <c r="O223" s="165">
        <f>Return!O223*O$255</f>
        <v>5.9739196485425841E-4</v>
      </c>
      <c r="P223" s="165">
        <f>Return!P223*P$255</f>
        <v>3.1673501238311809E-4</v>
      </c>
      <c r="Q223" s="165">
        <f>Return!Q223*Q$255</f>
        <v>2.0579954853506462E-4</v>
      </c>
      <c r="R223" s="165">
        <f>Return!R223*R$255</f>
        <v>7.013545861366562E-4</v>
      </c>
      <c r="S223" s="165">
        <f>Return!S223*S$255</f>
        <v>2.3619313493786394E-4</v>
      </c>
      <c r="T223" s="165">
        <f>Return!T223*T$255</f>
        <v>9.6276314286717715E-5</v>
      </c>
      <c r="U223" s="165">
        <f>Return!U223*U$255</f>
        <v>2.4822031455842277E-4</v>
      </c>
      <c r="V223" s="165">
        <f>Return!V223*V$255</f>
        <v>2.796204161046978E-4</v>
      </c>
      <c r="W223" s="165">
        <f>Return!W223*W$255</f>
        <v>-1.1692676473724998E-4</v>
      </c>
      <c r="X223" s="165">
        <f>Return!X223*X$255</f>
        <v>2.7765052013250337E-4</v>
      </c>
      <c r="Y223" s="165">
        <f>Return!Y223*Y$255</f>
        <v>1.6546429718616491E-4</v>
      </c>
      <c r="Z223" s="165">
        <f>Return!Z223*Z$255</f>
        <v>1.3479703900655485E-4</v>
      </c>
      <c r="AA223" s="165">
        <f>Return!AA223*AA$255</f>
        <v>2.2190175523923252E-4</v>
      </c>
      <c r="AB223" s="165">
        <f>Return!AB223*AB$255</f>
        <v>1.3185098363776386E-4</v>
      </c>
      <c r="AC223" s="165">
        <f>Return!AC223*AC$255</f>
        <v>4.4145099635003088E-4</v>
      </c>
      <c r="AD223" s="165">
        <f>Return!AD223*AD$255</f>
        <v>-1.6446912071388375E-4</v>
      </c>
      <c r="AE223" s="165">
        <f>Return!AE223*AE$255</f>
        <v>2.6402451673734895E-5</v>
      </c>
      <c r="AF223" s="166">
        <f t="shared" si="3"/>
        <v>8.9386313151197869E-3</v>
      </c>
      <c r="AG223" s="25"/>
    </row>
    <row r="224" spans="1:33" x14ac:dyDescent="0.2">
      <c r="A224" s="127">
        <f>'DJI Components'!A227</f>
        <v>44399</v>
      </c>
      <c r="B224" s="164">
        <f>Return!B224*B$255</f>
        <v>-2.8224617989581016E-4</v>
      </c>
      <c r="C224" s="165">
        <f>Return!C224*C$255</f>
        <v>-3.1109327897204108E-4</v>
      </c>
      <c r="D224" s="165">
        <f>Return!D224*D$255</f>
        <v>-1.4975290627520603E-5</v>
      </c>
      <c r="E224" s="165">
        <f>Return!E224*E$255</f>
        <v>3.2095576748557194E-4</v>
      </c>
      <c r="F224" s="165">
        <f>Return!F224*F$255</f>
        <v>-2.5014200481259609E-4</v>
      </c>
      <c r="G224" s="165">
        <f>Return!G224*G$255</f>
        <v>-2.4834180069299347E-4</v>
      </c>
      <c r="H224" s="165">
        <f>Return!H224*H$255</f>
        <v>-3.3393441528083802E-4</v>
      </c>
      <c r="I224" s="165">
        <f>Return!I224*I$255</f>
        <v>4.0831476599267148E-4</v>
      </c>
      <c r="J224" s="165">
        <f>Return!J224*J$255</f>
        <v>-4.7154731160999512E-5</v>
      </c>
      <c r="K224" s="165">
        <f>Return!K224*K$255</f>
        <v>4.1855014230705032E-4</v>
      </c>
      <c r="L224" s="165">
        <f>Return!L224*L$255</f>
        <v>-7.0505042391788569E-5</v>
      </c>
      <c r="M224" s="165">
        <f>Return!M224*M$255</f>
        <v>1.279561464981501E-4</v>
      </c>
      <c r="N224" s="165">
        <f>Return!N224*N$255</f>
        <v>3.0642951933379517E-5</v>
      </c>
      <c r="O224" s="165">
        <f>Return!O224*O$255</f>
        <v>-1.6005750192660631E-4</v>
      </c>
      <c r="P224" s="165">
        <f>Return!P224*P$255</f>
        <v>-1.3918282318319263E-4</v>
      </c>
      <c r="Q224" s="165">
        <f>Return!Q224*Q$255</f>
        <v>9.6365761115727955E-5</v>
      </c>
      <c r="R224" s="165">
        <f>Return!R224*R$255</f>
        <v>-4.2086614928126632E-4</v>
      </c>
      <c r="S224" s="165">
        <f>Return!S224*S$255</f>
        <v>3.8712119149683459E-4</v>
      </c>
      <c r="T224" s="165">
        <f>Return!T224*T$255</f>
        <v>6.1090021308503789E-5</v>
      </c>
      <c r="U224" s="165">
        <f>Return!U224*U$255</f>
        <v>5.6148082220641715E-4</v>
      </c>
      <c r="V224" s="165">
        <f>Return!V224*V$255</f>
        <v>5.380330617742753E-4</v>
      </c>
      <c r="W224" s="165">
        <f>Return!W224*W$255</f>
        <v>-3.3524761258914754E-4</v>
      </c>
      <c r="X224" s="165">
        <f>Return!X224*X$255</f>
        <v>8.4947585457240127E-4</v>
      </c>
      <c r="Y224" s="165">
        <f>Return!Y224*Y$255</f>
        <v>-8.9567990592764142E-4</v>
      </c>
      <c r="Z224" s="165">
        <f>Return!Z224*Z$255</f>
        <v>9.0839761328872126E-5</v>
      </c>
      <c r="AA224" s="165">
        <f>Return!AA224*AA$255</f>
        <v>0</v>
      </c>
      <c r="AB224" s="165">
        <f>Return!AB224*AB$255</f>
        <v>6.5664586188440846E-5</v>
      </c>
      <c r="AC224" s="165">
        <f>Return!AC224*AC$255</f>
        <v>-1.2855939412439454E-4</v>
      </c>
      <c r="AD224" s="165">
        <f>Return!AD224*AD$255</f>
        <v>2.3613610402780278E-5</v>
      </c>
      <c r="AE224" s="165">
        <f>Return!AE224*AE$255</f>
        <v>-3.3165507941840255E-4</v>
      </c>
      <c r="AF224" s="166">
        <f t="shared" si="3"/>
        <v>1.046323432583792E-5</v>
      </c>
      <c r="AG224" s="25"/>
    </row>
    <row r="225" spans="1:33" x14ac:dyDescent="0.2">
      <c r="A225" s="127">
        <f>'DJI Components'!A228</f>
        <v>44400</v>
      </c>
      <c r="B225" s="164">
        <f>Return!B225*B$255</f>
        <v>2.3777196464692303E-4</v>
      </c>
      <c r="C225" s="165">
        <f>Return!C225*C$255</f>
        <v>4.4470432612576287E-4</v>
      </c>
      <c r="D225" s="165">
        <f>Return!D225*D$255</f>
        <v>4.058723460433011E-4</v>
      </c>
      <c r="E225" s="165">
        <f>Return!E225*E$255</f>
        <v>3.9963555041617007E-4</v>
      </c>
      <c r="F225" s="165">
        <f>Return!F225*F$255</f>
        <v>9.809828024249049E-5</v>
      </c>
      <c r="G225" s="165">
        <f>Return!G225*G$255</f>
        <v>5.8965224855644922E-5</v>
      </c>
      <c r="H225" s="165">
        <f>Return!H225*H$255</f>
        <v>1.3492882682316261E-5</v>
      </c>
      <c r="I225" s="165">
        <f>Return!I225*I$255</f>
        <v>4.2170821864610336E-4</v>
      </c>
      <c r="J225" s="165">
        <f>Return!J225*J$255</f>
        <v>3.1875154385068902E-4</v>
      </c>
      <c r="K225" s="165">
        <f>Return!K225*K$255</f>
        <v>-2.03923611111112E-4</v>
      </c>
      <c r="L225" s="165">
        <f>Return!L225*L$255</f>
        <v>1.1984268666054287E-4</v>
      </c>
      <c r="M225" s="165">
        <f>Return!M225*M$255</f>
        <v>-4.8981666616932924E-4</v>
      </c>
      <c r="N225" s="165">
        <f>Return!N225*N$255</f>
        <v>6.3062429073298032E-4</v>
      </c>
      <c r="O225" s="165">
        <f>Return!O225*O$255</f>
        <v>-1.763163600723679E-3</v>
      </c>
      <c r="P225" s="165">
        <f>Return!P225*P$255</f>
        <v>1.4924051089937329E-4</v>
      </c>
      <c r="Q225" s="165">
        <f>Return!Q225*Q$255</f>
        <v>3.5494313891696699E-4</v>
      </c>
      <c r="R225" s="165">
        <f>Return!R225*R$255</f>
        <v>-6.4046028721853607E-5</v>
      </c>
      <c r="S225" s="165">
        <f>Return!S225*S$255</f>
        <v>5.9915490509200673E-4</v>
      </c>
      <c r="T225" s="165">
        <f>Return!T225*T$255</f>
        <v>4.3991550729451193E-4</v>
      </c>
      <c r="U225" s="165">
        <f>Return!U225*U$255</f>
        <v>4.1122036007441577E-4</v>
      </c>
      <c r="V225" s="165">
        <f>Return!V225*V$255</f>
        <v>5.4578203702636177E-4</v>
      </c>
      <c r="W225" s="165">
        <f>Return!W225*W$255</f>
        <v>4.8137154249553821E-4</v>
      </c>
      <c r="X225" s="165">
        <f>Return!X225*X$255</f>
        <v>-4.0275764084681434E-6</v>
      </c>
      <c r="Y225" s="165">
        <f>Return!Y225*Y$255</f>
        <v>2.4815016179894713E-5</v>
      </c>
      <c r="Z225" s="165">
        <f>Return!Z225*Z$255</f>
        <v>1.5473483344657552E-4</v>
      </c>
      <c r="AA225" s="165">
        <f>Return!AA225*AA$255</f>
        <v>-4.1703901548336328E-5</v>
      </c>
      <c r="AB225" s="165">
        <f>Return!AB225*AB$255</f>
        <v>6.662850577521843E-4</v>
      </c>
      <c r="AC225" s="165">
        <f>Return!AC225*AC$255</f>
        <v>2.8677850634066064E-5</v>
      </c>
      <c r="AD225" s="165">
        <f>Return!AD225*AD$255</f>
        <v>2.737049543794168E-4</v>
      </c>
      <c r="AE225" s="165">
        <f>Return!AE225*AE$255</f>
        <v>1.9223699940319102E-4</v>
      </c>
      <c r="AF225" s="166">
        <f t="shared" si="3"/>
        <v>4.9048686438146498E-3</v>
      </c>
      <c r="AG225" s="25"/>
    </row>
    <row r="226" spans="1:33" x14ac:dyDescent="0.2">
      <c r="A226" s="127">
        <f>'DJI Components'!A229</f>
        <v>44403</v>
      </c>
      <c r="B226" s="164">
        <f>Return!B226*B$255</f>
        <v>1.961848422319094E-4</v>
      </c>
      <c r="C226" s="165">
        <f>Return!C226*C$255</f>
        <v>-1.0971090253671933E-4</v>
      </c>
      <c r="D226" s="165">
        <f>Return!D226*D$255</f>
        <v>-3.5523965086156444E-4</v>
      </c>
      <c r="E226" s="165">
        <f>Return!E226*E$255</f>
        <v>9.6483352582343859E-5</v>
      </c>
      <c r="F226" s="165">
        <f>Return!F226*F$255</f>
        <v>6.5155921539257944E-4</v>
      </c>
      <c r="G226" s="165">
        <f>Return!G226*G$255</f>
        <v>2.3862931436371415E-4</v>
      </c>
      <c r="H226" s="165">
        <f>Return!H226*H$255</f>
        <v>7.0469889367423078E-4</v>
      </c>
      <c r="I226" s="165">
        <f>Return!I226*I$255</f>
        <v>1.4484941758706368E-4</v>
      </c>
      <c r="J226" s="165">
        <f>Return!J226*J$255</f>
        <v>2.9236392302041854E-5</v>
      </c>
      <c r="K226" s="165">
        <f>Return!K226*K$255</f>
        <v>1.0536222305724745E-3</v>
      </c>
      <c r="L226" s="165">
        <f>Return!L226*L$255</f>
        <v>1.6486263506220548E-4</v>
      </c>
      <c r="M226" s="165">
        <f>Return!M226*M$255</f>
        <v>-1.0176027365405015E-5</v>
      </c>
      <c r="N226" s="165">
        <f>Return!N226*N$255</f>
        <v>-1.6624634658790233E-4</v>
      </c>
      <c r="O226" s="165">
        <f>Return!O226*O$255</f>
        <v>8.2390000000000328E-4</v>
      </c>
      <c r="P226" s="165">
        <f>Return!P226*P$255</f>
        <v>3.3725013925522219E-4</v>
      </c>
      <c r="Q226" s="165">
        <f>Return!Q226*Q$255</f>
        <v>1.5523216962542997E-5</v>
      </c>
      <c r="R226" s="165">
        <f>Return!R226*R$255</f>
        <v>2.2348977843527813E-4</v>
      </c>
      <c r="S226" s="165">
        <f>Return!S226*S$255</f>
        <v>1.3993921778794328E-4</v>
      </c>
      <c r="T226" s="165">
        <f>Return!T226*T$255</f>
        <v>-1.2896698311881671E-4</v>
      </c>
      <c r="U226" s="165">
        <f>Return!U226*U$255</f>
        <v>-7.1348427771156247E-5</v>
      </c>
      <c r="V226" s="165">
        <f>Return!V226*V$255</f>
        <v>-2.5446922184137281E-4</v>
      </c>
      <c r="W226" s="165">
        <f>Return!W226*W$255</f>
        <v>1.1684336612945619E-4</v>
      </c>
      <c r="X226" s="165">
        <f>Return!X226*X$255</f>
        <v>-8.7276804296743121E-5</v>
      </c>
      <c r="Y226" s="165">
        <f>Return!Y226*Y$255</f>
        <v>2.1415478283249486E-4</v>
      </c>
      <c r="Z226" s="165">
        <f>Return!Z226*Z$255</f>
        <v>-3.3197692765847276E-4</v>
      </c>
      <c r="AA226" s="165">
        <f>Return!AA226*AA$255</f>
        <v>-5.9652826419957319E-5</v>
      </c>
      <c r="AB226" s="165">
        <f>Return!AB226*AB$255</f>
        <v>1.6464487193031582E-4</v>
      </c>
      <c r="AC226" s="165">
        <f>Return!AC226*AC$255</f>
        <v>5.1579698794606741E-4</v>
      </c>
      <c r="AD226" s="165">
        <f>Return!AD226*AD$255</f>
        <v>4.6809429153501132E-5</v>
      </c>
      <c r="AE226" s="165">
        <f>Return!AE226*AE$255</f>
        <v>4.9203399090894291E-4</v>
      </c>
      <c r="AF226" s="166">
        <f t="shared" si="3"/>
        <v>4.7954479566522223E-3</v>
      </c>
      <c r="AG226" s="25"/>
    </row>
    <row r="227" spans="1:33" x14ac:dyDescent="0.2">
      <c r="A227" s="127">
        <f>'DJI Components'!A230</f>
        <v>44404</v>
      </c>
      <c r="B227" s="164">
        <f>Return!B227*B$255</f>
        <v>-1.9834333513505387E-4</v>
      </c>
      <c r="C227" s="165">
        <f>Return!C227*C$255</f>
        <v>6.3727670874251058E-5</v>
      </c>
      <c r="D227" s="165">
        <f>Return!D227*D$255</f>
        <v>-5.440522778081824E-5</v>
      </c>
      <c r="E227" s="165">
        <f>Return!E227*E$255</f>
        <v>-4.9667783643159895E-4</v>
      </c>
      <c r="F227" s="165">
        <f>Return!F227*F$255</f>
        <v>-5.2837457086452413E-4</v>
      </c>
      <c r="G227" s="165">
        <f>Return!G227*G$255</f>
        <v>-1.7849042084928287E-4</v>
      </c>
      <c r="H227" s="165">
        <f>Return!H227*H$255</f>
        <v>-1.1226548129565547E-4</v>
      </c>
      <c r="I227" s="165">
        <f>Return!I227*I$255</f>
        <v>-1.1417703057189735E-4</v>
      </c>
      <c r="J227" s="165">
        <f>Return!J227*J$255</f>
        <v>1.1683432439243782E-4</v>
      </c>
      <c r="K227" s="165">
        <f>Return!K227*K$255</f>
        <v>-3.2251250838614501E-5</v>
      </c>
      <c r="L227" s="165">
        <f>Return!L227*L$255</f>
        <v>-9.399645445768989E-5</v>
      </c>
      <c r="M227" s="165">
        <f>Return!M227*M$255</f>
        <v>1.6139600145401723E-4</v>
      </c>
      <c r="N227" s="165">
        <f>Return!N227*N$255</f>
        <v>-3.9454708243803852E-4</v>
      </c>
      <c r="O227" s="165">
        <f>Return!O227*O$255</f>
        <v>-6.9354997802338516E-4</v>
      </c>
      <c r="P227" s="165">
        <f>Return!P227*P$255</f>
        <v>-4.6704488430212203E-6</v>
      </c>
      <c r="Q227" s="165">
        <f>Return!Q227*Q$255</f>
        <v>1.5321832838438945E-4</v>
      </c>
      <c r="R227" s="165">
        <f>Return!R227*R$255</f>
        <v>-4.3960217147561338E-5</v>
      </c>
      <c r="S227" s="165">
        <f>Return!S227*S$255</f>
        <v>3.2379840408445956E-4</v>
      </c>
      <c r="T227" s="165">
        <f>Return!T227*T$255</f>
        <v>2.6324875530593742E-4</v>
      </c>
      <c r="U227" s="165">
        <f>Return!U227*U$255</f>
        <v>-2.8945154865969529E-4</v>
      </c>
      <c r="V227" s="165">
        <f>Return!V227*V$255</f>
        <v>-1.0499101754577096E-4</v>
      </c>
      <c r="W227" s="165">
        <f>Return!W227*W$255</f>
        <v>1.354450632219765E-4</v>
      </c>
      <c r="X227" s="165">
        <f>Return!X227*X$255</f>
        <v>-5.5062074594618431E-4</v>
      </c>
      <c r="Y227" s="165">
        <f>Return!Y227*Y$255</f>
        <v>1.2543071577735264E-4</v>
      </c>
      <c r="Z227" s="165">
        <f>Return!Z227*Z$255</f>
        <v>1.257433352718218E-4</v>
      </c>
      <c r="AA227" s="165">
        <f>Return!AA227*AA$255</f>
        <v>2.5098721616447032E-4</v>
      </c>
      <c r="AB227" s="165">
        <f>Return!AB227*AB$255</f>
        <v>9.0575158175158307E-5</v>
      </c>
      <c r="AC227" s="165">
        <f>Return!AC227*AC$255</f>
        <v>-3.0335097001763509E-4</v>
      </c>
      <c r="AD227" s="165">
        <f>Return!AD227*AD$255</f>
        <v>2.3356469301960558E-6</v>
      </c>
      <c r="AE227" s="165">
        <f>Return!AE227*AE$255</f>
        <v>1.4173193441874656E-4</v>
      </c>
      <c r="AF227" s="166">
        <f t="shared" si="3"/>
        <v>-2.2396510623912133E-3</v>
      </c>
      <c r="AG227" s="25"/>
    </row>
    <row r="228" spans="1:33" x14ac:dyDescent="0.2">
      <c r="A228" s="127">
        <f>'DJI Components'!A231</f>
        <v>44405</v>
      </c>
      <c r="B228" s="164">
        <f>Return!B228*B$255</f>
        <v>-3.6414459172206349E-4</v>
      </c>
      <c r="C228" s="165">
        <f>Return!C228*C$255</f>
        <v>-5.6281522806196356E-4</v>
      </c>
      <c r="D228" s="165">
        <f>Return!D228*D$255</f>
        <v>-5.8578961950517262E-5</v>
      </c>
      <c r="E228" s="165">
        <f>Return!E228*E$255</f>
        <v>-4.0653356753559409E-4</v>
      </c>
      <c r="F228" s="165">
        <f>Return!F228*F$255</f>
        <v>1.3947005642740724E-3</v>
      </c>
      <c r="G228" s="165">
        <f>Return!G228*G$255</f>
        <v>2.4456217945389991E-4</v>
      </c>
      <c r="H228" s="165">
        <f>Return!H228*H$255</f>
        <v>1.8884769384573582E-4</v>
      </c>
      <c r="I228" s="165">
        <f>Return!I228*I$255</f>
        <v>-3.07524728187251E-4</v>
      </c>
      <c r="J228" s="165">
        <f>Return!J228*J$255</f>
        <v>-3.0271045416383478E-4</v>
      </c>
      <c r="K228" s="165">
        <f>Return!K228*K$255</f>
        <v>-4.3046542216088984E-5</v>
      </c>
      <c r="L228" s="165">
        <f>Return!L228*L$255</f>
        <v>-5.4244033588490832E-5</v>
      </c>
      <c r="M228" s="165">
        <f>Return!M228*M$255</f>
        <v>1.8811714915149361E-5</v>
      </c>
      <c r="N228" s="165">
        <f>Return!N228*N$255</f>
        <v>-1.7723124802202506E-4</v>
      </c>
      <c r="O228" s="165">
        <f>Return!O228*O$255</f>
        <v>-6.8948226150182068E-5</v>
      </c>
      <c r="P228" s="165">
        <f>Return!P228*P$255</f>
        <v>-2.288373613543504E-4</v>
      </c>
      <c r="Q228" s="165">
        <f>Return!Q228*Q$255</f>
        <v>-9.2669792053671582E-5</v>
      </c>
      <c r="R228" s="165">
        <f>Return!R228*R$255</f>
        <v>5.5023661263812565E-5</v>
      </c>
      <c r="S228" s="165">
        <f>Return!S228*S$255</f>
        <v>-6.1836234201945541E-4</v>
      </c>
      <c r="T228" s="165">
        <f>Return!T228*T$255</f>
        <v>2.0552516049304376E-4</v>
      </c>
      <c r="U228" s="165">
        <f>Return!U228*U$255</f>
        <v>-3.7226680387703046E-5</v>
      </c>
      <c r="V228" s="165">
        <f>Return!V228*V$255</f>
        <v>1.8026776086037531E-4</v>
      </c>
      <c r="W228" s="165">
        <f>Return!W228*W$255</f>
        <v>-4.9461860394477792E-4</v>
      </c>
      <c r="X228" s="165">
        <f>Return!X228*X$255</f>
        <v>6.160075688063463E-5</v>
      </c>
      <c r="Y228" s="165">
        <f>Return!Y228*Y$255</f>
        <v>-5.7124959037634744E-4</v>
      </c>
      <c r="Z228" s="165">
        <f>Return!Z228*Z$255</f>
        <v>-4.7618990719391723E-4</v>
      </c>
      <c r="AA228" s="165">
        <f>Return!AA228*AA$255</f>
        <v>-2.8469750383100327E-4</v>
      </c>
      <c r="AB228" s="165">
        <f>Return!AB228*AB$255</f>
        <v>-5.3002711397676463E-4</v>
      </c>
      <c r="AC228" s="165">
        <f>Return!AC228*AC$255</f>
        <v>2.0646518581802405E-4</v>
      </c>
      <c r="AD228" s="165">
        <f>Return!AD228*AD$255</f>
        <v>-1.3553958778887986E-4</v>
      </c>
      <c r="AE228" s="165">
        <f>Return!AE228*AE$255</f>
        <v>-7.427929433611776E-5</v>
      </c>
      <c r="AF228" s="166">
        <f t="shared" si="3"/>
        <v>-3.3336706810562517E-3</v>
      </c>
      <c r="AG228" s="25"/>
    </row>
    <row r="229" spans="1:33" x14ac:dyDescent="0.2">
      <c r="A229" s="127">
        <f>'DJI Components'!A232</f>
        <v>44406</v>
      </c>
      <c r="B229" s="164">
        <f>Return!B229*B$255</f>
        <v>-1.849253590121558E-5</v>
      </c>
      <c r="C229" s="165">
        <f>Return!C229*C$255</f>
        <v>3.7838547515856025E-4</v>
      </c>
      <c r="D229" s="165">
        <f>Return!D229*D$255</f>
        <v>-2.442842715796682E-4</v>
      </c>
      <c r="E229" s="165">
        <f>Return!E229*E$255</f>
        <v>1.517457622222551E-4</v>
      </c>
      <c r="F229" s="165">
        <f>Return!F229*F$255</f>
        <v>8.6364091759660859E-6</v>
      </c>
      <c r="G229" s="165">
        <f>Return!G229*G$255</f>
        <v>1.7656640014599063E-4</v>
      </c>
      <c r="H229" s="165">
        <f>Return!H229*H$255</f>
        <v>4.5792976214007461E-4</v>
      </c>
      <c r="I229" s="165">
        <f>Return!I229*I$255</f>
        <v>1.8258170531312661E-4</v>
      </c>
      <c r="J229" s="165">
        <f>Return!J229*J$255</f>
        <v>1.821154911720561E-4</v>
      </c>
      <c r="K229" s="165">
        <f>Return!K229*K$255</f>
        <v>3.9329724249712592E-4</v>
      </c>
      <c r="L229" s="165">
        <f>Return!L229*L$255</f>
        <v>2.9571626205039762E-4</v>
      </c>
      <c r="M229" s="165">
        <f>Return!M229*M$255</f>
        <v>3.4564043966534008E-4</v>
      </c>
      <c r="N229" s="165">
        <f>Return!N229*N$255</f>
        <v>1.955849169065956E-4</v>
      </c>
      <c r="O229" s="165">
        <f>Return!O229*O$255</f>
        <v>3.9570441555178968E-4</v>
      </c>
      <c r="P229" s="165">
        <f>Return!P229*P$255</f>
        <v>3.7617031220982257E-5</v>
      </c>
      <c r="Q229" s="165">
        <f>Return!Q229*Q$255</f>
        <v>0</v>
      </c>
      <c r="R229" s="165">
        <f>Return!R229*R$255</f>
        <v>2.8565217000850278E-4</v>
      </c>
      <c r="S229" s="165">
        <f>Return!S229*S$255</f>
        <v>3.0882138159547731E-4</v>
      </c>
      <c r="T229" s="165">
        <f>Return!T229*T$255</f>
        <v>-5.9577086865557631E-4</v>
      </c>
      <c r="U229" s="165">
        <f>Return!U229*U$255</f>
        <v>3.2608832252778443E-5</v>
      </c>
      <c r="V229" s="165">
        <f>Return!V229*V$255</f>
        <v>3.0823118080330523E-4</v>
      </c>
      <c r="W229" s="165">
        <f>Return!W229*W$255</f>
        <v>1.7296075380612101E-4</v>
      </c>
      <c r="X229" s="165">
        <f>Return!X229*X$255</f>
        <v>1.0928840479988247E-5</v>
      </c>
      <c r="Y229" s="165">
        <f>Return!Y229*Y$255</f>
        <v>4.6769239017949713E-4</v>
      </c>
      <c r="Z229" s="165">
        <f>Return!Z229*Z$255</f>
        <v>2.3706315284970357E-4</v>
      </c>
      <c r="AA229" s="165">
        <f>Return!AA229*AA$255</f>
        <v>1.5553900175509691E-4</v>
      </c>
      <c r="AB229" s="165">
        <f>Return!AB229*AB$255</f>
        <v>1.3228530440091794E-4</v>
      </c>
      <c r="AC229" s="165">
        <f>Return!AC229*AC$255</f>
        <v>-4.9529468983311455E-5</v>
      </c>
      <c r="AD229" s="165">
        <f>Return!AD229*AD$255</f>
        <v>4.2237318159984065E-5</v>
      </c>
      <c r="AE229" s="165">
        <f>Return!AE229*AE$255</f>
        <v>-1.3958681832763423E-4</v>
      </c>
      <c r="AF229" s="166">
        <f t="shared" si="3"/>
        <v>4.3078776760642262E-3</v>
      </c>
      <c r="AG229" s="25"/>
    </row>
    <row r="230" spans="1:33" x14ac:dyDescent="0.2">
      <c r="A230" s="127">
        <f>'DJI Components'!A233</f>
        <v>44407</v>
      </c>
      <c r="B230" s="164">
        <f>Return!B230*B$255</f>
        <v>-3.8686649900117794E-5</v>
      </c>
      <c r="C230" s="165">
        <f>Return!C230*C$255</f>
        <v>-2.7527343700195863E-4</v>
      </c>
      <c r="D230" s="165">
        <f>Return!D230*D$255</f>
        <v>-1.2648326506619438E-4</v>
      </c>
      <c r="E230" s="165">
        <f>Return!E230*E$255</f>
        <v>5.0352925366340766E-5</v>
      </c>
      <c r="F230" s="165">
        <f>Return!F230*F$255</f>
        <v>-7.4112577369528365E-4</v>
      </c>
      <c r="G230" s="165">
        <f>Return!G230*G$255</f>
        <v>-9.1111498787274463E-4</v>
      </c>
      <c r="H230" s="165">
        <f>Return!H230*H$255</f>
        <v>-2.4698644827922573E-4</v>
      </c>
      <c r="I230" s="165">
        <f>Return!I230*I$255</f>
        <v>1.815864657103076E-4</v>
      </c>
      <c r="J230" s="165">
        <f>Return!J230*J$255</f>
        <v>-1.1685656062269494E-5</v>
      </c>
      <c r="K230" s="165">
        <f>Return!K230*K$255</f>
        <v>-2.3429074230961003E-4</v>
      </c>
      <c r="L230" s="165">
        <f>Return!L230*L$255</f>
        <v>-2.3572887342624785E-4</v>
      </c>
      <c r="M230" s="165">
        <f>Return!M230*M$255</f>
        <v>1.3025134267466616E-4</v>
      </c>
      <c r="N230" s="165">
        <f>Return!N230*N$255</f>
        <v>7.7371144595576399E-5</v>
      </c>
      <c r="O230" s="165">
        <f>Return!O230*O$255</f>
        <v>1.2414649054977763E-5</v>
      </c>
      <c r="P230" s="165">
        <f>Return!P230*P$255</f>
        <v>-2.2780855535353323E-4</v>
      </c>
      <c r="Q230" s="165">
        <f>Return!Q230*Q$255</f>
        <v>3.8726915269441759E-6</v>
      </c>
      <c r="R230" s="165">
        <f>Return!R230*R$255</f>
        <v>-2.6579542483660121E-4</v>
      </c>
      <c r="S230" s="165">
        <f>Return!S230*S$255</f>
        <v>-1.789466681045811E-4</v>
      </c>
      <c r="T230" s="165">
        <f>Return!T230*T$255</f>
        <v>-2.5996360327573687E-5</v>
      </c>
      <c r="U230" s="165">
        <f>Return!U230*U$255</f>
        <v>-1.8499080860965669E-4</v>
      </c>
      <c r="V230" s="165">
        <f>Return!V230*V$255</f>
        <v>1.0379663142114914E-4</v>
      </c>
      <c r="W230" s="165">
        <f>Return!W230*W$255</f>
        <v>6.572029631164211E-4</v>
      </c>
      <c r="X230" s="165">
        <f>Return!X230*X$255</f>
        <v>-2.8820412781004333E-4</v>
      </c>
      <c r="Y230" s="165">
        <f>Return!Y230*Y$255</f>
        <v>8.9541909942777064E-6</v>
      </c>
      <c r="Z230" s="165">
        <f>Return!Z230*Z$255</f>
        <v>1.1325794701437056E-5</v>
      </c>
      <c r="AA230" s="165">
        <f>Return!AA230*AA$255</f>
        <v>-1.1909074669524955E-4</v>
      </c>
      <c r="AB230" s="165">
        <f>Return!AB230*AB$255</f>
        <v>-2.0571138705263541E-4</v>
      </c>
      <c r="AC230" s="165">
        <f>Return!AC230*AC$255</f>
        <v>7.7948552764698739E-5</v>
      </c>
      <c r="AD230" s="165">
        <f>Return!AD230*AD$255</f>
        <v>7.2646697858780307E-5</v>
      </c>
      <c r="AE230" s="165">
        <f>Return!AE230*AE$255</f>
        <v>-4.3547367939720621E-4</v>
      </c>
      <c r="AF230" s="166">
        <f t="shared" si="3"/>
        <v>-3.3656695420151554E-3</v>
      </c>
      <c r="AG230" s="25"/>
    </row>
    <row r="231" spans="1:33" x14ac:dyDescent="0.2">
      <c r="A231" s="127">
        <f>'DJI Components'!A234</f>
        <v>44410</v>
      </c>
      <c r="B231" s="164">
        <f>Return!B231*B$255</f>
        <v>-7.0728166069903656E-5</v>
      </c>
      <c r="C231" s="165">
        <f>Return!C231*C$255</f>
        <v>-2.4628999929410256E-4</v>
      </c>
      <c r="D231" s="165">
        <f>Return!D231*D$255</f>
        <v>-2.415058997427962E-4</v>
      </c>
      <c r="E231" s="165">
        <f>Return!E231*E$255</f>
        <v>-7.7699391578459995E-5</v>
      </c>
      <c r="F231" s="165">
        <f>Return!F231*F$255</f>
        <v>-1.6778523786268318E-4</v>
      </c>
      <c r="G231" s="165">
        <f>Return!G231*G$255</f>
        <v>-2.5634760177348042E-4</v>
      </c>
      <c r="H231" s="165">
        <f>Return!H231*H$255</f>
        <v>-5.8933635705730549E-5</v>
      </c>
      <c r="I231" s="165">
        <f>Return!I231*I$255</f>
        <v>4.8162062154514612E-5</v>
      </c>
      <c r="J231" s="165">
        <f>Return!J231*J$255</f>
        <v>-8.7671987042000266E-5</v>
      </c>
      <c r="K231" s="165">
        <f>Return!K231*K$255</f>
        <v>-5.0407496782496337E-4</v>
      </c>
      <c r="L231" s="165">
        <f>Return!L231*L$255</f>
        <v>2.9431613279383336E-4</v>
      </c>
      <c r="M231" s="165">
        <f>Return!M231*M$255</f>
        <v>-1.9533128605722834E-4</v>
      </c>
      <c r="N231" s="165">
        <f>Return!N231*N$255</f>
        <v>-9.8520267130700981E-5</v>
      </c>
      <c r="O231" s="165">
        <f>Return!O231*O$255</f>
        <v>-2.4820674643447985E-5</v>
      </c>
      <c r="P231" s="165">
        <f>Return!P231*P$255</f>
        <v>1.0877577023200579E-4</v>
      </c>
      <c r="Q231" s="165">
        <f>Return!Q231*Q$255</f>
        <v>1.3551490750995931E-5</v>
      </c>
      <c r="R231" s="165">
        <f>Return!R231*R$255</f>
        <v>-1.3396604823187052E-4</v>
      </c>
      <c r="S231" s="165">
        <f>Return!S231*S$255</f>
        <v>-3.5845260114607903E-4</v>
      </c>
      <c r="T231" s="165">
        <f>Return!T231*T$255</f>
        <v>-2.9920774167264687E-4</v>
      </c>
      <c r="U231" s="165">
        <f>Return!U231*U$255</f>
        <v>-1.0529289803392257E-5</v>
      </c>
      <c r="V231" s="165">
        <f>Return!V231*V$255</f>
        <v>2.4675244005588993E-4</v>
      </c>
      <c r="W231" s="165">
        <f>Return!W231*W$255</f>
        <v>-8.20246572085015E-5</v>
      </c>
      <c r="X231" s="165">
        <f>Return!X231*X$255</f>
        <v>-1.4742446588670669E-4</v>
      </c>
      <c r="Y231" s="165">
        <f>Return!Y231*Y$255</f>
        <v>6.714791029390395E-6</v>
      </c>
      <c r="Z231" s="165">
        <f>Return!Z231*Z$255</f>
        <v>2.7089143271984047E-4</v>
      </c>
      <c r="AA231" s="165">
        <f>Return!AA231*AA$255</f>
        <v>-1.1952312871136664E-5</v>
      </c>
      <c r="AB231" s="165">
        <f>Return!AB231*AB$255</f>
        <v>-8.9424625280076038E-4</v>
      </c>
      <c r="AC231" s="165">
        <f>Return!AC231*AC$255</f>
        <v>-2.2622833964390057E-4</v>
      </c>
      <c r="AD231" s="165">
        <f>Return!AD231*AD$255</f>
        <v>-7.7166372747583531E-5</v>
      </c>
      <c r="AE231" s="165">
        <f>Return!AE231*AE$255</f>
        <v>-8.9005224656168999E-5</v>
      </c>
      <c r="AF231" s="166">
        <f t="shared" si="3"/>
        <v>-3.3707483016577736E-3</v>
      </c>
      <c r="AG231" s="25"/>
    </row>
    <row r="232" spans="1:33" x14ac:dyDescent="0.2">
      <c r="A232" s="127">
        <f>'DJI Components'!A235</f>
        <v>44411</v>
      </c>
      <c r="B232" s="164">
        <f>Return!B232*B$255</f>
        <v>5.9234422318730216E-4</v>
      </c>
      <c r="C232" s="165">
        <f>Return!C232*C$255</f>
        <v>-4.5294695765074613E-5</v>
      </c>
      <c r="D232" s="165">
        <f>Return!D232*D$255</f>
        <v>5.9635641258807637E-4</v>
      </c>
      <c r="E232" s="165">
        <f>Return!E232*E$255</f>
        <v>4.2147630323960958E-4</v>
      </c>
      <c r="F232" s="165">
        <f>Return!F232*F$255</f>
        <v>5.5471732590250218E-4</v>
      </c>
      <c r="G232" s="165">
        <f>Return!G232*G$255</f>
        <v>5.4266522630795524E-4</v>
      </c>
      <c r="H232" s="165">
        <f>Return!H232*H$255</f>
        <v>3.1814786599537737E-4</v>
      </c>
      <c r="I232" s="165">
        <f>Return!I232*I$255</f>
        <v>4.8091312628350348E-4</v>
      </c>
      <c r="J232" s="165">
        <f>Return!J232*J$255</f>
        <v>2.3439404182383031E-5</v>
      </c>
      <c r="K232" s="165">
        <f>Return!K232*K$255</f>
        <v>5.499286635642697E-4</v>
      </c>
      <c r="L232" s="165">
        <f>Return!L232*L$255</f>
        <v>1.9126038838717847E-4</v>
      </c>
      <c r="M232" s="165">
        <f>Return!M232*M$255</f>
        <v>3.2985687115153854E-5</v>
      </c>
      <c r="N232" s="165">
        <f>Return!N232*N$255</f>
        <v>4.8081830629499072E-4</v>
      </c>
      <c r="O232" s="165">
        <f>Return!O232*O$255</f>
        <v>2.3596684053651303E-4</v>
      </c>
      <c r="P232" s="165">
        <f>Return!P232*P$255</f>
        <v>6.2461911032790272E-4</v>
      </c>
      <c r="Q232" s="165">
        <f>Return!Q232*Q$255</f>
        <v>4.1020780379153647E-4</v>
      </c>
      <c r="R232" s="165">
        <f>Return!R232*R$255</f>
        <v>3.7926418882843946E-4</v>
      </c>
      <c r="S232" s="165">
        <f>Return!S232*S$255</f>
        <v>-4.3731902280752153E-4</v>
      </c>
      <c r="T232" s="165">
        <f>Return!T232*T$255</f>
        <v>1.0064058808085807E-4</v>
      </c>
      <c r="U232" s="165">
        <f>Return!U232*U$255</f>
        <v>2.6917444274435394E-4</v>
      </c>
      <c r="V232" s="165">
        <f>Return!V232*V$255</f>
        <v>4.8987575308641806E-4</v>
      </c>
      <c r="W232" s="165">
        <f>Return!W232*W$255</f>
        <v>4.8632457641464285E-4</v>
      </c>
      <c r="X232" s="165">
        <f>Return!X232*X$255</f>
        <v>3.7366658207949043E-5</v>
      </c>
      <c r="Y232" s="165">
        <f>Return!Y232*Y$255</f>
        <v>3.2225624460178179E-4</v>
      </c>
      <c r="Z232" s="165">
        <f>Return!Z232*Z$255</f>
        <v>5.0773531080809209E-4</v>
      </c>
      <c r="AA232" s="165">
        <f>Return!AA232*AA$255</f>
        <v>-1.7932807912468541E-5</v>
      </c>
      <c r="AB232" s="165">
        <f>Return!AB232*AB$255</f>
        <v>-3.7395432079665076E-4</v>
      </c>
      <c r="AC232" s="165">
        <f>Return!AC232*AC$255</f>
        <v>4.6978430622317545E-4</v>
      </c>
      <c r="AD232" s="165">
        <f>Return!AD232*AD$255</f>
        <v>3.7500726310171946E-4</v>
      </c>
      <c r="AE232" s="165">
        <f>Return!AE232*AE$255</f>
        <v>-4.8609094393844418E-4</v>
      </c>
      <c r="AF232" s="166">
        <f t="shared" si="3"/>
        <v>8.1326842285815264E-3</v>
      </c>
      <c r="AG232" s="25"/>
    </row>
    <row r="233" spans="1:33" x14ac:dyDescent="0.2">
      <c r="A233" s="127">
        <f>'DJI Components'!A236</f>
        <v>44412</v>
      </c>
      <c r="B233" s="164">
        <f>Return!B233*B$255</f>
        <v>-5.8034456174208546E-4</v>
      </c>
      <c r="C233" s="165">
        <f>Return!C233*C$255</f>
        <v>-1.9324716843782674E-4</v>
      </c>
      <c r="D233" s="165">
        <f>Return!D233*D$255</f>
        <v>-2.1536659934966746E-3</v>
      </c>
      <c r="E233" s="165">
        <f>Return!E233*E$255</f>
        <v>-9.2744299044896408E-5</v>
      </c>
      <c r="F233" s="165">
        <f>Return!F233*F$255</f>
        <v>-3.5793662504581827E-4</v>
      </c>
      <c r="G233" s="165">
        <f>Return!G233*G$255</f>
        <v>-6.3629032773780962E-4</v>
      </c>
      <c r="H233" s="165">
        <f>Return!H233*H$255</f>
        <v>-7.472368566712813E-4</v>
      </c>
      <c r="I233" s="165">
        <f>Return!I233*I$255</f>
        <v>-3.3185244444444337E-4</v>
      </c>
      <c r="J233" s="165">
        <f>Return!J233*J$255</f>
        <v>-4.8020615414170093E-4</v>
      </c>
      <c r="K233" s="165">
        <f>Return!K233*K$255</f>
        <v>-6.6420161765493588E-4</v>
      </c>
      <c r="L233" s="165">
        <f>Return!L233*L$255</f>
        <v>-2.1909069465688713E-4</v>
      </c>
      <c r="M233" s="165">
        <f>Return!M233*M$255</f>
        <v>-4.3842654615900236E-4</v>
      </c>
      <c r="N233" s="165">
        <f>Return!N233*N$255</f>
        <v>-1.6368460064860221E-4</v>
      </c>
      <c r="O233" s="165">
        <f>Return!O233*O$255</f>
        <v>-9.8655196103307011E-5</v>
      </c>
      <c r="P233" s="165">
        <f>Return!P233*P$255</f>
        <v>-3.0309616537095666E-4</v>
      </c>
      <c r="Q233" s="165">
        <f>Return!Q233*Q$255</f>
        <v>-1.968763510725502E-4</v>
      </c>
      <c r="R233" s="165">
        <f>Return!R233*R$255</f>
        <v>-3.5973445195718691E-4</v>
      </c>
      <c r="S233" s="165">
        <f>Return!S233*S$255</f>
        <v>-2.9823380837603236E-4</v>
      </c>
      <c r="T233" s="165">
        <f>Return!T233*T$255</f>
        <v>-4.0570647442098593E-4</v>
      </c>
      <c r="U233" s="165">
        <f>Return!U233*U$255</f>
        <v>-7.0816500722400047E-5</v>
      </c>
      <c r="V233" s="165">
        <f>Return!V233*V$255</f>
        <v>1.3237711769456724E-4</v>
      </c>
      <c r="W233" s="165">
        <f>Return!W233*W$255</f>
        <v>-3.5197499865179024E-4</v>
      </c>
      <c r="X233" s="165">
        <f>Return!X233*X$255</f>
        <v>4.2024259900794723E-4</v>
      </c>
      <c r="Y233" s="165">
        <f>Return!Y233*Y$255</f>
        <v>-1.9283086326327505E-4</v>
      </c>
      <c r="Z233" s="165">
        <f>Return!Z233*Z$255</f>
        <v>-2.844157423714059E-5</v>
      </c>
      <c r="AA233" s="165">
        <f>Return!AA233*AA$255</f>
        <v>-2.1532448112925316E-4</v>
      </c>
      <c r="AB233" s="165">
        <f>Return!AB233*AB$255</f>
        <v>-5.9049025979714585E-5</v>
      </c>
      <c r="AC233" s="165">
        <f>Return!AC233*AC$255</f>
        <v>-6.6680772091776142E-4</v>
      </c>
      <c r="AD233" s="165">
        <f>Return!AD233*AD$255</f>
        <v>-2.2713830999419407E-4</v>
      </c>
      <c r="AE233" s="165">
        <f>Return!AE233*AE$255</f>
        <v>-7.9003215628940338E-5</v>
      </c>
      <c r="AF233" s="166">
        <f t="shared" si="3"/>
        <v>-1.005999731100494E-2</v>
      </c>
      <c r="AG233" s="25"/>
    </row>
    <row r="234" spans="1:33" x14ac:dyDescent="0.2">
      <c r="A234" s="127">
        <f>'DJI Components'!A237</f>
        <v>44413</v>
      </c>
      <c r="B234" s="164">
        <f>Return!B234*B$255</f>
        <v>4.5563374570430544E-5</v>
      </c>
      <c r="C234" s="165">
        <f>Return!C234*C$255</f>
        <v>3.1139811549127188E-4</v>
      </c>
      <c r="D234" s="165">
        <f>Return!D234*D$255</f>
        <v>8.2928285368679691E-4</v>
      </c>
      <c r="E234" s="165">
        <f>Return!E234*E$255</f>
        <v>2.4952025007525985E-5</v>
      </c>
      <c r="F234" s="165">
        <f>Return!F234*F$255</f>
        <v>4.8684300798269576E-4</v>
      </c>
      <c r="G234" s="165">
        <f>Return!G234*G$255</f>
        <v>4.3516493053331233E-4</v>
      </c>
      <c r="H234" s="165">
        <f>Return!H234*H$255</f>
        <v>3.0907277241058279E-4</v>
      </c>
      <c r="I234" s="165">
        <f>Return!I234*I$255</f>
        <v>4.1898007575835729E-5</v>
      </c>
      <c r="J234" s="165">
        <f>Return!J234*J$255</f>
        <v>2.3767202273340763E-4</v>
      </c>
      <c r="K234" s="165">
        <f>Return!K234*K$255</f>
        <v>5.4642835831823312E-6</v>
      </c>
      <c r="L234" s="165">
        <f>Return!L234*L$255</f>
        <v>5.6811193348950493E-4</v>
      </c>
      <c r="M234" s="165">
        <f>Return!M234*M$255</f>
        <v>4.2105347946722972E-5</v>
      </c>
      <c r="N234" s="165">
        <f>Return!N234*N$255</f>
        <v>2.82561534816154E-4</v>
      </c>
      <c r="O234" s="165">
        <f>Return!O234*O$255</f>
        <v>-6.1861469566030591E-6</v>
      </c>
      <c r="P234" s="165">
        <f>Return!P234*P$255</f>
        <v>2.3370225904928434E-6</v>
      </c>
      <c r="Q234" s="165">
        <f>Return!Q234*Q$255</f>
        <v>6.3451968561841393E-5</v>
      </c>
      <c r="R234" s="165">
        <f>Return!R234*R$255</f>
        <v>4.2096203316047316E-4</v>
      </c>
      <c r="S234" s="165">
        <f>Return!S234*S$255</f>
        <v>2.2569461404112385E-4</v>
      </c>
      <c r="T234" s="165">
        <f>Return!T234*T$255</f>
        <v>4.8574896497203628E-5</v>
      </c>
      <c r="U234" s="165">
        <f>Return!U234*U$255</f>
        <v>3.5018892824489146E-4</v>
      </c>
      <c r="V234" s="165">
        <f>Return!V234*V$255</f>
        <v>3.761662022492507E-4</v>
      </c>
      <c r="W234" s="165">
        <f>Return!W234*W$255</f>
        <v>1.6383955496412916E-5</v>
      </c>
      <c r="X234" s="165">
        <f>Return!X234*X$255</f>
        <v>8.7234304683084425E-4</v>
      </c>
      <c r="Y234" s="165">
        <f>Return!Y234*Y$255</f>
        <v>2.3631130097259145E-4</v>
      </c>
      <c r="Z234" s="165">
        <f>Return!Z234*Z$255</f>
        <v>-8.1842820602429089E-4</v>
      </c>
      <c r="AA234" s="165">
        <f>Return!AA234*AA$255</f>
        <v>-4.2140750866426212E-5</v>
      </c>
      <c r="AB234" s="165">
        <f>Return!AB234*AB$255</f>
        <v>4.9858579877961608E-4</v>
      </c>
      <c r="AC234" s="165">
        <f>Return!AC234*AC$255</f>
        <v>2.7932888670687548E-4</v>
      </c>
      <c r="AD234" s="165">
        <f>Return!AD234*AD$255</f>
        <v>6.1840965980797984E-4</v>
      </c>
      <c r="AE234" s="165">
        <f>Return!AE234*AE$255</f>
        <v>7.9769864258856982E-4</v>
      </c>
      <c r="AF234" s="166">
        <f t="shared" si="3"/>
        <v>7.5597720625082696E-3</v>
      </c>
      <c r="AG234" s="25"/>
    </row>
    <row r="235" spans="1:33" x14ac:dyDescent="0.2">
      <c r="A235" s="127">
        <f>'DJI Components'!A238</f>
        <v>44414</v>
      </c>
      <c r="B235" s="164">
        <f>Return!B235*B$255</f>
        <v>5.5612065216537054E-5</v>
      </c>
      <c r="C235" s="165">
        <f>Return!C235*C$255</f>
        <v>3.3995479357165073E-4</v>
      </c>
      <c r="D235" s="165">
        <f>Return!D235*D$255</f>
        <v>-5.4703347977050158E-4</v>
      </c>
      <c r="E235" s="165">
        <f>Return!E235*E$255</f>
        <v>-2.0853144125116961E-4</v>
      </c>
      <c r="F235" s="165">
        <f>Return!F235*F$255</f>
        <v>2.0150183930733867E-4</v>
      </c>
      <c r="G235" s="165">
        <f>Return!G235*G$255</f>
        <v>1.8662483530455334E-4</v>
      </c>
      <c r="H235" s="165">
        <f>Return!H235*H$255</f>
        <v>2.3708188569351307E-4</v>
      </c>
      <c r="I235" s="165">
        <f>Return!I235*I$255</f>
        <v>-1.016248243050503E-4</v>
      </c>
      <c r="J235" s="165">
        <f>Return!J235*J$255</f>
        <v>8.2595280235990085E-5</v>
      </c>
      <c r="K235" s="165">
        <f>Return!K235*K$255</f>
        <v>5.4644808743169464E-4</v>
      </c>
      <c r="L235" s="165">
        <f>Return!L235*L$255</f>
        <v>1.1787689673308085E-3</v>
      </c>
      <c r="M235" s="165">
        <f>Return!M235*M$255</f>
        <v>-2.9002377421505352E-5</v>
      </c>
      <c r="N235" s="165">
        <f>Return!N235*N$255</f>
        <v>-3.2721815088591064E-4</v>
      </c>
      <c r="O235" s="165">
        <f>Return!O235*O$255</f>
        <v>1.8555700226796645E-5</v>
      </c>
      <c r="P235" s="165">
        <f>Return!P235*P$255</f>
        <v>3.0818611823624957E-4</v>
      </c>
      <c r="Q235" s="165">
        <f>Return!Q235*Q$255</f>
        <v>-1.1130961163018372E-4</v>
      </c>
      <c r="R235" s="165">
        <f>Return!R235*R$255</f>
        <v>9.4678554149992455E-4</v>
      </c>
      <c r="S235" s="165">
        <f>Return!S235*S$255</f>
        <v>-2.2559146343166987E-5</v>
      </c>
      <c r="T235" s="165">
        <f>Return!T235*T$255</f>
        <v>-6.6143673297717567E-5</v>
      </c>
      <c r="U235" s="165">
        <f>Return!U235*U$255</f>
        <v>-6.9077556276571826E-6</v>
      </c>
      <c r="V235" s="165">
        <f>Return!V235*V$255</f>
        <v>-2.0132354784042997E-4</v>
      </c>
      <c r="W235" s="165">
        <f>Return!W235*W$255</f>
        <v>-2.549698245614055E-4</v>
      </c>
      <c r="X235" s="165">
        <f>Return!X235*X$255</f>
        <v>3.9907939867337795E-6</v>
      </c>
      <c r="Y235" s="165">
        <f>Return!Y235*Y$255</f>
        <v>4.9586155094707431E-4</v>
      </c>
      <c r="Z235" s="165">
        <f>Return!Z235*Z$255</f>
        <v>3.1858694527953828E-4</v>
      </c>
      <c r="AA235" s="165">
        <f>Return!AA235*AA$255</f>
        <v>-4.8220615700189653E-5</v>
      </c>
      <c r="AB235" s="165">
        <f>Return!AB235*AB$255</f>
        <v>1.6513147736319696E-4</v>
      </c>
      <c r="AC235" s="165">
        <f>Return!AC235*AC$255</f>
        <v>1.2074579160451886E-4</v>
      </c>
      <c r="AD235" s="165">
        <f>Return!AD235*AD$255</f>
        <v>-5.9570873385195174E-5</v>
      </c>
      <c r="AE235" s="165">
        <f>Return!AE235*AE$255</f>
        <v>7.9225469858842007E-5</v>
      </c>
      <c r="AF235" s="166">
        <f t="shared" si="3"/>
        <v>3.3012418210748773E-3</v>
      </c>
      <c r="AG235" s="25"/>
    </row>
    <row r="236" spans="1:33" x14ac:dyDescent="0.2">
      <c r="A236" s="127">
        <f>'DJI Components'!A239</f>
        <v>44417</v>
      </c>
      <c r="B236" s="164">
        <f>Return!B236*B$255</f>
        <v>-1.1776981145957081E-4</v>
      </c>
      <c r="C236" s="165">
        <f>Return!C236*C$255</f>
        <v>-1.1282329532666205E-4</v>
      </c>
      <c r="D236" s="165">
        <f>Return!D236*D$255</f>
        <v>-3.2732204488637268E-4</v>
      </c>
      <c r="E236" s="165">
        <f>Return!E236*E$255</f>
        <v>-1.1405273560087062E-5</v>
      </c>
      <c r="F236" s="165">
        <f>Return!F236*F$255</f>
        <v>1.3544892460598163E-4</v>
      </c>
      <c r="G236" s="165">
        <f>Return!G236*G$255</f>
        <v>8.6391966154616048E-5</v>
      </c>
      <c r="H236" s="165">
        <f>Return!H236*H$255</f>
        <v>-5.5582705575426921E-4</v>
      </c>
      <c r="I236" s="165">
        <f>Return!I236*I$255</f>
        <v>-7.1954788031421593E-5</v>
      </c>
      <c r="J236" s="165">
        <f>Return!J236*J$255</f>
        <v>5.8868880512023361E-6</v>
      </c>
      <c r="K236" s="165">
        <f>Return!K236*K$255</f>
        <v>-9.6774193548387894E-5</v>
      </c>
      <c r="L236" s="165">
        <f>Return!L236*L$255</f>
        <v>1.6671189901561098E-4</v>
      </c>
      <c r="M236" s="165">
        <f>Return!M236*M$255</f>
        <v>-2.1043728146287929E-4</v>
      </c>
      <c r="N236" s="165">
        <f>Return!N236*N$255</f>
        <v>-1.0914241380639566E-4</v>
      </c>
      <c r="O236" s="165">
        <f>Return!O236*O$255</f>
        <v>8.0366595463650836E-5</v>
      </c>
      <c r="P236" s="165">
        <f>Return!P236*P$255</f>
        <v>-6.5699587730805309E-4</v>
      </c>
      <c r="Q236" s="165">
        <f>Return!Q236*Q$255</f>
        <v>1.1553463049197206E-4</v>
      </c>
      <c r="R236" s="165">
        <f>Return!R236*R$255</f>
        <v>-3.5978412698411957E-5</v>
      </c>
      <c r="S236" s="165">
        <f>Return!S236*S$255</f>
        <v>-2.229185407937299E-4</v>
      </c>
      <c r="T236" s="165">
        <f>Return!T236*T$255</f>
        <v>-5.3023151651920843E-5</v>
      </c>
      <c r="U236" s="165">
        <f>Return!U236*U$255</f>
        <v>-1.3012782827039881E-4</v>
      </c>
      <c r="V236" s="165">
        <f>Return!V236*V$255</f>
        <v>-1.986880752542571E-4</v>
      </c>
      <c r="W236" s="165">
        <f>Return!W236*W$255</f>
        <v>1.8150271744565109E-4</v>
      </c>
      <c r="X236" s="165">
        <f>Return!X236*X$255</f>
        <v>-1.6893318704816658E-4</v>
      </c>
      <c r="Y236" s="165">
        <f>Return!Y236*Y$255</f>
        <v>1.1996422257285476E-4</v>
      </c>
      <c r="Z236" s="165">
        <f>Return!Z236*Z$255</f>
        <v>-3.4126678640634305E-4</v>
      </c>
      <c r="AA236" s="165">
        <f>Return!AA236*AA$255</f>
        <v>-6.036580839613078E-5</v>
      </c>
      <c r="AB236" s="165">
        <f>Return!AB236*AB$255</f>
        <v>-1.9331593962950143E-4</v>
      </c>
      <c r="AC236" s="165">
        <f>Return!AC236*AC$255</f>
        <v>2.4062350632512904E-4</v>
      </c>
      <c r="AD236" s="165">
        <f>Return!AD236*AD$255</f>
        <v>8.0333725731610947E-5</v>
      </c>
      <c r="AE236" s="165">
        <f>Return!AE236*AE$255</f>
        <v>-7.7156888241495619E-5</v>
      </c>
      <c r="AF236" s="166">
        <f t="shared" si="3"/>
        <v>-2.5394615776761749E-3</v>
      </c>
      <c r="AG236" s="25"/>
    </row>
    <row r="237" spans="1:33" x14ac:dyDescent="0.2">
      <c r="A237" s="127">
        <f>'DJI Components'!A240</f>
        <v>44418</v>
      </c>
      <c r="B237" s="164">
        <f>Return!B237*B$255</f>
        <v>3.0728309857155358E-4</v>
      </c>
      <c r="C237" s="165">
        <f>Return!C237*C$255</f>
        <v>-2.5178475378723935E-4</v>
      </c>
      <c r="D237" s="165">
        <f>Return!D237*D$255</f>
        <v>1.0240028128660761E-5</v>
      </c>
      <c r="E237" s="165">
        <f>Return!E237*E$255</f>
        <v>-1.1180094768432994E-4</v>
      </c>
      <c r="F237" s="165">
        <f>Return!F237*F$255</f>
        <v>5.0372338794696012E-4</v>
      </c>
      <c r="G237" s="165">
        <f>Return!G237*G$255</f>
        <v>8.2659262846439166E-4</v>
      </c>
      <c r="H237" s="165">
        <f>Return!H237*H$255</f>
        <v>6.0847946799666983E-4</v>
      </c>
      <c r="I237" s="165">
        <f>Return!I237*I$255</f>
        <v>8.412955800499351E-5</v>
      </c>
      <c r="J237" s="165">
        <f>Return!J237*J$255</f>
        <v>8.8259484968770488E-5</v>
      </c>
      <c r="K237" s="165">
        <f>Return!K237*K$255</f>
        <v>7.0095923649304099E-4</v>
      </c>
      <c r="L237" s="165">
        <f>Return!L237*L$255</f>
        <v>6.7436863549437864E-4</v>
      </c>
      <c r="M237" s="165">
        <f>Return!M237*M$255</f>
        <v>5.3308929062359696E-4</v>
      </c>
      <c r="N237" s="165">
        <f>Return!N237*N$255</f>
        <v>2.7578384609490137E-4</v>
      </c>
      <c r="O237" s="165">
        <f>Return!O237*O$255</f>
        <v>-6.7838422470030879E-5</v>
      </c>
      <c r="P237" s="165">
        <f>Return!P237*P$255</f>
        <v>3.0679646017698715E-5</v>
      </c>
      <c r="Q237" s="165">
        <f>Return!Q237*Q$255</f>
        <v>1.1512865807435565E-5</v>
      </c>
      <c r="R237" s="165">
        <f>Return!R237*R$255</f>
        <v>4.0890548008764384E-4</v>
      </c>
      <c r="S237" s="165">
        <f>Return!S237*S$255</f>
        <v>-1.747054196761762E-4</v>
      </c>
      <c r="T237" s="165">
        <f>Return!T237*T$255</f>
        <v>-5.7531421490523516E-5</v>
      </c>
      <c r="U237" s="165">
        <f>Return!U237*U$255</f>
        <v>-2.1849791156131428E-4</v>
      </c>
      <c r="V237" s="165">
        <f>Return!V237*V$255</f>
        <v>9.7028970591783723E-5</v>
      </c>
      <c r="W237" s="165">
        <f>Return!W237*W$255</f>
        <v>2.1102593996236152E-5</v>
      </c>
      <c r="X237" s="165">
        <f>Return!X237*X$255</f>
        <v>-7.92824192939053E-4</v>
      </c>
      <c r="Y237" s="165">
        <f>Return!Y237*Y$255</f>
        <v>1.847397421727311E-4</v>
      </c>
      <c r="Z237" s="165">
        <f>Return!Z237*Z$255</f>
        <v>7.3827407783004043E-5</v>
      </c>
      <c r="AA237" s="165">
        <f>Return!AA237*AA$255</f>
        <v>2.1770743017127299E-4</v>
      </c>
      <c r="AB237" s="165">
        <f>Return!AB237*AB$255</f>
        <v>-2.6805458333333253E-4</v>
      </c>
      <c r="AC237" s="165">
        <f>Return!AC237*AC$255</f>
        <v>6.9561623163890329E-4</v>
      </c>
      <c r="AD237" s="165">
        <f>Return!AD237*AD$255</f>
        <v>7.0980238984563737E-4</v>
      </c>
      <c r="AE237" s="165">
        <f>Return!AE237*AE$255</f>
        <v>6.6018937305615627E-5</v>
      </c>
      <c r="AF237" s="166">
        <f t="shared" si="3"/>
        <v>5.186812705263881E-3</v>
      </c>
      <c r="AG237" s="25"/>
    </row>
    <row r="238" spans="1:33" x14ac:dyDescent="0.2">
      <c r="A238" s="127">
        <f>'DJI Components'!A241</f>
        <v>44419</v>
      </c>
      <c r="B238" s="164">
        <f>Return!B238*B$255</f>
        <v>3.8812329569217765E-4</v>
      </c>
      <c r="C238" s="165">
        <f>Return!C238*C$255</f>
        <v>2.3206737176035828E-4</v>
      </c>
      <c r="D238" s="165">
        <f>Return!D238*D$255</f>
        <v>2.4857869038408251E-5</v>
      </c>
      <c r="E238" s="165">
        <f>Return!E238*E$255</f>
        <v>5.9522662382309E-5</v>
      </c>
      <c r="F238" s="165">
        <f>Return!F238*F$255</f>
        <v>5.2450109080994043E-4</v>
      </c>
      <c r="G238" s="165">
        <f>Return!G238*G$255</f>
        <v>1.1818558963283396E-3</v>
      </c>
      <c r="H238" s="165">
        <f>Return!H238*H$255</f>
        <v>2.5143547051785416E-4</v>
      </c>
      <c r="I238" s="165">
        <f>Return!I238*I$255</f>
        <v>1.4985314122424321E-4</v>
      </c>
      <c r="J238" s="165">
        <f>Return!J238*J$255</f>
        <v>-4.1079226075339348E-5</v>
      </c>
      <c r="K238" s="165">
        <f>Return!K238*K$255</f>
        <v>5.9146547198138941E-4</v>
      </c>
      <c r="L238" s="165">
        <f>Return!L238*L$255</f>
        <v>4.8369683926833645E-4</v>
      </c>
      <c r="M238" s="165">
        <f>Return!M238*M$255</f>
        <v>3.3062905387925369E-4</v>
      </c>
      <c r="N238" s="165">
        <f>Return!N238*N$255</f>
        <v>5.5508515514479662E-4</v>
      </c>
      <c r="O238" s="165">
        <f>Return!O238*O$255</f>
        <v>1.2359411921136025E-4</v>
      </c>
      <c r="P238" s="165">
        <f>Return!P238*P$255</f>
        <v>1.7682839946144094E-4</v>
      </c>
      <c r="Q238" s="165">
        <f>Return!Q238*Q$255</f>
        <v>5.7545413112055259E-6</v>
      </c>
      <c r="R238" s="165">
        <f>Return!R238*R$255</f>
        <v>3.9767446516203453E-4</v>
      </c>
      <c r="S238" s="165">
        <f>Return!S238*S$255</f>
        <v>2.9985093553031765E-4</v>
      </c>
      <c r="T238" s="165">
        <f>Return!T238*T$255</f>
        <v>8.8650970732295772E-6</v>
      </c>
      <c r="U238" s="165">
        <f>Return!U238*U$255</f>
        <v>5.9350416194085359E-5</v>
      </c>
      <c r="V238" s="165">
        <f>Return!V238*V$255</f>
        <v>-1.9349470342691448E-4</v>
      </c>
      <c r="W238" s="165">
        <f>Return!W238*W$255</f>
        <v>8.2001590909253078E-5</v>
      </c>
      <c r="X238" s="165">
        <f>Return!X238*X$255</f>
        <v>-1.5201939336874452E-4</v>
      </c>
      <c r="Y238" s="165">
        <f>Return!Y238*Y$255</f>
        <v>4.3012276555058165E-4</v>
      </c>
      <c r="Z238" s="165">
        <f>Return!Z238*Z$255</f>
        <v>-3.2703620135436927E-4</v>
      </c>
      <c r="AA238" s="165">
        <f>Return!AA238*AA$255</f>
        <v>5.4073540014424693E-5</v>
      </c>
      <c r="AB238" s="165">
        <f>Return!AB238*AB$255</f>
        <v>-4.2144592087710228E-4</v>
      </c>
      <c r="AC238" s="165">
        <f>Return!AC238*AC$255</f>
        <v>8.8788010186523865E-4</v>
      </c>
      <c r="AD238" s="165">
        <f>Return!AD238*AD$255</f>
        <v>2.9817999789655638E-4</v>
      </c>
      <c r="AE238" s="165">
        <f>Return!AE238*AE$255</f>
        <v>1.9201237922430447E-4</v>
      </c>
      <c r="AF238" s="166">
        <f t="shared" si="3"/>
        <v>6.6542062223289688E-3</v>
      </c>
      <c r="AG238" s="25"/>
    </row>
    <row r="239" spans="1:33" x14ac:dyDescent="0.2">
      <c r="A239" s="127">
        <f>'DJI Components'!A242</f>
        <v>44420</v>
      </c>
      <c r="B239" s="164">
        <f>Return!B239*B$255</f>
        <v>-2.315390768098391E-5</v>
      </c>
      <c r="C239" s="165">
        <f>Return!C239*C$255</f>
        <v>-4.1991250662970492E-4</v>
      </c>
      <c r="D239" s="165">
        <f>Return!D239*D$255</f>
        <v>2.9207030438627157E-6</v>
      </c>
      <c r="E239" s="165">
        <f>Return!E239*E$255</f>
        <v>6.9244434828525932E-4</v>
      </c>
      <c r="F239" s="165">
        <f>Return!F239*F$255</f>
        <v>-1.8233356614054305E-4</v>
      </c>
      <c r="G239" s="165">
        <f>Return!G239*G$255</f>
        <v>-2.1354010261589451E-4</v>
      </c>
      <c r="H239" s="165">
        <f>Return!H239*H$255</f>
        <v>-6.8059959190924774E-5</v>
      </c>
      <c r="I239" s="165">
        <f>Return!I239*I$255</f>
        <v>3.1626565849864898E-4</v>
      </c>
      <c r="J239" s="165">
        <f>Return!J239*J$255</f>
        <v>6.4633644749985853E-5</v>
      </c>
      <c r="K239" s="165">
        <f>Return!K239*K$255</f>
        <v>-1.1934205435892483E-4</v>
      </c>
      <c r="L239" s="165">
        <f>Return!L239*L$255</f>
        <v>8.9394521875574282E-5</v>
      </c>
      <c r="M239" s="165">
        <f>Return!M239*M$255</f>
        <v>-3.1884178366452888E-4</v>
      </c>
      <c r="N239" s="165">
        <f>Return!N239*N$255</f>
        <v>-2.9475875370919743E-4</v>
      </c>
      <c r="O239" s="165">
        <f>Return!O239*O$255</f>
        <v>-3.6941140935989878E-4</v>
      </c>
      <c r="P239" s="165">
        <f>Return!P239*P$255</f>
        <v>2.2045591288060161E-4</v>
      </c>
      <c r="Q239" s="165">
        <f>Return!Q239*Q$255</f>
        <v>2.6850670806182939E-4</v>
      </c>
      <c r="R239" s="165">
        <f>Return!R239*R$255</f>
        <v>1.3030300826583443E-4</v>
      </c>
      <c r="S239" s="165">
        <f>Return!S239*S$255</f>
        <v>1.5849359452848599E-4</v>
      </c>
      <c r="T239" s="165">
        <f>Return!T239*T$255</f>
        <v>3.6785977531170742E-4</v>
      </c>
      <c r="U239" s="165">
        <f>Return!U239*U$255</f>
        <v>3.3222813270579926E-4</v>
      </c>
      <c r="V239" s="165">
        <f>Return!V239*V$255</f>
        <v>-1.2261438766981715E-4</v>
      </c>
      <c r="W239" s="165">
        <f>Return!W239*W$255</f>
        <v>7.7128502680616029E-5</v>
      </c>
      <c r="X239" s="165">
        <f>Return!X239*X$255</f>
        <v>8.4062517544697033E-4</v>
      </c>
      <c r="Y239" s="165">
        <f>Return!Y239*Y$255</f>
        <v>5.9748199529030543E-5</v>
      </c>
      <c r="Z239" s="165">
        <f>Return!Z239*Z$255</f>
        <v>-1.4551749020251802E-4</v>
      </c>
      <c r="AA239" s="165">
        <f>Return!AA239*AA$255</f>
        <v>4.1988482994422444E-5</v>
      </c>
      <c r="AB239" s="165">
        <f>Return!AB239*AB$255</f>
        <v>-4.6371210582017616E-4</v>
      </c>
      <c r="AC239" s="165">
        <f>Return!AC239*AC$255</f>
        <v>-2.6816907478877106E-4</v>
      </c>
      <c r="AD239" s="165">
        <f>Return!AD239*AD$255</f>
        <v>-2.1109637838909734E-4</v>
      </c>
      <c r="AE239" s="165">
        <f>Return!AE239*AE$255</f>
        <v>2.2460498005738572E-4</v>
      </c>
      <c r="AF239" s="166">
        <f t="shared" si="3"/>
        <v>6.6713786869503349E-4</v>
      </c>
      <c r="AG239" s="25"/>
    </row>
    <row r="240" spans="1:33" x14ac:dyDescent="0.2">
      <c r="A240" s="127">
        <f>'DJI Components'!A243</f>
        <v>44421</v>
      </c>
      <c r="B240" s="164">
        <f>Return!B240*B$255</f>
        <v>-1.4065945647594446E-4</v>
      </c>
      <c r="C240" s="165">
        <f>Return!C240*C$255</f>
        <v>-4.8263350385393904E-4</v>
      </c>
      <c r="D240" s="165">
        <f>Return!D240*D$255</f>
        <v>2.2353700639004732E-4</v>
      </c>
      <c r="E240" s="165">
        <f>Return!E240*E$255</f>
        <v>4.7016141986366836E-5</v>
      </c>
      <c r="F240" s="165">
        <f>Return!F240*F$255</f>
        <v>-5.2061271717869972E-4</v>
      </c>
      <c r="G240" s="165">
        <f>Return!G240*G$255</f>
        <v>-2.5275426233303995E-4</v>
      </c>
      <c r="H240" s="165">
        <f>Return!H240*H$255</f>
        <v>-2.2083658308167756E-4</v>
      </c>
      <c r="I240" s="165">
        <f>Return!I240*I$255</f>
        <v>4.7290891658528326E-5</v>
      </c>
      <c r="J240" s="165">
        <f>Return!J240*J$255</f>
        <v>2.2871217452498092E-4</v>
      </c>
      <c r="K240" s="165">
        <f>Return!K240*K$255</f>
        <v>-1.6664218611751603E-4</v>
      </c>
      <c r="L240" s="165">
        <f>Return!L240*L$255</f>
        <v>-3.3895590361446108E-4</v>
      </c>
      <c r="M240" s="165">
        <f>Return!M240*M$255</f>
        <v>-2.5869764946077437E-5</v>
      </c>
      <c r="N240" s="165">
        <f>Return!N240*N$255</f>
        <v>-2.6944315599028619E-4</v>
      </c>
      <c r="O240" s="165">
        <f>Return!O240*O$255</f>
        <v>-3.1128750508117402E-5</v>
      </c>
      <c r="P240" s="165">
        <f>Return!P240*P$255</f>
        <v>2.5625217170777146E-5</v>
      </c>
      <c r="Q240" s="165">
        <f>Return!Q240*Q$255</f>
        <v>1.9977226369473448E-4</v>
      </c>
      <c r="R240" s="165">
        <f>Return!R240*R$255</f>
        <v>-3.7291078523832657E-4</v>
      </c>
      <c r="S240" s="165">
        <f>Return!S240*S$255</f>
        <v>3.0281390658847641E-4</v>
      </c>
      <c r="T240" s="165">
        <f>Return!T240*T$255</f>
        <v>2.9808872131217672E-4</v>
      </c>
      <c r="U240" s="165">
        <f>Return!U240*U$255</f>
        <v>3.4965529381080586E-4</v>
      </c>
      <c r="V240" s="165">
        <f>Return!V240*V$255</f>
        <v>2.0511076069567775E-4</v>
      </c>
      <c r="W240" s="165">
        <f>Return!W240*W$255</f>
        <v>1.6089588771845965E-4</v>
      </c>
      <c r="X240" s="165">
        <f>Return!X240*X$255</f>
        <v>4.2540615064511712E-4</v>
      </c>
      <c r="Y240" s="165">
        <f>Return!Y240*Y$255</f>
        <v>-3.8342597876028782E-5</v>
      </c>
      <c r="Z240" s="165">
        <f>Return!Z240*Z$255</f>
        <v>3.0462952690330316E-4</v>
      </c>
      <c r="AA240" s="165">
        <f>Return!AA240*AA$255</f>
        <v>1.377905608277663E-4</v>
      </c>
      <c r="AB240" s="165">
        <f>Return!AB240*AB$255</f>
        <v>1.2367531328239719E-4</v>
      </c>
      <c r="AC240" s="165">
        <f>Return!AC240*AC$255</f>
        <v>-2.0275074344418739E-5</v>
      </c>
      <c r="AD240" s="165">
        <f>Return!AD240*AD$255</f>
        <v>1.0510331551191557E-4</v>
      </c>
      <c r="AE240" s="165">
        <f>Return!AE240*AE$255</f>
        <v>3.327958558549726E-4</v>
      </c>
      <c r="AF240" s="166">
        <f t="shared" si="3"/>
        <v>6.368542470179706E-4</v>
      </c>
      <c r="AG240" s="25"/>
    </row>
    <row r="241" spans="1:33" x14ac:dyDescent="0.2">
      <c r="A241" s="127">
        <f>'DJI Components'!A244</f>
        <v>44424</v>
      </c>
      <c r="B241" s="164">
        <f>Return!B241*B$255</f>
        <v>2.8916225988803539E-4</v>
      </c>
      <c r="C241" s="165">
        <f>Return!C241*C$255</f>
        <v>-6.6233541270469906E-5</v>
      </c>
      <c r="D241" s="165">
        <f>Return!D241*D$255</f>
        <v>2.0173198106985258E-4</v>
      </c>
      <c r="E241" s="165">
        <f>Return!E241*E$255</f>
        <v>4.5159600239497166E-4</v>
      </c>
      <c r="F241" s="165">
        <f>Return!F241*F$255</f>
        <v>-7.6772282959114424E-4</v>
      </c>
      <c r="G241" s="165">
        <f>Return!G241*G$255</f>
        <v>-1.3115553712118958E-4</v>
      </c>
      <c r="H241" s="165">
        <f>Return!H241*H$255</f>
        <v>-3.4000294566499298E-4</v>
      </c>
      <c r="I241" s="165">
        <f>Return!I241*I$255</f>
        <v>-1.1215512462980544E-4</v>
      </c>
      <c r="J241" s="165">
        <f>Return!J241*J$255</f>
        <v>1.4561127613722154E-4</v>
      </c>
      <c r="K241" s="165">
        <f>Return!K241*K$255</f>
        <v>-1.9364578730798703E-4</v>
      </c>
      <c r="L241" s="165">
        <f>Return!L241*L$255</f>
        <v>-1.9718527402466193E-4</v>
      </c>
      <c r="M241" s="165">
        <f>Return!M241*M$255</f>
        <v>2.8477880029869804E-4</v>
      </c>
      <c r="N241" s="165">
        <f>Return!N241*N$255</f>
        <v>3.7526469085219136E-4</v>
      </c>
      <c r="O241" s="165">
        <f>Return!O241*O$255</f>
        <v>-1.2464011498817633E-5</v>
      </c>
      <c r="P241" s="165">
        <f>Return!P241*P$255</f>
        <v>9.5451650613413247E-5</v>
      </c>
      <c r="Q241" s="165">
        <f>Return!Q241*Q$255</f>
        <v>3.0070846335697639E-4</v>
      </c>
      <c r="R241" s="165">
        <f>Return!R241*R$255</f>
        <v>-2.1877797771666652E-4</v>
      </c>
      <c r="S241" s="165">
        <f>Return!S241*S$255</f>
        <v>3.0008569033609749E-4</v>
      </c>
      <c r="T241" s="165">
        <f>Return!T241*T$255</f>
        <v>5.2572079606725273E-4</v>
      </c>
      <c r="U241" s="165">
        <f>Return!U241*U$255</f>
        <v>1.9919184612662288E-4</v>
      </c>
      <c r="V241" s="165">
        <f>Return!V241*V$255</f>
        <v>1.3007921101894452E-4</v>
      </c>
      <c r="W241" s="165">
        <f>Return!W241*W$255</f>
        <v>2.3206163718598736E-4</v>
      </c>
      <c r="X241" s="165">
        <f>Return!X241*X$255</f>
        <v>-3.127154580435332E-4</v>
      </c>
      <c r="Y241" s="165">
        <f>Return!Y241*Y$255</f>
        <v>3.0495106269529484E-4</v>
      </c>
      <c r="Z241" s="165">
        <f>Return!Z241*Z$255</f>
        <v>6.135001147862917E-4</v>
      </c>
      <c r="AA241" s="165">
        <f>Return!AA241*AA$255</f>
        <v>6.5629140247525092E-5</v>
      </c>
      <c r="AB241" s="165">
        <f>Return!AB241*AB$255</f>
        <v>3.8828097569891805E-4</v>
      </c>
      <c r="AC241" s="165">
        <f>Return!AC241*AC$255</f>
        <v>-1.0144180493456555E-4</v>
      </c>
      <c r="AD241" s="165">
        <f>Return!AD241*AD$255</f>
        <v>2.7196348740696761E-4</v>
      </c>
      <c r="AE241" s="165">
        <f>Return!AE241*AE$255</f>
        <v>-3.6632169538706555E-4</v>
      </c>
      <c r="AF241" s="166">
        <f t="shared" si="3"/>
        <v>2.3559470989903629E-3</v>
      </c>
      <c r="AG241" s="25"/>
    </row>
    <row r="242" spans="1:33" x14ac:dyDescent="0.2">
      <c r="A242" s="127">
        <f>'DJI Components'!A245</f>
        <v>44425</v>
      </c>
      <c r="B242" s="164">
        <f>Return!B242*B$255</f>
        <v>-4.5637338608171726E-4</v>
      </c>
      <c r="C242" s="165">
        <f>Return!C242*C$255</f>
        <v>-2.2121789844142814E-4</v>
      </c>
      <c r="D242" s="165">
        <f>Return!D242*D$255</f>
        <v>1.8751892797578645E-5</v>
      </c>
      <c r="E242" s="165">
        <f>Return!E242*E$255</f>
        <v>-2.0513345481957269E-4</v>
      </c>
      <c r="F242" s="165">
        <f>Return!F242*F$255</f>
        <v>-9.9537196363723348E-4</v>
      </c>
      <c r="G242" s="165">
        <f>Return!G242*G$255</f>
        <v>-6.5377564385453348E-4</v>
      </c>
      <c r="H242" s="165">
        <f>Return!H242*H$255</f>
        <v>-6.2754328103205767E-5</v>
      </c>
      <c r="I242" s="165">
        <f>Return!I242*I$255</f>
        <v>-1.5991530727164823E-4</v>
      </c>
      <c r="J242" s="165">
        <f>Return!J242*J$255</f>
        <v>-1.1598295059150887E-4</v>
      </c>
      <c r="K242" s="165">
        <f>Return!K242*K$255</f>
        <v>-5.3169035586439299E-4</v>
      </c>
      <c r="L242" s="165">
        <f>Return!L242*L$255</f>
        <v>-2.7590750992503301E-4</v>
      </c>
      <c r="M242" s="165">
        <f>Return!M242*M$255</f>
        <v>-3.2657481974469974E-4</v>
      </c>
      <c r="N242" s="165">
        <f>Return!N242*N$255</f>
        <v>-1.4226720899529366E-3</v>
      </c>
      <c r="O242" s="165">
        <f>Return!O242*O$255</f>
        <v>-4.8625521190221637E-4</v>
      </c>
      <c r="P242" s="165">
        <f>Return!P242*P$255</f>
        <v>-2.7160620112653223E-4</v>
      </c>
      <c r="Q242" s="165">
        <f>Return!Q242*Q$255</f>
        <v>3.0551901271972011E-4</v>
      </c>
      <c r="R242" s="165">
        <f>Return!R242*R$255</f>
        <v>-4.0269260776556456E-4</v>
      </c>
      <c r="S242" s="165">
        <f>Return!S242*S$255</f>
        <v>-9.5447842350578527E-5</v>
      </c>
      <c r="T242" s="165">
        <f>Return!T242*T$255</f>
        <v>3.8496171778090726E-4</v>
      </c>
      <c r="U242" s="165">
        <f>Return!U242*U$255</f>
        <v>-1.7198675820800924E-4</v>
      </c>
      <c r="V242" s="165">
        <f>Return!V242*V$255</f>
        <v>-3.2876866058191291E-4</v>
      </c>
      <c r="W242" s="165">
        <f>Return!W242*W$255</f>
        <v>5.531111763904898E-5</v>
      </c>
      <c r="X242" s="165">
        <f>Return!X242*X$255</f>
        <v>-2.9561156054106846E-4</v>
      </c>
      <c r="Y242" s="165">
        <f>Return!Y242*Y$255</f>
        <v>2.4512678315180558E-4</v>
      </c>
      <c r="Z242" s="165">
        <f>Return!Z242*Z$255</f>
        <v>3.6512452550542621E-4</v>
      </c>
      <c r="AA242" s="165">
        <f>Return!AA242*AA$255</f>
        <v>1.1909015124449418E-4</v>
      </c>
      <c r="AB242" s="165">
        <f>Return!AB242*AB$255</f>
        <v>-1.1755070197052575E-4</v>
      </c>
      <c r="AC242" s="165">
        <f>Return!AC242*AC$255</f>
        <v>0</v>
      </c>
      <c r="AD242" s="165">
        <f>Return!AD242*AD$255</f>
        <v>-1.1056495301272248E-5</v>
      </c>
      <c r="AE242" s="165">
        <f>Return!AE242*AE$255</f>
        <v>-6.0677016636186967E-4</v>
      </c>
      <c r="AF242" s="166">
        <f t="shared" si="3"/>
        <v>-6.7212307135584804E-3</v>
      </c>
      <c r="AG242" s="25"/>
    </row>
    <row r="243" spans="1:33" x14ac:dyDescent="0.2">
      <c r="A243" s="127">
        <f>'DJI Components'!A246</f>
        <v>44426</v>
      </c>
      <c r="B243" s="164">
        <f>Return!B243*B$255</f>
        <v>-5.0781056615669307E-4</v>
      </c>
      <c r="C243" s="165">
        <f>Return!C243*C$255</f>
        <v>-5.1017088608780925E-4</v>
      </c>
      <c r="D243" s="165">
        <f>Return!D243*D$255</f>
        <v>-6.2860453526158988E-4</v>
      </c>
      <c r="E243" s="165">
        <f>Return!E243*E$255</f>
        <v>-8.5003461149164568E-4</v>
      </c>
      <c r="F243" s="165">
        <f>Return!F243*F$255</f>
        <v>-4.830049778762557E-4</v>
      </c>
      <c r="G243" s="165">
        <f>Return!G243*G$255</f>
        <v>-5.6690466735159024E-4</v>
      </c>
      <c r="H243" s="165">
        <f>Return!H243*H$255</f>
        <v>-1.3336000132287639E-3</v>
      </c>
      <c r="I243" s="165">
        <f>Return!I243*I$255</f>
        <v>-5.1181100440913141E-4</v>
      </c>
      <c r="J243" s="165">
        <f>Return!J243*J$255</f>
        <v>-4.5391004051285785E-4</v>
      </c>
      <c r="K243" s="165">
        <f>Return!K243*K$255</f>
        <v>-2.3003262884449722E-4</v>
      </c>
      <c r="L243" s="165">
        <f>Return!L243*L$255</f>
        <v>-5.0785761782883672E-4</v>
      </c>
      <c r="M243" s="165">
        <f>Return!M243*M$255</f>
        <v>-4.3637920922792912E-4</v>
      </c>
      <c r="N243" s="165">
        <f>Return!N243*N$255</f>
        <v>8.3137230449466706E-5</v>
      </c>
      <c r="O243" s="165">
        <f>Return!O243*O$255</f>
        <v>-3.1631556240239539E-4</v>
      </c>
      <c r="P243" s="165">
        <f>Return!P243*P$255</f>
        <v>-6.9044540594174933E-4</v>
      </c>
      <c r="Q243" s="165">
        <f>Return!Q243*Q$255</f>
        <v>-4.2346891537971737E-4</v>
      </c>
      <c r="R243" s="165">
        <f>Return!R243*R$255</f>
        <v>-3.0358852844580473E-4</v>
      </c>
      <c r="S243" s="165">
        <f>Return!S243*S$255</f>
        <v>-3.0519907457354778E-4</v>
      </c>
      <c r="T243" s="165">
        <f>Return!T243*T$255</f>
        <v>-4.3976530661511042E-4</v>
      </c>
      <c r="U243" s="165">
        <f>Return!U243*U$255</f>
        <v>-2.6727356628869492E-4</v>
      </c>
      <c r="V243" s="165">
        <f>Return!V243*V$255</f>
        <v>-3.6134340338270416E-4</v>
      </c>
      <c r="W243" s="165">
        <f>Return!W243*W$255</f>
        <v>-3.6351968191424092E-4</v>
      </c>
      <c r="X243" s="165">
        <f>Return!X243*X$255</f>
        <v>5.7087276331958163E-4</v>
      </c>
      <c r="Y243" s="165">
        <f>Return!Y243*Y$255</f>
        <v>-3.7758130227912486E-5</v>
      </c>
      <c r="Z243" s="165">
        <f>Return!Z243*Z$255</f>
        <v>-3.5247380234357804E-4</v>
      </c>
      <c r="AA243" s="165">
        <f>Return!AA243*AA$255</f>
        <v>-4.2126438827577717E-4</v>
      </c>
      <c r="AB243" s="165">
        <f>Return!AB243*AB$255</f>
        <v>-4.1217101044146813E-4</v>
      </c>
      <c r="AC243" s="165">
        <f>Return!AC243*AC$255</f>
        <v>-8.139940472254859E-5</v>
      </c>
      <c r="AD243" s="165">
        <f>Return!AD243*AD$255</f>
        <v>-3.5390201987418228E-4</v>
      </c>
      <c r="AE243" s="165">
        <f>Return!AE243*AE$255</f>
        <v>-2.0663841733524756E-4</v>
      </c>
      <c r="AF243" s="166">
        <f t="shared" si="3"/>
        <v>-1.1702637382673232E-2</v>
      </c>
      <c r="AG243" s="25"/>
    </row>
    <row r="244" spans="1:33" x14ac:dyDescent="0.2">
      <c r="A244" s="127">
        <f>'DJI Components'!A247</f>
        <v>44427</v>
      </c>
      <c r="B244" s="164">
        <f>Return!B244*B$255</f>
        <v>-1.9506963670388918E-4</v>
      </c>
      <c r="C244" s="165">
        <f>Return!C244*C$255</f>
        <v>-6.3734984362292157E-4</v>
      </c>
      <c r="D244" s="165">
        <f>Return!D244*D$255</f>
        <v>-3.6001837465500232E-4</v>
      </c>
      <c r="E244" s="165">
        <f>Return!E244*E$255</f>
        <v>7.7433724532423765E-5</v>
      </c>
      <c r="F244" s="165">
        <f>Return!F244*F$255</f>
        <v>-1.0410952815829563E-3</v>
      </c>
      <c r="G244" s="165">
        <f>Return!G244*G$255</f>
        <v>-8.5156428055444726E-4</v>
      </c>
      <c r="H244" s="165">
        <f>Return!H244*H$255</f>
        <v>-8.3074666486287292E-4</v>
      </c>
      <c r="I244" s="165">
        <f>Return!I244*I$255</f>
        <v>1.2813526280561168E-3</v>
      </c>
      <c r="J244" s="165">
        <f>Return!J244*J$255</f>
        <v>2.1238997050147349E-4</v>
      </c>
      <c r="K244" s="165">
        <f>Return!K244*K$255</f>
        <v>-7.1644148809887713E-4</v>
      </c>
      <c r="L244" s="165">
        <f>Return!L244*L$255</f>
        <v>-4.3714319269237228E-4</v>
      </c>
      <c r="M244" s="165">
        <f>Return!M244*M$255</f>
        <v>-1.0069200099838138E-4</v>
      </c>
      <c r="N244" s="165">
        <f>Return!N244*N$255</f>
        <v>1.3994775829380876E-4</v>
      </c>
      <c r="O244" s="165">
        <f>Return!O244*O$255</f>
        <v>1.5967299277651245E-4</v>
      </c>
      <c r="P244" s="165">
        <f>Return!P244*P$255</f>
        <v>-3.4654931517017114E-4</v>
      </c>
      <c r="Q244" s="165">
        <f>Return!Q244*Q$255</f>
        <v>2.5960926772080245E-4</v>
      </c>
      <c r="R244" s="165">
        <f>Return!R244*R$255</f>
        <v>-2.7852829911477749E-4</v>
      </c>
      <c r="S244" s="165">
        <f>Return!S244*S$255</f>
        <v>-1.1900845554148424E-4</v>
      </c>
      <c r="T244" s="165">
        <f>Return!T244*T$255</f>
        <v>2.8709688108457718E-4</v>
      </c>
      <c r="U244" s="165">
        <f>Return!U244*U$255</f>
        <v>6.9250711100479203E-4</v>
      </c>
      <c r="V244" s="165">
        <f>Return!V244*V$255</f>
        <v>-6.3582371465936336E-4</v>
      </c>
      <c r="W244" s="165">
        <f>Return!W244*W$255</f>
        <v>3.9311513482661968E-4</v>
      </c>
      <c r="X244" s="165">
        <f>Return!X244*X$255</f>
        <v>2.4546957416287095E-4</v>
      </c>
      <c r="Y244" s="165">
        <f>Return!Y244*Y$255</f>
        <v>1.5960916398095973E-4</v>
      </c>
      <c r="Z244" s="165">
        <f>Return!Z244*Z$255</f>
        <v>8.4427679979407844E-4</v>
      </c>
      <c r="AA244" s="165">
        <f>Return!AA244*AA$255</f>
        <v>-6.0093743282970311E-5</v>
      </c>
      <c r="AB244" s="165">
        <f>Return!AB244*AB$255</f>
        <v>-8.6341721286668317E-6</v>
      </c>
      <c r="AC244" s="165">
        <f>Return!AC244*AC$255</f>
        <v>-9.9959268325853601E-4</v>
      </c>
      <c r="AD244" s="165">
        <f>Return!AD244*AD$255</f>
        <v>2.2579811297928447E-4</v>
      </c>
      <c r="AE244" s="165">
        <f>Return!AE244*AE$255</f>
        <v>-2.8423275673669093E-4</v>
      </c>
      <c r="AF244" s="166">
        <f t="shared" si="3"/>
        <v>-2.9243047839500593E-3</v>
      </c>
      <c r="AG244" s="25"/>
    </row>
    <row r="245" spans="1:33" x14ac:dyDescent="0.2">
      <c r="A245" s="127">
        <f>'DJI Components'!A248</f>
        <v>44428</v>
      </c>
      <c r="B245" s="164">
        <f>Return!B245*B$255</f>
        <v>-2.0474969182663339E-4</v>
      </c>
      <c r="C245" s="165">
        <f>Return!C245*C$255</f>
        <v>1.5091513226591266E-4</v>
      </c>
      <c r="D245" s="165">
        <f>Return!D245*D$255</f>
        <v>-1.277537626205268E-4</v>
      </c>
      <c r="E245" s="165">
        <f>Return!E245*E$255</f>
        <v>3.3856056134297466E-4</v>
      </c>
      <c r="F245" s="165">
        <f>Return!F245*F$255</f>
        <v>8.0127260932745992E-5</v>
      </c>
      <c r="G245" s="165">
        <f>Return!G245*G$255</f>
        <v>7.9889949814967068E-5</v>
      </c>
      <c r="H245" s="165">
        <f>Return!H245*H$255</f>
        <v>3.5358998458375386E-6</v>
      </c>
      <c r="I245" s="165">
        <f>Return!I245*I$255</f>
        <v>5.5293696525231533E-4</v>
      </c>
      <c r="J245" s="165">
        <f>Return!J245*J$255</f>
        <v>-1.289729136656148E-4</v>
      </c>
      <c r="K245" s="165">
        <f>Return!K245*K$255</f>
        <v>1.8717313824122931E-4</v>
      </c>
      <c r="L245" s="165">
        <f>Return!L245*L$255</f>
        <v>1.947970254416953E-4</v>
      </c>
      <c r="M245" s="165">
        <f>Return!M245*M$255</f>
        <v>-4.3910186810306824E-6</v>
      </c>
      <c r="N245" s="165">
        <f>Return!N245*N$255</f>
        <v>6.5448499203130486E-4</v>
      </c>
      <c r="O245" s="165">
        <f>Return!O245*O$255</f>
        <v>-2.7332888901593355E-4</v>
      </c>
      <c r="P245" s="165">
        <f>Return!P245*P$255</f>
        <v>2.6324614027205907E-4</v>
      </c>
      <c r="Q245" s="165">
        <f>Return!Q245*Q$255</f>
        <v>1.6240035950344881E-4</v>
      </c>
      <c r="R245" s="165">
        <f>Return!R245*R$255</f>
        <v>9.5065682061175793E-5</v>
      </c>
      <c r="S245" s="165">
        <f>Return!S245*S$255</f>
        <v>1.7704464320776511E-4</v>
      </c>
      <c r="T245" s="165">
        <f>Return!T245*T$255</f>
        <v>9.3466310988188356E-5</v>
      </c>
      <c r="U245" s="165">
        <f>Return!U245*U$255</f>
        <v>8.5251162868313173E-4</v>
      </c>
      <c r="V245" s="165">
        <f>Return!V245*V$255</f>
        <v>4.4286028808970812E-4</v>
      </c>
      <c r="W245" s="165">
        <f>Return!W245*W$255</f>
        <v>2.2988021369707569E-5</v>
      </c>
      <c r="X245" s="165">
        <f>Return!X245*X$255</f>
        <v>4.0305026479622679E-4</v>
      </c>
      <c r="Y245" s="165">
        <f>Return!Y245*Y$255</f>
        <v>2.842571762626219E-4</v>
      </c>
      <c r="Z245" s="165">
        <f>Return!Z245*Z$255</f>
        <v>1.417791127158378E-4</v>
      </c>
      <c r="AA245" s="165">
        <f>Return!AA245*AA$255</f>
        <v>9.0302211010214364E-5</v>
      </c>
      <c r="AB245" s="165">
        <f>Return!AB245*AB$255</f>
        <v>-3.0229303400245802E-5</v>
      </c>
      <c r="AC245" s="165">
        <f>Return!AC245*AC$255</f>
        <v>5.2576236647239316E-4</v>
      </c>
      <c r="AD245" s="165">
        <f>Return!AD245*AD$255</f>
        <v>2.9755867720853888E-4</v>
      </c>
      <c r="AE245" s="165">
        <f>Return!AE245*AE$255</f>
        <v>3.5978739778739219E-4</v>
      </c>
      <c r="AF245" s="166">
        <f t="shared" si="3"/>
        <v>5.6850756263874067E-3</v>
      </c>
      <c r="AG245" s="25"/>
    </row>
    <row r="246" spans="1:33" x14ac:dyDescent="0.2">
      <c r="A246" s="127">
        <f>'DJI Components'!A249</f>
        <v>44431</v>
      </c>
      <c r="B246" s="164">
        <f>Return!B246*B$255</f>
        <v>8.9271561132986396E-5</v>
      </c>
      <c r="C246" s="165">
        <f>Return!C246*C$255</f>
        <v>1.4606092853416779E-4</v>
      </c>
      <c r="D246" s="165">
        <f>Return!D246*D$255</f>
        <v>3.1464829619281729E-4</v>
      </c>
      <c r="E246" s="165">
        <f>Return!E246*E$255</f>
        <v>3.4190453235389829E-4</v>
      </c>
      <c r="F246" s="165">
        <f>Return!F246*F$255</f>
        <v>1.0548417835599011E-3</v>
      </c>
      <c r="G246" s="165">
        <f>Return!G246*G$255</f>
        <v>6.83126274196096E-4</v>
      </c>
      <c r="H246" s="165">
        <f>Return!H246*H$255</f>
        <v>8.5896073619424747E-4</v>
      </c>
      <c r="I246" s="165">
        <f>Return!I246*I$255</f>
        <v>1.832130965897146E-4</v>
      </c>
      <c r="J246" s="165">
        <f>Return!J246*J$255</f>
        <v>-1.1770245028900338E-4</v>
      </c>
      <c r="K246" s="165">
        <f>Return!K246*K$255</f>
        <v>6.4050036635189631E-4</v>
      </c>
      <c r="L246" s="165">
        <f>Return!L246*L$255</f>
        <v>4.6985265116308291E-4</v>
      </c>
      <c r="M246" s="165">
        <f>Return!M246*M$255</f>
        <v>2.0641253382771562E-4</v>
      </c>
      <c r="N246" s="165">
        <f>Return!N246*N$255</f>
        <v>-1.5186490559667329E-4</v>
      </c>
      <c r="O246" s="165">
        <f>Return!O246*O$255</f>
        <v>7.8190222836257799E-4</v>
      </c>
      <c r="P246" s="165">
        <f>Return!P246*P$255</f>
        <v>1.2220401033566919E-4</v>
      </c>
      <c r="Q246" s="165">
        <f>Return!Q246*Q$255</f>
        <v>-3.399466821970528E-4</v>
      </c>
      <c r="R246" s="165">
        <f>Return!R246*R$255</f>
        <v>4.2657617787028221E-4</v>
      </c>
      <c r="S246" s="165">
        <f>Return!S246*S$255</f>
        <v>1.6352872593829263E-4</v>
      </c>
      <c r="T246" s="165">
        <f>Return!T246*T$255</f>
        <v>-1.2709837315709368E-4</v>
      </c>
      <c r="U246" s="165">
        <f>Return!U246*U$255</f>
        <v>3.1761621576720246E-5</v>
      </c>
      <c r="V246" s="165">
        <f>Return!V246*V$255</f>
        <v>3.8341738294249693E-4</v>
      </c>
      <c r="W246" s="165">
        <f>Return!W246*W$255</f>
        <v>-1.7000712670316441E-4</v>
      </c>
      <c r="X246" s="165">
        <f>Return!X246*X$255</f>
        <v>5.7132236420328979E-4</v>
      </c>
      <c r="Y246" s="165">
        <f>Return!Y246*Y$255</f>
        <v>-1.9481099713531959E-4</v>
      </c>
      <c r="Z246" s="165">
        <f>Return!Z246*Z$255</f>
        <v>-3.374373485302562E-4</v>
      </c>
      <c r="AA246" s="165">
        <f>Return!AA246*AA$255</f>
        <v>-6.0039625360230883E-5</v>
      </c>
      <c r="AB246" s="165">
        <f>Return!AB246*AB$255</f>
        <v>4.0052990836561737E-4</v>
      </c>
      <c r="AC246" s="165">
        <f>Return!AC246*AC$255</f>
        <v>1.4492684910131595E-4</v>
      </c>
      <c r="AD246" s="165">
        <f>Return!AD246*AD$255</f>
        <v>-2.2009464505524655E-4</v>
      </c>
      <c r="AE246" s="165">
        <f>Return!AE246*AE$255</f>
        <v>4.8347972295605942E-4</v>
      </c>
      <c r="AF246" s="166">
        <f t="shared" si="3"/>
        <v>6.7794395977248062E-3</v>
      </c>
      <c r="AG246" s="25"/>
    </row>
    <row r="247" spans="1:33" x14ac:dyDescent="0.2">
      <c r="A247" s="127">
        <f>'DJI Components'!A250</f>
        <v>44432</v>
      </c>
      <c r="B247" s="164">
        <f>Return!B247*B$255</f>
        <v>1.1986679425590729E-5</v>
      </c>
      <c r="C247" s="165">
        <f>Return!C247*C$255</f>
        <v>1.5581178228379528E-4</v>
      </c>
      <c r="D247" s="165">
        <f>Return!D247*D$255</f>
        <v>-1.8613632417184832E-4</v>
      </c>
      <c r="E247" s="165">
        <f>Return!E247*E$255</f>
        <v>-2.0041412462160994E-5</v>
      </c>
      <c r="F247" s="165">
        <f>Return!F247*F$255</f>
        <v>3.0841675106578758E-4</v>
      </c>
      <c r="G247" s="165">
        <f>Return!G247*G$255</f>
        <v>5.4987042435627282E-4</v>
      </c>
      <c r="H247" s="165">
        <f>Return!H247*H$255</f>
        <v>3.8250558791636338E-4</v>
      </c>
      <c r="I247" s="165">
        <f>Return!I247*I$255</f>
        <v>4.4414018145757513E-4</v>
      </c>
      <c r="J247" s="165">
        <f>Return!J247*J$255</f>
        <v>-2.5395759958583006E-4</v>
      </c>
      <c r="K247" s="165">
        <f>Return!K247*K$255</f>
        <v>6.4453592258240837E-4</v>
      </c>
      <c r="L247" s="165">
        <f>Return!L247*L$255</f>
        <v>5.9035876509908232E-4</v>
      </c>
      <c r="M247" s="165">
        <f>Return!M247*M$255</f>
        <v>1.9350253796501053E-4</v>
      </c>
      <c r="N247" s="165">
        <f>Return!N247*N$255</f>
        <v>-2.8884645213217062E-4</v>
      </c>
      <c r="O247" s="165">
        <f>Return!O247*O$255</f>
        <v>3.6320433339595375E-4</v>
      </c>
      <c r="P247" s="165">
        <f>Return!P247*P$255</f>
        <v>5.2523756834880565E-5</v>
      </c>
      <c r="Q247" s="165">
        <f>Return!Q247*Q$255</f>
        <v>-4.1664358003504025E-4</v>
      </c>
      <c r="R247" s="165">
        <f>Return!R247*R$255</f>
        <v>2.063392934632091E-4</v>
      </c>
      <c r="S247" s="165">
        <f>Return!S247*S$255</f>
        <v>-1.7107721765149408E-4</v>
      </c>
      <c r="T247" s="165">
        <f>Return!T247*T$255</f>
        <v>-2.8068215754929087E-4</v>
      </c>
      <c r="U247" s="165">
        <f>Return!U247*U$255</f>
        <v>-2.2211270200560944E-4</v>
      </c>
      <c r="V247" s="165">
        <f>Return!V247*V$255</f>
        <v>5.1063516079049208E-5</v>
      </c>
      <c r="W247" s="165">
        <f>Return!W247*W$255</f>
        <v>-2.7017964469869076E-4</v>
      </c>
      <c r="X247" s="165">
        <f>Return!X247*X$255</f>
        <v>-1.1003442298881023E-4</v>
      </c>
      <c r="Y247" s="165">
        <f>Return!Y247*Y$255</f>
        <v>1.5426412919898879E-4</v>
      </c>
      <c r="Z247" s="165">
        <f>Return!Z247*Z$255</f>
        <v>-1.5281025239519315E-4</v>
      </c>
      <c r="AA247" s="165">
        <f>Return!AA247*AA$255</f>
        <v>-2.4660171706730369E-4</v>
      </c>
      <c r="AB247" s="165">
        <f>Return!AB247*AB$255</f>
        <v>1.4237350933502906E-5</v>
      </c>
      <c r="AC247" s="165">
        <f>Return!AC247*AC$255</f>
        <v>-1.168130330576389E-4</v>
      </c>
      <c r="AD247" s="165">
        <f>Return!AD247*AD$255</f>
        <v>-3.4341487335933044E-4</v>
      </c>
      <c r="AE247" s="165">
        <f>Return!AE247*AE$255</f>
        <v>1.519751175959705E-4</v>
      </c>
      <c r="AF247" s="166">
        <f t="shared" si="3"/>
        <v>1.1953847404930294E-3</v>
      </c>
      <c r="AG247" s="25"/>
    </row>
    <row r="248" spans="1:33" x14ac:dyDescent="0.2">
      <c r="A248" s="127">
        <f>'DJI Components'!A251</f>
        <v>44433</v>
      </c>
      <c r="B248" s="164">
        <f>Return!B248*B$255</f>
        <v>-7.0176123234914434E-5</v>
      </c>
      <c r="C248" s="165">
        <f>Return!C248*C$255</f>
        <v>1.0297758669726672E-3</v>
      </c>
      <c r="D248" s="165">
        <f>Return!D248*D$255</f>
        <v>-4.1447677122567289E-4</v>
      </c>
      <c r="E248" s="165">
        <f>Return!E248*E$255</f>
        <v>-2.8070980753607997E-4</v>
      </c>
      <c r="F248" s="165">
        <f>Return!F248*F$255</f>
        <v>-6.0213763965270373E-5</v>
      </c>
      <c r="G248" s="165">
        <f>Return!G248*G$255</f>
        <v>3.4024790141112446E-4</v>
      </c>
      <c r="H248" s="165">
        <f>Return!H248*H$255</f>
        <v>2.2826588559277106E-4</v>
      </c>
      <c r="I248" s="165">
        <f>Return!I248*I$255</f>
        <v>1.6856596988083319E-5</v>
      </c>
      <c r="J248" s="165">
        <f>Return!J248*J$255</f>
        <v>3.5709100840652932E-5</v>
      </c>
      <c r="K248" s="165">
        <f>Return!K248*K$255</f>
        <v>3.2142534475999201E-4</v>
      </c>
      <c r="L248" s="165">
        <f>Return!L248*L$255</f>
        <v>3.720381357550373E-4</v>
      </c>
      <c r="M248" s="165">
        <f>Return!M248*M$255</f>
        <v>3.1823467871694434E-5</v>
      </c>
      <c r="N248" s="165">
        <f>Return!N248*N$255</f>
        <v>-1.0464645725211478E-4</v>
      </c>
      <c r="O248" s="165">
        <f>Return!O248*O$255</f>
        <v>0</v>
      </c>
      <c r="P248" s="165">
        <f>Return!P248*P$255</f>
        <v>4.7685451402138902E-6</v>
      </c>
      <c r="Q248" s="165">
        <f>Return!Q248*Q$255</f>
        <v>-2.2046163913066834E-4</v>
      </c>
      <c r="R248" s="165">
        <f>Return!R248*R$255</f>
        <v>6.8708907659993375E-4</v>
      </c>
      <c r="S248" s="165">
        <f>Return!S248*S$255</f>
        <v>5.5922634420135787E-5</v>
      </c>
      <c r="T248" s="165">
        <f>Return!T248*T$255</f>
        <v>-2.787789464902361E-4</v>
      </c>
      <c r="U248" s="165">
        <f>Return!U248*U$255</f>
        <v>-6.7189325455289478E-5</v>
      </c>
      <c r="V248" s="165">
        <f>Return!V248*V$255</f>
        <v>-2.7454210945306495E-5</v>
      </c>
      <c r="W248" s="165">
        <f>Return!W248*W$255</f>
        <v>-1.1873050820259135E-4</v>
      </c>
      <c r="X248" s="165">
        <f>Return!X248*X$255</f>
        <v>1.5276412509541705E-4</v>
      </c>
      <c r="Y248" s="165">
        <f>Return!Y248*Y$255</f>
        <v>4.0255706591897736E-4</v>
      </c>
      <c r="Z248" s="165">
        <f>Return!Z248*Z$255</f>
        <v>-2.8892515255733259E-4</v>
      </c>
      <c r="AA248" s="165">
        <f>Return!AA248*AA$255</f>
        <v>-4.8474824521900954E-5</v>
      </c>
      <c r="AB248" s="165">
        <f>Return!AB248*AB$255</f>
        <v>-2.3480318829398604E-4</v>
      </c>
      <c r="AC248" s="165">
        <f>Return!AC248*AC$255</f>
        <v>2.1376499793131684E-4</v>
      </c>
      <c r="AD248" s="165">
        <f>Return!AD248*AD$255</f>
        <v>1.3434744217207436E-5</v>
      </c>
      <c r="AE248" s="165">
        <f>Return!AE248*AE$255</f>
        <v>-2.988420072532379E-5</v>
      </c>
      <c r="AF248" s="166">
        <f t="shared" si="3"/>
        <v>1.6615185699785373E-3</v>
      </c>
      <c r="AG248" s="25"/>
    </row>
    <row r="249" spans="1:33" x14ac:dyDescent="0.2">
      <c r="A249" s="127">
        <f>'DJI Components'!A252</f>
        <v>44434</v>
      </c>
      <c r="B249" s="164">
        <f>Return!B249*B$255</f>
        <v>1.6809217868530476E-4</v>
      </c>
      <c r="C249" s="165">
        <f>Return!C249*C$255</f>
        <v>-1.3439203037315383E-4</v>
      </c>
      <c r="D249" s="165">
        <f>Return!D249*D$255</f>
        <v>-1.8050604294128637E-5</v>
      </c>
      <c r="E249" s="165">
        <f>Return!E249*E$255</f>
        <v>-1.8423833793314767E-4</v>
      </c>
      <c r="F249" s="165">
        <f>Return!F249*F$255</f>
        <v>-6.8316503347885707E-4</v>
      </c>
      <c r="G249" s="165">
        <f>Return!G249*G$255</f>
        <v>-5.4634476965786938E-4</v>
      </c>
      <c r="H249" s="165">
        <f>Return!H249*H$255</f>
        <v>-4.3650423774566072E-4</v>
      </c>
      <c r="I249" s="165">
        <f>Return!I249*I$255</f>
        <v>-8.4244316234013031E-5</v>
      </c>
      <c r="J249" s="165">
        <f>Return!J249*J$255</f>
        <v>-3.1508174305927192E-4</v>
      </c>
      <c r="K249" s="165">
        <f>Return!K249*K$255</f>
        <v>-1.1481499057692801E-4</v>
      </c>
      <c r="L249" s="165">
        <f>Return!L249*L$255</f>
        <v>-5.7286906838453315E-5</v>
      </c>
      <c r="M249" s="165">
        <f>Return!M249*M$255</f>
        <v>3.1792970343776558E-5</v>
      </c>
      <c r="N249" s="165">
        <f>Return!N249*N$255</f>
        <v>-2.470044422779353E-4</v>
      </c>
      <c r="O249" s="165">
        <f>Return!O249*O$255</f>
        <v>-4.2123520247967875E-4</v>
      </c>
      <c r="P249" s="165">
        <f>Return!P249*P$255</f>
        <v>-2.5740073222698669E-4</v>
      </c>
      <c r="Q249" s="165">
        <f>Return!Q249*Q$255</f>
        <v>-1.7792439521531201E-4</v>
      </c>
      <c r="R249" s="165">
        <f>Return!R249*R$255</f>
        <v>1.7192849662683862E-4</v>
      </c>
      <c r="S249" s="165">
        <f>Return!S249*S$255</f>
        <v>-2.6239095929553313E-4</v>
      </c>
      <c r="T249" s="165">
        <f>Return!T249*T$255</f>
        <v>-2.1625362224817108E-4</v>
      </c>
      <c r="U249" s="165">
        <f>Return!U249*U$255</f>
        <v>-3.2228666857764634E-4</v>
      </c>
      <c r="V249" s="165">
        <f>Return!V249*V$255</f>
        <v>-5.7308801789342689E-4</v>
      </c>
      <c r="W249" s="165">
        <f>Return!W249*W$255</f>
        <v>-5.8409851055955346E-5</v>
      </c>
      <c r="X249" s="165">
        <f>Return!X249*X$255</f>
        <v>8.8684465406273878E-4</v>
      </c>
      <c r="Y249" s="165">
        <f>Return!Y249*Y$255</f>
        <v>-5.3512136956016161E-4</v>
      </c>
      <c r="Z249" s="165">
        <f>Return!Z249*Z$255</f>
        <v>-2.2950589006303461E-4</v>
      </c>
      <c r="AA249" s="165">
        <f>Return!AA249*AA$255</f>
        <v>-2.002560835002128E-4</v>
      </c>
      <c r="AB249" s="165">
        <f>Return!AB249*AB$255</f>
        <v>-2.9665821626022971E-4</v>
      </c>
      <c r="AC249" s="165">
        <f>Return!AC249*AC$255</f>
        <v>-5.5498593127841032E-4</v>
      </c>
      <c r="AD249" s="165">
        <f>Return!AD249*AD$255</f>
        <v>-3.6027589606651609E-4</v>
      </c>
      <c r="AE249" s="165">
        <f>Return!AE249*AE$255</f>
        <v>-3.2714561150594125E-4</v>
      </c>
      <c r="AF249" s="166">
        <f t="shared" si="3"/>
        <v>-6.3554075599779776E-3</v>
      </c>
      <c r="AG249" s="25"/>
    </row>
    <row r="250" spans="1:33" x14ac:dyDescent="0.2">
      <c r="A250" s="127">
        <f>'DJI Components'!A253</f>
        <v>44435</v>
      </c>
      <c r="B250" s="164">
        <f>Return!B250*B$255</f>
        <v>-4.607891158499392E-5</v>
      </c>
      <c r="C250" s="165">
        <f>Return!C250*C$255</f>
        <v>6.3238859582669018E-4</v>
      </c>
      <c r="D250" s="165">
        <f>Return!D250*D$255</f>
        <v>1.9716710977935037E-4</v>
      </c>
      <c r="E250" s="165">
        <f>Return!E250*E$255</f>
        <v>2.3948602645430898E-4</v>
      </c>
      <c r="F250" s="165">
        <f>Return!F250*F$255</f>
        <v>8.0831408775981675E-4</v>
      </c>
      <c r="G250" s="165">
        <f>Return!G250*G$255</f>
        <v>2.5089897152767254E-4</v>
      </c>
      <c r="H250" s="165">
        <f>Return!H250*H$255</f>
        <v>4.8686758053691676E-4</v>
      </c>
      <c r="I250" s="165">
        <f>Return!I250*I$255</f>
        <v>-1.0135191270238912E-4</v>
      </c>
      <c r="J250" s="165">
        <f>Return!J250*J$255</f>
        <v>6.6019084155222171E-5</v>
      </c>
      <c r="K250" s="165">
        <f>Return!K250*K$255</f>
        <v>9.0599368716438216E-4</v>
      </c>
      <c r="L250" s="165">
        <f>Return!L250*L$255</f>
        <v>5.8841104155174702E-4</v>
      </c>
      <c r="M250" s="165">
        <f>Return!M250*M$255</f>
        <v>3.7536670473762672E-5</v>
      </c>
      <c r="N250" s="165">
        <f>Return!N250*N$255</f>
        <v>1.9700488729090064E-4</v>
      </c>
      <c r="O250" s="165">
        <f>Return!O250*O$255</f>
        <v>4.7681660436382778E-4</v>
      </c>
      <c r="P250" s="165">
        <f>Return!P250*P$255</f>
        <v>1.5131983584079449E-4</v>
      </c>
      <c r="Q250" s="165">
        <f>Return!Q250*Q$255</f>
        <v>-7.11694544325366E-5</v>
      </c>
      <c r="R250" s="165">
        <f>Return!R250*R$255</f>
        <v>2.6790376094796284E-4</v>
      </c>
      <c r="S250" s="165">
        <f>Return!S250*S$255</f>
        <v>7.4558487263172898E-5</v>
      </c>
      <c r="T250" s="165">
        <f>Return!T250*T$255</f>
        <v>-1.1753820033955457E-4</v>
      </c>
      <c r="U250" s="165">
        <f>Return!U250*U$255</f>
        <v>7.0213537555659694E-5</v>
      </c>
      <c r="V250" s="165">
        <f>Return!V250*V$255</f>
        <v>1.318004648749982E-4</v>
      </c>
      <c r="W250" s="165">
        <f>Return!W250*W$255</f>
        <v>-2.5745448098279942E-5</v>
      </c>
      <c r="X250" s="165">
        <f>Return!X250*X$255</f>
        <v>-1.5684055387344222E-4</v>
      </c>
      <c r="Y250" s="165">
        <f>Return!Y250*Y$255</f>
        <v>4.4174845007346103E-4</v>
      </c>
      <c r="Z250" s="165">
        <f>Return!Z250*Z$255</f>
        <v>1.5273311522994159E-4</v>
      </c>
      <c r="AA250" s="165">
        <f>Return!AA250*AA$255</f>
        <v>1.0378632858802177E-4</v>
      </c>
      <c r="AB250" s="165">
        <f>Return!AB250*AB$255</f>
        <v>3.1378303579530827E-4</v>
      </c>
      <c r="AC250" s="165">
        <f>Return!AC250*AC$255</f>
        <v>4.4593088071348173E-4</v>
      </c>
      <c r="AD250" s="165">
        <f>Return!AD250*AD$255</f>
        <v>-1.877620102257301E-4</v>
      </c>
      <c r="AE250" s="165">
        <f>Return!AE250*AE$255</f>
        <v>6.7587997291813635E-4</v>
      </c>
      <c r="AF250" s="166">
        <f t="shared" si="3"/>
        <v>7.0100757254286114E-3</v>
      </c>
      <c r="AG250" s="25"/>
    </row>
    <row r="251" spans="1:33" x14ac:dyDescent="0.2">
      <c r="A251" s="127">
        <f>'DJI Components'!A254</f>
        <v>44438</v>
      </c>
      <c r="B251" s="164">
        <f>Return!B251*B$255</f>
        <v>1.9140305610077697E-4</v>
      </c>
      <c r="C251" s="165">
        <f>Return!C251*C$255</f>
        <v>-8.6767450463116989E-4</v>
      </c>
      <c r="D251" s="165">
        <f>Return!D251*D$255</f>
        <v>2.0199389622943542E-4</v>
      </c>
      <c r="E251" s="165">
        <f>Return!E251*E$255</f>
        <v>1.0139050734627804E-3</v>
      </c>
      <c r="F251" s="165">
        <f>Return!F251*F$255</f>
        <v>-6.1480586245772346E-4</v>
      </c>
      <c r="G251" s="165">
        <f>Return!G251*G$255</f>
        <v>-2.1613572444859988E-4</v>
      </c>
      <c r="H251" s="165">
        <f>Return!H251*H$255</f>
        <v>-8.4482293367960088E-5</v>
      </c>
      <c r="I251" s="165">
        <f>Return!I251*I$255</f>
        <v>6.2126397831245114E-5</v>
      </c>
      <c r="J251" s="165">
        <f>Return!J251*J$255</f>
        <v>3.1745910808772169E-4</v>
      </c>
      <c r="K251" s="165">
        <f>Return!K251*K$255</f>
        <v>-7.1377437760767877E-4</v>
      </c>
      <c r="L251" s="165">
        <f>Return!L251*L$255</f>
        <v>-4.8369002287232583E-4</v>
      </c>
      <c r="M251" s="165">
        <f>Return!M251*M$255</f>
        <v>1.052747257301867E-4</v>
      </c>
      <c r="N251" s="165">
        <f>Return!N251*N$255</f>
        <v>3.8344990851656066E-4</v>
      </c>
      <c r="O251" s="165">
        <f>Return!O251*O$255</f>
        <v>3.0927197951265599E-5</v>
      </c>
      <c r="P251" s="165">
        <f>Return!P251*P$255</f>
        <v>-1.0520598411765485E-4</v>
      </c>
      <c r="Q251" s="165">
        <f>Return!Q251*Q$255</f>
        <v>1.4071416749551109E-4</v>
      </c>
      <c r="R251" s="165">
        <f>Return!R251*R$255</f>
        <v>-5.3357885147253814E-4</v>
      </c>
      <c r="S251" s="165">
        <f>Return!S251*S$255</f>
        <v>-1.2492280262067131E-4</v>
      </c>
      <c r="T251" s="165">
        <f>Return!T251*T$255</f>
        <v>8.737308524963498E-5</v>
      </c>
      <c r="U251" s="165">
        <f>Return!U251*U$255</f>
        <v>4.3040115075046643E-4</v>
      </c>
      <c r="V251" s="165">
        <f>Return!V251*V$255</f>
        <v>8.9508890207556918E-5</v>
      </c>
      <c r="W251" s="165">
        <f>Return!W251*W$255</f>
        <v>1.452217011485013E-4</v>
      </c>
      <c r="X251" s="165">
        <f>Return!X251*X$255</f>
        <v>-1.9509973934803322E-4</v>
      </c>
      <c r="Y251" s="165">
        <f>Return!Y251*Y$255</f>
        <v>-5.4496351109376191E-4</v>
      </c>
      <c r="Z251" s="165">
        <f>Return!Z251*Z$255</f>
        <v>-3.6617791337497278E-5</v>
      </c>
      <c r="AA251" s="165">
        <f>Return!AA251*AA$255</f>
        <v>0</v>
      </c>
      <c r="AB251" s="165">
        <f>Return!AB251*AB$255</f>
        <v>-2.0914893742046692E-4</v>
      </c>
      <c r="AC251" s="165">
        <f>Return!AC251*AC$255</f>
        <v>1.0313600110010886E-4</v>
      </c>
      <c r="AD251" s="165">
        <f>Return!AD251*AD$255</f>
        <v>2.6844866862002124E-4</v>
      </c>
      <c r="AE251" s="165">
        <f>Return!AE251*AE$255</f>
        <v>-2.9607157560455435E-5</v>
      </c>
      <c r="AF251" s="166">
        <f t="shared" si="3"/>
        <v>-1.1883645318747635E-3</v>
      </c>
      <c r="AG251" s="25"/>
    </row>
    <row r="252" spans="1:33" x14ac:dyDescent="0.2">
      <c r="A252" s="173">
        <f>'DJI Components'!A255</f>
        <v>44439</v>
      </c>
      <c r="B252" s="174">
        <f>Return!B252*B$255</f>
        <v>-2.429853383254521E-4</v>
      </c>
      <c r="C252" s="175">
        <f>Return!C252*C$255</f>
        <v>3.4498397900636728E-4</v>
      </c>
      <c r="D252" s="175">
        <f>Return!D252*D$255</f>
        <v>2.0821159874005642E-4</v>
      </c>
      <c r="E252" s="175">
        <f>Return!E252*E$255</f>
        <v>-2.8082398165351442E-4</v>
      </c>
      <c r="F252" s="175">
        <f>Return!F252*F$255</f>
        <v>2.8178442926060459E-4</v>
      </c>
      <c r="G252" s="175">
        <f>Return!G252*G$255</f>
        <v>-9.1432491247567244E-5</v>
      </c>
      <c r="H252" s="175">
        <f>Return!H252*H$255</f>
        <v>-5.4883694700176284E-4</v>
      </c>
      <c r="I252" s="175">
        <f>Return!I252*I$255</f>
        <v>-6.2010822560276685E-5</v>
      </c>
      <c r="J252" s="175">
        <f>Return!J252*J$255</f>
        <v>7.7133618132196885E-5</v>
      </c>
      <c r="K252" s="175">
        <f>Return!K252*K$255</f>
        <v>-5.6267479420651911E-4</v>
      </c>
      <c r="L252" s="175">
        <f>Return!L252*L$255</f>
        <v>-7.2530624350752854E-6</v>
      </c>
      <c r="M252" s="175">
        <f>Return!M252*M$255</f>
        <v>5.7516425673531654E-6</v>
      </c>
      <c r="N252" s="175">
        <f>Return!N252*N$255</f>
        <v>-9.3754507604622747E-5</v>
      </c>
      <c r="O252" s="175">
        <f>Return!O252*O$255</f>
        <v>7.4157707468007017E-5</v>
      </c>
      <c r="P252" s="175">
        <f>Return!P252*P$255</f>
        <v>3.2860689120957077E-4</v>
      </c>
      <c r="Q252" s="175">
        <f>Return!Q252*Q$255</f>
        <v>-1.0173115816196991E-4</v>
      </c>
      <c r="R252" s="175">
        <f>Return!R252*R$255</f>
        <v>-1.0180441159555557E-4</v>
      </c>
      <c r="S252" s="175">
        <f>Return!S252*S$255</f>
        <v>1.2257647050581966E-4</v>
      </c>
      <c r="T252" s="175">
        <f>Return!T252*T$255</f>
        <v>-9.1502832244005908E-5</v>
      </c>
      <c r="U252" s="175">
        <f>Return!U252*U$255</f>
        <v>-1.8775223410194181E-4</v>
      </c>
      <c r="V252" s="175">
        <f>Return!V252*V$255</f>
        <v>-6.5266004474990864E-4</v>
      </c>
      <c r="W252" s="175">
        <f>Return!W252*W$255</f>
        <v>-1.2593437963717146E-4</v>
      </c>
      <c r="X252" s="175">
        <f>Return!X252*X$255</f>
        <v>3.773861177590228E-5</v>
      </c>
      <c r="Y252" s="175">
        <f>Return!Y252*Y$255</f>
        <v>5.6448611099909247E-5</v>
      </c>
      <c r="Z252" s="175">
        <f>Return!Z252*Z$255</f>
        <v>-1.6176580271222153E-4</v>
      </c>
      <c r="AA252" s="175">
        <f>Return!AA252*AA$255</f>
        <v>1.3997930740673089E-4</v>
      </c>
      <c r="AB252" s="175">
        <f>Return!AB252*AB$255</f>
        <v>-3.070521467580985E-4</v>
      </c>
      <c r="AC252" s="175">
        <f>Return!AC252*AC$255</f>
        <v>1.4531489179556711E-3</v>
      </c>
      <c r="AD252" s="175">
        <f>Return!AD252*AD$255</f>
        <v>9.0275109032900153E-5</v>
      </c>
      <c r="AE252" s="175">
        <f>Return!AE252*AE$255</f>
        <v>2.4447290983011796E-4</v>
      </c>
      <c r="AF252" s="176">
        <f t="shared" si="3"/>
        <v>-1.5470515100445611E-4</v>
      </c>
      <c r="AG252" s="25"/>
    </row>
    <row r="253" spans="1:33" x14ac:dyDescent="0.2">
      <c r="A253" s="343"/>
      <c r="B253" s="344"/>
      <c r="C253" s="344"/>
      <c r="D253" s="344"/>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c r="AC253" s="344"/>
      <c r="AD253" s="344"/>
      <c r="AE253" s="344"/>
      <c r="AF253" s="345"/>
    </row>
    <row r="254" spans="1:33" x14ac:dyDescent="0.2">
      <c r="A254" s="195" t="s">
        <v>42</v>
      </c>
      <c r="B254" s="193">
        <f t="shared" ref="B254:AF254" si="4">VAR(B2:B252)</f>
        <v>1.8020577811905012E-7</v>
      </c>
      <c r="C254" s="191">
        <f t="shared" si="4"/>
        <v>5.3465411716443582E-7</v>
      </c>
      <c r="D254" s="191">
        <f t="shared" si="4"/>
        <v>2.387482424828097E-7</v>
      </c>
      <c r="E254" s="191">
        <f t="shared" si="4"/>
        <v>4.3042353389583948E-7</v>
      </c>
      <c r="F254" s="191">
        <f t="shared" si="4"/>
        <v>7.9157436966591936E-7</v>
      </c>
      <c r="G254" s="191">
        <f t="shared" si="4"/>
        <v>3.5088286452429766E-7</v>
      </c>
      <c r="H254" s="191">
        <f t="shared" si="4"/>
        <v>4.6535410409793324E-7</v>
      </c>
      <c r="I254" s="191">
        <f t="shared" si="4"/>
        <v>1.7954906492530132E-7</v>
      </c>
      <c r="J254" s="191">
        <f t="shared" si="4"/>
        <v>1.4235188866567011E-7</v>
      </c>
      <c r="K254" s="191">
        <f t="shared" si="4"/>
        <v>4.6966754802682352E-7</v>
      </c>
      <c r="L254" s="191">
        <f t="shared" si="4"/>
        <v>3.2741263531839822E-7</v>
      </c>
      <c r="M254" s="191">
        <f t="shared" si="4"/>
        <v>2.3785692078862525E-7</v>
      </c>
      <c r="N254" s="191">
        <f t="shared" si="4"/>
        <v>1.9225161368230142E-7</v>
      </c>
      <c r="O254" s="191">
        <f t="shared" si="4"/>
        <v>4.7899239429616754E-7</v>
      </c>
      <c r="P254" s="191">
        <f t="shared" si="4"/>
        <v>2.7647952613941498E-7</v>
      </c>
      <c r="Q254" s="191">
        <f t="shared" si="4"/>
        <v>1.1414683328119654E-7</v>
      </c>
      <c r="R254" s="191">
        <f t="shared" si="4"/>
        <v>3.3059868729282253E-7</v>
      </c>
      <c r="S254" s="191">
        <f t="shared" si="4"/>
        <v>1.1387500508524832E-7</v>
      </c>
      <c r="T254" s="191">
        <f t="shared" si="4"/>
        <v>1.4492818535226281E-7</v>
      </c>
      <c r="U254" s="191">
        <f t="shared" si="4"/>
        <v>2.6299672646181782E-7</v>
      </c>
      <c r="V254" s="191">
        <f t="shared" si="4"/>
        <v>3.5557877020697911E-7</v>
      </c>
      <c r="W254" s="191">
        <f t="shared" si="4"/>
        <v>1.0164269899205175E-7</v>
      </c>
      <c r="X254" s="191">
        <f t="shared" si="4"/>
        <v>3.8839377338464129E-7</v>
      </c>
      <c r="Y254" s="191">
        <f t="shared" si="4"/>
        <v>2.6676059541285485E-7</v>
      </c>
      <c r="Z254" s="191">
        <f t="shared" si="4"/>
        <v>2.222230193048713E-7</v>
      </c>
      <c r="AA254" s="191">
        <f t="shared" si="4"/>
        <v>8.6545028127929617E-8</v>
      </c>
      <c r="AB254" s="191">
        <f t="shared" si="4"/>
        <v>2.3494918238489574E-7</v>
      </c>
      <c r="AC254" s="191">
        <f t="shared" si="4"/>
        <v>4.8293590456102865E-7</v>
      </c>
      <c r="AD254" s="191">
        <f t="shared" si="4"/>
        <v>1.2929567910014245E-7</v>
      </c>
      <c r="AE254" s="191">
        <f t="shared" si="4"/>
        <v>4.2232068777591864E-7</v>
      </c>
      <c r="AF254" s="198">
        <f t="shared" si="4"/>
        <v>8.2594169263402057E-5</v>
      </c>
      <c r="AG254" s="5"/>
    </row>
    <row r="255" spans="1:33" x14ac:dyDescent="0.2">
      <c r="A255" s="196" t="s">
        <v>95</v>
      </c>
      <c r="B255" s="157">
        <f>1/30</f>
        <v>3.3333333333333333E-2</v>
      </c>
      <c r="C255" s="157">
        <f t="shared" ref="C255:AE255" si="5">1/30</f>
        <v>3.3333333333333333E-2</v>
      </c>
      <c r="D255" s="157">
        <f t="shared" si="5"/>
        <v>3.3333333333333333E-2</v>
      </c>
      <c r="E255" s="157">
        <f t="shared" si="5"/>
        <v>3.3333333333333333E-2</v>
      </c>
      <c r="F255" s="157">
        <f t="shared" si="5"/>
        <v>3.3333333333333333E-2</v>
      </c>
      <c r="G255" s="157">
        <f t="shared" si="5"/>
        <v>3.3333333333333333E-2</v>
      </c>
      <c r="H255" s="157">
        <f t="shared" si="5"/>
        <v>3.3333333333333333E-2</v>
      </c>
      <c r="I255" s="157">
        <f t="shared" si="5"/>
        <v>3.3333333333333333E-2</v>
      </c>
      <c r="J255" s="157">
        <f t="shared" si="5"/>
        <v>3.3333333333333333E-2</v>
      </c>
      <c r="K255" s="157">
        <f t="shared" si="5"/>
        <v>3.3333333333333333E-2</v>
      </c>
      <c r="L255" s="157">
        <f t="shared" si="5"/>
        <v>3.3333333333333333E-2</v>
      </c>
      <c r="M255" s="157">
        <f t="shared" si="5"/>
        <v>3.3333333333333333E-2</v>
      </c>
      <c r="N255" s="157">
        <f t="shared" si="5"/>
        <v>3.3333333333333333E-2</v>
      </c>
      <c r="O255" s="157">
        <f t="shared" si="5"/>
        <v>3.3333333333333333E-2</v>
      </c>
      <c r="P255" s="157">
        <f t="shared" si="5"/>
        <v>3.3333333333333333E-2</v>
      </c>
      <c r="Q255" s="157">
        <f t="shared" si="5"/>
        <v>3.3333333333333333E-2</v>
      </c>
      <c r="R255" s="157">
        <f t="shared" si="5"/>
        <v>3.3333333333333333E-2</v>
      </c>
      <c r="S255" s="157">
        <f t="shared" si="5"/>
        <v>3.3333333333333333E-2</v>
      </c>
      <c r="T255" s="157">
        <f t="shared" si="5"/>
        <v>3.3333333333333333E-2</v>
      </c>
      <c r="U255" s="157">
        <f t="shared" si="5"/>
        <v>3.3333333333333333E-2</v>
      </c>
      <c r="V255" s="157">
        <f t="shared" si="5"/>
        <v>3.3333333333333333E-2</v>
      </c>
      <c r="W255" s="157">
        <f t="shared" si="5"/>
        <v>3.3333333333333333E-2</v>
      </c>
      <c r="X255" s="157">
        <f t="shared" si="5"/>
        <v>3.3333333333333333E-2</v>
      </c>
      <c r="Y255" s="157">
        <f t="shared" si="5"/>
        <v>3.3333333333333333E-2</v>
      </c>
      <c r="Z255" s="157">
        <f t="shared" si="5"/>
        <v>3.3333333333333333E-2</v>
      </c>
      <c r="AA255" s="157">
        <f t="shared" si="5"/>
        <v>3.3333333333333333E-2</v>
      </c>
      <c r="AB255" s="157">
        <f t="shared" si="5"/>
        <v>3.3333333333333333E-2</v>
      </c>
      <c r="AC255" s="157">
        <f t="shared" si="5"/>
        <v>3.3333333333333333E-2</v>
      </c>
      <c r="AD255" s="157">
        <f t="shared" si="5"/>
        <v>3.3333333333333333E-2</v>
      </c>
      <c r="AE255" s="157">
        <f t="shared" si="5"/>
        <v>3.3333333333333333E-2</v>
      </c>
      <c r="AF255" s="156">
        <f>SUM(B255:AE255)</f>
        <v>0.99999999999999989</v>
      </c>
    </row>
    <row r="256" spans="1:33" x14ac:dyDescent="0.2">
      <c r="A256" s="196" t="s">
        <v>88</v>
      </c>
      <c r="B256" s="157">
        <f>B255^2</f>
        <v>1.1111111111111111E-3</v>
      </c>
      <c r="C256" s="155">
        <f t="shared" ref="C256:AE256" si="6">C255^2</f>
        <v>1.1111111111111111E-3</v>
      </c>
      <c r="D256" s="155">
        <f t="shared" si="6"/>
        <v>1.1111111111111111E-3</v>
      </c>
      <c r="E256" s="155">
        <f t="shared" si="6"/>
        <v>1.1111111111111111E-3</v>
      </c>
      <c r="F256" s="155">
        <f t="shared" si="6"/>
        <v>1.1111111111111111E-3</v>
      </c>
      <c r="G256" s="155">
        <f t="shared" si="6"/>
        <v>1.1111111111111111E-3</v>
      </c>
      <c r="H256" s="155">
        <f t="shared" si="6"/>
        <v>1.1111111111111111E-3</v>
      </c>
      <c r="I256" s="155">
        <f t="shared" si="6"/>
        <v>1.1111111111111111E-3</v>
      </c>
      <c r="J256" s="155">
        <f t="shared" si="6"/>
        <v>1.1111111111111111E-3</v>
      </c>
      <c r="K256" s="155">
        <f t="shared" si="6"/>
        <v>1.1111111111111111E-3</v>
      </c>
      <c r="L256" s="155">
        <f t="shared" si="6"/>
        <v>1.1111111111111111E-3</v>
      </c>
      <c r="M256" s="155">
        <f t="shared" si="6"/>
        <v>1.1111111111111111E-3</v>
      </c>
      <c r="N256" s="155">
        <f t="shared" si="6"/>
        <v>1.1111111111111111E-3</v>
      </c>
      <c r="O256" s="155">
        <f t="shared" si="6"/>
        <v>1.1111111111111111E-3</v>
      </c>
      <c r="P256" s="155">
        <f t="shared" si="6"/>
        <v>1.1111111111111111E-3</v>
      </c>
      <c r="Q256" s="155">
        <f t="shared" si="6"/>
        <v>1.1111111111111111E-3</v>
      </c>
      <c r="R256" s="155">
        <f t="shared" si="6"/>
        <v>1.1111111111111111E-3</v>
      </c>
      <c r="S256" s="155">
        <f t="shared" si="6"/>
        <v>1.1111111111111111E-3</v>
      </c>
      <c r="T256" s="155">
        <f t="shared" si="6"/>
        <v>1.1111111111111111E-3</v>
      </c>
      <c r="U256" s="155">
        <f t="shared" si="6"/>
        <v>1.1111111111111111E-3</v>
      </c>
      <c r="V256" s="155">
        <f t="shared" si="6"/>
        <v>1.1111111111111111E-3</v>
      </c>
      <c r="W256" s="155">
        <f t="shared" si="6"/>
        <v>1.1111111111111111E-3</v>
      </c>
      <c r="X256" s="155">
        <f t="shared" si="6"/>
        <v>1.1111111111111111E-3</v>
      </c>
      <c r="Y256" s="155">
        <f t="shared" si="6"/>
        <v>1.1111111111111111E-3</v>
      </c>
      <c r="Z256" s="155">
        <f t="shared" si="6"/>
        <v>1.1111111111111111E-3</v>
      </c>
      <c r="AA256" s="155">
        <f t="shared" si="6"/>
        <v>1.1111111111111111E-3</v>
      </c>
      <c r="AB256" s="155">
        <f t="shared" si="6"/>
        <v>1.1111111111111111E-3</v>
      </c>
      <c r="AC256" s="155">
        <f t="shared" si="6"/>
        <v>1.1111111111111111E-3</v>
      </c>
      <c r="AD256" s="155">
        <f t="shared" si="6"/>
        <v>1.1111111111111111E-3</v>
      </c>
      <c r="AE256" s="155">
        <f t="shared" si="6"/>
        <v>1.1111111111111111E-3</v>
      </c>
      <c r="AF256" s="192"/>
    </row>
    <row r="257" spans="1:32" ht="16" thickBot="1" x14ac:dyDescent="0.25">
      <c r="A257" s="197" t="s">
        <v>45</v>
      </c>
      <c r="B257" s="194">
        <f>1/(SUM(B256:AE256))</f>
        <v>30</v>
      </c>
      <c r="C257" s="413"/>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c r="AF257" s="415"/>
    </row>
    <row r="258" spans="1:32" x14ac:dyDescent="0.2"/>
    <row r="291" spans="3:3" hidden="1" x14ac:dyDescent="0.2">
      <c r="C291" s="5"/>
    </row>
  </sheetData>
  <mergeCells count="2">
    <mergeCell ref="A253:AF253"/>
    <mergeCell ref="C257:AF257"/>
  </mergeCells>
  <conditionalFormatting sqref="B2:AG252">
    <cfRule type="cellIs" dxfId="4" priority="1" operator="less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0AE01-D84C-084F-8DDC-2FD1BF201584}">
  <dimension ref="A1:Q255"/>
  <sheetViews>
    <sheetView showGridLines="0" workbookViewId="0">
      <selection activeCell="A2" sqref="A2"/>
    </sheetView>
  </sheetViews>
  <sheetFormatPr baseColWidth="10" defaultColWidth="0" defaultRowHeight="15" zeroHeight="1" x14ac:dyDescent="0.2"/>
  <cols>
    <col min="1" max="1" width="8.5" bestFit="1" customWidth="1"/>
    <col min="2" max="2" width="11.83203125" bestFit="1" customWidth="1"/>
    <col min="3" max="3" width="14.5" bestFit="1" customWidth="1"/>
    <col min="4" max="4" width="13" bestFit="1" customWidth="1"/>
    <col min="5" max="5" width="15.83203125" bestFit="1" customWidth="1"/>
    <col min="6" max="6" width="10.83203125" customWidth="1"/>
    <col min="7" max="7" width="8.5" bestFit="1" customWidth="1"/>
    <col min="8" max="8" width="11.83203125" bestFit="1" customWidth="1"/>
    <col min="9" max="9" width="14.5" bestFit="1" customWidth="1"/>
    <col min="10" max="10" width="13" bestFit="1" customWidth="1"/>
    <col min="11" max="11" width="10.83203125" customWidth="1"/>
    <col min="12" max="12" width="17.1640625" bestFit="1" customWidth="1"/>
    <col min="13" max="13" width="12.1640625" bestFit="1" customWidth="1"/>
    <col min="14" max="14" width="14.1640625" bestFit="1" customWidth="1"/>
    <col min="15" max="15" width="12.5" bestFit="1" customWidth="1"/>
    <col min="16" max="16" width="15.5" bestFit="1" customWidth="1"/>
    <col min="17" max="17" width="10.83203125" customWidth="1"/>
    <col min="18" max="16384" width="10.83203125" hidden="1"/>
  </cols>
  <sheetData>
    <row r="1" spans="1:17" ht="16" x14ac:dyDescent="0.2">
      <c r="A1" s="416" t="s">
        <v>92</v>
      </c>
      <c r="B1" s="417"/>
      <c r="C1" s="417"/>
      <c r="D1" s="417"/>
      <c r="E1" s="418"/>
      <c r="F1" s="18"/>
      <c r="G1" s="416" t="s">
        <v>91</v>
      </c>
      <c r="H1" s="417"/>
      <c r="I1" s="417"/>
      <c r="J1" s="418"/>
      <c r="K1" s="18"/>
      <c r="L1" s="26"/>
      <c r="M1" s="311" t="s">
        <v>79</v>
      </c>
      <c r="N1" s="309" t="s">
        <v>95</v>
      </c>
      <c r="O1" s="318" t="s">
        <v>96</v>
      </c>
      <c r="P1" s="310" t="s">
        <v>58</v>
      </c>
    </row>
    <row r="2" spans="1:17" x14ac:dyDescent="0.2">
      <c r="A2" s="71"/>
      <c r="B2" s="307" t="s">
        <v>79</v>
      </c>
      <c r="C2" s="305" t="s">
        <v>95</v>
      </c>
      <c r="D2" s="305" t="s">
        <v>96</v>
      </c>
      <c r="E2" s="306" t="s">
        <v>58</v>
      </c>
      <c r="G2" s="308"/>
      <c r="H2" s="307" t="s">
        <v>79</v>
      </c>
      <c r="I2" s="305" t="s">
        <v>95</v>
      </c>
      <c r="J2" s="306" t="s">
        <v>96</v>
      </c>
      <c r="L2" s="332" t="s">
        <v>89</v>
      </c>
      <c r="M2" s="333">
        <f>_xlfn.STDEV.S(H4:H254)</f>
        <v>1.0747653167820783E-2</v>
      </c>
      <c r="N2" s="334">
        <f>_xlfn.STDEV.S(I4:I254)</f>
        <v>2.142928285897263E-3</v>
      </c>
      <c r="O2" s="335">
        <f>_xlfn.STDEV.S(J4:J254)</f>
        <v>2.0770047468800538E-3</v>
      </c>
      <c r="P2" s="421"/>
      <c r="Q2" s="5"/>
    </row>
    <row r="3" spans="1:17" x14ac:dyDescent="0.2">
      <c r="A3" s="170">
        <f>'DJI Components'!A4</f>
        <v>44075</v>
      </c>
      <c r="B3" s="161"/>
      <c r="C3" s="162"/>
      <c r="D3" s="162"/>
      <c r="E3" s="163"/>
      <c r="G3" s="170">
        <f>'DJI Components'!A4</f>
        <v>44075</v>
      </c>
      <c r="H3" s="161"/>
      <c r="I3" s="161"/>
      <c r="J3" s="315"/>
      <c r="K3" s="5"/>
      <c r="L3" s="313" t="s">
        <v>122</v>
      </c>
      <c r="M3" s="314">
        <f>M2*SQRT(250)</f>
        <v>0.16993531755918787</v>
      </c>
      <c r="N3" s="312">
        <f t="shared" ref="N3:O3" si="0">N2*SQRT(250)</f>
        <v>3.3882671229179165E-2</v>
      </c>
      <c r="O3" s="319">
        <f t="shared" si="0"/>
        <v>3.2840328555612364E-2</v>
      </c>
      <c r="P3" s="422"/>
    </row>
    <row r="4" spans="1:17" x14ac:dyDescent="0.2">
      <c r="A4" s="170">
        <f>'DJI Components'!A5</f>
        <v>44076</v>
      </c>
      <c r="B4" s="161" cm="1">
        <f t="array" ref="B4:B254">'Cap-weighted'!AF2:AF252</f>
        <v>2.8584919813700389E-2</v>
      </c>
      <c r="C4" s="162" cm="1">
        <f t="array" ref="C4:C254">'Equally-weighted'!AF2:AF252</f>
        <v>1.7772425915217927E-2</v>
      </c>
      <c r="D4" s="162" cm="1">
        <f t="array" ref="D4:D254">'Max Diversification'!AF2:AF252</f>
        <v>1.5878146986314956E-2</v>
      </c>
      <c r="E4" s="163">
        <f>SUMPRODUCT('Max Diversification'!B2:AE2,'Max Diversification'!$B$259:$AE$259)</f>
        <v>1.8310312832466775E-2</v>
      </c>
      <c r="F4" s="5"/>
      <c r="G4" s="170">
        <f>'DJI Components'!A5</f>
        <v>44076</v>
      </c>
      <c r="H4" s="161">
        <f>$E4-B4</f>
        <v>-1.0274606981233614E-2</v>
      </c>
      <c r="I4" s="161">
        <f t="shared" ref="I4:J4" si="1">$E4-C4</f>
        <v>5.3788691724884763E-4</v>
      </c>
      <c r="J4" s="163">
        <f t="shared" si="1"/>
        <v>2.4321658461518188E-3</v>
      </c>
      <c r="K4" s="5"/>
      <c r="L4" s="343"/>
      <c r="M4" s="344"/>
      <c r="N4" s="344"/>
      <c r="O4" s="344"/>
      <c r="P4" s="345"/>
    </row>
    <row r="5" spans="1:17" x14ac:dyDescent="0.2">
      <c r="A5" s="127">
        <f>'DJI Components'!A6</f>
        <v>44077</v>
      </c>
      <c r="B5" s="164">
        <v>-1.9167758350416071E-2</v>
      </c>
      <c r="C5" s="165">
        <v>-2.4587376461259795E-2</v>
      </c>
      <c r="D5" s="165">
        <v>-2.7757942303396899E-2</v>
      </c>
      <c r="E5" s="166">
        <f>SUMPRODUCT('Max Diversification'!B3:AE3,'Max Diversification'!$B$259:$AE$259)</f>
        <v>-2.4135339204949063E-2</v>
      </c>
      <c r="F5" s="5"/>
      <c r="G5" s="170">
        <f>'DJI Components'!A6</f>
        <v>44077</v>
      </c>
      <c r="H5" s="161">
        <f t="shared" ref="H5:H68" si="2">E5-B5</f>
        <v>-4.9675808545329922E-3</v>
      </c>
      <c r="I5" s="161">
        <f t="shared" ref="I5:I68" si="3">$E5-C5</f>
        <v>4.5203725631073194E-4</v>
      </c>
      <c r="J5" s="163">
        <f t="shared" ref="J5:J68" si="4">$E5-D5</f>
        <v>3.6226030984478352E-3</v>
      </c>
      <c r="K5" s="5"/>
      <c r="L5" s="182" t="s">
        <v>91</v>
      </c>
      <c r="M5" s="300">
        <f>'Performance &amp; Risk'!$E$256-'Performance &amp; Risk'!B256</f>
        <v>3.1502371985709043E-2</v>
      </c>
      <c r="N5" s="301">
        <f>'Performance &amp; Risk'!$E$256-'Performance &amp; Risk'!C256</f>
        <v>-4.313607918150808E-2</v>
      </c>
      <c r="O5" s="320">
        <f>'Performance &amp; Risk'!$E$256-'Performance &amp; Risk'!D256</f>
        <v>-2.5320971475309317E-2</v>
      </c>
      <c r="P5" s="423"/>
      <c r="Q5" s="5"/>
    </row>
    <row r="6" spans="1:17" x14ac:dyDescent="0.2">
      <c r="A6" s="127">
        <f>'DJI Components'!A7</f>
        <v>44078</v>
      </c>
      <c r="B6" s="164">
        <v>-3.1737910298696203E-3</v>
      </c>
      <c r="C6" s="165">
        <v>-2.9789477626910865E-3</v>
      </c>
      <c r="D6" s="165">
        <v>-5.6346630388794949E-3</v>
      </c>
      <c r="E6" s="166">
        <f>SUMPRODUCT('Max Diversification'!B4:AE4,'Max Diversification'!$B$259:$AE$259)</f>
        <v>-4.2900018128774337E-3</v>
      </c>
      <c r="F6" s="5"/>
      <c r="G6" s="170">
        <f>'DJI Components'!A7</f>
        <v>44078</v>
      </c>
      <c r="H6" s="161">
        <f t="shared" si="2"/>
        <v>-1.1162107830078134E-3</v>
      </c>
      <c r="I6" s="161">
        <f t="shared" si="3"/>
        <v>-1.3110540501863471E-3</v>
      </c>
      <c r="J6" s="163">
        <f t="shared" si="4"/>
        <v>1.3446612260020613E-3</v>
      </c>
      <c r="K6" s="5"/>
      <c r="L6" s="321" t="s">
        <v>90</v>
      </c>
      <c r="M6" s="322">
        <f>M5/M3</f>
        <v>0.18537860427239841</v>
      </c>
      <c r="N6" s="323">
        <f>N5/N3</f>
        <v>-1.2731014886559489</v>
      </c>
      <c r="O6" s="324">
        <f t="shared" ref="O6" si="5">O5/O3</f>
        <v>-0.77103283033330072</v>
      </c>
      <c r="P6" s="422"/>
      <c r="Q6" s="4"/>
    </row>
    <row r="7" spans="1:17" x14ac:dyDescent="0.2">
      <c r="A7" s="127">
        <f>'DJI Components'!A8</f>
        <v>44082</v>
      </c>
      <c r="B7" s="164">
        <v>-1.5877176950539477E-2</v>
      </c>
      <c r="C7" s="165">
        <v>-2.1702815509799852E-2</v>
      </c>
      <c r="D7" s="165">
        <v>-2.2479402530310222E-2</v>
      </c>
      <c r="E7" s="166">
        <f>SUMPRODUCT('Max Diversification'!B5:AE5,'Max Diversification'!$B$259:$AE$259)</f>
        <v>-1.951535823683602E-2</v>
      </c>
      <c r="F7" s="5"/>
      <c r="G7" s="170">
        <f>'DJI Components'!A8</f>
        <v>44082</v>
      </c>
      <c r="H7" s="161">
        <f t="shared" si="2"/>
        <v>-3.6381812862965428E-3</v>
      </c>
      <c r="I7" s="161">
        <f t="shared" si="3"/>
        <v>2.1874572729638324E-3</v>
      </c>
      <c r="J7" s="163">
        <f t="shared" si="4"/>
        <v>2.9640442934742023E-3</v>
      </c>
      <c r="K7" s="5"/>
      <c r="L7" s="325"/>
      <c r="M7" s="326"/>
      <c r="N7" s="326"/>
      <c r="O7" s="326"/>
      <c r="P7" s="327"/>
    </row>
    <row r="8" spans="1:17" x14ac:dyDescent="0.2">
      <c r="A8" s="127">
        <f>'DJI Components'!A9</f>
        <v>44083</v>
      </c>
      <c r="B8" s="164">
        <v>1.5543320605889916E-2</v>
      </c>
      <c r="C8" s="165">
        <v>1.3394533051092138E-2</v>
      </c>
      <c r="D8" s="165">
        <v>1.5984209965568486E-2</v>
      </c>
      <c r="E8" s="166">
        <f>SUMPRODUCT('Max Diversification'!B6:AE6,'Max Diversification'!$B$259:$AE$259)</f>
        <v>1.3213449091945226E-2</v>
      </c>
      <c r="F8" s="5"/>
      <c r="G8" s="170">
        <f>'DJI Components'!A9</f>
        <v>44083</v>
      </c>
      <c r="H8" s="161">
        <f t="shared" si="2"/>
        <v>-2.3298715139446896E-3</v>
      </c>
      <c r="I8" s="161">
        <f t="shared" si="3"/>
        <v>-1.8108395914691149E-4</v>
      </c>
      <c r="J8" s="163">
        <f t="shared" si="4"/>
        <v>-2.7707608736232594E-3</v>
      </c>
      <c r="K8" s="5"/>
      <c r="L8" s="182" t="s">
        <v>124</v>
      </c>
      <c r="M8" s="328">
        <v>1.2999999999999999E-2</v>
      </c>
      <c r="N8" s="419"/>
      <c r="O8" s="419"/>
      <c r="P8" s="420"/>
    </row>
    <row r="9" spans="1:17" x14ac:dyDescent="0.2">
      <c r="A9" s="127">
        <f>'DJI Components'!A10</f>
        <v>44084</v>
      </c>
      <c r="B9" s="164">
        <v>-1.5457497754881555E-2</v>
      </c>
      <c r="C9" s="165">
        <v>-1.4020552342706957E-2</v>
      </c>
      <c r="D9" s="165">
        <v>-1.4526956776317657E-2</v>
      </c>
      <c r="E9" s="166">
        <f>SUMPRODUCT('Max Diversification'!B7:AE7,'Max Diversification'!$B$259:$AE$259)</f>
        <v>-1.2904707232933412E-2</v>
      </c>
      <c r="F9" s="5"/>
      <c r="G9" s="170">
        <f>'DJI Components'!A10</f>
        <v>44084</v>
      </c>
      <c r="H9" s="161">
        <f t="shared" si="2"/>
        <v>2.5527905219481437E-3</v>
      </c>
      <c r="I9" s="161">
        <f t="shared" si="3"/>
        <v>1.1158451097735451E-3</v>
      </c>
      <c r="J9" s="163">
        <f t="shared" si="4"/>
        <v>1.6222495433842448E-3</v>
      </c>
      <c r="K9" s="5"/>
      <c r="L9" s="183" t="s">
        <v>125</v>
      </c>
      <c r="M9" s="164">
        <f>_xlfn.STDEV.P(_xlfn.ANCHORARRAY(B4))</f>
        <v>1.2580047116074187E-2</v>
      </c>
      <c r="N9" s="165">
        <f t="shared" ref="N9:O9" si="6">_xlfn.STDEV.P(_xlfn.ANCHORARRAY(C4))</f>
        <v>9.0700115120152785E-3</v>
      </c>
      <c r="O9" s="165">
        <f t="shared" si="6"/>
        <v>8.9338445590506823E-3</v>
      </c>
      <c r="P9" s="166">
        <f>_xlfn.STDEV.P(E4:E254)</f>
        <v>8.0666839843619095E-3</v>
      </c>
      <c r="Q9" s="201"/>
    </row>
    <row r="10" spans="1:17" x14ac:dyDescent="0.2">
      <c r="A10" s="127">
        <f>'DJI Components'!A11</f>
        <v>44085</v>
      </c>
      <c r="B10" s="164">
        <v>1.8395877834982907E-2</v>
      </c>
      <c r="C10" s="165">
        <v>6.5076421510583109E-3</v>
      </c>
      <c r="D10" s="165">
        <v>4.7598329082920721E-3</v>
      </c>
      <c r="E10" s="166">
        <f>SUMPRODUCT('Max Diversification'!B8:AE8,'Max Diversification'!$B$259:$AE$259)</f>
        <v>5.7808276684330967E-3</v>
      </c>
      <c r="F10" s="5"/>
      <c r="G10" s="170">
        <f>'DJI Components'!A11</f>
        <v>44085</v>
      </c>
      <c r="H10" s="161">
        <f t="shared" si="2"/>
        <v>-1.2615050166549811E-2</v>
      </c>
      <c r="I10" s="161">
        <f t="shared" si="3"/>
        <v>-7.268144826252142E-4</v>
      </c>
      <c r="J10" s="163">
        <f t="shared" si="4"/>
        <v>1.0209947601410247E-3</v>
      </c>
      <c r="K10" s="5"/>
      <c r="L10" s="183" t="s">
        <v>126</v>
      </c>
      <c r="M10" s="164">
        <f>M9*SQRT(251)</f>
        <v>0.19930542879235444</v>
      </c>
      <c r="N10" s="165">
        <f>N9*SQRT(251)</f>
        <v>0.14369600661065884</v>
      </c>
      <c r="O10" s="165">
        <f t="shared" ref="O10:P10" si="7">O9*SQRT(251)</f>
        <v>0.14153871636384566</v>
      </c>
      <c r="P10" s="166">
        <f>P9*SQRT(251)</f>
        <v>0.1278003091404469</v>
      </c>
    </row>
    <row r="11" spans="1:17" ht="16" thickBot="1" x14ac:dyDescent="0.25">
      <c r="A11" s="127">
        <f>'DJI Components'!A12</f>
        <v>44088</v>
      </c>
      <c r="B11" s="164">
        <v>1.3792228207906218E-2</v>
      </c>
      <c r="C11" s="165">
        <v>1.0197277284534173E-2</v>
      </c>
      <c r="D11" s="165">
        <v>1.1844656404117249E-2</v>
      </c>
      <c r="E11" s="166">
        <f>SUMPRODUCT('Max Diversification'!B9:AE9,'Max Diversification'!$B$259:$AE$259)</f>
        <v>9.4085356705446033E-3</v>
      </c>
      <c r="F11" s="5"/>
      <c r="G11" s="170">
        <f>'DJI Components'!A12</f>
        <v>44088</v>
      </c>
      <c r="H11" s="161">
        <f t="shared" si="2"/>
        <v>-4.3836925373616151E-3</v>
      </c>
      <c r="I11" s="161">
        <f t="shared" si="3"/>
        <v>-7.8874161398957005E-4</v>
      </c>
      <c r="J11" s="163">
        <f t="shared" si="4"/>
        <v>-2.4361207335726453E-3</v>
      </c>
      <c r="K11" s="5"/>
      <c r="L11" s="184" t="s">
        <v>123</v>
      </c>
      <c r="M11" s="329">
        <f>('Performance &amp; Risk'!B256-$M$8)/M10</f>
        <v>0.82584335545543697</v>
      </c>
      <c r="N11" s="330">
        <f>('Performance &amp; Risk'!C256-$M$8)/N10</f>
        <v>1.6648584806519897</v>
      </c>
      <c r="O11" s="330">
        <f>('Performance &amp; Risk'!D256-$M$8)/O10</f>
        <v>1.5643663671937866</v>
      </c>
      <c r="P11" s="331">
        <f>('Performance &amp; Risk'!E256-$M$8)/P10</f>
        <v>1.5344050212317504</v>
      </c>
    </row>
    <row r="12" spans="1:17" x14ac:dyDescent="0.2">
      <c r="A12" s="127">
        <f>'DJI Components'!A13</f>
        <v>44089</v>
      </c>
      <c r="B12" s="164">
        <v>-1.0964933770189882E-2</v>
      </c>
      <c r="C12" s="165">
        <v>-4.1237420166434518E-4</v>
      </c>
      <c r="D12" s="165">
        <v>8.1090745545298049E-5</v>
      </c>
      <c r="E12" s="166">
        <f>SUMPRODUCT('Max Diversification'!B10:AE10,'Max Diversification'!$B$259:$AE$259)</f>
        <v>2.2958332575796787E-3</v>
      </c>
      <c r="F12" s="5"/>
      <c r="G12" s="170">
        <f>'DJI Components'!A13</f>
        <v>44089</v>
      </c>
      <c r="H12" s="161">
        <f t="shared" si="2"/>
        <v>1.3260767027769561E-2</v>
      </c>
      <c r="I12" s="161">
        <f t="shared" si="3"/>
        <v>2.7082074592440237E-3</v>
      </c>
      <c r="J12" s="163">
        <f t="shared" si="4"/>
        <v>2.2147425120343806E-3</v>
      </c>
      <c r="K12" s="5"/>
    </row>
    <row r="13" spans="1:17" x14ac:dyDescent="0.2">
      <c r="A13" s="127">
        <f>'DJI Components'!A14</f>
        <v>44090</v>
      </c>
      <c r="B13" s="164">
        <v>1.7356692617341515E-2</v>
      </c>
      <c r="C13" s="165">
        <v>2.2343867347896476E-3</v>
      </c>
      <c r="D13" s="165">
        <v>1.3137778793810284E-3</v>
      </c>
      <c r="E13" s="166">
        <f>SUMPRODUCT('Max Diversification'!B11:AE11,'Max Diversification'!$B$259:$AE$259)</f>
        <v>-8.0866045397985501E-4</v>
      </c>
      <c r="F13" s="5"/>
      <c r="G13" s="170">
        <f>'DJI Components'!A14</f>
        <v>44090</v>
      </c>
      <c r="H13" s="161">
        <f t="shared" si="2"/>
        <v>-1.8165353071321371E-2</v>
      </c>
      <c r="I13" s="161">
        <f t="shared" si="3"/>
        <v>-3.0430471887695027E-3</v>
      </c>
      <c r="J13" s="163">
        <f t="shared" si="4"/>
        <v>-2.1224383333608835E-3</v>
      </c>
      <c r="K13" s="5"/>
    </row>
    <row r="14" spans="1:17" x14ac:dyDescent="0.2">
      <c r="A14" s="127">
        <f>'DJI Components'!A15</f>
        <v>44091</v>
      </c>
      <c r="B14" s="164">
        <v>1.6695950705545134E-2</v>
      </c>
      <c r="C14" s="165">
        <v>-2.4042601640534619E-3</v>
      </c>
      <c r="D14" s="165">
        <v>-4.6517634250107243E-3</v>
      </c>
      <c r="E14" s="166">
        <f>SUMPRODUCT('Max Diversification'!B12:AE12,'Max Diversification'!$B$259:$AE$259)</f>
        <v>-3.9667930764219674E-3</v>
      </c>
      <c r="F14" s="5"/>
      <c r="G14" s="170">
        <f>'DJI Components'!A15</f>
        <v>44091</v>
      </c>
      <c r="H14" s="161">
        <f t="shared" si="2"/>
        <v>-2.0662743781967099E-2</v>
      </c>
      <c r="I14" s="161">
        <f t="shared" si="3"/>
        <v>-1.5625329123685056E-3</v>
      </c>
      <c r="J14" s="163">
        <f t="shared" si="4"/>
        <v>6.8497034858875684E-4</v>
      </c>
      <c r="K14" s="5"/>
    </row>
    <row r="15" spans="1:17" x14ac:dyDescent="0.2">
      <c r="A15" s="127">
        <f>'DJI Components'!A16</f>
        <v>44092</v>
      </c>
      <c r="B15" s="164">
        <v>-1.6189496346624407E-2</v>
      </c>
      <c r="C15" s="165">
        <v>-9.1400468096296036E-3</v>
      </c>
      <c r="D15" s="165">
        <v>-8.764969367765385E-3</v>
      </c>
      <c r="E15" s="166">
        <f>SUMPRODUCT('Max Diversification'!B13:AE13,'Max Diversification'!$B$259:$AE$259)</f>
        <v>-6.7995517227897283E-3</v>
      </c>
      <c r="F15" s="5"/>
      <c r="G15" s="170">
        <f>'DJI Components'!A16</f>
        <v>44092</v>
      </c>
      <c r="H15" s="161">
        <f t="shared" si="2"/>
        <v>9.3899446238346791E-3</v>
      </c>
      <c r="I15" s="161">
        <f t="shared" si="3"/>
        <v>2.3404950868398753E-3</v>
      </c>
      <c r="J15" s="163">
        <f t="shared" si="4"/>
        <v>1.9654176449756568E-3</v>
      </c>
      <c r="K15" s="5"/>
    </row>
    <row r="16" spans="1:17" x14ac:dyDescent="0.2">
      <c r="A16" s="127">
        <f>'DJI Components'!A17</f>
        <v>44095</v>
      </c>
      <c r="B16" s="164">
        <v>-4.7849320322401821E-2</v>
      </c>
      <c r="C16" s="165">
        <v>-1.987831342462067E-2</v>
      </c>
      <c r="D16" s="165">
        <v>-1.8429773999165455E-2</v>
      </c>
      <c r="E16" s="166">
        <f>SUMPRODUCT('Max Diversification'!B14:AE14,'Max Diversification'!$B$259:$AE$259)</f>
        <v>-1.6770545652476015E-2</v>
      </c>
      <c r="F16" s="5"/>
      <c r="G16" s="170">
        <f>'DJI Components'!A17</f>
        <v>44095</v>
      </c>
      <c r="H16" s="161">
        <f t="shared" si="2"/>
        <v>3.1078774669925806E-2</v>
      </c>
      <c r="I16" s="161">
        <f t="shared" si="3"/>
        <v>3.1077677721446546E-3</v>
      </c>
      <c r="J16" s="163">
        <f t="shared" si="4"/>
        <v>1.6592283466894397E-3</v>
      </c>
      <c r="K16" s="5"/>
    </row>
    <row r="17" spans="1:11" x14ac:dyDescent="0.2">
      <c r="A17" s="127">
        <f>'DJI Components'!A18</f>
        <v>44096</v>
      </c>
      <c r="B17" s="164">
        <v>6.2472003955103116E-3</v>
      </c>
      <c r="C17" s="165">
        <v>4.9653656523721114E-3</v>
      </c>
      <c r="D17" s="165">
        <v>5.1746556798550891E-3</v>
      </c>
      <c r="E17" s="166">
        <f>SUMPRODUCT('Max Diversification'!B15:AE15,'Max Diversification'!$B$259:$AE$259)</f>
        <v>5.0329825394652286E-3</v>
      </c>
      <c r="F17" s="5"/>
      <c r="G17" s="170">
        <f>'DJI Components'!A18</f>
        <v>44096</v>
      </c>
      <c r="H17" s="161">
        <f t="shared" si="2"/>
        <v>-1.214217856045083E-3</v>
      </c>
      <c r="I17" s="161">
        <f t="shared" si="3"/>
        <v>6.7616887093117223E-5</v>
      </c>
      <c r="J17" s="163">
        <f t="shared" si="4"/>
        <v>-1.4167314038986047E-4</v>
      </c>
      <c r="K17" s="5"/>
    </row>
    <row r="18" spans="1:11" x14ac:dyDescent="0.2">
      <c r="A18" s="127">
        <f>'DJI Components'!A19</f>
        <v>44097</v>
      </c>
      <c r="B18" s="164">
        <v>-1.746932023639855E-2</v>
      </c>
      <c r="C18" s="165">
        <v>-1.8769868875562295E-2</v>
      </c>
      <c r="D18" s="165">
        <v>-1.924093142158978E-2</v>
      </c>
      <c r="E18" s="166">
        <f>SUMPRODUCT('Max Diversification'!B16:AE16,'Max Diversification'!$B$259:$AE$259)</f>
        <v>-1.6220286428559674E-2</v>
      </c>
      <c r="F18" s="5"/>
      <c r="G18" s="170">
        <f>'DJI Components'!A19</f>
        <v>44097</v>
      </c>
      <c r="H18" s="161">
        <f t="shared" si="2"/>
        <v>1.2490338078388757E-3</v>
      </c>
      <c r="I18" s="161">
        <f t="shared" si="3"/>
        <v>2.5495824470026206E-3</v>
      </c>
      <c r="J18" s="163">
        <f t="shared" si="4"/>
        <v>3.0206449930301055E-3</v>
      </c>
      <c r="K18" s="5"/>
    </row>
    <row r="19" spans="1:11" x14ac:dyDescent="0.2">
      <c r="A19" s="127">
        <f>'DJI Components'!A20</f>
        <v>44098</v>
      </c>
      <c r="B19" s="164">
        <v>5.4760935182724037E-3</v>
      </c>
      <c r="C19" s="165">
        <v>1.2808148290033891E-3</v>
      </c>
      <c r="D19" s="165">
        <v>1.9545546428985094E-3</v>
      </c>
      <c r="E19" s="166">
        <f>SUMPRODUCT('Max Diversification'!B17:AE17,'Max Diversification'!$B$259:$AE$259)</f>
        <v>2.6513765372947681E-3</v>
      </c>
      <c r="F19" s="5"/>
      <c r="G19" s="170">
        <f>'DJI Components'!A20</f>
        <v>44098</v>
      </c>
      <c r="H19" s="161">
        <f t="shared" si="2"/>
        <v>-2.8247169809776356E-3</v>
      </c>
      <c r="I19" s="161">
        <f t="shared" si="3"/>
        <v>1.3705617082913791E-3</v>
      </c>
      <c r="J19" s="163">
        <f t="shared" si="4"/>
        <v>6.9682189439625869E-4</v>
      </c>
      <c r="K19" s="5"/>
    </row>
    <row r="20" spans="1:11" x14ac:dyDescent="0.2">
      <c r="A20" s="127">
        <f>'DJI Components'!A21</f>
        <v>44099</v>
      </c>
      <c r="B20" s="164">
        <v>-7.0358156163798525E-4</v>
      </c>
      <c r="C20" s="165">
        <v>1.1224452471310334E-2</v>
      </c>
      <c r="D20" s="165">
        <v>1.336990927614834E-2</v>
      </c>
      <c r="E20" s="166">
        <f>SUMPRODUCT('Max Diversification'!B18:AE18,'Max Diversification'!$B$259:$AE$259)</f>
        <v>9.4834184500243255E-3</v>
      </c>
      <c r="F20" s="5"/>
      <c r="G20" s="170">
        <f>'DJI Components'!A21</f>
        <v>44099</v>
      </c>
      <c r="H20" s="161">
        <f t="shared" si="2"/>
        <v>1.0187000011662312E-2</v>
      </c>
      <c r="I20" s="161">
        <f t="shared" si="3"/>
        <v>-1.7410340212860084E-3</v>
      </c>
      <c r="J20" s="163">
        <f t="shared" si="4"/>
        <v>-3.8864908261240141E-3</v>
      </c>
      <c r="K20" s="5"/>
    </row>
    <row r="21" spans="1:11" x14ac:dyDescent="0.2">
      <c r="A21" s="127">
        <f>'DJI Components'!A22</f>
        <v>44102</v>
      </c>
      <c r="B21" s="164">
        <v>8.7397397127583452E-3</v>
      </c>
      <c r="C21" s="165">
        <v>1.6372486907491157E-2</v>
      </c>
      <c r="D21" s="165">
        <v>1.509165392162215E-2</v>
      </c>
      <c r="E21" s="166">
        <f>SUMPRODUCT('Max Diversification'!B19:AE19,'Max Diversification'!$B$259:$AE$259)</f>
        <v>1.2617206949604869E-2</v>
      </c>
      <c r="F21" s="5"/>
      <c r="G21" s="170">
        <f>'DJI Components'!A22</f>
        <v>44102</v>
      </c>
      <c r="H21" s="161">
        <f t="shared" si="2"/>
        <v>3.8774672368465241E-3</v>
      </c>
      <c r="I21" s="161">
        <f t="shared" si="3"/>
        <v>-3.7552799578862879E-3</v>
      </c>
      <c r="J21" s="163">
        <f t="shared" si="4"/>
        <v>-2.4744469720172808E-3</v>
      </c>
      <c r="K21" s="5"/>
    </row>
    <row r="22" spans="1:11" x14ac:dyDescent="0.2">
      <c r="A22" s="127">
        <f>'DJI Components'!A23</f>
        <v>44103</v>
      </c>
      <c r="B22" s="164">
        <v>-1.1191357162698213E-2</v>
      </c>
      <c r="C22" s="165">
        <v>-6.5760610235159793E-3</v>
      </c>
      <c r="D22" s="165">
        <v>-4.7636207287832244E-3</v>
      </c>
      <c r="E22" s="166">
        <f>SUMPRODUCT('Max Diversification'!B20:AE20,'Max Diversification'!$B$259:$AE$259)</f>
        <v>-5.0044431332730323E-3</v>
      </c>
      <c r="F22" s="5"/>
      <c r="G22" s="170">
        <f>'DJI Components'!A23</f>
        <v>44103</v>
      </c>
      <c r="H22" s="161">
        <f t="shared" si="2"/>
        <v>6.186914029425181E-3</v>
      </c>
      <c r="I22" s="161">
        <f t="shared" si="3"/>
        <v>1.571617890242947E-3</v>
      </c>
      <c r="J22" s="163">
        <f t="shared" si="4"/>
        <v>-2.4082240448980788E-4</v>
      </c>
      <c r="K22" s="5"/>
    </row>
    <row r="23" spans="1:11" x14ac:dyDescent="0.2">
      <c r="A23" s="127">
        <f>'DJI Components'!A24</f>
        <v>44104</v>
      </c>
      <c r="B23" s="164">
        <v>2.6282117449404111E-3</v>
      </c>
      <c r="C23" s="165">
        <v>1.0563120073768409E-2</v>
      </c>
      <c r="D23" s="165">
        <v>1.1985723787786062E-2</v>
      </c>
      <c r="E23" s="166">
        <f>SUMPRODUCT('Max Diversification'!B21:AE21,'Max Diversification'!$B$259:$AE$259)</f>
        <v>1.1104477847542335E-2</v>
      </c>
      <c r="F23" s="5"/>
      <c r="G23" s="170">
        <f>'DJI Components'!A24</f>
        <v>44104</v>
      </c>
      <c r="H23" s="161">
        <f t="shared" si="2"/>
        <v>8.4762661026019231E-3</v>
      </c>
      <c r="I23" s="161">
        <f t="shared" si="3"/>
        <v>5.4135777377392613E-4</v>
      </c>
      <c r="J23" s="163">
        <f t="shared" si="4"/>
        <v>-8.8124594024372761E-4</v>
      </c>
      <c r="K23" s="5"/>
    </row>
    <row r="24" spans="1:11" x14ac:dyDescent="0.2">
      <c r="A24" s="127">
        <f>'DJI Components'!A25</f>
        <v>44105</v>
      </c>
      <c r="B24" s="164">
        <v>-8.4663657576058739E-3</v>
      </c>
      <c r="C24" s="165">
        <v>-5.7706394536107865E-4</v>
      </c>
      <c r="D24" s="165">
        <v>1.2670210966212458E-3</v>
      </c>
      <c r="E24" s="166">
        <f>SUMPRODUCT('Max Diversification'!B22:AE22,'Max Diversification'!$B$259:$AE$259)</f>
        <v>2.6853155511243082E-4</v>
      </c>
      <c r="F24" s="5"/>
      <c r="G24" s="170">
        <f>'DJI Components'!A25</f>
        <v>44105</v>
      </c>
      <c r="H24" s="161">
        <f t="shared" si="2"/>
        <v>8.7348973127183045E-3</v>
      </c>
      <c r="I24" s="161">
        <f t="shared" si="3"/>
        <v>8.4559550047350941E-4</v>
      </c>
      <c r="J24" s="163">
        <f t="shared" si="4"/>
        <v>-9.9848954150881498E-4</v>
      </c>
      <c r="K24" s="5"/>
    </row>
    <row r="25" spans="1:11" x14ac:dyDescent="0.2">
      <c r="A25" s="127">
        <f>'DJI Components'!A26</f>
        <v>44106</v>
      </c>
      <c r="B25" s="164">
        <v>9.1237304066502378E-3</v>
      </c>
      <c r="C25" s="165">
        <v>-3.3829376018241577E-3</v>
      </c>
      <c r="D25" s="165">
        <v>-4.8204508769849053E-3</v>
      </c>
      <c r="E25" s="166">
        <f>SUMPRODUCT('Max Diversification'!B23:AE23,'Max Diversification'!$B$259:$AE$259)</f>
        <v>-5.4736099292827219E-3</v>
      </c>
      <c r="F25" s="5"/>
      <c r="G25" s="170">
        <f>'DJI Components'!A26</f>
        <v>44106</v>
      </c>
      <c r="H25" s="161">
        <f t="shared" si="2"/>
        <v>-1.4597340335932959E-2</v>
      </c>
      <c r="I25" s="161">
        <f t="shared" si="3"/>
        <v>-2.0906723274585642E-3</v>
      </c>
      <c r="J25" s="163">
        <f t="shared" si="4"/>
        <v>-6.5315905229781663E-4</v>
      </c>
      <c r="K25" s="5"/>
    </row>
    <row r="26" spans="1:11" x14ac:dyDescent="0.2">
      <c r="A26" s="127">
        <f>'DJI Components'!A27</f>
        <v>44109</v>
      </c>
      <c r="B26" s="164">
        <v>1.5340768302791189E-2</v>
      </c>
      <c r="C26" s="165">
        <v>1.6048021067215069E-2</v>
      </c>
      <c r="D26" s="165">
        <v>1.6827410223167361E-2</v>
      </c>
      <c r="E26" s="166">
        <f>SUMPRODUCT('Max Diversification'!B24:AE24,'Max Diversification'!$B$259:$AE$259)</f>
        <v>1.444383092300754E-2</v>
      </c>
      <c r="F26" s="5"/>
      <c r="G26" s="170">
        <f>'DJI Components'!A27</f>
        <v>44109</v>
      </c>
      <c r="H26" s="161">
        <f t="shared" si="2"/>
        <v>-8.969373797836494E-4</v>
      </c>
      <c r="I26" s="161">
        <f t="shared" si="3"/>
        <v>-1.6041901442075297E-3</v>
      </c>
      <c r="J26" s="163">
        <f t="shared" si="4"/>
        <v>-2.3835793001598209E-3</v>
      </c>
      <c r="K26" s="5"/>
    </row>
    <row r="27" spans="1:11" x14ac:dyDescent="0.2">
      <c r="A27" s="127">
        <f>'DJI Components'!A28</f>
        <v>44110</v>
      </c>
      <c r="B27" s="164">
        <v>-3.3490136585412919E-3</v>
      </c>
      <c r="C27" s="165">
        <v>-1.250506379115025E-2</v>
      </c>
      <c r="D27" s="165">
        <v>-1.335339824588333E-2</v>
      </c>
      <c r="E27" s="166">
        <f>SUMPRODUCT('Max Diversification'!B25:AE25,'Max Diversification'!$B$259:$AE$259)</f>
        <v>-1.029645166706392E-2</v>
      </c>
      <c r="F27" s="5"/>
      <c r="G27" s="170">
        <f>'DJI Components'!A28</f>
        <v>44110</v>
      </c>
      <c r="H27" s="161">
        <f t="shared" si="2"/>
        <v>-6.9474380085226273E-3</v>
      </c>
      <c r="I27" s="161">
        <f t="shared" si="3"/>
        <v>2.2086121240863302E-3</v>
      </c>
      <c r="J27" s="163">
        <f t="shared" si="4"/>
        <v>3.0569465788194104E-3</v>
      </c>
      <c r="K27" s="5"/>
    </row>
    <row r="28" spans="1:11" x14ac:dyDescent="0.2">
      <c r="A28" s="127">
        <f>'DJI Components'!A29</f>
        <v>44111</v>
      </c>
      <c r="B28" s="164">
        <v>2.6156365238345722E-2</v>
      </c>
      <c r="C28" s="165">
        <v>1.7485289828058803E-2</v>
      </c>
      <c r="D28" s="165">
        <v>1.9108651786858832E-2</v>
      </c>
      <c r="E28" s="166">
        <f>SUMPRODUCT('Max Diversification'!B26:AE26,'Max Diversification'!$B$259:$AE$259)</f>
        <v>1.5153754732733182E-2</v>
      </c>
      <c r="F28" s="5"/>
      <c r="G28" s="170">
        <f>'DJI Components'!A29</f>
        <v>44111</v>
      </c>
      <c r="H28" s="161">
        <f t="shared" si="2"/>
        <v>-1.1002610505612541E-2</v>
      </c>
      <c r="I28" s="161">
        <f t="shared" si="3"/>
        <v>-2.3315350953256216E-3</v>
      </c>
      <c r="J28" s="163">
        <f t="shared" si="4"/>
        <v>-3.9548970541256508E-3</v>
      </c>
      <c r="K28" s="5"/>
    </row>
    <row r="29" spans="1:11" x14ac:dyDescent="0.2">
      <c r="A29" s="127">
        <f>'DJI Components'!A30</f>
        <v>44112</v>
      </c>
      <c r="B29" s="164">
        <v>6.1467607440117318E-3</v>
      </c>
      <c r="C29" s="165">
        <v>8.2927705873608315E-3</v>
      </c>
      <c r="D29" s="165">
        <v>4.3121936328631705E-3</v>
      </c>
      <c r="E29" s="166">
        <f>SUMPRODUCT('Max Diversification'!B27:AE27,'Max Diversification'!$B$259:$AE$259)</f>
        <v>6.1560234935155288E-3</v>
      </c>
      <c r="F29" s="5"/>
      <c r="G29" s="170">
        <f>'DJI Components'!A30</f>
        <v>44112</v>
      </c>
      <c r="H29" s="161">
        <f t="shared" si="2"/>
        <v>9.2627495037970325E-6</v>
      </c>
      <c r="I29" s="161">
        <f t="shared" si="3"/>
        <v>-2.1367470938453027E-3</v>
      </c>
      <c r="J29" s="163">
        <f t="shared" si="4"/>
        <v>1.8438298606523584E-3</v>
      </c>
      <c r="K29" s="5"/>
    </row>
    <row r="30" spans="1:11" x14ac:dyDescent="0.2">
      <c r="A30" s="127">
        <f>'DJI Components'!A31</f>
        <v>44113</v>
      </c>
      <c r="B30" s="164">
        <v>9.1152779207797335E-3</v>
      </c>
      <c r="C30" s="165">
        <v>3.2856891791139117E-3</v>
      </c>
      <c r="D30" s="165">
        <v>5.6776465927965702E-3</v>
      </c>
      <c r="E30" s="166">
        <f>SUMPRODUCT('Max Diversification'!B28:AE28,'Max Diversification'!$B$259:$AE$259)</f>
        <v>4.0171347422333151E-3</v>
      </c>
      <c r="F30" s="5"/>
      <c r="G30" s="170">
        <f>'DJI Components'!A31</f>
        <v>44113</v>
      </c>
      <c r="H30" s="161">
        <f t="shared" si="2"/>
        <v>-5.0981431785464184E-3</v>
      </c>
      <c r="I30" s="161">
        <f t="shared" si="3"/>
        <v>7.3144556311940338E-4</v>
      </c>
      <c r="J30" s="163">
        <f t="shared" si="4"/>
        <v>-1.6605118505632552E-3</v>
      </c>
      <c r="K30" s="5"/>
    </row>
    <row r="31" spans="1:11" x14ac:dyDescent="0.2">
      <c r="A31" s="127">
        <f>'DJI Components'!A32</f>
        <v>44116</v>
      </c>
      <c r="B31" s="164">
        <v>-3.5988858938430291E-3</v>
      </c>
      <c r="C31" s="165">
        <v>8.5910349254847678E-3</v>
      </c>
      <c r="D31" s="165">
        <v>8.7669526951155152E-3</v>
      </c>
      <c r="E31" s="166">
        <f>SUMPRODUCT('Max Diversification'!B29:AE29,'Max Diversification'!$B$259:$AE$259)</f>
        <v>8.3372719911248387E-3</v>
      </c>
      <c r="F31" s="5"/>
      <c r="G31" s="170">
        <f>'DJI Components'!A32</f>
        <v>44116</v>
      </c>
      <c r="H31" s="161">
        <f t="shared" si="2"/>
        <v>1.1936157884967867E-2</v>
      </c>
      <c r="I31" s="161">
        <f t="shared" si="3"/>
        <v>-2.537629343599291E-4</v>
      </c>
      <c r="J31" s="163">
        <f t="shared" si="4"/>
        <v>-4.2968070399067651E-4</v>
      </c>
      <c r="K31" s="5"/>
    </row>
    <row r="32" spans="1:11" x14ac:dyDescent="0.2">
      <c r="A32" s="127">
        <f>'DJI Components'!A33</f>
        <v>44117</v>
      </c>
      <c r="B32" s="164">
        <v>-1.18058287027781E-2</v>
      </c>
      <c r="C32" s="165">
        <v>-7.779638703899582E-3</v>
      </c>
      <c r="D32" s="165">
        <v>-5.4689168832825485E-3</v>
      </c>
      <c r="E32" s="166">
        <f>SUMPRODUCT('Max Diversification'!B30:AE30,'Max Diversification'!$B$259:$AE$259)</f>
        <v>-6.0034689163150573E-3</v>
      </c>
      <c r="F32" s="5"/>
      <c r="G32" s="170">
        <f>'DJI Components'!A33</f>
        <v>44117</v>
      </c>
      <c r="H32" s="161">
        <f t="shared" si="2"/>
        <v>5.8023597864630431E-3</v>
      </c>
      <c r="I32" s="161">
        <f t="shared" si="3"/>
        <v>1.7761697875845247E-3</v>
      </c>
      <c r="J32" s="163">
        <f t="shared" si="4"/>
        <v>-5.3455203303250879E-4</v>
      </c>
      <c r="K32" s="5"/>
    </row>
    <row r="33" spans="1:11" x14ac:dyDescent="0.2">
      <c r="A33" s="127">
        <f>'DJI Components'!A34</f>
        <v>44118</v>
      </c>
      <c r="B33" s="164">
        <v>1.0351249804986688E-2</v>
      </c>
      <c r="C33" s="165">
        <v>-3.9303111636766284E-3</v>
      </c>
      <c r="D33" s="165">
        <v>-5.7814190540314003E-3</v>
      </c>
      <c r="E33" s="166">
        <f>SUMPRODUCT('Max Diversification'!B31:AE31,'Max Diversification'!$B$259:$AE$259)</f>
        <v>-5.5520372728501141E-3</v>
      </c>
      <c r="F33" s="5"/>
      <c r="G33" s="170">
        <f>'DJI Components'!A34</f>
        <v>44118</v>
      </c>
      <c r="H33" s="161">
        <f t="shared" si="2"/>
        <v>-1.5903287077836802E-2</v>
      </c>
      <c r="I33" s="161">
        <f t="shared" si="3"/>
        <v>-1.6217261091734858E-3</v>
      </c>
      <c r="J33" s="163">
        <f t="shared" si="4"/>
        <v>2.2938178118128618E-4</v>
      </c>
      <c r="K33" s="5"/>
    </row>
    <row r="34" spans="1:11" x14ac:dyDescent="0.2">
      <c r="A34" s="127">
        <f>'DJI Components'!A35</f>
        <v>44119</v>
      </c>
      <c r="B34" s="164">
        <v>3.8032770707524133E-3</v>
      </c>
      <c r="C34" s="165">
        <v>1.1509922304212368E-3</v>
      </c>
      <c r="D34" s="165">
        <v>-6.9439573542817712E-4</v>
      </c>
      <c r="E34" s="166">
        <f>SUMPRODUCT('Max Diversification'!B32:AE32,'Max Diversification'!$B$259:$AE$259)</f>
        <v>-4.8719454197958923E-4</v>
      </c>
      <c r="F34" s="5"/>
      <c r="G34" s="170">
        <f>'DJI Components'!A35</f>
        <v>44119</v>
      </c>
      <c r="H34" s="161">
        <f t="shared" si="2"/>
        <v>-4.2904716127320029E-3</v>
      </c>
      <c r="I34" s="161">
        <f t="shared" si="3"/>
        <v>-1.6381867724008261E-3</v>
      </c>
      <c r="J34" s="163">
        <f t="shared" si="4"/>
        <v>2.0720119344858789E-4</v>
      </c>
      <c r="K34" s="5"/>
    </row>
    <row r="35" spans="1:11" x14ac:dyDescent="0.2">
      <c r="A35" s="127">
        <f>'DJI Components'!A36</f>
        <v>44120</v>
      </c>
      <c r="B35" s="164">
        <v>1.1051301965714931E-2</v>
      </c>
      <c r="C35" s="165">
        <v>3.0770512264860573E-3</v>
      </c>
      <c r="D35" s="165">
        <v>3.9344849127191939E-3</v>
      </c>
      <c r="E35" s="166">
        <f>SUMPRODUCT('Max Diversification'!B33:AE33,'Max Diversification'!$B$259:$AE$259)</f>
        <v>2.2212235614472147E-3</v>
      </c>
      <c r="F35" s="5"/>
      <c r="G35" s="170">
        <f>'DJI Components'!A36</f>
        <v>44120</v>
      </c>
      <c r="H35" s="161">
        <f t="shared" si="2"/>
        <v>-8.8300784042677164E-3</v>
      </c>
      <c r="I35" s="161">
        <f t="shared" si="3"/>
        <v>-8.5582766503884255E-4</v>
      </c>
      <c r="J35" s="163">
        <f t="shared" si="4"/>
        <v>-1.7132613512719792E-3</v>
      </c>
      <c r="K35" s="5"/>
    </row>
    <row r="36" spans="1:11" x14ac:dyDescent="0.2">
      <c r="A36" s="127">
        <f>'DJI Components'!A37</f>
        <v>44123</v>
      </c>
      <c r="B36" s="164">
        <v>-8.5113239256894013E-3</v>
      </c>
      <c r="C36" s="165">
        <v>-1.3800345262434567E-2</v>
      </c>
      <c r="D36" s="165">
        <v>-1.4363614181626461E-2</v>
      </c>
      <c r="E36" s="166">
        <f>SUMPRODUCT('Max Diversification'!B34:AE34,'Max Diversification'!$B$259:$AE$259)</f>
        <v>-1.4771403613639994E-2</v>
      </c>
      <c r="F36" s="5"/>
      <c r="G36" s="170">
        <f>'DJI Components'!A37</f>
        <v>44123</v>
      </c>
      <c r="H36" s="161">
        <f t="shared" si="2"/>
        <v>-6.2600796879505923E-3</v>
      </c>
      <c r="I36" s="161">
        <f t="shared" si="3"/>
        <v>-9.7105835120542619E-4</v>
      </c>
      <c r="J36" s="163">
        <f t="shared" si="4"/>
        <v>-4.07789432013533E-4</v>
      </c>
      <c r="K36" s="5"/>
    </row>
    <row r="37" spans="1:11" x14ac:dyDescent="0.2">
      <c r="A37" s="127">
        <f>'DJI Components'!A38</f>
        <v>44124</v>
      </c>
      <c r="B37" s="164">
        <v>8.1537569195561967E-3</v>
      </c>
      <c r="C37" s="165">
        <v>3.9356663868546074E-3</v>
      </c>
      <c r="D37" s="165">
        <v>4.020865800190343E-3</v>
      </c>
      <c r="E37" s="166">
        <f>SUMPRODUCT('Max Diversification'!B35:AE35,'Max Diversification'!$B$259:$AE$259)</f>
        <v>3.5053435893821977E-3</v>
      </c>
      <c r="F37" s="5"/>
      <c r="G37" s="170">
        <f>'DJI Components'!A38</f>
        <v>44124</v>
      </c>
      <c r="H37" s="161">
        <f t="shared" si="2"/>
        <v>-4.6484133301739989E-3</v>
      </c>
      <c r="I37" s="161">
        <f t="shared" si="3"/>
        <v>-4.3032279747240963E-4</v>
      </c>
      <c r="J37" s="163">
        <f t="shared" si="4"/>
        <v>-5.1552221080814527E-4</v>
      </c>
      <c r="K37" s="5"/>
    </row>
    <row r="38" spans="1:11" x14ac:dyDescent="0.2">
      <c r="A38" s="127">
        <f>'DJI Components'!A39</f>
        <v>44125</v>
      </c>
      <c r="B38" s="164">
        <v>-1.0393682042178077E-2</v>
      </c>
      <c r="C38" s="165">
        <v>-3.3072516223561729E-3</v>
      </c>
      <c r="D38" s="165">
        <v>-3.4607625405396192E-3</v>
      </c>
      <c r="E38" s="166">
        <f>SUMPRODUCT('Max Diversification'!B36:AE36,'Max Diversification'!$B$259:$AE$259)</f>
        <v>-1.5405970655253147E-3</v>
      </c>
      <c r="F38" s="5"/>
      <c r="G38" s="170">
        <f>'DJI Components'!A39</f>
        <v>44125</v>
      </c>
      <c r="H38" s="161">
        <f t="shared" si="2"/>
        <v>8.8530849766527628E-3</v>
      </c>
      <c r="I38" s="161">
        <f t="shared" si="3"/>
        <v>1.7666545568308582E-3</v>
      </c>
      <c r="J38" s="163">
        <f t="shared" si="4"/>
        <v>1.9201654750143045E-3</v>
      </c>
      <c r="K38" s="5"/>
    </row>
    <row r="39" spans="1:11" x14ac:dyDescent="0.2">
      <c r="A39" s="127">
        <f>'DJI Components'!A40</f>
        <v>44126</v>
      </c>
      <c r="B39" s="164">
        <v>8.8933410912525653E-3</v>
      </c>
      <c r="C39" s="165">
        <v>7.5704479568033771E-3</v>
      </c>
      <c r="D39" s="165">
        <v>5.4177794193859263E-3</v>
      </c>
      <c r="E39" s="166">
        <f>SUMPRODUCT('Max Diversification'!B37:AE37,'Max Diversification'!$B$259:$AE$259)</f>
        <v>4.7206485201693755E-3</v>
      </c>
      <c r="F39" s="5"/>
      <c r="G39" s="170">
        <f>'DJI Components'!A40</f>
        <v>44126</v>
      </c>
      <c r="H39" s="161">
        <f t="shared" si="2"/>
        <v>-4.1726925710831898E-3</v>
      </c>
      <c r="I39" s="161">
        <f t="shared" si="3"/>
        <v>-2.8497994366340016E-3</v>
      </c>
      <c r="J39" s="163">
        <f t="shared" si="4"/>
        <v>-6.9713089921655085E-4</v>
      </c>
      <c r="K39" s="5"/>
    </row>
    <row r="40" spans="1:11" x14ac:dyDescent="0.2">
      <c r="A40" s="127">
        <f>'DJI Components'!A41</f>
        <v>44127</v>
      </c>
      <c r="B40" s="164">
        <v>-5.3035927814167102E-3</v>
      </c>
      <c r="C40" s="165">
        <v>-3.84666535769258E-3</v>
      </c>
      <c r="D40" s="165">
        <v>-9.9035173880945848E-4</v>
      </c>
      <c r="E40" s="166">
        <f>SUMPRODUCT('Max Diversification'!B38:AE38,'Max Diversification'!$B$259:$AE$259)</f>
        <v>-1.1146335761483925E-3</v>
      </c>
      <c r="F40" s="5"/>
      <c r="G40" s="170">
        <f>'DJI Components'!A41</f>
        <v>44127</v>
      </c>
      <c r="H40" s="161">
        <f t="shared" si="2"/>
        <v>4.1889592052683179E-3</v>
      </c>
      <c r="I40" s="161">
        <f t="shared" si="3"/>
        <v>2.7320317815441872E-3</v>
      </c>
      <c r="J40" s="163">
        <f t="shared" si="4"/>
        <v>-1.2428183733893404E-4</v>
      </c>
      <c r="K40" s="5"/>
    </row>
    <row r="41" spans="1:11" x14ac:dyDescent="0.2">
      <c r="A41" s="127">
        <f>'DJI Components'!A42</f>
        <v>44130</v>
      </c>
      <c r="B41" s="164">
        <v>-2.1254614264233494E-2</v>
      </c>
      <c r="C41" s="165">
        <v>-2.2520010228371051E-2</v>
      </c>
      <c r="D41" s="165">
        <v>-2.2946070963103971E-2</v>
      </c>
      <c r="E41" s="166">
        <f>SUMPRODUCT('Max Diversification'!B39:AE39,'Max Diversification'!$B$259:$AE$259)</f>
        <v>-1.9889325705031671E-2</v>
      </c>
      <c r="F41" s="5"/>
      <c r="G41" s="170">
        <f>'DJI Components'!A42</f>
        <v>44130</v>
      </c>
      <c r="H41" s="161">
        <f t="shared" si="2"/>
        <v>1.365288559201823E-3</v>
      </c>
      <c r="I41" s="161">
        <f t="shared" si="3"/>
        <v>2.63068452333938E-3</v>
      </c>
      <c r="J41" s="163">
        <f t="shared" si="4"/>
        <v>3.0567452580722992E-3</v>
      </c>
      <c r="K41" s="5"/>
    </row>
    <row r="42" spans="1:11" x14ac:dyDescent="0.2">
      <c r="A42" s="127">
        <f>'DJI Components'!A43</f>
        <v>44131</v>
      </c>
      <c r="B42" s="164">
        <v>-3.0484894217221968E-2</v>
      </c>
      <c r="C42" s="165">
        <v>-1.055918835624913E-2</v>
      </c>
      <c r="D42" s="165">
        <v>-8.0255354992418981E-3</v>
      </c>
      <c r="E42" s="166">
        <f>SUMPRODUCT('Max Diversification'!B40:AE40,'Max Diversification'!$B$259:$AE$259)</f>
        <v>-6.8169900654455468E-3</v>
      </c>
      <c r="F42" s="5"/>
      <c r="G42" s="170">
        <f>'DJI Components'!A43</f>
        <v>44131</v>
      </c>
      <c r="H42" s="161">
        <f t="shared" si="2"/>
        <v>2.3667904151776421E-2</v>
      </c>
      <c r="I42" s="161">
        <f t="shared" si="3"/>
        <v>3.742198290803583E-3</v>
      </c>
      <c r="J42" s="163">
        <f t="shared" si="4"/>
        <v>1.2085454337963514E-3</v>
      </c>
      <c r="K42" s="5"/>
    </row>
    <row r="43" spans="1:11" x14ac:dyDescent="0.2">
      <c r="A43" s="127">
        <f>'DJI Components'!A44</f>
        <v>44132</v>
      </c>
      <c r="B43" s="164">
        <v>-1.57899223939491E-2</v>
      </c>
      <c r="C43" s="165">
        <v>-3.3082109942559224E-2</v>
      </c>
      <c r="D43" s="165">
        <v>-3.4345609523147136E-2</v>
      </c>
      <c r="E43" s="166">
        <f>SUMPRODUCT('Max Diversification'!B41:AE41,'Max Diversification'!$B$259:$AE$259)</f>
        <v>-3.1899495938973253E-2</v>
      </c>
      <c r="F43" s="5"/>
      <c r="G43" s="170">
        <f>'DJI Components'!A44</f>
        <v>44132</v>
      </c>
      <c r="H43" s="161">
        <f t="shared" si="2"/>
        <v>-1.6109573545024153E-2</v>
      </c>
      <c r="I43" s="161">
        <f t="shared" si="3"/>
        <v>1.1826140035859703E-3</v>
      </c>
      <c r="J43" s="163">
        <f t="shared" si="4"/>
        <v>2.4461135841738826E-3</v>
      </c>
      <c r="K43" s="5"/>
    </row>
    <row r="44" spans="1:11" x14ac:dyDescent="0.2">
      <c r="A44" s="127">
        <f>'DJI Components'!A45</f>
        <v>44133</v>
      </c>
      <c r="B44" s="164">
        <v>-2.0234519489096344E-4</v>
      </c>
      <c r="C44" s="165">
        <v>5.9607557679610601E-3</v>
      </c>
      <c r="D44" s="165">
        <v>5.2473703758868506E-3</v>
      </c>
      <c r="E44" s="166">
        <f>SUMPRODUCT('Max Diversification'!B42:AE42,'Max Diversification'!$B$259:$AE$259)</f>
        <v>4.1953788555771712E-3</v>
      </c>
      <c r="F44" s="5"/>
      <c r="G44" s="170">
        <f>'DJI Components'!A45</f>
        <v>44133</v>
      </c>
      <c r="H44" s="161">
        <f t="shared" si="2"/>
        <v>4.3977240504681344E-3</v>
      </c>
      <c r="I44" s="161">
        <f t="shared" si="3"/>
        <v>-1.7653769123838889E-3</v>
      </c>
      <c r="J44" s="163">
        <f t="shared" si="4"/>
        <v>-1.0519915203096794E-3</v>
      </c>
      <c r="K44" s="5"/>
    </row>
    <row r="45" spans="1:11" x14ac:dyDescent="0.2">
      <c r="A45" s="127">
        <f>'DJI Components'!A46</f>
        <v>44134</v>
      </c>
      <c r="B45" s="164">
        <v>9.1136972954630763E-3</v>
      </c>
      <c r="C45" s="165">
        <v>-4.2878108053717723E-3</v>
      </c>
      <c r="D45" s="165">
        <v>-5.9082992643041399E-3</v>
      </c>
      <c r="E45" s="166">
        <f>SUMPRODUCT('Max Diversification'!B43:AE43,'Max Diversification'!$B$259:$AE$259)</f>
        <v>-4.6964329192735518E-3</v>
      </c>
      <c r="F45" s="5"/>
      <c r="G45" s="170">
        <f>'DJI Components'!A46</f>
        <v>44134</v>
      </c>
      <c r="H45" s="161">
        <f t="shared" si="2"/>
        <v>-1.3810130214736628E-2</v>
      </c>
      <c r="I45" s="161">
        <f t="shared" si="3"/>
        <v>-4.0862211390177948E-4</v>
      </c>
      <c r="J45" s="163">
        <f t="shared" si="4"/>
        <v>1.2118663450305881E-3</v>
      </c>
      <c r="K45" s="5"/>
    </row>
    <row r="46" spans="1:11" x14ac:dyDescent="0.2">
      <c r="A46" s="127">
        <f>'DJI Components'!A47</f>
        <v>44137</v>
      </c>
      <c r="B46" s="164">
        <v>1.8570627181842308E-2</v>
      </c>
      <c r="C46" s="165">
        <v>1.7646555963612937E-2</v>
      </c>
      <c r="D46" s="165">
        <v>1.5978280556645741E-2</v>
      </c>
      <c r="E46" s="166">
        <f>SUMPRODUCT('Max Diversification'!B44:AE44,'Max Diversification'!$B$259:$AE$259)</f>
        <v>1.4617929206732747E-2</v>
      </c>
      <c r="F46" s="5"/>
      <c r="G46" s="170">
        <f>'DJI Components'!A47</f>
        <v>44137</v>
      </c>
      <c r="H46" s="161">
        <f t="shared" si="2"/>
        <v>-3.9526979751095606E-3</v>
      </c>
      <c r="I46" s="161">
        <f t="shared" si="3"/>
        <v>-3.02862675688019E-3</v>
      </c>
      <c r="J46" s="163">
        <f t="shared" si="4"/>
        <v>-1.3603513499129936E-3</v>
      </c>
      <c r="K46" s="5"/>
    </row>
    <row r="47" spans="1:11" x14ac:dyDescent="0.2">
      <c r="A47" s="127">
        <f>'DJI Components'!A48</f>
        <v>44138</v>
      </c>
      <c r="B47" s="164">
        <v>1.5507491410331104E-2</v>
      </c>
      <c r="C47" s="165">
        <v>1.9453570146213357E-2</v>
      </c>
      <c r="D47" s="165">
        <v>2.0612032289633708E-2</v>
      </c>
      <c r="E47" s="166">
        <f>SUMPRODUCT('Max Diversification'!B45:AE45,'Max Diversification'!$B$259:$AE$259)</f>
        <v>1.8162723292855024E-2</v>
      </c>
      <c r="F47" s="5"/>
      <c r="G47" s="170">
        <f>'DJI Components'!A48</f>
        <v>44138</v>
      </c>
      <c r="H47" s="161">
        <f t="shared" si="2"/>
        <v>2.6552318825239195E-3</v>
      </c>
      <c r="I47" s="161">
        <f t="shared" si="3"/>
        <v>-1.2908468533583337E-3</v>
      </c>
      <c r="J47" s="163">
        <f t="shared" si="4"/>
        <v>-2.4493089967786846E-3</v>
      </c>
      <c r="K47" s="5"/>
    </row>
    <row r="48" spans="1:11" x14ac:dyDescent="0.2">
      <c r="A48" s="127">
        <f>'DJI Components'!A49</f>
        <v>44139</v>
      </c>
      <c r="B48" s="164">
        <v>-3.1074071064167718E-2</v>
      </c>
      <c r="C48" s="165">
        <v>4.8650901376424147E-3</v>
      </c>
      <c r="D48" s="165">
        <v>1.33780785537716E-2</v>
      </c>
      <c r="E48" s="166">
        <f>SUMPRODUCT('Max Diversification'!B46:AE46,'Max Diversification'!$B$259:$AE$259)</f>
        <v>9.8904086869172035E-3</v>
      </c>
      <c r="F48" s="5"/>
      <c r="G48" s="170">
        <f>'DJI Components'!A49</f>
        <v>44139</v>
      </c>
      <c r="H48" s="161">
        <f t="shared" si="2"/>
        <v>4.0964479751084922E-2</v>
      </c>
      <c r="I48" s="161">
        <f t="shared" si="3"/>
        <v>5.0253185492747888E-3</v>
      </c>
      <c r="J48" s="163">
        <f t="shared" si="4"/>
        <v>-3.4876698668543961E-3</v>
      </c>
      <c r="K48" s="5"/>
    </row>
    <row r="49" spans="1:11" x14ac:dyDescent="0.2">
      <c r="A49" s="127">
        <f>'DJI Components'!A50</f>
        <v>44140</v>
      </c>
      <c r="B49" s="164">
        <v>1.8796856987939512E-2</v>
      </c>
      <c r="C49" s="165">
        <v>2.0393738471282917E-2</v>
      </c>
      <c r="D49" s="165">
        <v>1.9481708696529543E-2</v>
      </c>
      <c r="E49" s="166">
        <f>SUMPRODUCT('Max Diversification'!B47:AE47,'Max Diversification'!$B$259:$AE$259)</f>
        <v>1.7216973396772771E-2</v>
      </c>
      <c r="F49" s="5"/>
      <c r="G49" s="170">
        <f>'DJI Components'!A50</f>
        <v>44140</v>
      </c>
      <c r="H49" s="161">
        <f t="shared" si="2"/>
        <v>-1.5798835911667412E-3</v>
      </c>
      <c r="I49" s="161">
        <f t="shared" si="3"/>
        <v>-3.1767650745101461E-3</v>
      </c>
      <c r="J49" s="163">
        <f t="shared" si="4"/>
        <v>-2.2647352997567718E-3</v>
      </c>
      <c r="K49" s="5"/>
    </row>
    <row r="50" spans="1:11" x14ac:dyDescent="0.2">
      <c r="A50" s="127">
        <f>'DJI Components'!A51</f>
        <v>44141</v>
      </c>
      <c r="B50" s="164">
        <v>-1.1058530534866955E-3</v>
      </c>
      <c r="C50" s="165">
        <v>-2.0462810371409809E-3</v>
      </c>
      <c r="D50" s="165">
        <v>-2.3522217893651165E-3</v>
      </c>
      <c r="E50" s="166">
        <f>SUMPRODUCT('Max Diversification'!B48:AE48,'Max Diversification'!$B$259:$AE$259)</f>
        <v>-2.5315095531761481E-5</v>
      </c>
      <c r="F50" s="5"/>
      <c r="G50" s="170">
        <f>'DJI Components'!A51</f>
        <v>44141</v>
      </c>
      <c r="H50" s="161">
        <f t="shared" si="2"/>
        <v>1.080537957954934E-3</v>
      </c>
      <c r="I50" s="161">
        <f t="shared" si="3"/>
        <v>2.0209659416092194E-3</v>
      </c>
      <c r="J50" s="163">
        <f t="shared" si="4"/>
        <v>2.326906693833355E-3</v>
      </c>
      <c r="K50" s="5"/>
    </row>
    <row r="51" spans="1:11" x14ac:dyDescent="0.2">
      <c r="A51" s="127">
        <f>'DJI Components'!A52</f>
        <v>44144</v>
      </c>
      <c r="B51" s="164">
        <v>2.6962695877943187E-3</v>
      </c>
      <c r="C51" s="165">
        <v>4.0081058063339337E-2</v>
      </c>
      <c r="D51" s="165">
        <v>2.9465742107232851E-2</v>
      </c>
      <c r="E51" s="166">
        <f>SUMPRODUCT('Max Diversification'!B49:AE49,'Max Diversification'!$B$259:$AE$259)</f>
        <v>2.7150315556265951E-2</v>
      </c>
      <c r="F51" s="5"/>
      <c r="G51" s="170">
        <f>'DJI Components'!A52</f>
        <v>44144</v>
      </c>
      <c r="H51" s="161">
        <f t="shared" si="2"/>
        <v>2.4454045968471633E-2</v>
      </c>
      <c r="I51" s="161">
        <f t="shared" si="3"/>
        <v>-1.2930742507073385E-2</v>
      </c>
      <c r="J51" s="163">
        <f t="shared" si="4"/>
        <v>-2.3154265509668995E-3</v>
      </c>
      <c r="K51" s="5"/>
    </row>
    <row r="52" spans="1:11" x14ac:dyDescent="0.2">
      <c r="A52" s="127">
        <f>'DJI Components'!A53</f>
        <v>44145</v>
      </c>
      <c r="B52" s="164">
        <v>3.4834631220708165E-2</v>
      </c>
      <c r="C52" s="165">
        <v>1.2313080350904506E-2</v>
      </c>
      <c r="D52" s="165">
        <v>9.0181175164114613E-3</v>
      </c>
      <c r="E52" s="166">
        <f>SUMPRODUCT('Max Diversification'!B50:AE50,'Max Diversification'!$B$259:$AE$259)</f>
        <v>9.9686396214662149E-3</v>
      </c>
      <c r="F52" s="5"/>
      <c r="G52" s="170">
        <f>'DJI Components'!A53</f>
        <v>44145</v>
      </c>
      <c r="H52" s="161">
        <f t="shared" si="2"/>
        <v>-2.4865991599241952E-2</v>
      </c>
      <c r="I52" s="161">
        <f t="shared" si="3"/>
        <v>-2.3444407294382907E-3</v>
      </c>
      <c r="J52" s="163">
        <f t="shared" si="4"/>
        <v>9.5052210505475361E-4</v>
      </c>
      <c r="K52" s="5"/>
    </row>
    <row r="53" spans="1:11" x14ac:dyDescent="0.2">
      <c r="A53" s="127">
        <f>'DJI Components'!A54</f>
        <v>44146</v>
      </c>
      <c r="B53" s="164">
        <v>3.5086866292921088E-4</v>
      </c>
      <c r="C53" s="165">
        <v>-2.133819891791241E-3</v>
      </c>
      <c r="D53" s="165">
        <v>-7.916135865226881E-4</v>
      </c>
      <c r="E53" s="166">
        <f>SUMPRODUCT('Max Diversification'!B51:AE51,'Max Diversification'!$B$259:$AE$259)</f>
        <v>1.1943810454215975E-3</v>
      </c>
      <c r="F53" s="5"/>
      <c r="G53" s="170">
        <f>'DJI Components'!A54</f>
        <v>44146</v>
      </c>
      <c r="H53" s="161">
        <f t="shared" si="2"/>
        <v>8.4351238249238654E-4</v>
      </c>
      <c r="I53" s="161">
        <f t="shared" si="3"/>
        <v>3.3282009372128385E-3</v>
      </c>
      <c r="J53" s="163">
        <f t="shared" si="4"/>
        <v>1.9859946319442856E-3</v>
      </c>
      <c r="K53" s="5"/>
    </row>
    <row r="54" spans="1:11" x14ac:dyDescent="0.2">
      <c r="A54" s="127">
        <f>'DJI Components'!A55</f>
        <v>44147</v>
      </c>
      <c r="B54" s="164">
        <v>-1.2795371751410003E-2</v>
      </c>
      <c r="C54" s="165">
        <v>-1.209897085143275E-2</v>
      </c>
      <c r="D54" s="165">
        <v>-1.0798829701578083E-2</v>
      </c>
      <c r="E54" s="166">
        <f>SUMPRODUCT('Max Diversification'!B52:AE52,'Max Diversification'!$B$259:$AE$259)</f>
        <v>-1.0448797024612468E-2</v>
      </c>
      <c r="F54" s="5"/>
      <c r="G54" s="170">
        <f>'DJI Components'!A55</f>
        <v>44147</v>
      </c>
      <c r="H54" s="161">
        <f t="shared" si="2"/>
        <v>2.3465747267975359E-3</v>
      </c>
      <c r="I54" s="161">
        <f t="shared" si="3"/>
        <v>1.6501738268202819E-3</v>
      </c>
      <c r="J54" s="163">
        <f t="shared" si="4"/>
        <v>3.5003267696561563E-4</v>
      </c>
      <c r="K54" s="5"/>
    </row>
    <row r="55" spans="1:11" x14ac:dyDescent="0.2">
      <c r="A55" s="127">
        <f>'DJI Components'!A56</f>
        <v>44148</v>
      </c>
      <c r="B55" s="164">
        <v>1.6170606993042506E-2</v>
      </c>
      <c r="C55" s="165">
        <v>1.7261700373022087E-2</v>
      </c>
      <c r="D55" s="165">
        <v>1.3742698202933612E-2</v>
      </c>
      <c r="E55" s="166">
        <f>SUMPRODUCT('Max Diversification'!B53:AE53,'Max Diversification'!$B$259:$AE$259)</f>
        <v>1.4546324626181859E-2</v>
      </c>
      <c r="F55" s="5"/>
      <c r="G55" s="170">
        <f>'DJI Components'!A56</f>
        <v>44148</v>
      </c>
      <c r="H55" s="161">
        <f t="shared" si="2"/>
        <v>-1.6242823668606472E-3</v>
      </c>
      <c r="I55" s="161">
        <f t="shared" si="3"/>
        <v>-2.7153757468402276E-3</v>
      </c>
      <c r="J55" s="163">
        <f t="shared" si="4"/>
        <v>8.0362642324824721E-4</v>
      </c>
      <c r="K55" s="5"/>
    </row>
    <row r="56" spans="1:11" x14ac:dyDescent="0.2">
      <c r="A56" s="127">
        <f>'DJI Components'!A57</f>
        <v>44151</v>
      </c>
      <c r="B56" s="164">
        <v>2.3568955973606129E-2</v>
      </c>
      <c r="C56" s="165">
        <v>1.8127512014435042E-2</v>
      </c>
      <c r="D56" s="165">
        <v>1.5964485524160299E-2</v>
      </c>
      <c r="E56" s="166">
        <f>SUMPRODUCT('Max Diversification'!B54:AE54,'Max Diversification'!$B$259:$AE$259)</f>
        <v>1.150353619002293E-2</v>
      </c>
      <c r="F56" s="5"/>
      <c r="G56" s="170">
        <f>'DJI Components'!A57</f>
        <v>44151</v>
      </c>
      <c r="H56" s="161">
        <f t="shared" si="2"/>
        <v>-1.2065419783583199E-2</v>
      </c>
      <c r="I56" s="161">
        <f t="shared" si="3"/>
        <v>-6.6239758244121122E-3</v>
      </c>
      <c r="J56" s="163">
        <f t="shared" si="4"/>
        <v>-4.4609493341373693E-3</v>
      </c>
      <c r="K56" s="5"/>
    </row>
    <row r="57" spans="1:11" x14ac:dyDescent="0.2">
      <c r="A57" s="127">
        <f>'DJI Components'!A58</f>
        <v>44152</v>
      </c>
      <c r="B57" s="164">
        <v>-1.513465326438765E-3</v>
      </c>
      <c r="C57" s="165">
        <v>-7.6492786127857048E-3</v>
      </c>
      <c r="D57" s="165">
        <v>-5.5788829813518959E-3</v>
      </c>
      <c r="E57" s="166">
        <f>SUMPRODUCT('Max Diversification'!B55:AE55,'Max Diversification'!$B$259:$AE$259)</f>
        <v>-8.3926152317047101E-3</v>
      </c>
      <c r="F57" s="5"/>
      <c r="G57" s="170">
        <f>'DJI Components'!A58</f>
        <v>44152</v>
      </c>
      <c r="H57" s="161">
        <f t="shared" si="2"/>
        <v>-6.8791499052659449E-3</v>
      </c>
      <c r="I57" s="161">
        <f t="shared" si="3"/>
        <v>-7.4333661891900528E-4</v>
      </c>
      <c r="J57" s="163">
        <f t="shared" si="4"/>
        <v>-2.8137322503528142E-3</v>
      </c>
      <c r="K57" s="5"/>
    </row>
    <row r="58" spans="1:11" x14ac:dyDescent="0.2">
      <c r="A58" s="127">
        <f>'DJI Components'!A59</f>
        <v>44153</v>
      </c>
      <c r="B58" s="164">
        <v>-1.3009963873493079E-2</v>
      </c>
      <c r="C58" s="165">
        <v>-1.1827052910969986E-2</v>
      </c>
      <c r="D58" s="165">
        <v>-1.1581302976327423E-2</v>
      </c>
      <c r="E58" s="166">
        <f>SUMPRODUCT('Max Diversification'!B56:AE56,'Max Diversification'!$B$259:$AE$259)</f>
        <v>-1.0978471205829109E-2</v>
      </c>
      <c r="F58" s="5"/>
      <c r="G58" s="170">
        <f>'DJI Components'!A59</f>
        <v>44153</v>
      </c>
      <c r="H58" s="161">
        <f t="shared" si="2"/>
        <v>2.0314926676639703E-3</v>
      </c>
      <c r="I58" s="161">
        <f t="shared" si="3"/>
        <v>8.4858170514087727E-4</v>
      </c>
      <c r="J58" s="163">
        <f t="shared" si="4"/>
        <v>6.0283177049831431E-4</v>
      </c>
      <c r="K58" s="5"/>
    </row>
    <row r="59" spans="1:11" x14ac:dyDescent="0.2">
      <c r="A59" s="127">
        <f>'DJI Components'!A60</f>
        <v>44154</v>
      </c>
      <c r="B59" s="164">
        <v>1.0005007378631641E-3</v>
      </c>
      <c r="C59" s="165">
        <v>2.0645560046233524E-3</v>
      </c>
      <c r="D59" s="165">
        <v>1.5221604963853164E-3</v>
      </c>
      <c r="E59" s="166">
        <f>SUMPRODUCT('Max Diversification'!B57:AE57,'Max Diversification'!$B$259:$AE$259)</f>
        <v>1.1764418787347372E-3</v>
      </c>
      <c r="F59" s="5"/>
      <c r="G59" s="170">
        <f>'DJI Components'!A60</f>
        <v>44154</v>
      </c>
      <c r="H59" s="161">
        <f t="shared" si="2"/>
        <v>1.7594114087157308E-4</v>
      </c>
      <c r="I59" s="161">
        <f t="shared" si="3"/>
        <v>-8.8811412588861525E-4</v>
      </c>
      <c r="J59" s="163">
        <f t="shared" si="4"/>
        <v>-3.4571861765057919E-4</v>
      </c>
      <c r="K59" s="5"/>
    </row>
    <row r="60" spans="1:11" x14ac:dyDescent="0.2">
      <c r="A60" s="127">
        <f>'DJI Components'!A61</f>
        <v>44155</v>
      </c>
      <c r="B60" s="164">
        <v>7.240938776782539E-3</v>
      </c>
      <c r="C60" s="165">
        <v>-6.4953002048819992E-3</v>
      </c>
      <c r="D60" s="165">
        <v>-7.4533896048702974E-3</v>
      </c>
      <c r="E60" s="166">
        <f>SUMPRODUCT('Max Diversification'!B58:AE58,'Max Diversification'!$B$259:$AE$259)</f>
        <v>-6.1052367203863998E-3</v>
      </c>
      <c r="F60" s="5"/>
      <c r="G60" s="170">
        <f>'DJI Components'!A61</f>
        <v>44155</v>
      </c>
      <c r="H60" s="161">
        <f t="shared" si="2"/>
        <v>-1.334617549716894E-2</v>
      </c>
      <c r="I60" s="161">
        <f t="shared" si="3"/>
        <v>3.9006348449559941E-4</v>
      </c>
      <c r="J60" s="163">
        <f t="shared" si="4"/>
        <v>1.3481528844838976E-3</v>
      </c>
      <c r="K60" s="5"/>
    </row>
    <row r="61" spans="1:11" x14ac:dyDescent="0.2">
      <c r="A61" s="127">
        <f>'DJI Components'!A62</f>
        <v>44158</v>
      </c>
      <c r="B61" s="164">
        <v>7.0516363878841163E-3</v>
      </c>
      <c r="C61" s="165">
        <v>1.2196109155264258E-2</v>
      </c>
      <c r="D61" s="165">
        <v>1.1201333539278435E-2</v>
      </c>
      <c r="E61" s="166">
        <f>SUMPRODUCT('Max Diversification'!B59:AE59,'Max Diversification'!$B$259:$AE$259)</f>
        <v>7.0718833513032141E-3</v>
      </c>
      <c r="F61" s="5"/>
      <c r="G61" s="170">
        <f>'DJI Components'!A62</f>
        <v>44158</v>
      </c>
      <c r="H61" s="161">
        <f t="shared" si="2"/>
        <v>2.0246963419097777E-5</v>
      </c>
      <c r="I61" s="161">
        <f t="shared" si="3"/>
        <v>-5.1242258039610441E-3</v>
      </c>
      <c r="J61" s="163">
        <f t="shared" si="4"/>
        <v>-4.1294501879752211E-3</v>
      </c>
      <c r="K61" s="5"/>
    </row>
    <row r="62" spans="1:11" x14ac:dyDescent="0.2">
      <c r="A62" s="127">
        <f>'DJI Components'!A63</f>
        <v>44159</v>
      </c>
      <c r="B62" s="164">
        <v>1.651070314897379E-2</v>
      </c>
      <c r="C62" s="165">
        <v>1.6982344162354276E-2</v>
      </c>
      <c r="D62" s="165">
        <v>1.537514273635443E-2</v>
      </c>
      <c r="E62" s="166">
        <f>SUMPRODUCT('Max Diversification'!B60:AE60,'Max Diversification'!$B$259:$AE$259)</f>
        <v>1.3047122481941129E-2</v>
      </c>
      <c r="F62" s="5"/>
      <c r="G62" s="170">
        <f>'DJI Components'!A63</f>
        <v>44159</v>
      </c>
      <c r="H62" s="161">
        <f t="shared" si="2"/>
        <v>-3.4635806670326608E-3</v>
      </c>
      <c r="I62" s="161">
        <f t="shared" si="3"/>
        <v>-3.9352216804131469E-3</v>
      </c>
      <c r="J62" s="163">
        <f t="shared" si="4"/>
        <v>-2.3280202544133013E-3</v>
      </c>
      <c r="K62" s="5"/>
    </row>
    <row r="63" spans="1:11" x14ac:dyDescent="0.2">
      <c r="A63" s="127">
        <f>'DJI Components'!A64</f>
        <v>44160</v>
      </c>
      <c r="B63" s="164">
        <v>2.1239354102976969E-4</v>
      </c>
      <c r="C63" s="165">
        <v>-4.8548501066283797E-3</v>
      </c>
      <c r="D63" s="165">
        <v>-5.7834191566066284E-3</v>
      </c>
      <c r="E63" s="166">
        <f>SUMPRODUCT('Max Diversification'!B61:AE61,'Max Diversification'!$B$259:$AE$259)</f>
        <v>-2.9818574790379145E-3</v>
      </c>
      <c r="F63" s="5"/>
      <c r="G63" s="170">
        <f>'DJI Components'!A64</f>
        <v>44160</v>
      </c>
      <c r="H63" s="161">
        <f t="shared" si="2"/>
        <v>-3.194251020067684E-3</v>
      </c>
      <c r="I63" s="161">
        <f t="shared" si="3"/>
        <v>1.8729926275904652E-3</v>
      </c>
      <c r="J63" s="163">
        <f t="shared" si="4"/>
        <v>2.801561677568714E-3</v>
      </c>
      <c r="K63" s="5"/>
    </row>
    <row r="64" spans="1:11" x14ac:dyDescent="0.2">
      <c r="A64" s="127">
        <f>'DJI Components'!A65</f>
        <v>44162</v>
      </c>
      <c r="B64" s="164">
        <v>-9.7620590732327766E-4</v>
      </c>
      <c r="C64" s="165">
        <v>-2.3764544793172647E-4</v>
      </c>
      <c r="D64" s="165">
        <v>1.2687266904944927E-3</v>
      </c>
      <c r="E64" s="166">
        <f>SUMPRODUCT('Max Diversification'!B62:AE62,'Max Diversification'!$B$259:$AE$259)</f>
        <v>5.2886530544143094E-4</v>
      </c>
      <c r="F64" s="5"/>
      <c r="G64" s="170">
        <f>'DJI Components'!A65</f>
        <v>44162</v>
      </c>
      <c r="H64" s="161">
        <f t="shared" si="2"/>
        <v>1.5050712127647086E-3</v>
      </c>
      <c r="I64" s="161">
        <f t="shared" si="3"/>
        <v>7.6651075337315746E-4</v>
      </c>
      <c r="J64" s="163">
        <f t="shared" si="4"/>
        <v>-7.3986138505306178E-4</v>
      </c>
      <c r="K64" s="5"/>
    </row>
    <row r="65" spans="1:11" x14ac:dyDescent="0.2">
      <c r="A65" s="127">
        <f>'DJI Components'!A66</f>
        <v>44165</v>
      </c>
      <c r="B65" s="164">
        <v>-2.335175937612631E-2</v>
      </c>
      <c r="C65" s="165">
        <v>-9.4403642259958034E-3</v>
      </c>
      <c r="D65" s="165">
        <v>-9.0848090478319321E-3</v>
      </c>
      <c r="E65" s="166">
        <f>SUMPRODUCT('Max Diversification'!B63:AE63,'Max Diversification'!$B$259:$AE$259)</f>
        <v>-5.824714811189062E-3</v>
      </c>
      <c r="F65" s="5"/>
      <c r="G65" s="170">
        <f>'DJI Components'!A66</f>
        <v>44165</v>
      </c>
      <c r="H65" s="161">
        <f t="shared" si="2"/>
        <v>1.7527044564937248E-2</v>
      </c>
      <c r="I65" s="161">
        <f t="shared" si="3"/>
        <v>3.6156494148067413E-3</v>
      </c>
      <c r="J65" s="163">
        <f t="shared" si="4"/>
        <v>3.2600942366428701E-3</v>
      </c>
      <c r="K65" s="5"/>
    </row>
    <row r="66" spans="1:11" x14ac:dyDescent="0.2">
      <c r="A66" s="127">
        <f>'DJI Components'!A67</f>
        <v>44166</v>
      </c>
      <c r="B66" s="164">
        <v>-1.2408846760931508E-2</v>
      </c>
      <c r="C66" s="165">
        <v>7.9198085575679731E-3</v>
      </c>
      <c r="D66" s="165">
        <v>6.2512989799801133E-3</v>
      </c>
      <c r="E66" s="166">
        <f>SUMPRODUCT('Max Diversification'!B64:AE64,'Max Diversification'!$B$259:$AE$259)</f>
        <v>8.454020917194386E-3</v>
      </c>
      <c r="F66" s="5"/>
      <c r="G66" s="170">
        <f>'DJI Components'!A67</f>
        <v>44166</v>
      </c>
      <c r="H66" s="161">
        <f t="shared" si="2"/>
        <v>2.0862867678125896E-2</v>
      </c>
      <c r="I66" s="161">
        <f t="shared" si="3"/>
        <v>5.3421235962641291E-4</v>
      </c>
      <c r="J66" s="163">
        <f t="shared" si="4"/>
        <v>2.2027219372142727E-3</v>
      </c>
      <c r="K66" s="5"/>
    </row>
    <row r="67" spans="1:11" x14ac:dyDescent="0.2">
      <c r="A67" s="127">
        <f>'DJI Components'!A68</f>
        <v>44167</v>
      </c>
      <c r="B67" s="164">
        <v>7.7819599714739202E-3</v>
      </c>
      <c r="C67" s="165">
        <v>4.7694417129746838E-3</v>
      </c>
      <c r="D67" s="165">
        <v>2.0074490543162682E-3</v>
      </c>
      <c r="E67" s="166">
        <f>SUMPRODUCT('Max Diversification'!B65:AE65,'Max Diversification'!$B$259:$AE$259)</f>
        <v>1.137441527019964E-3</v>
      </c>
      <c r="F67" s="5"/>
      <c r="G67" s="170">
        <f>'DJI Components'!A68</f>
        <v>44167</v>
      </c>
      <c r="H67" s="161">
        <f t="shared" si="2"/>
        <v>-6.6445184444539566E-3</v>
      </c>
      <c r="I67" s="161">
        <f t="shared" si="3"/>
        <v>-3.6320001859547198E-3</v>
      </c>
      <c r="J67" s="163">
        <f t="shared" si="4"/>
        <v>-8.7000752729630417E-4</v>
      </c>
      <c r="K67" s="5"/>
    </row>
    <row r="68" spans="1:11" x14ac:dyDescent="0.2">
      <c r="A68" s="127">
        <f>'DJI Components'!A69</f>
        <v>44168</v>
      </c>
      <c r="B68" s="164">
        <v>-9.2506131182454004E-5</v>
      </c>
      <c r="C68" s="165">
        <v>5.2527468184474842E-3</v>
      </c>
      <c r="D68" s="165">
        <v>2.8687793616539725E-3</v>
      </c>
      <c r="E68" s="166">
        <f>SUMPRODUCT('Max Diversification'!B66:AE66,'Max Diversification'!$B$259:$AE$259)</f>
        <v>2.4796182429239139E-3</v>
      </c>
      <c r="F68" s="5"/>
      <c r="G68" s="170">
        <f>'DJI Components'!A69</f>
        <v>44168</v>
      </c>
      <c r="H68" s="161">
        <f t="shared" si="2"/>
        <v>2.5721243741063677E-3</v>
      </c>
      <c r="I68" s="161">
        <f t="shared" si="3"/>
        <v>-2.7731285755235703E-3</v>
      </c>
      <c r="J68" s="163">
        <f t="shared" si="4"/>
        <v>-3.8916111873005862E-4</v>
      </c>
      <c r="K68" s="5"/>
    </row>
    <row r="69" spans="1:11" x14ac:dyDescent="0.2">
      <c r="A69" s="127">
        <f>'DJI Components'!A70</f>
        <v>44169</v>
      </c>
      <c r="B69" s="164">
        <v>3.7609453940447386E-3</v>
      </c>
      <c r="C69" s="165">
        <v>1.018022909280383E-2</v>
      </c>
      <c r="D69" s="165">
        <v>8.2997658954830911E-3</v>
      </c>
      <c r="E69" s="166">
        <f>SUMPRODUCT('Max Diversification'!B67:AE67,'Max Diversification'!$B$259:$AE$259)</f>
        <v>7.8841270271326237E-3</v>
      </c>
      <c r="F69" s="5"/>
      <c r="G69" s="170">
        <f>'DJI Components'!A70</f>
        <v>44169</v>
      </c>
      <c r="H69" s="161">
        <f t="shared" ref="H69:H132" si="8">E69-B69</f>
        <v>4.1231816330878851E-3</v>
      </c>
      <c r="I69" s="161">
        <f t="shared" ref="I69:I132" si="9">$E69-C69</f>
        <v>-2.2961020656712058E-3</v>
      </c>
      <c r="J69" s="163">
        <f t="shared" ref="J69:J132" si="10">$E69-D69</f>
        <v>-4.1563886835046734E-4</v>
      </c>
      <c r="K69" s="5"/>
    </row>
    <row r="70" spans="1:11" x14ac:dyDescent="0.2">
      <c r="A70" s="127">
        <f>'DJI Components'!A71</f>
        <v>44172</v>
      </c>
      <c r="B70" s="164">
        <v>-1.3374902492560629E-2</v>
      </c>
      <c r="C70" s="165">
        <v>-7.2125142763753338E-3</v>
      </c>
      <c r="D70" s="165">
        <v>-4.9132544362249231E-3</v>
      </c>
      <c r="E70" s="166">
        <f>SUMPRODUCT('Max Diversification'!B68:AE68,'Max Diversification'!$B$259:$AE$259)</f>
        <v>-6.2830104905444847E-3</v>
      </c>
      <c r="F70" s="5"/>
      <c r="G70" s="170">
        <f>'DJI Components'!A71</f>
        <v>44172</v>
      </c>
      <c r="H70" s="161">
        <f t="shared" si="8"/>
        <v>7.091892002016144E-3</v>
      </c>
      <c r="I70" s="161">
        <f t="shared" si="9"/>
        <v>9.295037858308491E-4</v>
      </c>
      <c r="J70" s="163">
        <f t="shared" si="10"/>
        <v>-1.3697560543195616E-3</v>
      </c>
      <c r="K70" s="5"/>
    </row>
    <row r="71" spans="1:11" x14ac:dyDescent="0.2">
      <c r="A71" s="127">
        <f>'DJI Components'!A72</f>
        <v>44173</v>
      </c>
      <c r="B71" s="164">
        <v>1.3538648008693466E-2</v>
      </c>
      <c r="C71" s="165">
        <v>4.2695988536642655E-3</v>
      </c>
      <c r="D71" s="165">
        <v>3.4616137990985951E-3</v>
      </c>
      <c r="E71" s="166">
        <f>SUMPRODUCT('Max Diversification'!B69:AE69,'Max Diversification'!$B$259:$AE$259)</f>
        <v>4.3925809759113007E-3</v>
      </c>
      <c r="F71" s="5"/>
      <c r="G71" s="170">
        <f>'DJI Components'!A72</f>
        <v>44173</v>
      </c>
      <c r="H71" s="161">
        <f t="shared" si="8"/>
        <v>-9.1460670327821667E-3</v>
      </c>
      <c r="I71" s="161">
        <f t="shared" si="9"/>
        <v>1.2298212224703519E-4</v>
      </c>
      <c r="J71" s="163">
        <f t="shared" si="10"/>
        <v>9.3096717681270553E-4</v>
      </c>
      <c r="K71" s="5"/>
    </row>
    <row r="72" spans="1:11" x14ac:dyDescent="0.2">
      <c r="A72" s="127">
        <f>'DJI Components'!A73</f>
        <v>44174</v>
      </c>
      <c r="B72" s="164">
        <v>1.622362855849082E-2</v>
      </c>
      <c r="C72" s="165">
        <v>-3.1044649825677406E-3</v>
      </c>
      <c r="D72" s="165">
        <v>-3.4821507873696866E-3</v>
      </c>
      <c r="E72" s="166">
        <f>SUMPRODUCT('Max Diversification'!B70:AE70,'Max Diversification'!$B$259:$AE$259)</f>
        <v>-2.4263476147540976E-3</v>
      </c>
      <c r="F72" s="5"/>
      <c r="G72" s="170">
        <f>'DJI Components'!A73</f>
        <v>44174</v>
      </c>
      <c r="H72" s="161">
        <f t="shared" si="8"/>
        <v>-1.8649976173244917E-2</v>
      </c>
      <c r="I72" s="161">
        <f t="shared" si="9"/>
        <v>6.7811736781364304E-4</v>
      </c>
      <c r="J72" s="163">
        <f t="shared" si="10"/>
        <v>1.055803172615589E-3</v>
      </c>
      <c r="K72" s="5"/>
    </row>
    <row r="73" spans="1:11" x14ac:dyDescent="0.2">
      <c r="A73" s="127">
        <f>'DJI Components'!A74</f>
        <v>44175</v>
      </c>
      <c r="B73" s="164">
        <v>-1.022397669391838E-2</v>
      </c>
      <c r="C73" s="165">
        <v>-2.0404484471308417E-3</v>
      </c>
      <c r="D73" s="165">
        <v>-2.3130280180693186E-3</v>
      </c>
      <c r="E73" s="166">
        <f>SUMPRODUCT('Max Diversification'!B71:AE71,'Max Diversification'!$B$259:$AE$259)</f>
        <v>-4.3197243532757642E-3</v>
      </c>
      <c r="F73" s="5"/>
      <c r="G73" s="170">
        <f>'DJI Components'!A74</f>
        <v>44175</v>
      </c>
      <c r="H73" s="161">
        <f t="shared" si="8"/>
        <v>5.9042523406426161E-3</v>
      </c>
      <c r="I73" s="161">
        <f t="shared" si="9"/>
        <v>-2.2792759061449224E-3</v>
      </c>
      <c r="J73" s="163">
        <f t="shared" si="10"/>
        <v>-2.0066963352064456E-3</v>
      </c>
      <c r="K73" s="5"/>
    </row>
    <row r="74" spans="1:11" x14ac:dyDescent="0.2">
      <c r="A74" s="127">
        <f>'DJI Components'!A75</f>
        <v>44176</v>
      </c>
      <c r="B74" s="164">
        <v>2.9561569856346465E-3</v>
      </c>
      <c r="C74" s="165">
        <v>1.5767320306622019E-3</v>
      </c>
      <c r="D74" s="165">
        <v>1.5703720691777612E-3</v>
      </c>
      <c r="E74" s="166">
        <f>SUMPRODUCT('Max Diversification'!B72:AE72,'Max Diversification'!$B$259:$AE$259)</f>
        <v>2.1322837052334519E-3</v>
      </c>
      <c r="F74" s="5"/>
      <c r="G74" s="170">
        <f>'DJI Components'!A75</f>
        <v>44176</v>
      </c>
      <c r="H74" s="161">
        <f t="shared" si="8"/>
        <v>-8.2387328040119459E-4</v>
      </c>
      <c r="I74" s="161">
        <f t="shared" si="9"/>
        <v>5.5555167457125004E-4</v>
      </c>
      <c r="J74" s="163">
        <f t="shared" si="10"/>
        <v>5.6191163605569076E-4</v>
      </c>
      <c r="K74" s="5"/>
    </row>
    <row r="75" spans="1:11" x14ac:dyDescent="0.2">
      <c r="A75" s="127">
        <f>'DJI Components'!A76</f>
        <v>44179</v>
      </c>
      <c r="B75" s="164">
        <v>-5.1760325510136701E-3</v>
      </c>
      <c r="C75" s="165">
        <v>-7.3952317719454411E-3</v>
      </c>
      <c r="D75" s="165">
        <v>-6.1511590252000259E-3</v>
      </c>
      <c r="E75" s="166">
        <f>SUMPRODUCT('Max Diversification'!B73:AE73,'Max Diversification'!$B$259:$AE$259)</f>
        <v>-6.1885492362024272E-3</v>
      </c>
      <c r="F75" s="5"/>
      <c r="G75" s="170">
        <f>'DJI Components'!A76</f>
        <v>44179</v>
      </c>
      <c r="H75" s="161">
        <f t="shared" si="8"/>
        <v>-1.0125166851887571E-3</v>
      </c>
      <c r="I75" s="161">
        <f t="shared" si="9"/>
        <v>1.2066825357430139E-3</v>
      </c>
      <c r="J75" s="163">
        <f t="shared" si="10"/>
        <v>-3.7390211002401308E-5</v>
      </c>
      <c r="K75" s="5"/>
    </row>
    <row r="76" spans="1:11" x14ac:dyDescent="0.2">
      <c r="A76" s="127">
        <f>'DJI Components'!A77</f>
        <v>44180</v>
      </c>
      <c r="B76" s="164">
        <v>9.1748142660058613E-3</v>
      </c>
      <c r="C76" s="165">
        <v>1.1555080729602346E-2</v>
      </c>
      <c r="D76" s="165">
        <v>1.1310866314709012E-2</v>
      </c>
      <c r="E76" s="166">
        <f>SUMPRODUCT('Max Diversification'!B74:AE74,'Max Diversification'!$B$259:$AE$259)</f>
        <v>1.1165837816621055E-2</v>
      </c>
      <c r="F76" s="5"/>
      <c r="G76" s="170">
        <f>'DJI Components'!A77</f>
        <v>44180</v>
      </c>
      <c r="H76" s="161">
        <f t="shared" si="8"/>
        <v>1.9910235506151938E-3</v>
      </c>
      <c r="I76" s="161">
        <f t="shared" si="9"/>
        <v>-3.8924291298129098E-4</v>
      </c>
      <c r="J76" s="163">
        <f t="shared" si="10"/>
        <v>-1.4502849808795647E-4</v>
      </c>
      <c r="K76" s="5"/>
    </row>
    <row r="77" spans="1:11" x14ac:dyDescent="0.2">
      <c r="A77" s="127">
        <f>'DJI Components'!A78</f>
        <v>44181</v>
      </c>
      <c r="B77" s="164">
        <v>3.9771043730215281E-3</v>
      </c>
      <c r="C77" s="165">
        <v>-2.6626969893537781E-3</v>
      </c>
      <c r="D77" s="165">
        <v>-1.4824842024536711E-3</v>
      </c>
      <c r="E77" s="166">
        <f>SUMPRODUCT('Max Diversification'!B75:AE75,'Max Diversification'!$B$259:$AE$259)</f>
        <v>-2.2933133138415989E-3</v>
      </c>
      <c r="F77" s="5"/>
      <c r="G77" s="170">
        <f>'DJI Components'!A78</f>
        <v>44181</v>
      </c>
      <c r="H77" s="161">
        <f t="shared" si="8"/>
        <v>-6.2704176868631275E-3</v>
      </c>
      <c r="I77" s="161">
        <f t="shared" si="9"/>
        <v>3.6938367551217922E-4</v>
      </c>
      <c r="J77" s="163">
        <f t="shared" si="10"/>
        <v>-8.1082911138792785E-4</v>
      </c>
      <c r="K77" s="5"/>
    </row>
    <row r="78" spans="1:11" x14ac:dyDescent="0.2">
      <c r="A78" s="127">
        <f>'DJI Components'!A79</f>
        <v>44182</v>
      </c>
      <c r="B78" s="164">
        <v>7.1483217210195783E-3</v>
      </c>
      <c r="C78" s="165">
        <v>4.0954880238329907E-3</v>
      </c>
      <c r="D78" s="165">
        <v>4.935575206917342E-3</v>
      </c>
      <c r="E78" s="166">
        <f>SUMPRODUCT('Max Diversification'!B76:AE76,'Max Diversification'!$B$259:$AE$259)</f>
        <v>5.8718045728636077E-3</v>
      </c>
      <c r="F78" s="5"/>
      <c r="G78" s="170">
        <f>'DJI Components'!A79</f>
        <v>44182</v>
      </c>
      <c r="H78" s="161">
        <f t="shared" si="8"/>
        <v>-1.2765171481559706E-3</v>
      </c>
      <c r="I78" s="161">
        <f t="shared" si="9"/>
        <v>1.776316549030617E-3</v>
      </c>
      <c r="J78" s="163">
        <f t="shared" si="10"/>
        <v>9.3622936594626571E-4</v>
      </c>
      <c r="K78" s="5"/>
    </row>
    <row r="79" spans="1:11" x14ac:dyDescent="0.2">
      <c r="A79" s="127">
        <f>'DJI Components'!A80</f>
        <v>44183</v>
      </c>
      <c r="B79" s="164">
        <v>-1.4640614429912823E-3</v>
      </c>
      <c r="C79" s="165">
        <v>-3.5094686352698267E-3</v>
      </c>
      <c r="D79" s="165">
        <v>-4.1025140108179592E-3</v>
      </c>
      <c r="E79" s="166">
        <f>SUMPRODUCT('Max Diversification'!B77:AE77,'Max Diversification'!$B$259:$AE$259)</f>
        <v>-2.0883841635688642E-3</v>
      </c>
      <c r="F79" s="5"/>
      <c r="G79" s="170">
        <f>'DJI Components'!A80</f>
        <v>44183</v>
      </c>
      <c r="H79" s="161">
        <f t="shared" si="8"/>
        <v>-6.2432272057758183E-4</v>
      </c>
      <c r="I79" s="161">
        <f t="shared" si="9"/>
        <v>1.4210844717009626E-3</v>
      </c>
      <c r="J79" s="163">
        <f t="shared" si="10"/>
        <v>2.014129847249095E-3</v>
      </c>
      <c r="K79" s="5"/>
    </row>
    <row r="80" spans="1:11" x14ac:dyDescent="0.2">
      <c r="A80" s="127">
        <f>'DJI Components'!A81</f>
        <v>44186</v>
      </c>
      <c r="B80" s="164">
        <v>-4.3209646686582313E-3</v>
      </c>
      <c r="C80" s="165">
        <v>-1.0875016619315107E-3</v>
      </c>
      <c r="D80" s="165">
        <v>1.2392702884949092E-3</v>
      </c>
      <c r="E80" s="166">
        <f>SUMPRODUCT('Max Diversification'!B78:AE78,'Max Diversification'!$B$259:$AE$259)</f>
        <v>-2.0130277361191679E-3</v>
      </c>
      <c r="F80" s="5"/>
      <c r="G80" s="170">
        <f>'DJI Components'!A81</f>
        <v>44186</v>
      </c>
      <c r="H80" s="161">
        <f t="shared" si="8"/>
        <v>2.3079369325390633E-3</v>
      </c>
      <c r="I80" s="161">
        <f t="shared" si="9"/>
        <v>-9.2552607418765719E-4</v>
      </c>
      <c r="J80" s="163">
        <f t="shared" si="10"/>
        <v>-3.2522980246140771E-3</v>
      </c>
      <c r="K80" s="5"/>
    </row>
    <row r="81" spans="1:11" x14ac:dyDescent="0.2">
      <c r="A81" s="127">
        <f>'DJI Components'!A82</f>
        <v>44187</v>
      </c>
      <c r="B81" s="164">
        <v>-5.3554633864041912E-3</v>
      </c>
      <c r="C81" s="165">
        <v>-7.1056660501197808E-3</v>
      </c>
      <c r="D81" s="165">
        <v>-6.6500201049428664E-3</v>
      </c>
      <c r="E81" s="166">
        <f>SUMPRODUCT('Max Diversification'!B79:AE79,'Max Diversification'!$B$259:$AE$259)</f>
        <v>-6.1660769516961554E-3</v>
      </c>
      <c r="F81" s="5"/>
      <c r="G81" s="170">
        <f>'DJI Components'!A82</f>
        <v>44187</v>
      </c>
      <c r="H81" s="161">
        <f t="shared" si="8"/>
        <v>-8.1061356529196424E-4</v>
      </c>
      <c r="I81" s="161">
        <f t="shared" si="9"/>
        <v>9.3958909842362538E-4</v>
      </c>
      <c r="J81" s="163">
        <f t="shared" si="10"/>
        <v>4.8394315324671103E-4</v>
      </c>
      <c r="K81" s="5"/>
    </row>
    <row r="82" spans="1:11" x14ac:dyDescent="0.2">
      <c r="A82" s="127">
        <f>'DJI Components'!A83</f>
        <v>44188</v>
      </c>
      <c r="B82" s="164">
        <v>-4.3162582445665136E-3</v>
      </c>
      <c r="C82" s="165">
        <v>4.2888306972867123E-3</v>
      </c>
      <c r="D82" s="165">
        <v>3.8086975700231118E-3</v>
      </c>
      <c r="E82" s="166">
        <f>SUMPRODUCT('Max Diversification'!B80:AE80,'Max Diversification'!$B$259:$AE$259)</f>
        <v>2.9248279312994365E-3</v>
      </c>
      <c r="F82" s="5"/>
      <c r="G82" s="170">
        <f>'DJI Components'!A83</f>
        <v>44188</v>
      </c>
      <c r="H82" s="161">
        <f t="shared" si="8"/>
        <v>7.2410861758659502E-3</v>
      </c>
      <c r="I82" s="161">
        <f t="shared" si="9"/>
        <v>-1.3640027659872758E-3</v>
      </c>
      <c r="J82" s="163">
        <f t="shared" si="10"/>
        <v>-8.8386963872367531E-4</v>
      </c>
      <c r="K82" s="5"/>
    </row>
    <row r="83" spans="1:11" x14ac:dyDescent="0.2">
      <c r="A83" s="127">
        <f>'DJI Components'!A84</f>
        <v>44189</v>
      </c>
      <c r="B83" s="164">
        <v>2.9991513954381391E-3</v>
      </c>
      <c r="C83" s="165">
        <v>2.2957872095809833E-3</v>
      </c>
      <c r="D83" s="165">
        <v>2.3246065444111341E-3</v>
      </c>
      <c r="E83" s="166">
        <f>SUMPRODUCT('Max Diversification'!B81:AE81,'Max Diversification'!$B$259:$AE$259)</f>
        <v>3.0544930952293931E-3</v>
      </c>
      <c r="F83" s="5"/>
      <c r="G83" s="170">
        <f>'DJI Components'!A84</f>
        <v>44189</v>
      </c>
      <c r="H83" s="161">
        <f t="shared" si="8"/>
        <v>5.5341699791254008E-5</v>
      </c>
      <c r="I83" s="161">
        <f t="shared" si="9"/>
        <v>7.5870588564840979E-4</v>
      </c>
      <c r="J83" s="163">
        <f t="shared" si="10"/>
        <v>7.2988655081825896E-4</v>
      </c>
      <c r="K83" s="5"/>
    </row>
    <row r="84" spans="1:11" x14ac:dyDescent="0.2">
      <c r="A84" s="127">
        <f>'DJI Components'!A85</f>
        <v>44193</v>
      </c>
      <c r="B84" s="164">
        <v>1.1210825859461657E-3</v>
      </c>
      <c r="C84" s="165">
        <v>6.1499632003404244E-3</v>
      </c>
      <c r="D84" s="165">
        <v>6.7583072377463971E-3</v>
      </c>
      <c r="E84" s="166">
        <f>SUMPRODUCT('Max Diversification'!B82:AE82,'Max Diversification'!$B$259:$AE$259)</f>
        <v>7.5823639872095441E-3</v>
      </c>
      <c r="F84" s="5"/>
      <c r="G84" s="170">
        <f>'DJI Components'!A85</f>
        <v>44193</v>
      </c>
      <c r="H84" s="161">
        <f t="shared" si="8"/>
        <v>6.4612814012633786E-3</v>
      </c>
      <c r="I84" s="161">
        <f t="shared" si="9"/>
        <v>1.4324007868691197E-3</v>
      </c>
      <c r="J84" s="163">
        <f t="shared" si="10"/>
        <v>8.2405674946314702E-4</v>
      </c>
      <c r="K84" s="5"/>
    </row>
    <row r="85" spans="1:11" x14ac:dyDescent="0.2">
      <c r="A85" s="127">
        <f>'DJI Components'!A86</f>
        <v>44194</v>
      </c>
      <c r="B85" s="164">
        <v>-4.632649828013688E-3</v>
      </c>
      <c r="C85" s="165">
        <v>-1.1340323249058647E-3</v>
      </c>
      <c r="D85" s="165">
        <v>-2.2464171619693829E-3</v>
      </c>
      <c r="E85" s="166">
        <f>SUMPRODUCT('Max Diversification'!B83:AE83,'Max Diversification'!$B$259:$AE$259)</f>
        <v>-8.1653461906017969E-4</v>
      </c>
      <c r="F85" s="5"/>
      <c r="G85" s="170">
        <f>'DJI Components'!A86</f>
        <v>44194</v>
      </c>
      <c r="H85" s="161">
        <f t="shared" si="8"/>
        <v>3.8161152089535083E-3</v>
      </c>
      <c r="I85" s="161">
        <f t="shared" si="9"/>
        <v>3.1749770584568499E-4</v>
      </c>
      <c r="J85" s="163">
        <f t="shared" si="10"/>
        <v>1.4298825429092032E-3</v>
      </c>
      <c r="K85" s="5"/>
    </row>
    <row r="86" spans="1:11" x14ac:dyDescent="0.2">
      <c r="A86" s="127">
        <f>'DJI Components'!A87</f>
        <v>44195</v>
      </c>
      <c r="B86" s="164">
        <v>1.4929281262469954E-3</v>
      </c>
      <c r="C86" s="165">
        <v>2.292337046296312E-3</v>
      </c>
      <c r="D86" s="165">
        <v>2.4357464331594691E-3</v>
      </c>
      <c r="E86" s="166">
        <f>SUMPRODUCT('Max Diversification'!B84:AE84,'Max Diversification'!$B$259:$AE$259)</f>
        <v>6.8481943594698503E-4</v>
      </c>
      <c r="F86" s="5"/>
      <c r="G86" s="170">
        <f>'DJI Components'!A87</f>
        <v>44195</v>
      </c>
      <c r="H86" s="161">
        <f t="shared" si="8"/>
        <v>-8.0810869030001039E-4</v>
      </c>
      <c r="I86" s="161">
        <f t="shared" si="9"/>
        <v>-1.607517610349327E-3</v>
      </c>
      <c r="J86" s="163">
        <f t="shared" si="10"/>
        <v>-1.7509269972124841E-3</v>
      </c>
      <c r="K86" s="5"/>
    </row>
    <row r="87" spans="1:11" x14ac:dyDescent="0.2">
      <c r="A87" s="127">
        <f>'DJI Components'!A88</f>
        <v>44196</v>
      </c>
      <c r="B87" s="164">
        <v>4.02662110505554E-3</v>
      </c>
      <c r="C87" s="165">
        <v>6.6591711633459489E-3</v>
      </c>
      <c r="D87" s="165">
        <v>6.4755951746753304E-3</v>
      </c>
      <c r="E87" s="166">
        <f>SUMPRODUCT('Max Diversification'!B85:AE85,'Max Diversification'!$B$259:$AE$259)</f>
        <v>8.1802691190343609E-3</v>
      </c>
      <c r="F87" s="5"/>
      <c r="G87" s="170">
        <f>'DJI Components'!A88</f>
        <v>44196</v>
      </c>
      <c r="H87" s="161">
        <f t="shared" si="8"/>
        <v>4.1536480139788209E-3</v>
      </c>
      <c r="I87" s="161">
        <f t="shared" si="9"/>
        <v>1.521097955688412E-3</v>
      </c>
      <c r="J87" s="163">
        <f t="shared" si="10"/>
        <v>1.7046739443590305E-3</v>
      </c>
      <c r="K87" s="5"/>
    </row>
    <row r="88" spans="1:11" x14ac:dyDescent="0.2">
      <c r="A88" s="127">
        <f>'DJI Components'!A89</f>
        <v>44200</v>
      </c>
      <c r="B88" s="164">
        <v>-1.6668213417796313E-2</v>
      </c>
      <c r="C88" s="165">
        <v>-1.1770870215438097E-2</v>
      </c>
      <c r="D88" s="165">
        <v>-1.250029405537656E-2</v>
      </c>
      <c r="E88" s="166">
        <f>SUMPRODUCT('Max Diversification'!B86:AE86,'Max Diversification'!$B$259:$AE$259)</f>
        <v>-1.0830517059461415E-2</v>
      </c>
      <c r="F88" s="5"/>
      <c r="G88" s="170">
        <f>'DJI Components'!A89</f>
        <v>44200</v>
      </c>
      <c r="H88" s="161">
        <f t="shared" si="8"/>
        <v>5.8376963583348981E-3</v>
      </c>
      <c r="I88" s="161">
        <f t="shared" si="9"/>
        <v>9.4035315597668263E-4</v>
      </c>
      <c r="J88" s="163">
        <f t="shared" si="10"/>
        <v>1.669776995915145E-3</v>
      </c>
      <c r="K88" s="5"/>
    </row>
    <row r="89" spans="1:11" x14ac:dyDescent="0.2">
      <c r="A89" s="127">
        <f>'DJI Components'!A90</f>
        <v>44201</v>
      </c>
      <c r="B89" s="164">
        <v>-1.592871100138415E-3</v>
      </c>
      <c r="C89" s="165">
        <v>6.0739578192183221E-3</v>
      </c>
      <c r="D89" s="165">
        <v>5.5489217304589555E-3</v>
      </c>
      <c r="E89" s="166">
        <f>SUMPRODUCT('Max Diversification'!B87:AE87,'Max Diversification'!$B$259:$AE$259)</f>
        <v>3.1002507940178121E-3</v>
      </c>
      <c r="F89" s="5"/>
      <c r="G89" s="170">
        <f>'DJI Components'!A90</f>
        <v>44201</v>
      </c>
      <c r="H89" s="161">
        <f t="shared" si="8"/>
        <v>4.6931218941562271E-3</v>
      </c>
      <c r="I89" s="161">
        <f t="shared" si="9"/>
        <v>-2.97370702520051E-3</v>
      </c>
      <c r="J89" s="163">
        <f t="shared" si="10"/>
        <v>-2.4486709364411434E-3</v>
      </c>
      <c r="K89" s="5"/>
    </row>
    <row r="90" spans="1:11" x14ac:dyDescent="0.2">
      <c r="A90" s="127">
        <f>'DJI Components'!A91</f>
        <v>44202</v>
      </c>
      <c r="B90" s="164">
        <v>1.5337858574970976E-2</v>
      </c>
      <c r="C90" s="165">
        <v>1.4599154986813707E-2</v>
      </c>
      <c r="D90" s="165">
        <v>1.4405296200265871E-2</v>
      </c>
      <c r="E90" s="166">
        <f>SUMPRODUCT('Max Diversification'!B88:AE88,'Max Diversification'!$B$259:$AE$259)</f>
        <v>1.1481936261285738E-2</v>
      </c>
      <c r="F90" s="5"/>
      <c r="G90" s="170">
        <f>'DJI Components'!A91</f>
        <v>44202</v>
      </c>
      <c r="H90" s="161">
        <f t="shared" si="8"/>
        <v>-3.8559223136852387E-3</v>
      </c>
      <c r="I90" s="161">
        <f t="shared" si="9"/>
        <v>-3.117218725527969E-3</v>
      </c>
      <c r="J90" s="163">
        <f t="shared" si="10"/>
        <v>-2.9233599389801336E-3</v>
      </c>
      <c r="K90" s="5"/>
    </row>
    <row r="91" spans="1:11" x14ac:dyDescent="0.2">
      <c r="A91" s="127">
        <f>'DJI Components'!A92</f>
        <v>44203</v>
      </c>
      <c r="B91" s="164">
        <v>-2.5253214471623233E-2</v>
      </c>
      <c r="C91" s="165">
        <v>7.296795458867896E-3</v>
      </c>
      <c r="D91" s="165">
        <v>6.8677950268249965E-3</v>
      </c>
      <c r="E91" s="166">
        <f>SUMPRODUCT('Max Diversification'!B89:AE89,'Max Diversification'!$B$259:$AE$259)</f>
        <v>6.871317856752668E-3</v>
      </c>
      <c r="F91" s="5"/>
      <c r="G91" s="170">
        <f>'DJI Components'!A92</f>
        <v>44203</v>
      </c>
      <c r="H91" s="161">
        <f t="shared" si="8"/>
        <v>3.21245323283759E-2</v>
      </c>
      <c r="I91" s="161">
        <f t="shared" si="9"/>
        <v>-4.2547760211522796E-4</v>
      </c>
      <c r="J91" s="163">
        <f t="shared" si="10"/>
        <v>3.5228299276714517E-6</v>
      </c>
      <c r="K91" s="5"/>
    </row>
    <row r="92" spans="1:11" x14ac:dyDescent="0.2">
      <c r="A92" s="127">
        <f>'DJI Components'!A93</f>
        <v>44204</v>
      </c>
      <c r="B92" s="164">
        <v>-1.7699892136628391E-2</v>
      </c>
      <c r="C92" s="165">
        <v>1.3150508181078878E-3</v>
      </c>
      <c r="D92" s="165">
        <v>1.8311189057873545E-3</v>
      </c>
      <c r="E92" s="166">
        <f>SUMPRODUCT('Max Diversification'!B90:AE90,'Max Diversification'!$B$259:$AE$259)</f>
        <v>2.3002301672494798E-3</v>
      </c>
      <c r="F92" s="5"/>
      <c r="G92" s="170">
        <f>'DJI Components'!A93</f>
        <v>44204</v>
      </c>
      <c r="H92" s="161">
        <f t="shared" si="8"/>
        <v>2.0000122303877869E-2</v>
      </c>
      <c r="I92" s="161">
        <f t="shared" si="9"/>
        <v>9.8517934914159203E-4</v>
      </c>
      <c r="J92" s="163">
        <f t="shared" si="10"/>
        <v>4.6911126146212531E-4</v>
      </c>
      <c r="K92" s="5"/>
    </row>
    <row r="93" spans="1:11" x14ac:dyDescent="0.2">
      <c r="A93" s="127">
        <f>'DJI Components'!A94</f>
        <v>44207</v>
      </c>
      <c r="B93" s="164">
        <v>-8.4511835792056567E-3</v>
      </c>
      <c r="C93" s="165">
        <v>-7.3077787672999302E-4</v>
      </c>
      <c r="D93" s="165">
        <v>-2.8709269447492192E-3</v>
      </c>
      <c r="E93" s="166">
        <f>SUMPRODUCT('Max Diversification'!B91:AE91,'Max Diversification'!$B$259:$AE$259)</f>
        <v>-8.2130772664278518E-4</v>
      </c>
      <c r="F93" s="5"/>
      <c r="G93" s="170">
        <f>'DJI Components'!A94</f>
        <v>44207</v>
      </c>
      <c r="H93" s="161">
        <f t="shared" si="8"/>
        <v>7.6298758525628714E-3</v>
      </c>
      <c r="I93" s="161">
        <f t="shared" si="9"/>
        <v>-9.0529849912792163E-5</v>
      </c>
      <c r="J93" s="163">
        <f t="shared" si="10"/>
        <v>2.0496192181064339E-3</v>
      </c>
      <c r="K93" s="5"/>
    </row>
    <row r="94" spans="1:11" x14ac:dyDescent="0.2">
      <c r="A94" s="127">
        <f>'DJI Components'!A95</f>
        <v>44208</v>
      </c>
      <c r="B94" s="164">
        <v>7.7444481628316693E-3</v>
      </c>
      <c r="C94" s="165">
        <v>3.4768410463976765E-3</v>
      </c>
      <c r="D94" s="165">
        <v>1.9349414631832929E-3</v>
      </c>
      <c r="E94" s="166">
        <f>SUMPRODUCT('Max Diversification'!B92:AE92,'Max Diversification'!$B$259:$AE$259)</f>
        <v>5.6145502354124316E-4</v>
      </c>
      <c r="F94" s="5"/>
      <c r="G94" s="170">
        <f>'DJI Components'!A95</f>
        <v>44208</v>
      </c>
      <c r="H94" s="161">
        <f t="shared" si="8"/>
        <v>-7.1829931392904259E-3</v>
      </c>
      <c r="I94" s="161">
        <f t="shared" si="9"/>
        <v>-2.9153860228564336E-3</v>
      </c>
      <c r="J94" s="163">
        <f t="shared" si="10"/>
        <v>-1.3734864396420497E-3</v>
      </c>
      <c r="K94" s="5"/>
    </row>
    <row r="95" spans="1:11" x14ac:dyDescent="0.2">
      <c r="A95" s="127">
        <f>'DJI Components'!A96</f>
        <v>44209</v>
      </c>
      <c r="B95" s="164">
        <v>-1.28646959831746E-3</v>
      </c>
      <c r="C95" s="165">
        <v>1.2979118452382458E-3</v>
      </c>
      <c r="D95" s="165">
        <v>-2.6457504323473824E-4</v>
      </c>
      <c r="E95" s="166">
        <f>SUMPRODUCT('Max Diversification'!B93:AE93,'Max Diversification'!$B$259:$AE$259)</f>
        <v>6.3811595377423383E-4</v>
      </c>
      <c r="F95" s="5"/>
      <c r="G95" s="170">
        <f>'DJI Components'!A96</f>
        <v>44209</v>
      </c>
      <c r="H95" s="161">
        <f t="shared" si="8"/>
        <v>1.9245855520916939E-3</v>
      </c>
      <c r="I95" s="161">
        <f t="shared" si="9"/>
        <v>-6.5979589146401201E-4</v>
      </c>
      <c r="J95" s="163">
        <f t="shared" si="10"/>
        <v>9.0269099700897206E-4</v>
      </c>
      <c r="K95" s="5"/>
    </row>
    <row r="96" spans="1:11" x14ac:dyDescent="0.2">
      <c r="A96" s="127">
        <f>'DJI Components'!A97</f>
        <v>44210</v>
      </c>
      <c r="B96" s="164">
        <v>1.0259275639870583E-3</v>
      </c>
      <c r="C96" s="165">
        <v>-5.469802801216961E-4</v>
      </c>
      <c r="D96" s="165">
        <v>-2.2198633826210346E-3</v>
      </c>
      <c r="E96" s="166">
        <f>SUMPRODUCT('Max Diversification'!B94:AE94,'Max Diversification'!$B$259:$AE$259)</f>
        <v>-3.2215826170999351E-3</v>
      </c>
      <c r="F96" s="5"/>
      <c r="G96" s="170">
        <f>'DJI Components'!A97</f>
        <v>44210</v>
      </c>
      <c r="H96" s="161">
        <f t="shared" si="8"/>
        <v>-4.2475101810869938E-3</v>
      </c>
      <c r="I96" s="161">
        <f t="shared" si="9"/>
        <v>-2.674602336978239E-3</v>
      </c>
      <c r="J96" s="163">
        <f t="shared" si="10"/>
        <v>-1.0017192344789006E-3</v>
      </c>
      <c r="K96" s="5"/>
    </row>
    <row r="97" spans="1:11" x14ac:dyDescent="0.2">
      <c r="A97" s="127">
        <f>'DJI Components'!A98</f>
        <v>44211</v>
      </c>
      <c r="B97" s="164">
        <v>-4.8382940190632457E-3</v>
      </c>
      <c r="C97" s="165">
        <v>-7.4154000876282813E-3</v>
      </c>
      <c r="D97" s="165">
        <v>-5.7196291114472997E-3</v>
      </c>
      <c r="E97" s="166">
        <f>SUMPRODUCT('Max Diversification'!B95:AE95,'Max Diversification'!$B$259:$AE$259)</f>
        <v>-3.6436439976843607E-3</v>
      </c>
      <c r="F97" s="5"/>
      <c r="G97" s="170">
        <f>'DJI Components'!A98</f>
        <v>44211</v>
      </c>
      <c r="H97" s="161">
        <f t="shared" si="8"/>
        <v>1.194650021378885E-3</v>
      </c>
      <c r="I97" s="161">
        <f t="shared" si="9"/>
        <v>3.7717560899439206E-3</v>
      </c>
      <c r="J97" s="163">
        <f t="shared" si="10"/>
        <v>2.075985113762939E-3</v>
      </c>
      <c r="K97" s="5"/>
    </row>
    <row r="98" spans="1:11" x14ac:dyDescent="0.2">
      <c r="A98" s="127">
        <f>'DJI Components'!A99</f>
        <v>44215</v>
      </c>
      <c r="B98" s="164">
        <v>2.1406613141072024E-2</v>
      </c>
      <c r="C98" s="165">
        <v>3.6768433361706807E-3</v>
      </c>
      <c r="D98" s="165">
        <v>3.7729285077754415E-3</v>
      </c>
      <c r="E98" s="166">
        <f>SUMPRODUCT('Max Diversification'!B96:AE96,'Max Diversification'!$B$259:$AE$259)</f>
        <v>4.2161379922829405E-4</v>
      </c>
      <c r="F98" s="5"/>
      <c r="G98" s="170">
        <f>'DJI Components'!A99</f>
        <v>44215</v>
      </c>
      <c r="H98" s="161">
        <f t="shared" si="8"/>
        <v>-2.0984999341843731E-2</v>
      </c>
      <c r="I98" s="161">
        <f t="shared" si="9"/>
        <v>-3.2552295369423865E-3</v>
      </c>
      <c r="J98" s="163">
        <f t="shared" si="10"/>
        <v>-3.3513147085471474E-3</v>
      </c>
      <c r="K98" s="5"/>
    </row>
    <row r="99" spans="1:11" x14ac:dyDescent="0.2">
      <c r="A99" s="127">
        <f>'DJI Components'!A100</f>
        <v>44216</v>
      </c>
      <c r="B99" s="164">
        <v>6.6554071826212518E-3</v>
      </c>
      <c r="C99" s="165">
        <v>8.278801417940098E-3</v>
      </c>
      <c r="D99" s="165">
        <v>8.3367495923121204E-3</v>
      </c>
      <c r="E99" s="166">
        <f>SUMPRODUCT('Max Diversification'!B97:AE97,'Max Diversification'!$B$259:$AE$259)</f>
        <v>7.9604635141992675E-3</v>
      </c>
      <c r="F99" s="5"/>
      <c r="G99" s="170">
        <f>'DJI Components'!A100</f>
        <v>44216</v>
      </c>
      <c r="H99" s="161">
        <f t="shared" si="8"/>
        <v>1.3050563315780157E-3</v>
      </c>
      <c r="I99" s="161">
        <f t="shared" si="9"/>
        <v>-3.1833790374083057E-4</v>
      </c>
      <c r="J99" s="163">
        <f t="shared" si="10"/>
        <v>-3.7628607811285297E-4</v>
      </c>
      <c r="K99" s="5"/>
    </row>
    <row r="100" spans="1:11" x14ac:dyDescent="0.2">
      <c r="A100" s="127">
        <f>'DJI Components'!A101</f>
        <v>44217</v>
      </c>
      <c r="B100" s="164">
        <v>2.5843265802921716E-3</v>
      </c>
      <c r="C100" s="165">
        <v>-7.2597974411741121E-4</v>
      </c>
      <c r="D100" s="165">
        <v>-3.9662207527302318E-4</v>
      </c>
      <c r="E100" s="166">
        <f>SUMPRODUCT('Max Diversification'!B98:AE98,'Max Diversification'!$B$259:$AE$259)</f>
        <v>5.5015394814620961E-4</v>
      </c>
      <c r="F100" s="5"/>
      <c r="G100" s="170">
        <f>'DJI Components'!A101</f>
        <v>44217</v>
      </c>
      <c r="H100" s="161">
        <f t="shared" si="8"/>
        <v>-2.0341726321459622E-3</v>
      </c>
      <c r="I100" s="161">
        <f t="shared" si="9"/>
        <v>1.2761336922636208E-3</v>
      </c>
      <c r="J100" s="163">
        <f t="shared" si="10"/>
        <v>9.4677602341923278E-4</v>
      </c>
      <c r="K100" s="5"/>
    </row>
    <row r="101" spans="1:11" x14ac:dyDescent="0.2">
      <c r="A101" s="127">
        <f>'DJI Components'!A102</f>
        <v>44218</v>
      </c>
      <c r="B101" s="164">
        <v>-9.3245407964202623E-3</v>
      </c>
      <c r="C101" s="165">
        <v>-8.1344959172585714E-3</v>
      </c>
      <c r="D101" s="165">
        <v>-5.7425565362597686E-3</v>
      </c>
      <c r="E101" s="166">
        <f>SUMPRODUCT('Max Diversification'!B99:AE99,'Max Diversification'!$B$259:$AE$259)</f>
        <v>-7.0522335159875198E-3</v>
      </c>
      <c r="F101" s="5"/>
      <c r="G101" s="170">
        <f>'DJI Components'!A102</f>
        <v>44218</v>
      </c>
      <c r="H101" s="161">
        <f t="shared" si="8"/>
        <v>2.2723072804327425E-3</v>
      </c>
      <c r="I101" s="161">
        <f t="shared" si="9"/>
        <v>1.0822624012710516E-3</v>
      </c>
      <c r="J101" s="163">
        <f t="shared" si="10"/>
        <v>-1.3096769797277513E-3</v>
      </c>
      <c r="K101" s="5"/>
    </row>
    <row r="102" spans="1:11" x14ac:dyDescent="0.2">
      <c r="A102" s="127">
        <f>'DJI Components'!A103</f>
        <v>44221</v>
      </c>
      <c r="B102" s="164">
        <v>8.0769477597331385E-3</v>
      </c>
      <c r="C102" s="165">
        <v>-8.9659235769088135E-4</v>
      </c>
      <c r="D102" s="165">
        <v>-1.193019448991417E-3</v>
      </c>
      <c r="E102" s="166">
        <f>SUMPRODUCT('Max Diversification'!B100:AE100,'Max Diversification'!$B$259:$AE$259)</f>
        <v>2.224968895082449E-3</v>
      </c>
      <c r="F102" s="5"/>
      <c r="G102" s="170">
        <f>'DJI Components'!A103</f>
        <v>44221</v>
      </c>
      <c r="H102" s="161">
        <f t="shared" si="8"/>
        <v>-5.8519788646506895E-3</v>
      </c>
      <c r="I102" s="161">
        <f t="shared" si="9"/>
        <v>3.1215612527733302E-3</v>
      </c>
      <c r="J102" s="163">
        <f t="shared" si="10"/>
        <v>3.417988344073866E-3</v>
      </c>
      <c r="K102" s="5"/>
    </row>
    <row r="103" spans="1:11" x14ac:dyDescent="0.2">
      <c r="A103" s="127">
        <f>'DJI Components'!A104</f>
        <v>44222</v>
      </c>
      <c r="B103" s="164">
        <v>3.2242387593549214E-2</v>
      </c>
      <c r="C103" s="165">
        <v>-1.1442547590263309E-3</v>
      </c>
      <c r="D103" s="165">
        <v>-7.4160206718343336E-4</v>
      </c>
      <c r="E103" s="166">
        <f>SUMPRODUCT('Max Diversification'!B101:AE101,'Max Diversification'!$B$259:$AE$259)</f>
        <v>-8.2804329166304754E-4</v>
      </c>
      <c r="F103" s="5"/>
      <c r="G103" s="170">
        <f>'DJI Components'!A104</f>
        <v>44222</v>
      </c>
      <c r="H103" s="161">
        <f t="shared" si="8"/>
        <v>-3.3070430885212262E-2</v>
      </c>
      <c r="I103" s="161">
        <f t="shared" si="9"/>
        <v>3.1621146736328333E-4</v>
      </c>
      <c r="J103" s="163">
        <f t="shared" si="10"/>
        <v>-8.6441224479614186E-5</v>
      </c>
      <c r="K103" s="5"/>
    </row>
    <row r="104" spans="1:11" x14ac:dyDescent="0.2">
      <c r="A104" s="127">
        <f>'DJI Components'!A105</f>
        <v>44223</v>
      </c>
      <c r="B104" s="164">
        <v>5.9489013120895176E-2</v>
      </c>
      <c r="C104" s="165">
        <v>-1.8111683962339413E-2</v>
      </c>
      <c r="D104" s="165">
        <v>-2.0489031917727218E-2</v>
      </c>
      <c r="E104" s="166">
        <f>SUMPRODUCT('Max Diversification'!B102:AE102,'Max Diversification'!$B$259:$AE$259)</f>
        <v>-2.1163891645841166E-2</v>
      </c>
      <c r="F104" s="5"/>
      <c r="G104" s="170">
        <f>'DJI Components'!A105</f>
        <v>44223</v>
      </c>
      <c r="H104" s="161">
        <f t="shared" si="8"/>
        <v>-8.0652904766736339E-2</v>
      </c>
      <c r="I104" s="161">
        <f t="shared" si="9"/>
        <v>-3.0522076835017529E-3</v>
      </c>
      <c r="J104" s="163">
        <f t="shared" si="10"/>
        <v>-6.7485972811394748E-4</v>
      </c>
      <c r="K104" s="5"/>
    </row>
    <row r="105" spans="1:11" x14ac:dyDescent="0.2">
      <c r="A105" s="127">
        <f>'DJI Components'!A106</f>
        <v>44224</v>
      </c>
      <c r="B105" s="164">
        <v>-1.7245110823322449E-2</v>
      </c>
      <c r="C105" s="165">
        <v>9.6605273343937891E-3</v>
      </c>
      <c r="D105" s="165">
        <v>9.906224332305813E-3</v>
      </c>
      <c r="E105" s="166">
        <f>SUMPRODUCT('Max Diversification'!B103:AE103,'Max Diversification'!$B$259:$AE$259)</f>
        <v>9.078527705397077E-3</v>
      </c>
      <c r="F105" s="5"/>
      <c r="G105" s="170">
        <f>'DJI Components'!A106</f>
        <v>44224</v>
      </c>
      <c r="H105" s="161">
        <f t="shared" si="8"/>
        <v>2.6323638528719526E-2</v>
      </c>
      <c r="I105" s="161">
        <f t="shared" si="9"/>
        <v>-5.8199962899671207E-4</v>
      </c>
      <c r="J105" s="163">
        <f t="shared" si="10"/>
        <v>-8.2769662690873602E-4</v>
      </c>
      <c r="K105" s="5"/>
    </row>
    <row r="106" spans="1:11" x14ac:dyDescent="0.2">
      <c r="A106" s="127">
        <f>'DJI Components'!A107</f>
        <v>44225</v>
      </c>
      <c r="B106" s="164">
        <v>-4.205529272567618E-2</v>
      </c>
      <c r="C106" s="165">
        <v>-2.0398017595834254E-2</v>
      </c>
      <c r="D106" s="165">
        <v>-2.0283393718859677E-2</v>
      </c>
      <c r="E106" s="166">
        <f>SUMPRODUCT('Max Diversification'!B104:AE104,'Max Diversification'!$B$259:$AE$259)</f>
        <v>-1.8909289580154618E-2</v>
      </c>
      <c r="F106" s="5"/>
      <c r="G106" s="170">
        <f>'DJI Components'!A107</f>
        <v>44225</v>
      </c>
      <c r="H106" s="161">
        <f t="shared" si="8"/>
        <v>2.3146003145521562E-2</v>
      </c>
      <c r="I106" s="161">
        <f t="shared" si="9"/>
        <v>1.4887280156796363E-3</v>
      </c>
      <c r="J106" s="163">
        <f t="shared" si="10"/>
        <v>1.3741041387050588E-3</v>
      </c>
      <c r="K106" s="5"/>
    </row>
    <row r="107" spans="1:11" x14ac:dyDescent="0.2">
      <c r="A107" s="127">
        <f>'DJI Components'!A108</f>
        <v>44228</v>
      </c>
      <c r="B107" s="164">
        <v>-5.4454747451507914E-3</v>
      </c>
      <c r="C107" s="165">
        <v>7.4128353705303577E-3</v>
      </c>
      <c r="D107" s="165">
        <v>7.64743041135163E-3</v>
      </c>
      <c r="E107" s="166">
        <f>SUMPRODUCT('Max Diversification'!B105:AE105,'Max Diversification'!$B$259:$AE$259)</f>
        <v>6.3186667086518817E-3</v>
      </c>
      <c r="F107" s="5"/>
      <c r="G107" s="170">
        <f>'DJI Components'!A108</f>
        <v>44228</v>
      </c>
      <c r="H107" s="161">
        <f t="shared" si="8"/>
        <v>1.1764141453802673E-2</v>
      </c>
      <c r="I107" s="161">
        <f t="shared" si="9"/>
        <v>-1.094168661878476E-3</v>
      </c>
      <c r="J107" s="163">
        <f t="shared" si="10"/>
        <v>-1.3287637026997484E-3</v>
      </c>
      <c r="K107" s="5"/>
    </row>
    <row r="108" spans="1:11" x14ac:dyDescent="0.2">
      <c r="A108" s="127">
        <f>'DJI Components'!A109</f>
        <v>44229</v>
      </c>
      <c r="B108" s="164">
        <v>1.8081347704079086E-3</v>
      </c>
      <c r="C108" s="165">
        <v>1.4549330376276742E-2</v>
      </c>
      <c r="D108" s="165">
        <v>1.5741143145203251E-2</v>
      </c>
      <c r="E108" s="166">
        <f>SUMPRODUCT('Max Diversification'!B106:AE106,'Max Diversification'!$B$259:$AE$259)</f>
        <v>1.1769771642105456E-2</v>
      </c>
      <c r="F108" s="5"/>
      <c r="G108" s="170">
        <f>'DJI Components'!A109</f>
        <v>44229</v>
      </c>
      <c r="H108" s="161">
        <f t="shared" si="8"/>
        <v>9.9616368716975469E-3</v>
      </c>
      <c r="I108" s="161">
        <f t="shared" si="9"/>
        <v>-2.7795587341712859E-3</v>
      </c>
      <c r="J108" s="163">
        <f t="shared" si="10"/>
        <v>-3.9713715030977956E-3</v>
      </c>
      <c r="K108" s="5"/>
    </row>
    <row r="109" spans="1:11" x14ac:dyDescent="0.2">
      <c r="A109" s="127">
        <f>'DJI Components'!A110</f>
        <v>44230</v>
      </c>
      <c r="B109" s="164">
        <v>2.3803452407800542E-3</v>
      </c>
      <c r="C109" s="165">
        <v>1.3541726169822787E-3</v>
      </c>
      <c r="D109" s="165">
        <v>1.177027243683737E-3</v>
      </c>
      <c r="E109" s="166">
        <f>SUMPRODUCT('Max Diversification'!B107:AE107,'Max Diversification'!$B$259:$AE$259)</f>
        <v>-5.7628218918754563E-4</v>
      </c>
      <c r="F109" s="5"/>
      <c r="G109" s="170">
        <f>'DJI Components'!A110</f>
        <v>44230</v>
      </c>
      <c r="H109" s="161">
        <f t="shared" si="8"/>
        <v>-2.9566274299675996E-3</v>
      </c>
      <c r="I109" s="161">
        <f t="shared" si="9"/>
        <v>-1.9304548061698243E-3</v>
      </c>
      <c r="J109" s="163">
        <f t="shared" si="10"/>
        <v>-1.7533094328712826E-3</v>
      </c>
      <c r="K109" s="5"/>
    </row>
    <row r="110" spans="1:11" x14ac:dyDescent="0.2">
      <c r="A110" s="127">
        <f>'DJI Components'!A111</f>
        <v>44231</v>
      </c>
      <c r="B110" s="164">
        <v>9.1059891892600071E-3</v>
      </c>
      <c r="C110" s="165">
        <v>1.2342464457082713E-2</v>
      </c>
      <c r="D110" s="165">
        <v>1.0814487885534296E-2</v>
      </c>
      <c r="E110" s="166">
        <f>SUMPRODUCT('Max Diversification'!B108:AE108,'Max Diversification'!$B$259:$AE$259)</f>
        <v>1.1656121167739526E-2</v>
      </c>
      <c r="F110" s="5"/>
      <c r="G110" s="170">
        <f>'DJI Components'!A111</f>
        <v>44231</v>
      </c>
      <c r="H110" s="161">
        <f t="shared" si="8"/>
        <v>2.5501319784795185E-3</v>
      </c>
      <c r="I110" s="161">
        <f t="shared" si="9"/>
        <v>-6.8634328934318728E-4</v>
      </c>
      <c r="J110" s="163">
        <f t="shared" si="10"/>
        <v>8.4163328220522929E-4</v>
      </c>
      <c r="K110" s="5"/>
    </row>
    <row r="111" spans="1:11" x14ac:dyDescent="0.2">
      <c r="A111" s="127">
        <f>'DJI Components'!A112</f>
        <v>44232</v>
      </c>
      <c r="B111" s="164">
        <v>1.0571654852742274E-2</v>
      </c>
      <c r="C111" s="165">
        <v>4.7966208948171055E-3</v>
      </c>
      <c r="D111" s="165">
        <v>2.9746398908290228E-3</v>
      </c>
      <c r="E111" s="166">
        <f>SUMPRODUCT('Max Diversification'!B109:AE109,'Max Diversification'!$B$259:$AE$259)</f>
        <v>5.4045007945163837E-3</v>
      </c>
      <c r="F111" s="5"/>
      <c r="G111" s="170">
        <f>'DJI Components'!A112</f>
        <v>44232</v>
      </c>
      <c r="H111" s="161">
        <f t="shared" si="8"/>
        <v>-5.1671540582258904E-3</v>
      </c>
      <c r="I111" s="161">
        <f t="shared" si="9"/>
        <v>6.0787989969927816E-4</v>
      </c>
      <c r="J111" s="163">
        <f t="shared" si="10"/>
        <v>2.4298609036873609E-3</v>
      </c>
      <c r="K111" s="5"/>
    </row>
    <row r="112" spans="1:11" x14ac:dyDescent="0.2">
      <c r="A112" s="127">
        <f>'DJI Components'!A113</f>
        <v>44235</v>
      </c>
      <c r="B112" s="164">
        <v>9.7093637266931539E-3</v>
      </c>
      <c r="C112" s="165">
        <v>7.5524620697871936E-3</v>
      </c>
      <c r="D112" s="165">
        <v>7.6254709736407467E-3</v>
      </c>
      <c r="E112" s="166">
        <f>SUMPRODUCT('Max Diversification'!B110:AE110,'Max Diversification'!$B$259:$AE$259)</f>
        <v>4.4450381487566946E-3</v>
      </c>
      <c r="F112" s="5"/>
      <c r="G112" s="170">
        <f>'DJI Components'!A113</f>
        <v>44235</v>
      </c>
      <c r="H112" s="161">
        <f t="shared" si="8"/>
        <v>-5.2643255779364594E-3</v>
      </c>
      <c r="I112" s="161">
        <f t="shared" si="9"/>
        <v>-3.107423921030499E-3</v>
      </c>
      <c r="J112" s="163">
        <f t="shared" si="10"/>
        <v>-3.1804328248840521E-3</v>
      </c>
      <c r="K112" s="5"/>
    </row>
    <row r="113" spans="1:11" x14ac:dyDescent="0.2">
      <c r="A113" s="127">
        <f>'DJI Components'!A114</f>
        <v>44236</v>
      </c>
      <c r="B113" s="164">
        <v>9.240286935940184E-4</v>
      </c>
      <c r="C113" s="165">
        <v>-1.7499960911966858E-3</v>
      </c>
      <c r="D113" s="165">
        <v>-3.1638552005741616E-4</v>
      </c>
      <c r="E113" s="166">
        <f>SUMPRODUCT('Max Diversification'!B111:AE111,'Max Diversification'!$B$259:$AE$259)</f>
        <v>-1.3265133913110214E-3</v>
      </c>
      <c r="F113" s="5"/>
      <c r="G113" s="170">
        <f>'DJI Components'!A114</f>
        <v>44236</v>
      </c>
      <c r="H113" s="161">
        <f t="shared" si="8"/>
        <v>-2.2505420849050399E-3</v>
      </c>
      <c r="I113" s="161">
        <f t="shared" si="9"/>
        <v>4.2348269988566438E-4</v>
      </c>
      <c r="J113" s="163">
        <f t="shared" si="10"/>
        <v>-1.0101278712536053E-3</v>
      </c>
      <c r="K113" s="5"/>
    </row>
    <row r="114" spans="1:11" x14ac:dyDescent="0.2">
      <c r="A114" s="127">
        <f>'DJI Components'!A115</f>
        <v>44237</v>
      </c>
      <c r="B114" s="164">
        <v>8.727621459428713E-4</v>
      </c>
      <c r="C114" s="165">
        <v>1.8780942657970667E-3</v>
      </c>
      <c r="D114" s="165">
        <v>1.9750871929125058E-3</v>
      </c>
      <c r="E114" s="166">
        <f>SUMPRODUCT('Max Diversification'!B112:AE112,'Max Diversification'!$B$259:$AE$259)</f>
        <v>6.0982376293578216E-4</v>
      </c>
      <c r="F114" s="5"/>
      <c r="G114" s="170">
        <f>'DJI Components'!A115</f>
        <v>44237</v>
      </c>
      <c r="H114" s="161">
        <f t="shared" si="8"/>
        <v>-2.6293838300708915E-4</v>
      </c>
      <c r="I114" s="161">
        <f t="shared" si="9"/>
        <v>-1.2682705028612845E-3</v>
      </c>
      <c r="J114" s="163">
        <f t="shared" si="10"/>
        <v>-1.3652634299767237E-3</v>
      </c>
      <c r="K114" s="5"/>
    </row>
    <row r="115" spans="1:11" x14ac:dyDescent="0.2">
      <c r="A115" s="127">
        <f>'DJI Components'!A116</f>
        <v>44238</v>
      </c>
      <c r="B115" s="164">
        <v>-2.127102024796191E-2</v>
      </c>
      <c r="C115" s="165">
        <v>3.288478975469093E-5</v>
      </c>
      <c r="D115" s="165">
        <v>-2.2584277525772301E-4</v>
      </c>
      <c r="E115" s="166">
        <f>SUMPRODUCT('Max Diversification'!B113:AE113,'Max Diversification'!$B$259:$AE$259)</f>
        <v>8.4352721059386998E-4</v>
      </c>
      <c r="F115" s="5"/>
      <c r="G115" s="170">
        <f>'DJI Components'!A116</f>
        <v>44238</v>
      </c>
      <c r="H115" s="161">
        <f t="shared" si="8"/>
        <v>2.2114547458555778E-2</v>
      </c>
      <c r="I115" s="161">
        <f t="shared" si="9"/>
        <v>8.1064242083917902E-4</v>
      </c>
      <c r="J115" s="163">
        <f t="shared" si="10"/>
        <v>1.069369985851593E-3</v>
      </c>
      <c r="K115" s="5"/>
    </row>
    <row r="116" spans="1:11" x14ac:dyDescent="0.2">
      <c r="A116" s="127">
        <f>'DJI Components'!A117</f>
        <v>44239</v>
      </c>
      <c r="B116" s="164">
        <v>8.419824064344739E-3</v>
      </c>
      <c r="C116" s="165">
        <v>1.6852617515574794E-3</v>
      </c>
      <c r="D116" s="165">
        <v>8.8130394805085999E-4</v>
      </c>
      <c r="E116" s="166">
        <f>SUMPRODUCT('Max Diversification'!B114:AE114,'Max Diversification'!$B$259:$AE$259)</f>
        <v>8.1970935393004484E-4</v>
      </c>
      <c r="F116" s="5"/>
      <c r="G116" s="170">
        <f>'DJI Components'!A117</f>
        <v>44239</v>
      </c>
      <c r="H116" s="161">
        <f t="shared" si="8"/>
        <v>-7.6001147104146939E-3</v>
      </c>
      <c r="I116" s="161">
        <f t="shared" si="9"/>
        <v>-8.6555239762743457E-4</v>
      </c>
      <c r="J116" s="163">
        <f t="shared" si="10"/>
        <v>-6.1594594120815147E-5</v>
      </c>
      <c r="K116" s="5"/>
    </row>
    <row r="117" spans="1:11" x14ac:dyDescent="0.2">
      <c r="A117" s="127">
        <f>'DJI Components'!A118</f>
        <v>44243</v>
      </c>
      <c r="B117" s="164">
        <v>-1.1683545129914406E-2</v>
      </c>
      <c r="C117" s="165">
        <v>7.9061595222787266E-4</v>
      </c>
      <c r="D117" s="165">
        <v>2.0455585789487252E-3</v>
      </c>
      <c r="E117" s="166">
        <f>SUMPRODUCT('Max Diversification'!B115:AE115,'Max Diversification'!$B$259:$AE$259)</f>
        <v>-1.440105190709794E-3</v>
      </c>
      <c r="F117" s="5"/>
      <c r="G117" s="170">
        <f>'DJI Components'!A118</f>
        <v>44243</v>
      </c>
      <c r="H117" s="161">
        <f t="shared" si="8"/>
        <v>1.0243439939204612E-2</v>
      </c>
      <c r="I117" s="161">
        <f t="shared" si="9"/>
        <v>-2.2307211429376667E-3</v>
      </c>
      <c r="J117" s="163">
        <f t="shared" si="10"/>
        <v>-3.4856637696585192E-3</v>
      </c>
      <c r="K117" s="5"/>
    </row>
    <row r="118" spans="1:11" x14ac:dyDescent="0.2">
      <c r="A118" s="127">
        <f>'DJI Components'!A119</f>
        <v>44244</v>
      </c>
      <c r="B118" s="164">
        <v>2.8292032408396109E-4</v>
      </c>
      <c r="C118" s="165">
        <v>3.7253159036056303E-3</v>
      </c>
      <c r="D118" s="165">
        <v>2.8636460968665123E-3</v>
      </c>
      <c r="E118" s="166">
        <f>SUMPRODUCT('Max Diversification'!B116:AE116,'Max Diversification'!$B$259:$AE$259)</f>
        <v>5.3204768914277114E-3</v>
      </c>
      <c r="F118" s="5"/>
      <c r="G118" s="170">
        <f>'DJI Components'!A119</f>
        <v>44244</v>
      </c>
      <c r="H118" s="161">
        <f t="shared" si="8"/>
        <v>5.0375565673437504E-3</v>
      </c>
      <c r="I118" s="161">
        <f t="shared" si="9"/>
        <v>1.5951609878220811E-3</v>
      </c>
      <c r="J118" s="163">
        <f t="shared" si="10"/>
        <v>2.4568307945611991E-3</v>
      </c>
      <c r="K118" s="5"/>
    </row>
    <row r="119" spans="1:11" x14ac:dyDescent="0.2">
      <c r="A119" s="127">
        <f>'DJI Components'!A120</f>
        <v>44245</v>
      </c>
      <c r="B119" s="164">
        <v>1.4986833211482576E-2</v>
      </c>
      <c r="C119" s="165">
        <v>-3.9568423274866822E-3</v>
      </c>
      <c r="D119" s="165">
        <v>-3.7857819341524657E-3</v>
      </c>
      <c r="E119" s="166">
        <f>SUMPRODUCT('Max Diversification'!B117:AE117,'Max Diversification'!$B$259:$AE$259)</f>
        <v>-2.7339533162791729E-3</v>
      </c>
      <c r="F119" s="5"/>
      <c r="G119" s="170">
        <f>'DJI Components'!A120</f>
        <v>44245</v>
      </c>
      <c r="H119" s="161">
        <f t="shared" si="8"/>
        <v>-1.772078652776175E-2</v>
      </c>
      <c r="I119" s="161">
        <f t="shared" si="9"/>
        <v>1.2228890112075093E-3</v>
      </c>
      <c r="J119" s="163">
        <f t="shared" si="10"/>
        <v>1.0518286178732928E-3</v>
      </c>
      <c r="K119" s="5"/>
    </row>
    <row r="120" spans="1:11" x14ac:dyDescent="0.2">
      <c r="A120" s="127">
        <f>'DJI Components'!A121</f>
        <v>44246</v>
      </c>
      <c r="B120" s="164">
        <v>-1.5601470125138704E-2</v>
      </c>
      <c r="C120" s="165">
        <v>4.9762256925723074E-4</v>
      </c>
      <c r="D120" s="165">
        <v>3.1117690279858223E-5</v>
      </c>
      <c r="E120" s="166">
        <f>SUMPRODUCT('Max Diversification'!B118:AE118,'Max Diversification'!$B$259:$AE$259)</f>
        <v>-5.2476914605055292E-3</v>
      </c>
      <c r="F120" s="5"/>
      <c r="G120" s="170">
        <f>'DJI Components'!A121</f>
        <v>44246</v>
      </c>
      <c r="H120" s="161">
        <f t="shared" si="8"/>
        <v>1.0353778664633176E-2</v>
      </c>
      <c r="I120" s="161">
        <f t="shared" si="9"/>
        <v>-5.7453140297627596E-3</v>
      </c>
      <c r="J120" s="163">
        <f t="shared" si="10"/>
        <v>-5.2788091507853874E-3</v>
      </c>
      <c r="K120" s="5"/>
    </row>
    <row r="121" spans="1:11" x14ac:dyDescent="0.2">
      <c r="A121" s="127">
        <f>'DJI Components'!A122</f>
        <v>44249</v>
      </c>
      <c r="B121" s="164">
        <v>-2.3585001052505187E-3</v>
      </c>
      <c r="C121" s="165">
        <v>1.7233437488717892E-3</v>
      </c>
      <c r="D121" s="165">
        <v>8.690455929831753E-4</v>
      </c>
      <c r="E121" s="166">
        <f>SUMPRODUCT('Max Diversification'!B119:AE119,'Max Diversification'!$B$259:$AE$259)</f>
        <v>4.3713050366540277E-5</v>
      </c>
      <c r="F121" s="5"/>
      <c r="G121" s="170">
        <f>'DJI Components'!A122</f>
        <v>44249</v>
      </c>
      <c r="H121" s="161">
        <f t="shared" si="8"/>
        <v>2.402213155617059E-3</v>
      </c>
      <c r="I121" s="161">
        <f t="shared" si="9"/>
        <v>-1.679630698505249E-3</v>
      </c>
      <c r="J121" s="163">
        <f t="shared" si="10"/>
        <v>-8.2533254261663502E-4</v>
      </c>
      <c r="K121" s="5"/>
    </row>
    <row r="122" spans="1:11" x14ac:dyDescent="0.2">
      <c r="A122" s="127">
        <f>'DJI Components'!A123</f>
        <v>44250</v>
      </c>
      <c r="B122" s="164">
        <v>3.4028880301145399E-4</v>
      </c>
      <c r="C122" s="165">
        <v>8.5098964724193986E-4</v>
      </c>
      <c r="D122" s="165">
        <v>4.9680077432401326E-4</v>
      </c>
      <c r="E122" s="166">
        <f>SUMPRODUCT('Max Diversification'!B120:AE120,'Max Diversification'!$B$259:$AE$259)</f>
        <v>-9.7054470449088387E-5</v>
      </c>
      <c r="F122" s="5"/>
      <c r="G122" s="170">
        <f>'DJI Components'!A123</f>
        <v>44250</v>
      </c>
      <c r="H122" s="161">
        <f t="shared" si="8"/>
        <v>-4.3734327346054238E-4</v>
      </c>
      <c r="I122" s="161">
        <f t="shared" si="9"/>
        <v>-9.4804411769102825E-4</v>
      </c>
      <c r="J122" s="163">
        <f t="shared" si="10"/>
        <v>-5.9385524477310165E-4</v>
      </c>
      <c r="K122" s="5"/>
    </row>
    <row r="123" spans="1:11" x14ac:dyDescent="0.2">
      <c r="A123" s="127">
        <f>'DJI Components'!A124</f>
        <v>44251</v>
      </c>
      <c r="B123" s="164">
        <v>8.0281887797594084E-3</v>
      </c>
      <c r="C123" s="165">
        <v>1.300948124927037E-2</v>
      </c>
      <c r="D123" s="165">
        <v>1.3460547572957227E-2</v>
      </c>
      <c r="E123" s="166">
        <f>SUMPRODUCT('Max Diversification'!B121:AE121,'Max Diversification'!$B$259:$AE$259)</f>
        <v>8.0747446542983499E-3</v>
      </c>
      <c r="F123" s="5"/>
      <c r="G123" s="170">
        <f>'DJI Components'!A124</f>
        <v>44251</v>
      </c>
      <c r="H123" s="161">
        <f t="shared" si="8"/>
        <v>4.6555874538941472E-5</v>
      </c>
      <c r="I123" s="161">
        <f t="shared" si="9"/>
        <v>-4.9347365949720199E-3</v>
      </c>
      <c r="J123" s="163">
        <f t="shared" si="10"/>
        <v>-5.3858029186588767E-3</v>
      </c>
      <c r="K123" s="5"/>
    </row>
    <row r="124" spans="1:11" x14ac:dyDescent="0.2">
      <c r="A124" s="127">
        <f>'DJI Components'!A125</f>
        <v>44252</v>
      </c>
      <c r="B124" s="164">
        <v>6.1215078783187216E-3</v>
      </c>
      <c r="C124" s="165">
        <v>-1.6948127849417863E-2</v>
      </c>
      <c r="D124" s="165">
        <v>-1.7516189608489663E-2</v>
      </c>
      <c r="E124" s="166">
        <f>SUMPRODUCT('Max Diversification'!B122:AE122,'Max Diversification'!$B$259:$AE$259)</f>
        <v>-1.5134887006024856E-2</v>
      </c>
      <c r="F124" s="5"/>
      <c r="G124" s="170">
        <f>'DJI Components'!A125</f>
        <v>44252</v>
      </c>
      <c r="H124" s="161">
        <f t="shared" si="8"/>
        <v>-2.1256394884343575E-2</v>
      </c>
      <c r="I124" s="161">
        <f t="shared" si="9"/>
        <v>1.8132408433930072E-3</v>
      </c>
      <c r="J124" s="163">
        <f t="shared" si="10"/>
        <v>2.3813026024648073E-3</v>
      </c>
      <c r="K124" s="5"/>
    </row>
    <row r="125" spans="1:11" x14ac:dyDescent="0.2">
      <c r="A125" s="127">
        <f>'DJI Components'!A126</f>
        <v>44253</v>
      </c>
      <c r="B125" s="164">
        <v>-2.0568004772171126E-2</v>
      </c>
      <c r="C125" s="165">
        <v>-1.5986461442983702E-2</v>
      </c>
      <c r="D125" s="165">
        <v>-1.495573054081567E-2</v>
      </c>
      <c r="E125" s="166">
        <f>SUMPRODUCT('Max Diversification'!B123:AE123,'Max Diversification'!$B$259:$AE$259)</f>
        <v>-1.5594924619273863E-2</v>
      </c>
      <c r="F125" s="5"/>
      <c r="G125" s="170">
        <f>'DJI Components'!A126</f>
        <v>44253</v>
      </c>
      <c r="H125" s="161">
        <f t="shared" si="8"/>
        <v>4.9730801528972638E-3</v>
      </c>
      <c r="I125" s="161">
        <f t="shared" si="9"/>
        <v>3.9153682370983954E-4</v>
      </c>
      <c r="J125" s="163">
        <f t="shared" si="10"/>
        <v>-6.3919407845819225E-4</v>
      </c>
      <c r="K125" s="5"/>
    </row>
    <row r="126" spans="1:11" x14ac:dyDescent="0.2">
      <c r="A126" s="127">
        <f>'DJI Components'!A127</f>
        <v>44256</v>
      </c>
      <c r="B126" s="164">
        <v>7.7350728122460802E-3</v>
      </c>
      <c r="C126" s="165">
        <v>1.9231626813427844E-2</v>
      </c>
      <c r="D126" s="165">
        <v>1.9498667577039885E-2</v>
      </c>
      <c r="E126" s="166">
        <f>SUMPRODUCT('Max Diversification'!B124:AE124,'Max Diversification'!$B$259:$AE$259)</f>
        <v>1.6062467713040464E-2</v>
      </c>
      <c r="F126" s="5"/>
      <c r="G126" s="170">
        <f>'DJI Components'!A127</f>
        <v>44256</v>
      </c>
      <c r="H126" s="161">
        <f t="shared" si="8"/>
        <v>8.3273949007943836E-3</v>
      </c>
      <c r="I126" s="161">
        <f t="shared" si="9"/>
        <v>-3.1691591003873802E-3</v>
      </c>
      <c r="J126" s="163">
        <f t="shared" si="10"/>
        <v>-3.4361998639994215E-3</v>
      </c>
      <c r="K126" s="5"/>
    </row>
    <row r="127" spans="1:11" x14ac:dyDescent="0.2">
      <c r="A127" s="127">
        <f>'DJI Components'!A128</f>
        <v>44257</v>
      </c>
      <c r="B127" s="164">
        <v>3.8320484542770238E-3</v>
      </c>
      <c r="C127" s="165">
        <v>-4.4185630219097678E-3</v>
      </c>
      <c r="D127" s="165">
        <v>-4.5659638927671997E-3</v>
      </c>
      <c r="E127" s="166">
        <f>SUMPRODUCT('Max Diversification'!B125:AE125,'Max Diversification'!$B$259:$AE$259)</f>
        <v>-4.0813468988463034E-3</v>
      </c>
      <c r="F127" s="5"/>
      <c r="G127" s="170">
        <f>'DJI Components'!A128</f>
        <v>44257</v>
      </c>
      <c r="H127" s="161">
        <f t="shared" si="8"/>
        <v>-7.9133953531233276E-3</v>
      </c>
      <c r="I127" s="161">
        <f t="shared" si="9"/>
        <v>3.3721612306346436E-4</v>
      </c>
      <c r="J127" s="163">
        <f t="shared" si="10"/>
        <v>4.8461699392089632E-4</v>
      </c>
      <c r="K127" s="5"/>
    </row>
    <row r="128" spans="1:11" x14ac:dyDescent="0.2">
      <c r="A128" s="127">
        <f>'DJI Components'!A129</f>
        <v>44258</v>
      </c>
      <c r="B128" s="164">
        <v>5.1819040922491105E-3</v>
      </c>
      <c r="C128" s="165">
        <v>-3.4434645075459716E-3</v>
      </c>
      <c r="D128" s="165">
        <v>-3.8682421239876197E-3</v>
      </c>
      <c r="E128" s="166">
        <f>SUMPRODUCT('Max Diversification'!B126:AE126,'Max Diversification'!$B$259:$AE$259)</f>
        <v>-5.4990109692713658E-3</v>
      </c>
      <c r="F128" s="5"/>
      <c r="G128" s="170">
        <f>'DJI Components'!A129</f>
        <v>44258</v>
      </c>
      <c r="H128" s="161">
        <f t="shared" si="8"/>
        <v>-1.0680915061520475E-2</v>
      </c>
      <c r="I128" s="161">
        <f t="shared" si="9"/>
        <v>-2.0555464617253941E-3</v>
      </c>
      <c r="J128" s="163">
        <f t="shared" si="10"/>
        <v>-1.6307688452837461E-3</v>
      </c>
      <c r="K128" s="5"/>
    </row>
    <row r="129" spans="1:11" x14ac:dyDescent="0.2">
      <c r="A129" s="127">
        <f>'DJI Components'!A130</f>
        <v>44259</v>
      </c>
      <c r="B129" s="164">
        <v>-2.5058492928945841E-3</v>
      </c>
      <c r="C129" s="165">
        <v>-1.1334271786991253E-2</v>
      </c>
      <c r="D129" s="165">
        <v>-1.1063287633646057E-2</v>
      </c>
      <c r="E129" s="166">
        <f>SUMPRODUCT('Max Diversification'!B127:AE127,'Max Diversification'!$B$259:$AE$259)</f>
        <v>-1.1758769944401892E-2</v>
      </c>
      <c r="F129" s="5"/>
      <c r="G129" s="170">
        <f>'DJI Components'!A130</f>
        <v>44259</v>
      </c>
      <c r="H129" s="161">
        <f t="shared" si="8"/>
        <v>-9.2529206515073077E-3</v>
      </c>
      <c r="I129" s="161">
        <f t="shared" si="9"/>
        <v>-4.2449815741063893E-4</v>
      </c>
      <c r="J129" s="163">
        <f t="shared" si="10"/>
        <v>-6.95482310755835E-4</v>
      </c>
      <c r="K129" s="5"/>
    </row>
    <row r="130" spans="1:11" x14ac:dyDescent="0.2">
      <c r="A130" s="127">
        <f>'DJI Components'!A131</f>
        <v>44260</v>
      </c>
      <c r="B130" s="164">
        <v>1.7959769918986294E-2</v>
      </c>
      <c r="C130" s="165">
        <v>1.9919160004391014E-2</v>
      </c>
      <c r="D130" s="165">
        <v>1.8502050501646883E-2</v>
      </c>
      <c r="E130" s="166">
        <f>SUMPRODUCT('Max Diversification'!B128:AE128,'Max Diversification'!$B$259:$AE$259)</f>
        <v>1.9683705933001717E-2</v>
      </c>
      <c r="F130" s="5"/>
      <c r="G130" s="170">
        <f>'DJI Components'!A131</f>
        <v>44260</v>
      </c>
      <c r="H130" s="161">
        <f t="shared" si="8"/>
        <v>1.7239360140154231E-3</v>
      </c>
      <c r="I130" s="161">
        <f t="shared" si="9"/>
        <v>-2.3545407138929678E-4</v>
      </c>
      <c r="J130" s="163">
        <f t="shared" si="10"/>
        <v>1.181655431354834E-3</v>
      </c>
      <c r="K130" s="5"/>
    </row>
    <row r="131" spans="1:11" x14ac:dyDescent="0.2">
      <c r="A131" s="127">
        <f>'DJI Components'!A132</f>
        <v>44263</v>
      </c>
      <c r="B131" s="164">
        <v>1.6206384024197287E-2</v>
      </c>
      <c r="C131" s="165">
        <v>9.7706333281312313E-3</v>
      </c>
      <c r="D131" s="165">
        <v>9.7198718579643018E-3</v>
      </c>
      <c r="E131" s="166">
        <f>SUMPRODUCT('Max Diversification'!B129:AE129,'Max Diversification'!$B$259:$AE$259)</f>
        <v>1.0164506509014595E-2</v>
      </c>
      <c r="F131" s="5"/>
      <c r="G131" s="170">
        <f>'DJI Components'!A132</f>
        <v>44263</v>
      </c>
      <c r="H131" s="161">
        <f t="shared" si="8"/>
        <v>-6.0418775151826927E-3</v>
      </c>
      <c r="I131" s="161">
        <f t="shared" si="9"/>
        <v>3.9387318088336329E-4</v>
      </c>
      <c r="J131" s="163">
        <f t="shared" si="10"/>
        <v>4.4463465105029285E-4</v>
      </c>
      <c r="K131" s="5"/>
    </row>
    <row r="132" spans="1:11" x14ac:dyDescent="0.2">
      <c r="A132" s="127">
        <f>'DJI Components'!A133</f>
        <v>44264</v>
      </c>
      <c r="B132" s="164">
        <v>-1.383116993836153E-2</v>
      </c>
      <c r="C132" s="165">
        <v>8.0643682094042914E-4</v>
      </c>
      <c r="D132" s="165">
        <v>9.5275708404773951E-4</v>
      </c>
      <c r="E132" s="166">
        <f>SUMPRODUCT('Max Diversification'!B130:AE130,'Max Diversification'!$B$259:$AE$259)</f>
        <v>8.0453801692214905E-4</v>
      </c>
      <c r="F132" s="5"/>
      <c r="G132" s="170">
        <f>'DJI Components'!A133</f>
        <v>44264</v>
      </c>
      <c r="H132" s="161">
        <f t="shared" si="8"/>
        <v>1.463570795528368E-2</v>
      </c>
      <c r="I132" s="161">
        <f t="shared" si="9"/>
        <v>-1.8988040182800828E-6</v>
      </c>
      <c r="J132" s="163">
        <f t="shared" si="10"/>
        <v>-1.4821906712559046E-4</v>
      </c>
      <c r="K132" s="5"/>
    </row>
    <row r="133" spans="1:11" x14ac:dyDescent="0.2">
      <c r="A133" s="127">
        <f>'DJI Components'!A134</f>
        <v>44265</v>
      </c>
      <c r="B133" s="164">
        <v>1.8189332749247087E-2</v>
      </c>
      <c r="C133" s="165">
        <v>1.4825288797175439E-2</v>
      </c>
      <c r="D133" s="165">
        <v>1.4584983887657721E-2</v>
      </c>
      <c r="E133" s="166">
        <f>SUMPRODUCT('Max Diversification'!B131:AE131,'Max Diversification'!$B$259:$AE$259)</f>
        <v>1.2606762475712265E-2</v>
      </c>
      <c r="F133" s="5"/>
      <c r="G133" s="170">
        <f>'DJI Components'!A134</f>
        <v>44265</v>
      </c>
      <c r="H133" s="161">
        <f t="shared" ref="H133:H196" si="11">E133-B133</f>
        <v>-5.5825702735348218E-3</v>
      </c>
      <c r="I133" s="161">
        <f t="shared" ref="I133:I196" si="12">$E133-C133</f>
        <v>-2.218526321463174E-3</v>
      </c>
      <c r="J133" s="163">
        <f t="shared" ref="J133:J196" si="13">$E133-D133</f>
        <v>-1.9782214119454557E-3</v>
      </c>
      <c r="K133" s="5"/>
    </row>
    <row r="134" spans="1:11" x14ac:dyDescent="0.2">
      <c r="A134" s="127">
        <f>'DJI Components'!A135</f>
        <v>44266</v>
      </c>
      <c r="B134" s="164">
        <v>3.9171278019127959E-4</v>
      </c>
      <c r="C134" s="165">
        <v>4.6672321267241957E-3</v>
      </c>
      <c r="D134" s="165">
        <v>5.8386191667219034E-3</v>
      </c>
      <c r="E134" s="166">
        <f>SUMPRODUCT('Max Diversification'!B132:AE132,'Max Diversification'!$B$259:$AE$259)</f>
        <v>2.4938912825107186E-3</v>
      </c>
      <c r="F134" s="5"/>
      <c r="G134" s="170">
        <f>'DJI Components'!A135</f>
        <v>44266</v>
      </c>
      <c r="H134" s="161">
        <f t="shared" si="11"/>
        <v>2.1021785023194392E-3</v>
      </c>
      <c r="I134" s="161">
        <f t="shared" si="12"/>
        <v>-2.1733408442134771E-3</v>
      </c>
      <c r="J134" s="163">
        <f t="shared" si="13"/>
        <v>-3.3447278842111848E-3</v>
      </c>
      <c r="K134" s="5"/>
    </row>
    <row r="135" spans="1:11" x14ac:dyDescent="0.2">
      <c r="A135" s="127">
        <f>'DJI Components'!A136</f>
        <v>44267</v>
      </c>
      <c r="B135" s="164">
        <v>1.8229546568568702E-3</v>
      </c>
      <c r="C135" s="165">
        <v>6.917033030993446E-3</v>
      </c>
      <c r="D135" s="165">
        <v>9.0209228153159682E-3</v>
      </c>
      <c r="E135" s="166">
        <f>SUMPRODUCT('Max Diversification'!B133:AE133,'Max Diversification'!$B$259:$AE$259)</f>
        <v>3.6239129335636769E-3</v>
      </c>
      <c r="F135" s="5"/>
      <c r="G135" s="170">
        <f>'DJI Components'!A136</f>
        <v>44267</v>
      </c>
      <c r="H135" s="161">
        <f t="shared" si="11"/>
        <v>1.8009582767068066E-3</v>
      </c>
      <c r="I135" s="161">
        <f t="shared" si="12"/>
        <v>-3.2931200974297692E-3</v>
      </c>
      <c r="J135" s="163">
        <f t="shared" si="13"/>
        <v>-5.3970098817522913E-3</v>
      </c>
      <c r="K135" s="5"/>
    </row>
    <row r="136" spans="1:11" x14ac:dyDescent="0.2">
      <c r="A136" s="127">
        <f>'DJI Components'!A137</f>
        <v>44270</v>
      </c>
      <c r="B136" s="164">
        <v>2.4654534780731818E-2</v>
      </c>
      <c r="C136" s="165">
        <v>6.7437294043020766E-3</v>
      </c>
      <c r="D136" s="165">
        <v>5.3333512311675157E-3</v>
      </c>
      <c r="E136" s="166">
        <f>SUMPRODUCT('Max Diversification'!B134:AE134,'Max Diversification'!$B$259:$AE$259)</f>
        <v>7.9781635474301671E-3</v>
      </c>
      <c r="F136" s="5"/>
      <c r="G136" s="170">
        <f>'DJI Components'!A137</f>
        <v>44270</v>
      </c>
      <c r="H136" s="161">
        <f t="shared" si="11"/>
        <v>-1.6676371233301651E-2</v>
      </c>
      <c r="I136" s="161">
        <f t="shared" si="12"/>
        <v>1.2344341431280905E-3</v>
      </c>
      <c r="J136" s="163">
        <f t="shared" si="13"/>
        <v>2.6448123162626513E-3</v>
      </c>
      <c r="K136" s="5"/>
    </row>
    <row r="137" spans="1:11" x14ac:dyDescent="0.2">
      <c r="A137" s="127">
        <f>'DJI Components'!A138</f>
        <v>44271</v>
      </c>
      <c r="B137" s="164">
        <v>-1.3442313590762298E-2</v>
      </c>
      <c r="C137" s="165">
        <v>-2.6458126449530163E-3</v>
      </c>
      <c r="D137" s="165">
        <v>-3.8693964154296046E-3</v>
      </c>
      <c r="E137" s="166">
        <f>SUMPRODUCT('Max Diversification'!B135:AE135,'Max Diversification'!$B$259:$AE$259)</f>
        <v>1.157785434464751E-3</v>
      </c>
      <c r="F137" s="5"/>
      <c r="G137" s="170">
        <f>'DJI Components'!A138</f>
        <v>44271</v>
      </c>
      <c r="H137" s="161">
        <f t="shared" si="11"/>
        <v>1.4600099025227048E-2</v>
      </c>
      <c r="I137" s="161">
        <f t="shared" si="12"/>
        <v>3.8035980794177675E-3</v>
      </c>
      <c r="J137" s="163">
        <f t="shared" si="13"/>
        <v>5.0271818498943558E-3</v>
      </c>
      <c r="K137" s="5"/>
    </row>
    <row r="138" spans="1:11" x14ac:dyDescent="0.2">
      <c r="A138" s="127">
        <f>'DJI Components'!A139</f>
        <v>44272</v>
      </c>
      <c r="B138" s="164">
        <v>7.8776900926950319E-3</v>
      </c>
      <c r="C138" s="165">
        <v>5.6034840837435032E-3</v>
      </c>
      <c r="D138" s="165">
        <v>5.7704346713500776E-3</v>
      </c>
      <c r="E138" s="166">
        <f>SUMPRODUCT('Max Diversification'!B136:AE136,'Max Diversification'!$B$259:$AE$259)</f>
        <v>2.8306388671900211E-3</v>
      </c>
      <c r="F138" s="5"/>
      <c r="G138" s="170">
        <f>'DJI Components'!A139</f>
        <v>44272</v>
      </c>
      <c r="H138" s="161">
        <f t="shared" si="11"/>
        <v>-5.0470512255050108E-3</v>
      </c>
      <c r="I138" s="161">
        <f t="shared" si="12"/>
        <v>-2.7728452165534821E-3</v>
      </c>
      <c r="J138" s="163">
        <f t="shared" si="13"/>
        <v>-2.9397958041600565E-3</v>
      </c>
      <c r="K138" s="5"/>
    </row>
    <row r="139" spans="1:11" x14ac:dyDescent="0.2">
      <c r="A139" s="127">
        <f>'DJI Components'!A140</f>
        <v>44273</v>
      </c>
      <c r="B139" s="164">
        <v>1.4149638307753946E-2</v>
      </c>
      <c r="C139" s="165">
        <v>-7.7184831280551064E-3</v>
      </c>
      <c r="D139" s="165">
        <v>-4.6363254447852054E-3</v>
      </c>
      <c r="E139" s="166">
        <f>SUMPRODUCT('Max Diversification'!B137:AE137,'Max Diversification'!$B$259:$AE$259)</f>
        <v>-4.891300339573682E-3</v>
      </c>
      <c r="F139" s="5"/>
      <c r="G139" s="170">
        <f>'DJI Components'!A140</f>
        <v>44273</v>
      </c>
      <c r="H139" s="161">
        <f t="shared" si="11"/>
        <v>-1.9040938647327629E-2</v>
      </c>
      <c r="I139" s="161">
        <f t="shared" si="12"/>
        <v>2.8271827884814244E-3</v>
      </c>
      <c r="J139" s="163">
        <f t="shared" si="13"/>
        <v>-2.5497489478847665E-4</v>
      </c>
      <c r="K139" s="5"/>
    </row>
    <row r="140" spans="1:11" x14ac:dyDescent="0.2">
      <c r="A140" s="127">
        <f>'DJI Components'!A141</f>
        <v>44274</v>
      </c>
      <c r="B140" s="164">
        <v>-1.1733856560786933E-2</v>
      </c>
      <c r="C140" s="165">
        <v>-7.1932141446019709E-3</v>
      </c>
      <c r="D140" s="165">
        <v>-7.1306634045700257E-3</v>
      </c>
      <c r="E140" s="166">
        <f>SUMPRODUCT('Max Diversification'!B138:AE138,'Max Diversification'!$B$259:$AE$259)</f>
        <v>-5.4334995240675737E-3</v>
      </c>
      <c r="F140" s="5"/>
      <c r="G140" s="170">
        <f>'DJI Components'!A141</f>
        <v>44274</v>
      </c>
      <c r="H140" s="161">
        <f t="shared" si="11"/>
        <v>6.3003570367193597E-3</v>
      </c>
      <c r="I140" s="161">
        <f t="shared" si="12"/>
        <v>1.7597146205343972E-3</v>
      </c>
      <c r="J140" s="163">
        <f t="shared" si="13"/>
        <v>1.697163880502452E-3</v>
      </c>
      <c r="K140" s="5"/>
    </row>
    <row r="141" spans="1:11" x14ac:dyDescent="0.2">
      <c r="A141" s="127">
        <f>'DJI Components'!A142</f>
        <v>44277</v>
      </c>
      <c r="B141" s="164">
        <v>4.1811641491629001E-3</v>
      </c>
      <c r="C141" s="165">
        <v>4.8239235890699568E-3</v>
      </c>
      <c r="D141" s="165">
        <v>3.1638499115942409E-3</v>
      </c>
      <c r="E141" s="166">
        <f>SUMPRODUCT('Max Diversification'!B139:AE139,'Max Diversification'!$B$259:$AE$259)</f>
        <v>6.4778752658580423E-3</v>
      </c>
      <c r="F141" s="5"/>
      <c r="G141" s="170">
        <f>'DJI Components'!A142</f>
        <v>44277</v>
      </c>
      <c r="H141" s="161">
        <f t="shared" si="11"/>
        <v>2.2967111166951422E-3</v>
      </c>
      <c r="I141" s="161">
        <f t="shared" si="12"/>
        <v>1.6539516767880855E-3</v>
      </c>
      <c r="J141" s="163">
        <f t="shared" si="13"/>
        <v>3.3140253542638014E-3</v>
      </c>
      <c r="K141" s="5"/>
    </row>
    <row r="142" spans="1:11" x14ac:dyDescent="0.2">
      <c r="A142" s="127">
        <f>'DJI Components'!A143</f>
        <v>44278</v>
      </c>
      <c r="B142" s="164">
        <v>-6.1935326845291338E-3</v>
      </c>
      <c r="C142" s="165">
        <v>-9.5366479686689338E-3</v>
      </c>
      <c r="D142" s="165">
        <v>-9.4115095077479394E-3</v>
      </c>
      <c r="E142" s="166">
        <f>SUMPRODUCT('Max Diversification'!B140:AE140,'Max Diversification'!$B$259:$AE$259)</f>
        <v>-5.0765256537326046E-3</v>
      </c>
      <c r="F142" s="5"/>
      <c r="G142" s="170">
        <f>'DJI Components'!A143</f>
        <v>44278</v>
      </c>
      <c r="H142" s="161">
        <f t="shared" si="11"/>
        <v>1.1170070307965291E-3</v>
      </c>
      <c r="I142" s="161">
        <f t="shared" si="12"/>
        <v>4.4601223149363291E-3</v>
      </c>
      <c r="J142" s="163">
        <f t="shared" si="13"/>
        <v>4.3349838540153347E-3</v>
      </c>
      <c r="K142" s="5"/>
    </row>
    <row r="143" spans="1:11" x14ac:dyDescent="0.2">
      <c r="A143" s="127">
        <f>'DJI Components'!A144</f>
        <v>44279</v>
      </c>
      <c r="B143" s="164">
        <v>1.2380577119448866E-2</v>
      </c>
      <c r="C143" s="165">
        <v>-4.3380879510153923E-5</v>
      </c>
      <c r="D143" s="165">
        <v>-9.5302276305719857E-5</v>
      </c>
      <c r="E143" s="166">
        <f>SUMPRODUCT('Max Diversification'!B141:AE141,'Max Diversification'!$B$259:$AE$259)</f>
        <v>-9.5501506950982132E-4</v>
      </c>
      <c r="F143" s="5"/>
      <c r="G143" s="170">
        <f>'DJI Components'!A144</f>
        <v>44279</v>
      </c>
      <c r="H143" s="161">
        <f t="shared" si="11"/>
        <v>-1.3335592188958688E-2</v>
      </c>
      <c r="I143" s="161">
        <f t="shared" si="12"/>
        <v>-9.116341899996674E-4</v>
      </c>
      <c r="J143" s="163">
        <f t="shared" si="13"/>
        <v>-8.5971279320410147E-4</v>
      </c>
      <c r="K143" s="5"/>
    </row>
    <row r="144" spans="1:11" x14ac:dyDescent="0.2">
      <c r="A144" s="127">
        <f>'DJI Components'!A145</f>
        <v>44280</v>
      </c>
      <c r="B144" s="164">
        <v>1.2504457194115387E-2</v>
      </c>
      <c r="C144" s="165">
        <v>6.3903819504706567E-3</v>
      </c>
      <c r="D144" s="165">
        <v>6.1511298868663911E-3</v>
      </c>
      <c r="E144" s="166">
        <f>SUMPRODUCT('Max Diversification'!B142:AE142,'Max Diversification'!$B$259:$AE$259)</f>
        <v>4.981084097059614E-3</v>
      </c>
      <c r="F144" s="5"/>
      <c r="G144" s="170">
        <f>'DJI Components'!A145</f>
        <v>44280</v>
      </c>
      <c r="H144" s="161">
        <f t="shared" si="11"/>
        <v>-7.523373097055773E-3</v>
      </c>
      <c r="I144" s="161">
        <f t="shared" si="12"/>
        <v>-1.4092978534110427E-3</v>
      </c>
      <c r="J144" s="163">
        <f t="shared" si="13"/>
        <v>-1.170045789806777E-3</v>
      </c>
      <c r="K144" s="5"/>
    </row>
    <row r="145" spans="1:11" x14ac:dyDescent="0.2">
      <c r="A145" s="127">
        <f>'DJI Components'!A146</f>
        <v>44281</v>
      </c>
      <c r="B145" s="164">
        <v>9.4622116969285026E-3</v>
      </c>
      <c r="C145" s="165">
        <v>1.5898263860087025E-2</v>
      </c>
      <c r="D145" s="165">
        <v>1.389966976788104E-2</v>
      </c>
      <c r="E145" s="166">
        <f>SUMPRODUCT('Max Diversification'!B143:AE143,'Max Diversification'!$B$259:$AE$259)</f>
        <v>1.6636827390213462E-2</v>
      </c>
      <c r="F145" s="5"/>
      <c r="G145" s="170">
        <f>'DJI Components'!A146</f>
        <v>44281</v>
      </c>
      <c r="H145" s="161">
        <f t="shared" si="11"/>
        <v>7.1746156932849595E-3</v>
      </c>
      <c r="I145" s="161">
        <f t="shared" si="12"/>
        <v>7.3856353012643691E-4</v>
      </c>
      <c r="J145" s="163">
        <f t="shared" si="13"/>
        <v>2.7371576223324222E-3</v>
      </c>
      <c r="K145" s="5"/>
    </row>
    <row r="146" spans="1:11" x14ac:dyDescent="0.2">
      <c r="A146" s="127">
        <f>'DJI Components'!A147</f>
        <v>44284</v>
      </c>
      <c r="B146" s="164">
        <v>4.4670481271554853E-3</v>
      </c>
      <c r="C146" s="165">
        <v>3.3469147665348888E-3</v>
      </c>
      <c r="D146" s="165">
        <v>2.9779686558897289E-3</v>
      </c>
      <c r="E146" s="166">
        <f>SUMPRODUCT('Max Diversification'!B144:AE144,'Max Diversification'!$B$259:$AE$259)</f>
        <v>4.1961596805195319E-3</v>
      </c>
      <c r="F146" s="5"/>
      <c r="G146" s="170">
        <f>'DJI Components'!A147</f>
        <v>44284</v>
      </c>
      <c r="H146" s="161">
        <f t="shared" si="11"/>
        <v>-2.7088844663595343E-4</v>
      </c>
      <c r="I146" s="161">
        <f t="shared" si="12"/>
        <v>8.4924491398464304E-4</v>
      </c>
      <c r="J146" s="163">
        <f t="shared" si="13"/>
        <v>1.218191024629803E-3</v>
      </c>
      <c r="K146" s="5"/>
    </row>
    <row r="147" spans="1:11" x14ac:dyDescent="0.2">
      <c r="A147" s="127">
        <f>'DJI Components'!A148</f>
        <v>44285</v>
      </c>
      <c r="B147" s="164">
        <v>-5.8260901093232969E-3</v>
      </c>
      <c r="C147" s="165">
        <v>-4.0870691484652935E-3</v>
      </c>
      <c r="D147" s="165">
        <v>-3.1475938437274253E-3</v>
      </c>
      <c r="E147" s="166">
        <f>SUMPRODUCT('Max Diversification'!B145:AE145,'Max Diversification'!$B$259:$AE$259)</f>
        <v>-5.9949848705200866E-3</v>
      </c>
      <c r="F147" s="5"/>
      <c r="G147" s="170">
        <f>'DJI Components'!A148</f>
        <v>44285</v>
      </c>
      <c r="H147" s="161">
        <f t="shared" si="11"/>
        <v>-1.6889476119678979E-4</v>
      </c>
      <c r="I147" s="161">
        <f t="shared" si="12"/>
        <v>-1.9079157220547932E-3</v>
      </c>
      <c r="J147" s="163">
        <f t="shared" si="13"/>
        <v>-2.8473910267926613E-3</v>
      </c>
      <c r="K147" s="5"/>
    </row>
    <row r="148" spans="1:11" x14ac:dyDescent="0.2">
      <c r="A148" s="127">
        <f>'DJI Components'!A149</f>
        <v>44286</v>
      </c>
      <c r="B148" s="164">
        <v>-9.9820840822040322E-3</v>
      </c>
      <c r="C148" s="165">
        <v>-1.9917602555629427E-3</v>
      </c>
      <c r="D148" s="165">
        <v>-2.5829407964927942E-3</v>
      </c>
      <c r="E148" s="166">
        <f>SUMPRODUCT('Max Diversification'!B146:AE146,'Max Diversification'!$B$259:$AE$259)</f>
        <v>-2.1864937365161717E-3</v>
      </c>
      <c r="F148" s="5"/>
      <c r="G148" s="170">
        <f>'DJI Components'!A149</f>
        <v>44286</v>
      </c>
      <c r="H148" s="161">
        <f t="shared" si="11"/>
        <v>7.7955903456878601E-3</v>
      </c>
      <c r="I148" s="161">
        <f t="shared" si="12"/>
        <v>-1.9473348095322895E-4</v>
      </c>
      <c r="J148" s="163">
        <f t="shared" si="13"/>
        <v>3.9644705997662249E-4</v>
      </c>
      <c r="K148" s="5"/>
    </row>
    <row r="149" spans="1:11" x14ac:dyDescent="0.2">
      <c r="A149" s="127">
        <f>'DJI Components'!A150</f>
        <v>44287</v>
      </c>
      <c r="B149" s="164">
        <v>1.2236285552659053E-4</v>
      </c>
      <c r="C149" s="165">
        <v>5.1540641335756972E-3</v>
      </c>
      <c r="D149" s="165">
        <v>5.2047280979818922E-3</v>
      </c>
      <c r="E149" s="166">
        <f>SUMPRODUCT('Max Diversification'!B147:AE147,'Max Diversification'!$B$259:$AE$259)</f>
        <v>4.2587929059252714E-3</v>
      </c>
      <c r="F149" s="5"/>
      <c r="G149" s="170">
        <f>'DJI Components'!A150</f>
        <v>44287</v>
      </c>
      <c r="H149" s="161">
        <f t="shared" si="11"/>
        <v>4.1364300503986809E-3</v>
      </c>
      <c r="I149" s="161">
        <f t="shared" si="12"/>
        <v>-8.9527122765042585E-4</v>
      </c>
      <c r="J149" s="163">
        <f t="shared" si="13"/>
        <v>-9.4593519205662079E-4</v>
      </c>
      <c r="K149" s="5"/>
    </row>
    <row r="150" spans="1:11" x14ac:dyDescent="0.2">
      <c r="A150" s="127">
        <f>'DJI Components'!A151</f>
        <v>44291</v>
      </c>
      <c r="B150" s="164">
        <v>1.1775268873103463E-2</v>
      </c>
      <c r="C150" s="165">
        <v>1.1764085034485098E-2</v>
      </c>
      <c r="D150" s="165">
        <v>1.1280355657868446E-2</v>
      </c>
      <c r="E150" s="166">
        <f>SUMPRODUCT('Max Diversification'!B148:AE148,'Max Diversification'!$B$259:$AE$259)</f>
        <v>1.2258928556987838E-2</v>
      </c>
      <c r="F150" s="5"/>
      <c r="G150" s="170">
        <f>'DJI Components'!A151</f>
        <v>44291</v>
      </c>
      <c r="H150" s="161">
        <f t="shared" si="11"/>
        <v>4.8365968388437534E-4</v>
      </c>
      <c r="I150" s="161">
        <f t="shared" si="12"/>
        <v>4.9484352250274075E-4</v>
      </c>
      <c r="J150" s="163">
        <f t="shared" si="13"/>
        <v>9.7857289911939226E-4</v>
      </c>
      <c r="K150" s="5"/>
    </row>
    <row r="151" spans="1:11" x14ac:dyDescent="0.2">
      <c r="A151" s="127">
        <f>'DJI Components'!A152</f>
        <v>44292</v>
      </c>
      <c r="B151" s="164">
        <v>-8.1789068434878905E-4</v>
      </c>
      <c r="C151" s="165">
        <v>-2.9283562267990049E-3</v>
      </c>
      <c r="D151" s="165">
        <v>-2.8916828401068795E-3</v>
      </c>
      <c r="E151" s="166">
        <f>SUMPRODUCT('Max Diversification'!B149:AE149,'Max Diversification'!$B$259:$AE$259)</f>
        <v>-1.433009408759742E-3</v>
      </c>
      <c r="F151" s="5"/>
      <c r="G151" s="170">
        <f>'DJI Components'!A152</f>
        <v>44292</v>
      </c>
      <c r="H151" s="161">
        <f t="shared" si="11"/>
        <v>-6.1511872441095299E-4</v>
      </c>
      <c r="I151" s="161">
        <f t="shared" si="12"/>
        <v>1.4953468180392629E-3</v>
      </c>
      <c r="J151" s="163">
        <f t="shared" si="13"/>
        <v>1.4586734313471374E-3</v>
      </c>
      <c r="K151" s="5"/>
    </row>
    <row r="152" spans="1:11" x14ac:dyDescent="0.2">
      <c r="A152" s="127">
        <f>'DJI Components'!A153</f>
        <v>44293</v>
      </c>
      <c r="B152" s="164">
        <v>5.0236437744181634E-4</v>
      </c>
      <c r="C152" s="165">
        <v>8.8122795744063009E-4</v>
      </c>
      <c r="D152" s="165">
        <v>4.7920684984625872E-4</v>
      </c>
      <c r="E152" s="166">
        <f>SUMPRODUCT('Max Diversification'!B150:AE150,'Max Diversification'!$B$259:$AE$259)</f>
        <v>1.0505578205160823E-3</v>
      </c>
      <c r="F152" s="5"/>
      <c r="G152" s="170">
        <f>'DJI Components'!A153</f>
        <v>44293</v>
      </c>
      <c r="H152" s="161">
        <f t="shared" si="11"/>
        <v>5.4819344307426596E-4</v>
      </c>
      <c r="I152" s="161">
        <f t="shared" si="12"/>
        <v>1.6932986307545222E-4</v>
      </c>
      <c r="J152" s="163">
        <f t="shared" si="13"/>
        <v>5.7135097066982358E-4</v>
      </c>
      <c r="K152" s="5"/>
    </row>
    <row r="153" spans="1:11" x14ac:dyDescent="0.2">
      <c r="A153" s="127">
        <f>'DJI Components'!A154</f>
        <v>44294</v>
      </c>
      <c r="B153" s="164">
        <v>3.8236880104867903E-3</v>
      </c>
      <c r="C153" s="165">
        <v>-4.3566630317573753E-4</v>
      </c>
      <c r="D153" s="165">
        <v>1.713495021565814E-3</v>
      </c>
      <c r="E153" s="166">
        <f>SUMPRODUCT('Max Diversification'!B151:AE151,'Max Diversification'!$B$259:$AE$259)</f>
        <v>-1.4928412824873859E-3</v>
      </c>
      <c r="F153" s="5"/>
      <c r="G153" s="170">
        <f>'DJI Components'!A154</f>
        <v>44294</v>
      </c>
      <c r="H153" s="161">
        <f t="shared" si="11"/>
        <v>-5.3165292929741766E-3</v>
      </c>
      <c r="I153" s="161">
        <f t="shared" si="12"/>
        <v>-1.0571749793116484E-3</v>
      </c>
      <c r="J153" s="163">
        <f t="shared" si="13"/>
        <v>-3.2063363040531999E-3</v>
      </c>
      <c r="K153" s="5"/>
    </row>
    <row r="154" spans="1:11" x14ac:dyDescent="0.2">
      <c r="A154" s="127">
        <f>'DJI Components'!A155</f>
        <v>44295</v>
      </c>
      <c r="B154" s="164">
        <v>1.160308747210183E-2</v>
      </c>
      <c r="C154" s="165">
        <v>6.9185962112978559E-3</v>
      </c>
      <c r="D154" s="165">
        <v>8.865622379943261E-3</v>
      </c>
      <c r="E154" s="166">
        <f>SUMPRODUCT('Max Diversification'!B152:AE152,'Max Diversification'!$B$259:$AE$259)</f>
        <v>6.9293126909631539E-3</v>
      </c>
      <c r="F154" s="5"/>
      <c r="G154" s="170">
        <f>'DJI Components'!A155</f>
        <v>44295</v>
      </c>
      <c r="H154" s="161">
        <f t="shared" si="11"/>
        <v>-4.6737747811386758E-3</v>
      </c>
      <c r="I154" s="161">
        <f t="shared" si="12"/>
        <v>1.0716479665297957E-5</v>
      </c>
      <c r="J154" s="163">
        <f t="shared" si="13"/>
        <v>-1.9363096889801071E-3</v>
      </c>
      <c r="K154" s="5"/>
    </row>
    <row r="155" spans="1:11" x14ac:dyDescent="0.2">
      <c r="A155" s="127">
        <f>'DJI Components'!A156</f>
        <v>44298</v>
      </c>
      <c r="B155" s="164">
        <v>-8.4659708243952172E-4</v>
      </c>
      <c r="C155" s="165">
        <v>-2.3309686422951954E-3</v>
      </c>
      <c r="D155" s="165">
        <v>-1.6331071046075119E-3</v>
      </c>
      <c r="E155" s="166">
        <f>SUMPRODUCT('Max Diversification'!B153:AE153,'Max Diversification'!$B$259:$AE$259)</f>
        <v>-1.1849341196112514E-3</v>
      </c>
      <c r="F155" s="5"/>
      <c r="G155" s="170">
        <f>'DJI Components'!A156</f>
        <v>44298</v>
      </c>
      <c r="H155" s="161">
        <f t="shared" si="11"/>
        <v>-3.3833703717172964E-4</v>
      </c>
      <c r="I155" s="161">
        <f t="shared" si="12"/>
        <v>1.1460345226839441E-3</v>
      </c>
      <c r="J155" s="163">
        <f t="shared" si="13"/>
        <v>4.4817298499626049E-4</v>
      </c>
      <c r="K155" s="5"/>
    </row>
    <row r="156" spans="1:11" x14ac:dyDescent="0.2">
      <c r="A156" s="127">
        <f>'DJI Components'!A157</f>
        <v>44299</v>
      </c>
      <c r="B156" s="164">
        <v>-6.7161613588016342E-3</v>
      </c>
      <c r="C156" s="165">
        <v>-2.4415591286675773E-3</v>
      </c>
      <c r="D156" s="165">
        <v>-2.0189418409621851E-3</v>
      </c>
      <c r="E156" s="166">
        <f>SUMPRODUCT('Max Diversification'!B154:AE154,'Max Diversification'!$B$259:$AE$259)</f>
        <v>-3.1449353672295018E-3</v>
      </c>
      <c r="F156" s="5"/>
      <c r="G156" s="170">
        <f>'DJI Components'!A157</f>
        <v>44299</v>
      </c>
      <c r="H156" s="161">
        <f t="shared" si="11"/>
        <v>3.5712259915721325E-3</v>
      </c>
      <c r="I156" s="161">
        <f t="shared" si="12"/>
        <v>-7.0337623856192447E-4</v>
      </c>
      <c r="J156" s="163">
        <f t="shared" si="13"/>
        <v>-1.1259935262673167E-3</v>
      </c>
      <c r="K156" s="5"/>
    </row>
    <row r="157" spans="1:11" x14ac:dyDescent="0.2">
      <c r="A157" s="127">
        <f>'DJI Components'!A158</f>
        <v>44300</v>
      </c>
      <c r="B157" s="164">
        <v>1.3856810898008466E-3</v>
      </c>
      <c r="C157" s="165">
        <v>1.1153369898185305E-3</v>
      </c>
      <c r="D157" s="165">
        <v>1.5921718120264217E-3</v>
      </c>
      <c r="E157" s="166">
        <f>SUMPRODUCT('Max Diversification'!B155:AE155,'Max Diversification'!$B$259:$AE$259)</f>
        <v>2.0856712422235953E-4</v>
      </c>
      <c r="F157" s="5"/>
      <c r="G157" s="170">
        <f>'DJI Components'!A158</f>
        <v>44300</v>
      </c>
      <c r="H157" s="161">
        <f t="shared" si="11"/>
        <v>-1.177113965578487E-3</v>
      </c>
      <c r="I157" s="161">
        <f t="shared" si="12"/>
        <v>-9.06769865596171E-4</v>
      </c>
      <c r="J157" s="163">
        <f t="shared" si="13"/>
        <v>-1.3836046878040621E-3</v>
      </c>
      <c r="K157" s="5"/>
    </row>
    <row r="158" spans="1:11" x14ac:dyDescent="0.2">
      <c r="A158" s="127">
        <f>'DJI Components'!A159</f>
        <v>44301</v>
      </c>
      <c r="B158" s="164">
        <v>3.9699600890952128E-3</v>
      </c>
      <c r="C158" s="165">
        <v>6.591640063916296E-3</v>
      </c>
      <c r="D158" s="165">
        <v>9.0451215488236425E-3</v>
      </c>
      <c r="E158" s="166">
        <f>SUMPRODUCT('Max Diversification'!B156:AE156,'Max Diversification'!$B$259:$AE$259)</f>
        <v>7.8293122980005719E-3</v>
      </c>
      <c r="F158" s="5"/>
      <c r="G158" s="170">
        <f>'DJI Components'!A159</f>
        <v>44301</v>
      </c>
      <c r="H158" s="161">
        <f t="shared" si="11"/>
        <v>3.8593522089053591E-3</v>
      </c>
      <c r="I158" s="161">
        <f t="shared" si="12"/>
        <v>1.2376722340842758E-3</v>
      </c>
      <c r="J158" s="163">
        <f t="shared" si="13"/>
        <v>-1.2158092508230706E-3</v>
      </c>
      <c r="K158" s="5"/>
    </row>
    <row r="159" spans="1:11" x14ac:dyDescent="0.2">
      <c r="A159" s="127">
        <f>'DJI Components'!A160</f>
        <v>44302</v>
      </c>
      <c r="B159" s="164">
        <v>5.5236501233171574E-3</v>
      </c>
      <c r="C159" s="165">
        <v>4.7557451902337546E-3</v>
      </c>
      <c r="D159" s="165">
        <v>4.8384078147867271E-3</v>
      </c>
      <c r="E159" s="166">
        <f>SUMPRODUCT('Max Diversification'!B157:AE157,'Max Diversification'!$B$259:$AE$259)</f>
        <v>6.3944765202558623E-3</v>
      </c>
      <c r="F159" s="5"/>
      <c r="G159" s="170">
        <f>'DJI Components'!A160</f>
        <v>44302</v>
      </c>
      <c r="H159" s="161">
        <f t="shared" si="11"/>
        <v>8.7082639693870489E-4</v>
      </c>
      <c r="I159" s="161">
        <f t="shared" si="12"/>
        <v>1.6387313300221078E-3</v>
      </c>
      <c r="J159" s="163">
        <f t="shared" si="13"/>
        <v>1.5560687054691352E-3</v>
      </c>
      <c r="K159" s="5"/>
    </row>
    <row r="160" spans="1:11" x14ac:dyDescent="0.2">
      <c r="A160" s="127">
        <f>'DJI Components'!A161</f>
        <v>44305</v>
      </c>
      <c r="B160" s="164">
        <v>6.3795023646064742E-5</v>
      </c>
      <c r="C160" s="165">
        <v>-2.9784407090940536E-3</v>
      </c>
      <c r="D160" s="165">
        <v>-3.597590339604495E-3</v>
      </c>
      <c r="E160" s="166">
        <f>SUMPRODUCT('Max Diversification'!B158:AE158,'Max Diversification'!$B$259:$AE$259)</f>
        <v>-2.4253600699612799E-3</v>
      </c>
      <c r="F160" s="5"/>
      <c r="G160" s="170">
        <f>'DJI Components'!A161</f>
        <v>44305</v>
      </c>
      <c r="H160" s="161">
        <f t="shared" si="11"/>
        <v>-2.4891550936073448E-3</v>
      </c>
      <c r="I160" s="161">
        <f t="shared" si="12"/>
        <v>5.5308063913277368E-4</v>
      </c>
      <c r="J160" s="163">
        <f t="shared" si="13"/>
        <v>1.1722302696432151E-3</v>
      </c>
      <c r="K160" s="5"/>
    </row>
    <row r="161" spans="1:11" x14ac:dyDescent="0.2">
      <c r="A161" s="127">
        <f>'DJI Components'!A162</f>
        <v>44306</v>
      </c>
      <c r="B161" s="164">
        <v>-1.2682186696165324E-3</v>
      </c>
      <c r="C161" s="165">
        <v>-7.5614058869243467E-3</v>
      </c>
      <c r="D161" s="165">
        <v>-7.5219432806798991E-3</v>
      </c>
      <c r="E161" s="166">
        <f>SUMPRODUCT('Max Diversification'!B159:AE159,'Max Diversification'!$B$259:$AE$259)</f>
        <v>-2.8390164117454253E-3</v>
      </c>
      <c r="F161" s="5"/>
      <c r="G161" s="170">
        <f>'DJI Components'!A162</f>
        <v>44306</v>
      </c>
      <c r="H161" s="161">
        <f t="shared" si="11"/>
        <v>-1.5707977421288929E-3</v>
      </c>
      <c r="I161" s="161">
        <f t="shared" si="12"/>
        <v>4.722389475178921E-3</v>
      </c>
      <c r="J161" s="163">
        <f t="shared" si="13"/>
        <v>4.6829268689344734E-3</v>
      </c>
      <c r="K161" s="5"/>
    </row>
    <row r="162" spans="1:11" x14ac:dyDescent="0.2">
      <c r="A162" s="127">
        <f>'DJI Components'!A163</f>
        <v>44307</v>
      </c>
      <c r="B162" s="164">
        <v>1.2815294728851272E-2</v>
      </c>
      <c r="C162" s="165">
        <v>1.0142564567157002E-2</v>
      </c>
      <c r="D162" s="165">
        <v>9.3435202076797008E-3</v>
      </c>
      <c r="E162" s="166">
        <f>SUMPRODUCT('Max Diversification'!B160:AE160,'Max Diversification'!$B$259:$AE$259)</f>
        <v>7.8349382447486862E-3</v>
      </c>
      <c r="F162" s="5"/>
      <c r="G162" s="170">
        <f>'DJI Components'!A163</f>
        <v>44307</v>
      </c>
      <c r="H162" s="161">
        <f t="shared" si="11"/>
        <v>-4.9803564841025862E-3</v>
      </c>
      <c r="I162" s="161">
        <f t="shared" si="12"/>
        <v>-2.3076263224083154E-3</v>
      </c>
      <c r="J162" s="163">
        <f t="shared" si="13"/>
        <v>-1.5085819629310146E-3</v>
      </c>
      <c r="K162" s="5"/>
    </row>
    <row r="163" spans="1:11" x14ac:dyDescent="0.2">
      <c r="A163" s="127">
        <f>'DJI Components'!A164</f>
        <v>44308</v>
      </c>
      <c r="B163" s="164">
        <v>-9.6277395669826655E-5</v>
      </c>
      <c r="C163" s="165">
        <v>-1.1543747889041165E-2</v>
      </c>
      <c r="D163" s="165">
        <v>-9.4152116848104095E-3</v>
      </c>
      <c r="E163" s="166">
        <f>SUMPRODUCT('Max Diversification'!B161:AE161,'Max Diversification'!$B$259:$AE$259)</f>
        <v>-1.1152104244352675E-2</v>
      </c>
      <c r="F163" s="5"/>
      <c r="G163" s="170">
        <f>'DJI Components'!A164</f>
        <v>44308</v>
      </c>
      <c r="H163" s="161">
        <f t="shared" si="11"/>
        <v>-1.1055826848682847E-2</v>
      </c>
      <c r="I163" s="161">
        <f t="shared" si="12"/>
        <v>3.9164364468849064E-4</v>
      </c>
      <c r="J163" s="163">
        <f t="shared" si="13"/>
        <v>-1.7368925595422652E-3</v>
      </c>
      <c r="K163" s="5"/>
    </row>
    <row r="164" spans="1:11" x14ac:dyDescent="0.2">
      <c r="A164" s="127">
        <f>'DJI Components'!A165</f>
        <v>44309</v>
      </c>
      <c r="B164" s="164">
        <v>6.4881022059573744E-3</v>
      </c>
      <c r="C164" s="165">
        <v>4.5374609417424688E-3</v>
      </c>
      <c r="D164" s="165">
        <v>6.7302659399866016E-3</v>
      </c>
      <c r="E164" s="166">
        <f>SUMPRODUCT('Max Diversification'!B162:AE162,'Max Diversification'!$B$259:$AE$259)</f>
        <v>3.8326835752800657E-3</v>
      </c>
      <c r="F164" s="5"/>
      <c r="G164" s="170">
        <f>'DJI Components'!A165</f>
        <v>44309</v>
      </c>
      <c r="H164" s="161">
        <f t="shared" si="11"/>
        <v>-2.6554186306773087E-3</v>
      </c>
      <c r="I164" s="161">
        <f t="shared" si="12"/>
        <v>-7.0477736646240314E-4</v>
      </c>
      <c r="J164" s="163">
        <f t="shared" si="13"/>
        <v>-2.8975823647065359E-3</v>
      </c>
      <c r="K164" s="5"/>
    </row>
    <row r="165" spans="1:11" x14ac:dyDescent="0.2">
      <c r="A165" s="127">
        <f>'DJI Components'!A166</f>
        <v>44312</v>
      </c>
      <c r="B165" s="164">
        <v>-1.2618657536207639E-2</v>
      </c>
      <c r="C165" s="165">
        <v>-2.2291663923140678E-3</v>
      </c>
      <c r="D165" s="165">
        <v>-1.8188499475229047E-3</v>
      </c>
      <c r="E165" s="166">
        <f>SUMPRODUCT('Max Diversification'!B163:AE163,'Max Diversification'!$B$259:$AE$259)</f>
        <v>-4.586759535332571E-3</v>
      </c>
      <c r="F165" s="5"/>
      <c r="G165" s="170">
        <f>'DJI Components'!A166</f>
        <v>44312</v>
      </c>
      <c r="H165" s="161">
        <f t="shared" si="11"/>
        <v>8.0318980008750682E-3</v>
      </c>
      <c r="I165" s="161">
        <f t="shared" si="12"/>
        <v>-2.3575931430185031E-3</v>
      </c>
      <c r="J165" s="163">
        <f t="shared" si="13"/>
        <v>-2.7679095878096662E-3</v>
      </c>
      <c r="K165" s="5"/>
    </row>
    <row r="166" spans="1:11" x14ac:dyDescent="0.2">
      <c r="A166" s="127">
        <f>'DJI Components'!A167</f>
        <v>44313</v>
      </c>
      <c r="B166" s="164">
        <v>-2.5619797633866809E-2</v>
      </c>
      <c r="C166" s="165">
        <v>-6.0049923245801063E-4</v>
      </c>
      <c r="D166" s="165">
        <v>9.8877126630814161E-5</v>
      </c>
      <c r="E166" s="166">
        <f>SUMPRODUCT('Max Diversification'!B164:AE164,'Max Diversification'!$B$259:$AE$259)</f>
        <v>-4.1006892669993356E-4</v>
      </c>
      <c r="F166" s="5"/>
      <c r="G166" s="170">
        <f>'DJI Components'!A167</f>
        <v>44313</v>
      </c>
      <c r="H166" s="161">
        <f t="shared" si="11"/>
        <v>2.5209728707166874E-2</v>
      </c>
      <c r="I166" s="161">
        <f t="shared" si="12"/>
        <v>1.9043030575807706E-4</v>
      </c>
      <c r="J166" s="163">
        <f t="shared" si="13"/>
        <v>-5.0894605333074773E-4</v>
      </c>
      <c r="K166" s="5"/>
    </row>
    <row r="167" spans="1:11" x14ac:dyDescent="0.2">
      <c r="A167" s="127">
        <f>'DJI Components'!A168</f>
        <v>44314</v>
      </c>
      <c r="B167" s="164">
        <v>6.551105145804632E-3</v>
      </c>
      <c r="C167" s="165">
        <v>-2.9716860560474842E-3</v>
      </c>
      <c r="D167" s="165">
        <v>-4.8418519620314626E-3</v>
      </c>
      <c r="E167" s="166">
        <f>SUMPRODUCT('Max Diversification'!B165:AE165,'Max Diversification'!$B$259:$AE$259)</f>
        <v>-4.2336565162323743E-3</v>
      </c>
      <c r="F167" s="5"/>
      <c r="G167" s="170">
        <f>'DJI Components'!A168</f>
        <v>44314</v>
      </c>
      <c r="H167" s="161">
        <f t="shared" si="11"/>
        <v>-1.0784761662037005E-2</v>
      </c>
      <c r="I167" s="161">
        <f t="shared" si="12"/>
        <v>-1.26197046018489E-3</v>
      </c>
      <c r="J167" s="163">
        <f t="shared" si="13"/>
        <v>6.0819544579908836E-4</v>
      </c>
      <c r="K167" s="5"/>
    </row>
    <row r="168" spans="1:11" x14ac:dyDescent="0.2">
      <c r="A168" s="127">
        <f>'DJI Components'!A169</f>
        <v>44315</v>
      </c>
      <c r="B168" s="164">
        <v>1.5602628871216252E-2</v>
      </c>
      <c r="C168" s="165">
        <v>6.8502152760763586E-3</v>
      </c>
      <c r="D168" s="165">
        <v>7.0957215737967871E-3</v>
      </c>
      <c r="E168" s="166">
        <f>SUMPRODUCT('Max Diversification'!B166:AE166,'Max Diversification'!$B$259:$AE$259)</f>
        <v>7.3088376138192475E-3</v>
      </c>
      <c r="F168" s="5"/>
      <c r="G168" s="170">
        <f>'DJI Components'!A169</f>
        <v>44315</v>
      </c>
      <c r="H168" s="161">
        <f t="shared" si="11"/>
        <v>-8.2937912573970048E-3</v>
      </c>
      <c r="I168" s="161">
        <f t="shared" si="12"/>
        <v>4.5862233774288889E-4</v>
      </c>
      <c r="J168" s="163">
        <f t="shared" si="13"/>
        <v>2.1311604002246035E-4</v>
      </c>
      <c r="K168" s="5"/>
    </row>
    <row r="169" spans="1:11" x14ac:dyDescent="0.2">
      <c r="A169" s="127">
        <f>'DJI Components'!A170</f>
        <v>44316</v>
      </c>
      <c r="B169" s="164">
        <v>-9.1987951228277888E-3</v>
      </c>
      <c r="C169" s="165">
        <v>-5.644641039526152E-3</v>
      </c>
      <c r="D169" s="165">
        <v>-5.4465073181846346E-3</v>
      </c>
      <c r="E169" s="166">
        <f>SUMPRODUCT('Max Diversification'!B167:AE167,'Max Diversification'!$B$259:$AE$259)</f>
        <v>-3.3396269729120453E-3</v>
      </c>
      <c r="F169" s="5"/>
      <c r="G169" s="170">
        <f>'DJI Components'!A170</f>
        <v>44316</v>
      </c>
      <c r="H169" s="161">
        <f t="shared" si="11"/>
        <v>5.8591681499157435E-3</v>
      </c>
      <c r="I169" s="161">
        <f t="shared" si="12"/>
        <v>2.3050140666141068E-3</v>
      </c>
      <c r="J169" s="163">
        <f t="shared" si="13"/>
        <v>2.1068803452725894E-3</v>
      </c>
      <c r="K169" s="5"/>
    </row>
    <row r="170" spans="1:11" x14ac:dyDescent="0.2">
      <c r="A170" s="127">
        <f>'DJI Components'!A171</f>
        <v>44319</v>
      </c>
      <c r="B170" s="164">
        <v>7.6683091124913816E-3</v>
      </c>
      <c r="C170" s="165">
        <v>8.165483005971438E-3</v>
      </c>
      <c r="D170" s="165">
        <v>7.0370791309777303E-3</v>
      </c>
      <c r="E170" s="166">
        <f>SUMPRODUCT('Max Diversification'!B168:AE168,'Max Diversification'!$B$259:$AE$259)</f>
        <v>8.4024653426756097E-3</v>
      </c>
      <c r="F170" s="5"/>
      <c r="G170" s="170">
        <f>'DJI Components'!A171</f>
        <v>44319</v>
      </c>
      <c r="H170" s="161">
        <f t="shared" si="11"/>
        <v>7.3415623018422815E-4</v>
      </c>
      <c r="I170" s="161">
        <f t="shared" si="12"/>
        <v>2.3698233670417165E-4</v>
      </c>
      <c r="J170" s="163">
        <f t="shared" si="13"/>
        <v>1.3653862116978794E-3</v>
      </c>
      <c r="K170" s="5"/>
    </row>
    <row r="171" spans="1:11" x14ac:dyDescent="0.2">
      <c r="A171" s="127">
        <f>'DJI Components'!A172</f>
        <v>44320</v>
      </c>
      <c r="B171" s="164">
        <v>3.9320146960729902E-3</v>
      </c>
      <c r="C171" s="165">
        <v>5.8973817718732603E-5</v>
      </c>
      <c r="D171" s="165">
        <v>5.8041997195790174E-4</v>
      </c>
      <c r="E171" s="166">
        <f>SUMPRODUCT('Max Diversification'!B169:AE169,'Max Diversification'!$B$259:$AE$259)</f>
        <v>-2.6050760073203729E-4</v>
      </c>
      <c r="F171" s="5"/>
      <c r="G171" s="170">
        <f>'DJI Components'!A172</f>
        <v>44320</v>
      </c>
      <c r="H171" s="161">
        <f t="shared" si="11"/>
        <v>-4.1925222968050273E-3</v>
      </c>
      <c r="I171" s="161">
        <f t="shared" si="12"/>
        <v>-3.194814184507699E-4</v>
      </c>
      <c r="J171" s="163">
        <f t="shared" si="13"/>
        <v>-8.4092757268993908E-4</v>
      </c>
      <c r="K171" s="5"/>
    </row>
    <row r="172" spans="1:11" x14ac:dyDescent="0.2">
      <c r="A172" s="127">
        <f>'DJI Components'!A173</f>
        <v>44321</v>
      </c>
      <c r="B172" s="164">
        <v>1.030215030097967E-2</v>
      </c>
      <c r="C172" s="165">
        <v>3.8439899954186389E-3</v>
      </c>
      <c r="D172" s="165">
        <v>2.8509042414341934E-3</v>
      </c>
      <c r="E172" s="166">
        <f>SUMPRODUCT('Max Diversification'!B170:AE170,'Max Diversification'!$B$259:$AE$259)</f>
        <v>2.6500932421901469E-3</v>
      </c>
      <c r="F172" s="5"/>
      <c r="G172" s="170">
        <f>'DJI Components'!A173</f>
        <v>44321</v>
      </c>
      <c r="H172" s="161">
        <f t="shared" si="11"/>
        <v>-7.6520570587895222E-3</v>
      </c>
      <c r="I172" s="161">
        <f t="shared" si="12"/>
        <v>-1.193896753228492E-3</v>
      </c>
      <c r="J172" s="163">
        <f t="shared" si="13"/>
        <v>-2.008109992440465E-4</v>
      </c>
      <c r="K172" s="5"/>
    </row>
    <row r="173" spans="1:11" x14ac:dyDescent="0.2">
      <c r="A173" s="127">
        <f>'DJI Components'!A174</f>
        <v>44322</v>
      </c>
      <c r="B173" s="164">
        <v>4.8541407710626164E-3</v>
      </c>
      <c r="C173" s="165">
        <v>9.0480203508533329E-3</v>
      </c>
      <c r="D173" s="165">
        <v>9.2955547622373125E-3</v>
      </c>
      <c r="E173" s="166">
        <f>SUMPRODUCT('Max Diversification'!B171:AE171,'Max Diversification'!$B$259:$AE$259)</f>
        <v>9.8573514499363749E-3</v>
      </c>
      <c r="F173" s="5"/>
      <c r="G173" s="170">
        <f>'DJI Components'!A174</f>
        <v>44322</v>
      </c>
      <c r="H173" s="161">
        <f t="shared" si="11"/>
        <v>5.0032106788737585E-3</v>
      </c>
      <c r="I173" s="161">
        <f t="shared" si="12"/>
        <v>8.0933109908304206E-4</v>
      </c>
      <c r="J173" s="163">
        <f t="shared" si="13"/>
        <v>5.6179668769906245E-4</v>
      </c>
      <c r="K173" s="5"/>
    </row>
    <row r="174" spans="1:11" x14ac:dyDescent="0.2">
      <c r="A174" s="127">
        <f>'DJI Components'!A175</f>
        <v>44323</v>
      </c>
      <c r="B174" s="164">
        <v>3.3659761267680927E-3</v>
      </c>
      <c r="C174" s="165">
        <v>5.8140668867875545E-3</v>
      </c>
      <c r="D174" s="165">
        <v>6.6350145722553489E-3</v>
      </c>
      <c r="E174" s="166">
        <f>SUMPRODUCT('Max Diversification'!B172:AE172,'Max Diversification'!$B$259:$AE$259)</f>
        <v>3.801340089195999E-3</v>
      </c>
      <c r="F174" s="5"/>
      <c r="G174" s="170">
        <f>'DJI Components'!A175</f>
        <v>44323</v>
      </c>
      <c r="H174" s="161">
        <f t="shared" si="11"/>
        <v>4.3536396242790628E-4</v>
      </c>
      <c r="I174" s="161">
        <f t="shared" si="12"/>
        <v>-2.0127267975915556E-3</v>
      </c>
      <c r="J174" s="163">
        <f t="shared" si="13"/>
        <v>-2.8336744830593499E-3</v>
      </c>
      <c r="K174" s="5"/>
    </row>
    <row r="175" spans="1:11" x14ac:dyDescent="0.2">
      <c r="A175" s="127">
        <f>'DJI Components'!A176</f>
        <v>44326</v>
      </c>
      <c r="B175" s="164">
        <v>2.0631402183181529E-2</v>
      </c>
      <c r="C175" s="165">
        <v>-1.1390718645322741E-3</v>
      </c>
      <c r="D175" s="165">
        <v>-1.0046650503080512E-3</v>
      </c>
      <c r="E175" s="166">
        <f>SUMPRODUCT('Max Diversification'!B173:AE173,'Max Diversification'!$B$259:$AE$259)</f>
        <v>1.6274041691204837E-4</v>
      </c>
      <c r="F175" s="5"/>
      <c r="G175" s="170">
        <f>'DJI Components'!A176</f>
        <v>44326</v>
      </c>
      <c r="H175" s="161">
        <f t="shared" si="11"/>
        <v>-2.0468661766269481E-2</v>
      </c>
      <c r="I175" s="161">
        <f t="shared" si="12"/>
        <v>1.3018122814443226E-3</v>
      </c>
      <c r="J175" s="163">
        <f t="shared" si="13"/>
        <v>1.1674054672200997E-3</v>
      </c>
      <c r="K175" s="5"/>
    </row>
    <row r="176" spans="1:11" x14ac:dyDescent="0.2">
      <c r="A176" s="127">
        <f>'DJI Components'!A177</f>
        <v>44327</v>
      </c>
      <c r="B176" s="164">
        <v>-1.7204369184473971E-2</v>
      </c>
      <c r="C176" s="165">
        <v>-1.2502819574084259E-2</v>
      </c>
      <c r="D176" s="165">
        <v>-1.3633320496148404E-2</v>
      </c>
      <c r="E176" s="166">
        <f>SUMPRODUCT('Max Diversification'!B174:AE174,'Max Diversification'!$B$259:$AE$259)</f>
        <v>-1.1480101083675986E-2</v>
      </c>
      <c r="F176" s="5"/>
      <c r="G176" s="170">
        <f>'DJI Components'!A177</f>
        <v>44327</v>
      </c>
      <c r="H176" s="161">
        <f t="shared" si="11"/>
        <v>5.7242681007979856E-3</v>
      </c>
      <c r="I176" s="161">
        <f t="shared" si="12"/>
        <v>1.0227184904082736E-3</v>
      </c>
      <c r="J176" s="163">
        <f t="shared" si="13"/>
        <v>2.1532194124724187E-3</v>
      </c>
      <c r="K176" s="5"/>
    </row>
    <row r="177" spans="1:11" x14ac:dyDescent="0.2">
      <c r="A177" s="127">
        <f>'DJI Components'!A178</f>
        <v>44328</v>
      </c>
      <c r="B177" s="164">
        <v>-2.3573601357593718E-2</v>
      </c>
      <c r="C177" s="165">
        <v>-1.7913198019323229E-2</v>
      </c>
      <c r="D177" s="165">
        <v>-1.9886685287879846E-2</v>
      </c>
      <c r="E177" s="166">
        <f>SUMPRODUCT('Max Diversification'!B175:AE175,'Max Diversification'!$B$259:$AE$259)</f>
        <v>-1.7303060698812163E-2</v>
      </c>
      <c r="F177" s="5"/>
      <c r="G177" s="170">
        <f>'DJI Components'!A178</f>
        <v>44328</v>
      </c>
      <c r="H177" s="161">
        <f t="shared" si="11"/>
        <v>6.2705406587815551E-3</v>
      </c>
      <c r="I177" s="161">
        <f t="shared" si="12"/>
        <v>6.1013732051106578E-4</v>
      </c>
      <c r="J177" s="163">
        <f t="shared" si="13"/>
        <v>2.5836245890676832E-3</v>
      </c>
      <c r="K177" s="5"/>
    </row>
    <row r="178" spans="1:11" x14ac:dyDescent="0.2">
      <c r="A178" s="127">
        <f>'DJI Components'!A179</f>
        <v>44329</v>
      </c>
      <c r="B178" s="164">
        <v>2.2593339242918068E-2</v>
      </c>
      <c r="C178" s="165">
        <v>1.2545927091424174E-2</v>
      </c>
      <c r="D178" s="165">
        <v>1.291515991289649E-2</v>
      </c>
      <c r="E178" s="166">
        <f>SUMPRODUCT('Max Diversification'!B176:AE176,'Max Diversification'!$B$259:$AE$259)</f>
        <v>1.3008844919225845E-2</v>
      </c>
      <c r="F178" s="5"/>
      <c r="G178" s="170">
        <f>'DJI Components'!A179</f>
        <v>44329</v>
      </c>
      <c r="H178" s="161">
        <f t="shared" si="11"/>
        <v>-9.584494323692223E-3</v>
      </c>
      <c r="I178" s="161">
        <f t="shared" si="12"/>
        <v>4.6291782780167115E-4</v>
      </c>
      <c r="J178" s="163">
        <f t="shared" si="13"/>
        <v>9.3685006329355044E-5</v>
      </c>
      <c r="K178" s="5"/>
    </row>
    <row r="179" spans="1:11" x14ac:dyDescent="0.2">
      <c r="A179" s="127">
        <f>'DJI Components'!A180</f>
        <v>44330</v>
      </c>
      <c r="B179" s="164">
        <v>4.670432212159961E-3</v>
      </c>
      <c r="C179" s="165">
        <v>1.0754440405510157E-2</v>
      </c>
      <c r="D179" s="165">
        <v>1.0601546965223418E-2</v>
      </c>
      <c r="E179" s="166">
        <f>SUMPRODUCT('Max Diversification'!B177:AE177,'Max Diversification'!$B$259:$AE$259)</f>
        <v>8.3674035643046818E-3</v>
      </c>
      <c r="F179" s="5"/>
      <c r="G179" s="170">
        <f>'DJI Components'!A180</f>
        <v>44330</v>
      </c>
      <c r="H179" s="161">
        <f t="shared" si="11"/>
        <v>3.6969713521447208E-3</v>
      </c>
      <c r="I179" s="161">
        <f t="shared" si="12"/>
        <v>-2.3870368412054754E-3</v>
      </c>
      <c r="J179" s="163">
        <f t="shared" si="13"/>
        <v>-2.2341434009187366E-3</v>
      </c>
      <c r="K179" s="5"/>
    </row>
    <row r="180" spans="1:11" x14ac:dyDescent="0.2">
      <c r="A180" s="127">
        <f>'DJI Components'!A181</f>
        <v>44333</v>
      </c>
      <c r="B180" s="164">
        <v>3.5771658286284191E-3</v>
      </c>
      <c r="C180" s="165">
        <v>-3.6360369391354283E-4</v>
      </c>
      <c r="D180" s="165">
        <v>-1.5804721813336142E-3</v>
      </c>
      <c r="E180" s="166">
        <f>SUMPRODUCT('Max Diversification'!B178:AE178,'Max Diversification'!$B$259:$AE$259)</f>
        <v>-1.4907427217821479E-3</v>
      </c>
      <c r="F180" s="5"/>
      <c r="G180" s="170">
        <f>'DJI Components'!A181</f>
        <v>44333</v>
      </c>
      <c r="H180" s="161">
        <f t="shared" si="11"/>
        <v>-5.0679085504105673E-3</v>
      </c>
      <c r="I180" s="161">
        <f t="shared" si="12"/>
        <v>-1.1271390278686051E-3</v>
      </c>
      <c r="J180" s="163">
        <f t="shared" si="13"/>
        <v>8.9729459551466306E-5</v>
      </c>
      <c r="K180" s="5"/>
    </row>
    <row r="181" spans="1:11" x14ac:dyDescent="0.2">
      <c r="A181" s="127">
        <f>'DJI Components'!A182</f>
        <v>44334</v>
      </c>
      <c r="B181" s="164">
        <v>-1.0086322663419092E-2</v>
      </c>
      <c r="C181" s="165">
        <v>-8.2637358559693539E-3</v>
      </c>
      <c r="D181" s="165">
        <v>-7.7817418482225564E-3</v>
      </c>
      <c r="E181" s="166">
        <f>SUMPRODUCT('Max Diversification'!B179:AE179,'Max Diversification'!$B$259:$AE$259)</f>
        <v>-5.9338962429418855E-3</v>
      </c>
      <c r="F181" s="5"/>
      <c r="G181" s="170">
        <f>'DJI Components'!A182</f>
        <v>44334</v>
      </c>
      <c r="H181" s="161">
        <f t="shared" si="11"/>
        <v>4.1524264204772067E-3</v>
      </c>
      <c r="I181" s="161">
        <f t="shared" si="12"/>
        <v>2.3298396130274684E-3</v>
      </c>
      <c r="J181" s="163">
        <f t="shared" si="13"/>
        <v>1.8478456052806709E-3</v>
      </c>
      <c r="K181" s="5"/>
    </row>
    <row r="182" spans="1:11" x14ac:dyDescent="0.2">
      <c r="A182" s="127">
        <f>'DJI Components'!A183</f>
        <v>44335</v>
      </c>
      <c r="B182" s="164">
        <v>-2.2087271189651751E-3</v>
      </c>
      <c r="C182" s="165">
        <v>-4.7383043361418666E-3</v>
      </c>
      <c r="D182" s="165">
        <v>-4.8331418122844472E-3</v>
      </c>
      <c r="E182" s="166">
        <f>SUMPRODUCT('Max Diversification'!B180:AE180,'Max Diversification'!$B$259:$AE$259)</f>
        <v>-3.4079405604346114E-3</v>
      </c>
      <c r="F182" s="5"/>
      <c r="G182" s="170">
        <f>'DJI Components'!A183</f>
        <v>44335</v>
      </c>
      <c r="H182" s="161">
        <f t="shared" si="11"/>
        <v>-1.1992134414694363E-3</v>
      </c>
      <c r="I182" s="161">
        <f t="shared" si="12"/>
        <v>1.3303637757072551E-3</v>
      </c>
      <c r="J182" s="163">
        <f t="shared" si="13"/>
        <v>1.4252012518498358E-3</v>
      </c>
      <c r="K182" s="5"/>
    </row>
    <row r="183" spans="1:11" x14ac:dyDescent="0.2">
      <c r="A183" s="127">
        <f>'DJI Components'!A184</f>
        <v>44336</v>
      </c>
      <c r="B183" s="164">
        <v>-4.451460084047008E-3</v>
      </c>
      <c r="C183" s="165">
        <v>5.5255141906403633E-3</v>
      </c>
      <c r="D183" s="165">
        <v>5.5496158253294237E-3</v>
      </c>
      <c r="E183" s="166">
        <f>SUMPRODUCT('Max Diversification'!B181:AE181,'Max Diversification'!$B$259:$AE$259)</f>
        <v>6.0538567817297259E-3</v>
      </c>
      <c r="F183" s="5"/>
      <c r="G183" s="170">
        <f>'DJI Components'!A184</f>
        <v>44336</v>
      </c>
      <c r="H183" s="161">
        <f t="shared" si="11"/>
        <v>1.0505316865776734E-2</v>
      </c>
      <c r="I183" s="161">
        <f t="shared" si="12"/>
        <v>5.2834259108936257E-4</v>
      </c>
      <c r="J183" s="163">
        <f t="shared" si="13"/>
        <v>5.0424095640030225E-4</v>
      </c>
      <c r="K183" s="5"/>
    </row>
    <row r="184" spans="1:11" x14ac:dyDescent="0.2">
      <c r="A184" s="127">
        <f>'DJI Components'!A185</f>
        <v>44337</v>
      </c>
      <c r="B184" s="164">
        <v>9.7975809831694818E-4</v>
      </c>
      <c r="C184" s="165">
        <v>2.4258462547691599E-3</v>
      </c>
      <c r="D184" s="165">
        <v>3.6289595017038323E-3</v>
      </c>
      <c r="E184" s="166">
        <f>SUMPRODUCT('Max Diversification'!B182:AE182,'Max Diversification'!$B$259:$AE$259)</f>
        <v>4.5351399533198654E-4</v>
      </c>
      <c r="F184" s="5"/>
      <c r="G184" s="170">
        <f>'DJI Components'!A185</f>
        <v>44337</v>
      </c>
      <c r="H184" s="161">
        <f t="shared" si="11"/>
        <v>-5.2624410298496163E-4</v>
      </c>
      <c r="I184" s="161">
        <f t="shared" si="12"/>
        <v>-1.9723322594371734E-3</v>
      </c>
      <c r="J184" s="163">
        <f t="shared" si="13"/>
        <v>-3.1754455063718458E-3</v>
      </c>
      <c r="K184" s="5"/>
    </row>
    <row r="185" spans="1:11" x14ac:dyDescent="0.2">
      <c r="A185" s="127">
        <f>'DJI Components'!A186</f>
        <v>44340</v>
      </c>
      <c r="B185" s="164">
        <v>3.4972613826323561E-3</v>
      </c>
      <c r="C185" s="165">
        <v>6.0814216617559695E-3</v>
      </c>
      <c r="D185" s="165">
        <v>5.4414426634363799E-3</v>
      </c>
      <c r="E185" s="166">
        <f>SUMPRODUCT('Max Diversification'!B183:AE183,'Max Diversification'!$B$259:$AE$259)</f>
        <v>4.6148694949916689E-3</v>
      </c>
      <c r="F185" s="5"/>
      <c r="G185" s="170">
        <f>'DJI Components'!A186</f>
        <v>44340</v>
      </c>
      <c r="H185" s="161">
        <f t="shared" si="11"/>
        <v>1.1176081123593128E-3</v>
      </c>
      <c r="I185" s="161">
        <f t="shared" si="12"/>
        <v>-1.4665521667643006E-3</v>
      </c>
      <c r="J185" s="163">
        <f t="shared" si="13"/>
        <v>-8.2657316844471102E-4</v>
      </c>
      <c r="K185" s="5"/>
    </row>
    <row r="186" spans="1:11" x14ac:dyDescent="0.2">
      <c r="A186" s="127">
        <f>'DJI Components'!A187</f>
        <v>44341</v>
      </c>
      <c r="B186" s="164">
        <v>-4.6891286719021475E-3</v>
      </c>
      <c r="C186" s="165">
        <v>-3.4612305324253595E-3</v>
      </c>
      <c r="D186" s="165">
        <v>-2.3701822237497394E-3</v>
      </c>
      <c r="E186" s="166">
        <f>SUMPRODUCT('Max Diversification'!B184:AE184,'Max Diversification'!$B$259:$AE$259)</f>
        <v>-3.3269204962990909E-3</v>
      </c>
      <c r="F186" s="5"/>
      <c r="G186" s="170">
        <f>'DJI Components'!A187</f>
        <v>44341</v>
      </c>
      <c r="H186" s="161">
        <f t="shared" si="11"/>
        <v>1.3622081756030566E-3</v>
      </c>
      <c r="I186" s="161">
        <f t="shared" si="12"/>
        <v>1.3431003612626854E-4</v>
      </c>
      <c r="J186" s="163">
        <f t="shared" si="13"/>
        <v>-9.5673827254935152E-4</v>
      </c>
      <c r="K186" s="5"/>
    </row>
    <row r="187" spans="1:11" x14ac:dyDescent="0.2">
      <c r="A187" s="127">
        <f>'DJI Components'!A188</f>
        <v>44342</v>
      </c>
      <c r="B187" s="164">
        <v>-8.2301328373836694E-4</v>
      </c>
      <c r="C187" s="165">
        <v>-7.0772685679022893E-4</v>
      </c>
      <c r="D187" s="165">
        <v>3.0863423957372405E-4</v>
      </c>
      <c r="E187" s="166">
        <f>SUMPRODUCT('Max Diversification'!B185:AE185,'Max Diversification'!$B$259:$AE$259)</f>
        <v>-1.2112011308906378E-3</v>
      </c>
      <c r="F187" s="5"/>
      <c r="G187" s="170">
        <f>'DJI Components'!A188</f>
        <v>44342</v>
      </c>
      <c r="H187" s="161">
        <f t="shared" si="11"/>
        <v>-3.8818784715227087E-4</v>
      </c>
      <c r="I187" s="161">
        <f t="shared" si="12"/>
        <v>-5.0347427410040889E-4</v>
      </c>
      <c r="J187" s="163">
        <f t="shared" si="13"/>
        <v>-1.5198353704643619E-3</v>
      </c>
      <c r="K187" s="5"/>
    </row>
    <row r="188" spans="1:11" x14ac:dyDescent="0.2">
      <c r="A188" s="127">
        <f>'DJI Components'!A189</f>
        <v>44343</v>
      </c>
      <c r="B188" s="164">
        <v>7.951187942931523E-3</v>
      </c>
      <c r="C188" s="165">
        <v>3.0292952984199684E-3</v>
      </c>
      <c r="D188" s="165">
        <v>4.1252161448355196E-3</v>
      </c>
      <c r="E188" s="166">
        <f>SUMPRODUCT('Max Diversification'!B186:AE186,'Max Diversification'!$B$259:$AE$259)</f>
        <v>6.7907817829117897E-4</v>
      </c>
      <c r="F188" s="5"/>
      <c r="G188" s="170">
        <f>'DJI Components'!A189</f>
        <v>44343</v>
      </c>
      <c r="H188" s="161">
        <f t="shared" si="11"/>
        <v>-7.2721097646403438E-3</v>
      </c>
      <c r="I188" s="161">
        <f t="shared" si="12"/>
        <v>-2.3502171201287897E-3</v>
      </c>
      <c r="J188" s="163">
        <f t="shared" si="13"/>
        <v>-3.4461379665443404E-3</v>
      </c>
      <c r="K188" s="5"/>
    </row>
    <row r="189" spans="1:11" x14ac:dyDescent="0.2">
      <c r="A189" s="127">
        <f>'DJI Components'!A190</f>
        <v>44344</v>
      </c>
      <c r="B189" s="164">
        <v>-8.2386027952739444E-4</v>
      </c>
      <c r="C189" s="165">
        <v>1.0590792190286284E-3</v>
      </c>
      <c r="D189" s="165">
        <v>1.8804780784014152E-3</v>
      </c>
      <c r="E189" s="166">
        <f>SUMPRODUCT('Max Diversification'!B187:AE187,'Max Diversification'!$B$259:$AE$259)</f>
        <v>1.3820523083296634E-3</v>
      </c>
      <c r="F189" s="5"/>
      <c r="G189" s="170">
        <f>'DJI Components'!A190</f>
        <v>44344</v>
      </c>
      <c r="H189" s="161">
        <f t="shared" si="11"/>
        <v>2.2059125878570577E-3</v>
      </c>
      <c r="I189" s="161">
        <f t="shared" si="12"/>
        <v>3.2297308930103494E-4</v>
      </c>
      <c r="J189" s="163">
        <f t="shared" si="13"/>
        <v>-4.9842577007175185E-4</v>
      </c>
      <c r="K189" s="5"/>
    </row>
    <row r="190" spans="1:11" x14ac:dyDescent="0.2">
      <c r="A190" s="127">
        <f>'DJI Components'!A191</f>
        <v>44348</v>
      </c>
      <c r="B190" s="164">
        <v>5.3773544714266904E-4</v>
      </c>
      <c r="C190" s="165">
        <v>1.4110929692520225E-3</v>
      </c>
      <c r="D190" s="165">
        <v>1.3281416298260851E-3</v>
      </c>
      <c r="E190" s="166">
        <f>SUMPRODUCT('Max Diversification'!B188:AE188,'Max Diversification'!$B$259:$AE$259)</f>
        <v>-2.5200481910069676E-3</v>
      </c>
      <c r="F190" s="5"/>
      <c r="G190" s="170">
        <f>'DJI Components'!A191</f>
        <v>44348</v>
      </c>
      <c r="H190" s="161">
        <f t="shared" si="11"/>
        <v>-3.0577836381496365E-3</v>
      </c>
      <c r="I190" s="161">
        <f t="shared" si="12"/>
        <v>-3.9311411602589901E-3</v>
      </c>
      <c r="J190" s="163">
        <f t="shared" si="13"/>
        <v>-3.8481898208330527E-3</v>
      </c>
      <c r="K190" s="5"/>
    </row>
    <row r="191" spans="1:11" x14ac:dyDescent="0.2">
      <c r="A191" s="127">
        <f>'DJI Components'!A192</f>
        <v>44349</v>
      </c>
      <c r="B191" s="164">
        <v>5.2539257181004545E-4</v>
      </c>
      <c r="C191" s="165">
        <v>1.9293346816405049E-3</v>
      </c>
      <c r="D191" s="165">
        <v>7.2508388211134367E-4</v>
      </c>
      <c r="E191" s="166">
        <f>SUMPRODUCT('Max Diversification'!B189:AE189,'Max Diversification'!$B$259:$AE$259)</f>
        <v>1.7739903416423928E-3</v>
      </c>
      <c r="F191" s="5"/>
      <c r="G191" s="170">
        <f>'DJI Components'!A192</f>
        <v>44349</v>
      </c>
      <c r="H191" s="161">
        <f t="shared" si="11"/>
        <v>1.2485977698323473E-3</v>
      </c>
      <c r="I191" s="161">
        <f t="shared" si="12"/>
        <v>-1.553443399981121E-4</v>
      </c>
      <c r="J191" s="163">
        <f t="shared" si="13"/>
        <v>1.0489064595310491E-3</v>
      </c>
      <c r="K191" s="5"/>
    </row>
    <row r="192" spans="1:11" x14ac:dyDescent="0.2">
      <c r="A192" s="127">
        <f>'DJI Components'!A193</f>
        <v>44350</v>
      </c>
      <c r="B192" s="164">
        <v>1.8770384721085247E-3</v>
      </c>
      <c r="C192" s="165">
        <v>5.8722840109039676E-4</v>
      </c>
      <c r="D192" s="165">
        <v>-6.7455906553615108E-4</v>
      </c>
      <c r="E192" s="166">
        <f>SUMPRODUCT('Max Diversification'!B190:AE190,'Max Diversification'!$B$259:$AE$259)</f>
        <v>2.118544110955928E-3</v>
      </c>
      <c r="F192" s="5"/>
      <c r="G192" s="170">
        <f>'DJI Components'!A193</f>
        <v>44350</v>
      </c>
      <c r="H192" s="161">
        <f t="shared" si="11"/>
        <v>2.415056388474033E-4</v>
      </c>
      <c r="I192" s="161">
        <f t="shared" si="12"/>
        <v>1.5313157098655313E-3</v>
      </c>
      <c r="J192" s="163">
        <f t="shared" si="13"/>
        <v>2.7931031764920791E-3</v>
      </c>
      <c r="K192" s="5"/>
    </row>
    <row r="193" spans="1:11" x14ac:dyDescent="0.2">
      <c r="A193" s="127">
        <f>'DJI Components'!A194</f>
        <v>44351</v>
      </c>
      <c r="B193" s="164">
        <v>1.1596993661922374E-2</v>
      </c>
      <c r="C193" s="165">
        <v>5.8369623400157172E-3</v>
      </c>
      <c r="D193" s="165">
        <v>5.186967999574188E-3</v>
      </c>
      <c r="E193" s="166">
        <f>SUMPRODUCT('Max Diversification'!B191:AE191,'Max Diversification'!$B$259:$AE$259)</f>
        <v>5.5095075650058913E-3</v>
      </c>
      <c r="F193" s="5"/>
      <c r="G193" s="170">
        <f>'DJI Components'!A194</f>
        <v>44351</v>
      </c>
      <c r="H193" s="161">
        <f t="shared" si="11"/>
        <v>-6.0874860969164831E-3</v>
      </c>
      <c r="I193" s="161">
        <f t="shared" si="12"/>
        <v>-3.2745477500982587E-4</v>
      </c>
      <c r="J193" s="163">
        <f t="shared" si="13"/>
        <v>3.2253956543170335E-4</v>
      </c>
      <c r="K193" s="5"/>
    </row>
    <row r="194" spans="1:11" x14ac:dyDescent="0.2">
      <c r="A194" s="127">
        <f>'DJI Components'!A195</f>
        <v>44354</v>
      </c>
      <c r="B194" s="164">
        <v>-1.1096333571639748E-2</v>
      </c>
      <c r="C194" s="165">
        <v>-3.7902947208007507E-3</v>
      </c>
      <c r="D194" s="165">
        <v>-3.6295484082208285E-3</v>
      </c>
      <c r="E194" s="166">
        <f>SUMPRODUCT('Max Diversification'!B192:AE192,'Max Diversification'!$B$259:$AE$259)</f>
        <v>-3.6547492525798786E-3</v>
      </c>
      <c r="F194" s="5"/>
      <c r="G194" s="170">
        <f>'DJI Components'!A195</f>
        <v>44354</v>
      </c>
      <c r="H194" s="161">
        <f t="shared" si="11"/>
        <v>7.441584319059869E-3</v>
      </c>
      <c r="I194" s="161">
        <f t="shared" si="12"/>
        <v>1.3554546822087217E-4</v>
      </c>
      <c r="J194" s="163">
        <f t="shared" si="13"/>
        <v>-2.5200844359050088E-5</v>
      </c>
      <c r="K194" s="5"/>
    </row>
    <row r="195" spans="1:11" x14ac:dyDescent="0.2">
      <c r="A195" s="127">
        <f>'DJI Components'!A196</f>
        <v>44355</v>
      </c>
      <c r="B195" s="164">
        <v>-6.9818379099784124E-4</v>
      </c>
      <c r="C195" s="165">
        <v>-1.1496136466431807E-3</v>
      </c>
      <c r="D195" s="165">
        <v>-8.7842301988083626E-4</v>
      </c>
      <c r="E195" s="166">
        <f>SUMPRODUCT('Max Diversification'!B193:AE193,'Max Diversification'!$B$259:$AE$259)</f>
        <v>-2.0178755917026831E-3</v>
      </c>
      <c r="F195" s="5"/>
      <c r="G195" s="170">
        <f>'DJI Components'!A196</f>
        <v>44355</v>
      </c>
      <c r="H195" s="161">
        <f t="shared" si="11"/>
        <v>-1.3196918007048418E-3</v>
      </c>
      <c r="I195" s="161">
        <f t="shared" si="12"/>
        <v>-8.6826194505950239E-4</v>
      </c>
      <c r="J195" s="163">
        <f t="shared" si="13"/>
        <v>-1.1394525718218468E-3</v>
      </c>
      <c r="K195" s="5"/>
    </row>
    <row r="196" spans="1:11" x14ac:dyDescent="0.2">
      <c r="A196" s="127">
        <f>'DJI Components'!A197</f>
        <v>44356</v>
      </c>
      <c r="B196" s="164">
        <v>-3.9787460762419598E-3</v>
      </c>
      <c r="C196" s="165">
        <v>-3.6598620079310502E-3</v>
      </c>
      <c r="D196" s="165">
        <v>-4.4127397194552165E-3</v>
      </c>
      <c r="E196" s="166">
        <f>SUMPRODUCT('Max Diversification'!B194:AE194,'Max Diversification'!$B$259:$AE$259)</f>
        <v>-1.3523917149803029E-3</v>
      </c>
      <c r="F196" s="5"/>
      <c r="G196" s="170">
        <f>'DJI Components'!A197</f>
        <v>44356</v>
      </c>
      <c r="H196" s="161">
        <f t="shared" si="11"/>
        <v>2.6263543612616569E-3</v>
      </c>
      <c r="I196" s="161">
        <f t="shared" si="12"/>
        <v>2.3074702929507473E-3</v>
      </c>
      <c r="J196" s="163">
        <f t="shared" si="13"/>
        <v>3.0603480044749136E-3</v>
      </c>
      <c r="K196" s="5"/>
    </row>
    <row r="197" spans="1:11" x14ac:dyDescent="0.2">
      <c r="A197" s="127">
        <f>'DJI Components'!A198</f>
        <v>44357</v>
      </c>
      <c r="B197" s="164">
        <v>2.170278605852804E-3</v>
      </c>
      <c r="C197" s="165">
        <v>2.8779108570227839E-3</v>
      </c>
      <c r="D197" s="165">
        <v>5.5447273706898947E-4</v>
      </c>
      <c r="E197" s="166">
        <f>SUMPRODUCT('Max Diversification'!B195:AE195,'Max Diversification'!$B$259:$AE$259)</f>
        <v>5.5183098355263555E-3</v>
      </c>
      <c r="F197" s="5"/>
      <c r="G197" s="170">
        <f>'DJI Components'!A198</f>
        <v>44357</v>
      </c>
      <c r="H197" s="161">
        <f t="shared" ref="H197:H254" si="14">E197-B197</f>
        <v>3.3480312296735515E-3</v>
      </c>
      <c r="I197" s="161">
        <f t="shared" ref="I197:I254" si="15">$E197-C197</f>
        <v>2.6403989785035715E-3</v>
      </c>
      <c r="J197" s="163">
        <f t="shared" ref="J197:J254" si="16">$E197-D197</f>
        <v>4.963837098457366E-3</v>
      </c>
      <c r="K197" s="5"/>
    </row>
    <row r="198" spans="1:11" x14ac:dyDescent="0.2">
      <c r="A198" s="127">
        <f>'DJI Components'!A199</f>
        <v>44358</v>
      </c>
      <c r="B198" s="164">
        <v>-1.6524562139169808E-3</v>
      </c>
      <c r="C198" s="165">
        <v>7.1766532133013723E-4</v>
      </c>
      <c r="D198" s="165">
        <v>3.8762568820960297E-4</v>
      </c>
      <c r="E198" s="166">
        <f>SUMPRODUCT('Max Diversification'!B196:AE196,'Max Diversification'!$B$259:$AE$259)</f>
        <v>1.4482699568059865E-3</v>
      </c>
      <c r="F198" s="5"/>
      <c r="G198" s="170">
        <f>'DJI Components'!A199</f>
        <v>44358</v>
      </c>
      <c r="H198" s="161">
        <f t="shared" si="14"/>
        <v>3.1007261707229673E-3</v>
      </c>
      <c r="I198" s="161">
        <f t="shared" si="15"/>
        <v>7.3060463547584928E-4</v>
      </c>
      <c r="J198" s="163">
        <f t="shared" si="16"/>
        <v>1.0606442685963835E-3</v>
      </c>
      <c r="K198" s="5"/>
    </row>
    <row r="199" spans="1:11" x14ac:dyDescent="0.2">
      <c r="A199" s="127">
        <f>'DJI Components'!A200</f>
        <v>44361</v>
      </c>
      <c r="B199" s="164">
        <v>-7.1413757159463015E-3</v>
      </c>
      <c r="C199" s="165">
        <v>-3.205504821371408E-3</v>
      </c>
      <c r="D199" s="165">
        <v>-2.4898780728314085E-3</v>
      </c>
      <c r="E199" s="166">
        <f>SUMPRODUCT('Max Diversification'!B197:AE197,'Max Diversification'!$B$259:$AE$259)</f>
        <v>-2.99949391197451E-3</v>
      </c>
      <c r="F199" s="5"/>
      <c r="G199" s="170">
        <f>'DJI Components'!A200</f>
        <v>44361</v>
      </c>
      <c r="H199" s="161">
        <f t="shared" si="14"/>
        <v>4.141881803971792E-3</v>
      </c>
      <c r="I199" s="161">
        <f t="shared" si="15"/>
        <v>2.0601090939689802E-4</v>
      </c>
      <c r="J199" s="163">
        <f t="shared" si="16"/>
        <v>-5.0961583914310151E-4</v>
      </c>
      <c r="K199" s="5"/>
    </row>
    <row r="200" spans="1:11" x14ac:dyDescent="0.2">
      <c r="A200" s="127">
        <f>'DJI Components'!A201</f>
        <v>44362</v>
      </c>
      <c r="B200" s="164">
        <v>-3.748397634449585E-3</v>
      </c>
      <c r="C200" s="165">
        <v>-2.1265906457064716E-3</v>
      </c>
      <c r="D200" s="165">
        <v>-2.745266218426301E-3</v>
      </c>
      <c r="E200" s="166">
        <f>SUMPRODUCT('Max Diversification'!B198:AE198,'Max Diversification'!$B$259:$AE$259)</f>
        <v>-3.2729770315749218E-3</v>
      </c>
      <c r="F200" s="5"/>
      <c r="G200" s="170">
        <f>'DJI Components'!A201</f>
        <v>44362</v>
      </c>
      <c r="H200" s="161">
        <f t="shared" si="14"/>
        <v>4.7542060287466322E-4</v>
      </c>
      <c r="I200" s="161">
        <f t="shared" si="15"/>
        <v>-1.1463863858684501E-3</v>
      </c>
      <c r="J200" s="163">
        <f t="shared" si="16"/>
        <v>-5.2771081314862073E-4</v>
      </c>
      <c r="K200" s="5"/>
    </row>
    <row r="201" spans="1:11" x14ac:dyDescent="0.2">
      <c r="A201" s="127">
        <f>'DJI Components'!A202</f>
        <v>44363</v>
      </c>
      <c r="B201" s="164">
        <v>-1.8213908168530524E-2</v>
      </c>
      <c r="C201" s="165">
        <v>-8.2042197632688132E-3</v>
      </c>
      <c r="D201" s="165">
        <v>-7.745340798202327E-3</v>
      </c>
      <c r="E201" s="166">
        <f>SUMPRODUCT('Max Diversification'!B199:AE199,'Max Diversification'!$B$259:$AE$259)</f>
        <v>-7.5037455791814572E-3</v>
      </c>
      <c r="F201" s="5"/>
      <c r="G201" s="170">
        <f>'DJI Components'!A202</f>
        <v>44363</v>
      </c>
      <c r="H201" s="161">
        <f t="shared" si="14"/>
        <v>1.0710162589349067E-2</v>
      </c>
      <c r="I201" s="161">
        <f t="shared" si="15"/>
        <v>7.0047418408735601E-4</v>
      </c>
      <c r="J201" s="163">
        <f t="shared" si="16"/>
        <v>2.4159521902086985E-4</v>
      </c>
      <c r="K201" s="5"/>
    </row>
    <row r="202" spans="1:11" x14ac:dyDescent="0.2">
      <c r="A202" s="127">
        <f>'DJI Components'!A203</f>
        <v>44364</v>
      </c>
      <c r="B202" s="164">
        <v>-8.8014517476547489E-3</v>
      </c>
      <c r="C202" s="165">
        <v>-6.2893503633907957E-3</v>
      </c>
      <c r="D202" s="165">
        <v>-6.1768243036969261E-3</v>
      </c>
      <c r="E202" s="166">
        <f>SUMPRODUCT('Max Diversification'!B200:AE200,'Max Diversification'!$B$259:$AE$259)</f>
        <v>-2.8634543970701698E-3</v>
      </c>
      <c r="F202" s="5"/>
      <c r="G202" s="170">
        <f>'DJI Components'!A203</f>
        <v>44364</v>
      </c>
      <c r="H202" s="161">
        <f t="shared" si="14"/>
        <v>5.9379973505845791E-3</v>
      </c>
      <c r="I202" s="161">
        <f t="shared" si="15"/>
        <v>3.4258959663206259E-3</v>
      </c>
      <c r="J202" s="163">
        <f t="shared" si="16"/>
        <v>3.3133699066267563E-3</v>
      </c>
      <c r="K202" s="5"/>
    </row>
    <row r="203" spans="1:11" x14ac:dyDescent="0.2">
      <c r="A203" s="127">
        <f>'DJI Components'!A204</f>
        <v>44365</v>
      </c>
      <c r="B203" s="164">
        <v>-1.8010716217867807E-2</v>
      </c>
      <c r="C203" s="165">
        <v>-1.7059744647857734E-2</v>
      </c>
      <c r="D203" s="165">
        <v>-1.5769237023425919E-2</v>
      </c>
      <c r="E203" s="166">
        <f>SUMPRODUCT('Max Diversification'!B201:AE201,'Max Diversification'!$B$259:$AE$259)</f>
        <v>-1.6580862626643243E-2</v>
      </c>
      <c r="F203" s="5"/>
      <c r="G203" s="170">
        <f>'DJI Components'!A204</f>
        <v>44365</v>
      </c>
      <c r="H203" s="161">
        <f t="shared" si="14"/>
        <v>1.4298535912245641E-3</v>
      </c>
      <c r="I203" s="161">
        <f t="shared" si="15"/>
        <v>4.7888202121449189E-4</v>
      </c>
      <c r="J203" s="163">
        <f t="shared" si="16"/>
        <v>-8.1162560321732316E-4</v>
      </c>
      <c r="K203" s="5"/>
    </row>
    <row r="204" spans="1:11" x14ac:dyDescent="0.2">
      <c r="A204" s="127">
        <f>'DJI Components'!A205</f>
        <v>44368</v>
      </c>
      <c r="B204" s="164">
        <v>1.8675247849264161E-2</v>
      </c>
      <c r="C204" s="165">
        <v>1.6766593939252519E-2</v>
      </c>
      <c r="D204" s="165">
        <v>1.7629576137996539E-2</v>
      </c>
      <c r="E204" s="166">
        <f>SUMPRODUCT('Max Diversification'!B202:AE202,'Max Diversification'!$B$259:$AE$259)</f>
        <v>1.4560867993631653E-2</v>
      </c>
      <c r="F204" s="5"/>
      <c r="G204" s="170">
        <f>'DJI Components'!A205</f>
        <v>44368</v>
      </c>
      <c r="H204" s="161">
        <f t="shared" si="14"/>
        <v>-4.1143798556325089E-3</v>
      </c>
      <c r="I204" s="161">
        <f t="shared" si="15"/>
        <v>-2.2057259456208667E-3</v>
      </c>
      <c r="J204" s="163">
        <f t="shared" si="16"/>
        <v>-3.0687081443648862E-3</v>
      </c>
      <c r="K204" s="5"/>
    </row>
    <row r="205" spans="1:11" x14ac:dyDescent="0.2">
      <c r="A205" s="127">
        <f>'DJI Components'!A206</f>
        <v>44369</v>
      </c>
      <c r="B205" s="164">
        <v>-3.7244056398384306E-4</v>
      </c>
      <c r="C205" s="165">
        <v>1.7269621151417907E-3</v>
      </c>
      <c r="D205" s="165">
        <v>2.0252696743539023E-3</v>
      </c>
      <c r="E205" s="166">
        <f>SUMPRODUCT('Max Diversification'!B203:AE203,'Max Diversification'!$B$259:$AE$259)</f>
        <v>2.0455944175533577E-3</v>
      </c>
      <c r="F205" s="5"/>
      <c r="G205" s="170">
        <f>'DJI Components'!A206</f>
        <v>44369</v>
      </c>
      <c r="H205" s="161">
        <f t="shared" si="14"/>
        <v>2.4180349815372008E-3</v>
      </c>
      <c r="I205" s="161">
        <f t="shared" si="15"/>
        <v>3.1863230241156704E-4</v>
      </c>
      <c r="J205" s="163">
        <f t="shared" si="16"/>
        <v>2.0324743199455486E-5</v>
      </c>
      <c r="K205" s="5"/>
    </row>
    <row r="206" spans="1:11" x14ac:dyDescent="0.2">
      <c r="A206" s="127">
        <f>'DJI Components'!A207</f>
        <v>44370</v>
      </c>
      <c r="B206" s="164">
        <v>-1.4119592976881229E-2</v>
      </c>
      <c r="C206" s="165">
        <v>-2.6769052843165896E-3</v>
      </c>
      <c r="D206" s="165">
        <v>-2.1015990888947345E-3</v>
      </c>
      <c r="E206" s="166">
        <f>SUMPRODUCT('Max Diversification'!B204:AE204,'Max Diversification'!$B$259:$AE$259)</f>
        <v>-3.2916352512874169E-3</v>
      </c>
      <c r="F206" s="5"/>
      <c r="G206" s="170">
        <f>'DJI Components'!A207</f>
        <v>44370</v>
      </c>
      <c r="H206" s="161">
        <f t="shared" si="14"/>
        <v>1.0827957725593812E-2</v>
      </c>
      <c r="I206" s="161">
        <f t="shared" si="15"/>
        <v>-6.1472996697082725E-4</v>
      </c>
      <c r="J206" s="163">
        <f t="shared" si="16"/>
        <v>-1.1900361623926824E-3</v>
      </c>
      <c r="K206" s="5"/>
    </row>
    <row r="207" spans="1:11" x14ac:dyDescent="0.2">
      <c r="A207" s="127">
        <f>'DJI Components'!A208</f>
        <v>44371</v>
      </c>
      <c r="B207" s="164">
        <v>4.7410575515914521E-3</v>
      </c>
      <c r="C207" s="165">
        <v>8.2624601047994271E-3</v>
      </c>
      <c r="D207" s="165">
        <v>9.5228704762084782E-3</v>
      </c>
      <c r="E207" s="166">
        <f>SUMPRODUCT('Max Diversification'!B205:AE205,'Max Diversification'!$B$259:$AE$259)</f>
        <v>6.4912762531483086E-3</v>
      </c>
      <c r="F207" s="5"/>
      <c r="G207" s="170">
        <f>'DJI Components'!A208</f>
        <v>44371</v>
      </c>
      <c r="H207" s="161">
        <f t="shared" si="14"/>
        <v>1.7502187015568564E-3</v>
      </c>
      <c r="I207" s="161">
        <f t="shared" si="15"/>
        <v>-1.7711838516511185E-3</v>
      </c>
      <c r="J207" s="163">
        <f t="shared" si="16"/>
        <v>-3.0315942230601696E-3</v>
      </c>
      <c r="K207" s="5"/>
    </row>
    <row r="208" spans="1:11" x14ac:dyDescent="0.2">
      <c r="A208" s="127">
        <f>'DJI Components'!A209</f>
        <v>44372</v>
      </c>
      <c r="B208" s="164">
        <v>7.7029397591258861E-3</v>
      </c>
      <c r="C208" s="165">
        <v>8.2699899189729413E-3</v>
      </c>
      <c r="D208" s="165">
        <v>6.931053823133082E-3</v>
      </c>
      <c r="E208" s="166">
        <f>SUMPRODUCT('Max Diversification'!B206:AE206,'Max Diversification'!$B$259:$AE$259)</f>
        <v>9.2323781802941748E-3</v>
      </c>
      <c r="F208" s="5"/>
      <c r="G208" s="170">
        <f>'DJI Components'!A209</f>
        <v>44372</v>
      </c>
      <c r="H208" s="161">
        <f t="shared" si="14"/>
        <v>1.5294384211682888E-3</v>
      </c>
      <c r="I208" s="161">
        <f t="shared" si="15"/>
        <v>9.6238826132123353E-4</v>
      </c>
      <c r="J208" s="163">
        <f t="shared" si="16"/>
        <v>2.3013243571610928E-3</v>
      </c>
      <c r="K208" s="5"/>
    </row>
    <row r="209" spans="1:11" x14ac:dyDescent="0.2">
      <c r="A209" s="127">
        <f>'DJI Components'!A210</f>
        <v>44375</v>
      </c>
      <c r="B209" s="164">
        <v>8.877522689720023E-3</v>
      </c>
      <c r="C209" s="165">
        <v>-3.8688618865705838E-3</v>
      </c>
      <c r="D209" s="165">
        <v>-4.3727333344175667E-3</v>
      </c>
      <c r="E209" s="166">
        <f>SUMPRODUCT('Max Diversification'!B207:AE207,'Max Diversification'!$B$259:$AE$259)</f>
        <v>-2.4238545862940598E-3</v>
      </c>
      <c r="F209" s="5"/>
      <c r="G209" s="170">
        <f>'DJI Components'!A210</f>
        <v>44375</v>
      </c>
      <c r="H209" s="161">
        <f t="shared" si="14"/>
        <v>-1.1301377276014083E-2</v>
      </c>
      <c r="I209" s="161">
        <f t="shared" si="15"/>
        <v>1.445007300276524E-3</v>
      </c>
      <c r="J209" s="163">
        <f t="shared" si="16"/>
        <v>1.948878748123507E-3</v>
      </c>
      <c r="K209" s="5"/>
    </row>
    <row r="210" spans="1:11" x14ac:dyDescent="0.2">
      <c r="A210" s="127">
        <f>'DJI Components'!A211</f>
        <v>44376</v>
      </c>
      <c r="B210" s="164">
        <v>-2.3811990907318457E-3</v>
      </c>
      <c r="C210" s="165">
        <v>-6.1041981853118268E-4</v>
      </c>
      <c r="D210" s="165">
        <v>2.6310209031987775E-4</v>
      </c>
      <c r="E210" s="166">
        <f>SUMPRODUCT('Max Diversification'!B208:AE208,'Max Diversification'!$B$259:$AE$259)</f>
        <v>-9.7690310104880679E-5</v>
      </c>
      <c r="F210" s="5"/>
      <c r="G210" s="170">
        <f>'DJI Components'!A211</f>
        <v>44376</v>
      </c>
      <c r="H210" s="161">
        <f t="shared" si="14"/>
        <v>2.283508780626965E-3</v>
      </c>
      <c r="I210" s="161">
        <f t="shared" si="15"/>
        <v>5.12729508426302E-4</v>
      </c>
      <c r="J210" s="163">
        <f t="shared" si="16"/>
        <v>-3.6079240042475843E-4</v>
      </c>
      <c r="K210" s="5"/>
    </row>
    <row r="211" spans="1:11" x14ac:dyDescent="0.2">
      <c r="A211" s="127">
        <f>'DJI Components'!A212</f>
        <v>44377</v>
      </c>
      <c r="B211" s="164">
        <v>1.3165616683860931E-2</v>
      </c>
      <c r="C211" s="165">
        <v>5.7094005319526407E-3</v>
      </c>
      <c r="D211" s="165">
        <v>6.1302409375403322E-3</v>
      </c>
      <c r="E211" s="166">
        <f>SUMPRODUCT('Max Diversification'!B209:AE209,'Max Diversification'!$B$259:$AE$259)</f>
        <v>4.9658232481779897E-3</v>
      </c>
      <c r="F211" s="5"/>
      <c r="G211" s="170">
        <f>'DJI Components'!A212</f>
        <v>44377</v>
      </c>
      <c r="H211" s="161">
        <f t="shared" si="14"/>
        <v>-8.1997934356829415E-3</v>
      </c>
      <c r="I211" s="161">
        <f t="shared" si="15"/>
        <v>-7.4357728377465095E-4</v>
      </c>
      <c r="J211" s="163">
        <f t="shared" si="16"/>
        <v>-1.1644176893623424E-3</v>
      </c>
      <c r="K211" s="5"/>
    </row>
    <row r="212" spans="1:11" x14ac:dyDescent="0.2">
      <c r="A212" s="127">
        <f>'DJI Components'!A213</f>
        <v>44378</v>
      </c>
      <c r="B212" s="164">
        <v>2.4460140765191394E-3</v>
      </c>
      <c r="C212" s="165">
        <v>2.0993589906427223E-3</v>
      </c>
      <c r="D212" s="165">
        <v>3.7974048844562347E-3</v>
      </c>
      <c r="E212" s="166">
        <f>SUMPRODUCT('Max Diversification'!B210:AE210,'Max Diversification'!$B$259:$AE$259)</f>
        <v>2.5662454330754175E-3</v>
      </c>
      <c r="F212" s="5"/>
      <c r="G212" s="170">
        <f>'DJI Components'!A213</f>
        <v>44378</v>
      </c>
      <c r="H212" s="161">
        <f t="shared" si="14"/>
        <v>1.2023135655627815E-4</v>
      </c>
      <c r="I212" s="161">
        <f t="shared" si="15"/>
        <v>4.668864424326952E-4</v>
      </c>
      <c r="J212" s="163">
        <f t="shared" si="16"/>
        <v>-1.2311594513808172E-3</v>
      </c>
      <c r="K212" s="5"/>
    </row>
    <row r="213" spans="1:11" x14ac:dyDescent="0.2">
      <c r="A213" s="127">
        <f>'DJI Components'!A214</f>
        <v>44379</v>
      </c>
      <c r="B213" s="164">
        <v>4.0574787463397788E-3</v>
      </c>
      <c r="C213" s="165">
        <v>3.4488073843961845E-3</v>
      </c>
      <c r="D213" s="165">
        <v>4.4124869743280559E-3</v>
      </c>
      <c r="E213" s="166">
        <f>SUMPRODUCT('Max Diversification'!B211:AE211,'Max Diversification'!$B$259:$AE$259)</f>
        <v>4.5169085549018806E-3</v>
      </c>
      <c r="F213" s="5"/>
      <c r="G213" s="170">
        <f>'DJI Components'!A214</f>
        <v>44379</v>
      </c>
      <c r="H213" s="161">
        <f t="shared" si="14"/>
        <v>4.5942980856210174E-4</v>
      </c>
      <c r="I213" s="161">
        <f t="shared" si="15"/>
        <v>1.0681011705056961E-3</v>
      </c>
      <c r="J213" s="163">
        <f t="shared" si="16"/>
        <v>1.0442158057382463E-4</v>
      </c>
      <c r="K213" s="5"/>
    </row>
    <row r="214" spans="1:11" x14ac:dyDescent="0.2">
      <c r="A214" s="127">
        <f>'DJI Components'!A215</f>
        <v>44383</v>
      </c>
      <c r="B214" s="164">
        <v>-1.5071932257342996E-2</v>
      </c>
      <c r="C214" s="165">
        <v>-6.6840206489583104E-3</v>
      </c>
      <c r="D214" s="165">
        <v>-6.0075288151817396E-3</v>
      </c>
      <c r="E214" s="166">
        <f>SUMPRODUCT('Max Diversification'!B212:AE212,'Max Diversification'!$B$259:$AE$259)</f>
        <v>-5.2246428143243751E-3</v>
      </c>
      <c r="F214" s="5"/>
      <c r="G214" s="170">
        <f>'DJI Components'!A215</f>
        <v>44383</v>
      </c>
      <c r="H214" s="161">
        <f t="shared" si="14"/>
        <v>9.8472894430186204E-3</v>
      </c>
      <c r="I214" s="161">
        <f t="shared" si="15"/>
        <v>1.4593778346339353E-3</v>
      </c>
      <c r="J214" s="163">
        <f t="shared" si="16"/>
        <v>7.8288600085736453E-4</v>
      </c>
      <c r="K214" s="5"/>
    </row>
    <row r="215" spans="1:11" x14ac:dyDescent="0.2">
      <c r="A215" s="127">
        <f>'DJI Components'!A216</f>
        <v>44384</v>
      </c>
      <c r="B215" s="164">
        <v>1.4884796564838775E-2</v>
      </c>
      <c r="C215" s="165">
        <v>3.1661070904630689E-3</v>
      </c>
      <c r="D215" s="165">
        <v>3.0198942256163264E-3</v>
      </c>
      <c r="E215" s="166">
        <f>SUMPRODUCT('Max Diversification'!B213:AE213,'Max Diversification'!$B$259:$AE$259)</f>
        <v>4.3731181053008935E-3</v>
      </c>
      <c r="F215" s="5"/>
      <c r="G215" s="170">
        <f>'DJI Components'!A216</f>
        <v>44384</v>
      </c>
      <c r="H215" s="161">
        <f t="shared" si="14"/>
        <v>-1.0511678459537882E-2</v>
      </c>
      <c r="I215" s="161">
        <f t="shared" si="15"/>
        <v>1.2070110148378246E-3</v>
      </c>
      <c r="J215" s="163">
        <f t="shared" si="16"/>
        <v>1.3532238796845671E-3</v>
      </c>
      <c r="K215" s="5"/>
    </row>
    <row r="216" spans="1:11" x14ac:dyDescent="0.2">
      <c r="A216" s="127">
        <f>'DJI Components'!A217</f>
        <v>44385</v>
      </c>
      <c r="B216" s="164">
        <v>-7.8039523275178803E-3</v>
      </c>
      <c r="C216" s="165">
        <v>-7.2248318268682858E-3</v>
      </c>
      <c r="D216" s="165">
        <v>-7.4926928512052404E-3</v>
      </c>
      <c r="E216" s="166">
        <f>SUMPRODUCT('Max Diversification'!B214:AE214,'Max Diversification'!$B$259:$AE$259)</f>
        <v>-7.635448356239298E-3</v>
      </c>
      <c r="F216" s="5"/>
      <c r="G216" s="170">
        <f>'DJI Components'!A217</f>
        <v>44385</v>
      </c>
      <c r="H216" s="161">
        <f t="shared" si="14"/>
        <v>1.6850397127858227E-4</v>
      </c>
      <c r="I216" s="161">
        <f t="shared" si="15"/>
        <v>-4.1061652937101224E-4</v>
      </c>
      <c r="J216" s="163">
        <f t="shared" si="16"/>
        <v>-1.4275550503405759E-4</v>
      </c>
      <c r="K216" s="5"/>
    </row>
    <row r="217" spans="1:11" x14ac:dyDescent="0.2">
      <c r="A217" s="127">
        <f>'DJI Components'!A218</f>
        <v>44386</v>
      </c>
      <c r="B217" s="164">
        <v>1.3646268308033909E-2</v>
      </c>
      <c r="C217" s="165">
        <v>1.2724563763332466E-2</v>
      </c>
      <c r="D217" s="165">
        <v>1.3021640564605308E-2</v>
      </c>
      <c r="E217" s="166">
        <f>SUMPRODUCT('Max Diversification'!B215:AE215,'Max Diversification'!$B$259:$AE$259)</f>
        <v>1.0801256028973529E-2</v>
      </c>
      <c r="F217" s="5"/>
      <c r="G217" s="170">
        <f>'DJI Components'!A218</f>
        <v>44386</v>
      </c>
      <c r="H217" s="161">
        <f t="shared" si="14"/>
        <v>-2.8450122790603799E-3</v>
      </c>
      <c r="I217" s="161">
        <f t="shared" si="15"/>
        <v>-1.9233077343589373E-3</v>
      </c>
      <c r="J217" s="163">
        <f t="shared" si="16"/>
        <v>-2.2203845356317791E-3</v>
      </c>
      <c r="K217" s="5"/>
    </row>
    <row r="218" spans="1:11" x14ac:dyDescent="0.2">
      <c r="A218" s="127">
        <f>'DJI Components'!A219</f>
        <v>44389</v>
      </c>
      <c r="B218" s="164">
        <v>-5.0537402774381507E-3</v>
      </c>
      <c r="C218" s="165">
        <v>2.8053006453141092E-3</v>
      </c>
      <c r="D218" s="165">
        <v>3.6139782553334943E-3</v>
      </c>
      <c r="E218" s="166">
        <f>SUMPRODUCT('Max Diversification'!B216:AE216,'Max Diversification'!$B$259:$AE$259)</f>
        <v>2.3205047508701535E-3</v>
      </c>
      <c r="F218" s="5"/>
      <c r="G218" s="170">
        <f>'DJI Components'!A219</f>
        <v>44389</v>
      </c>
      <c r="H218" s="161">
        <f t="shared" si="14"/>
        <v>7.3742450283083042E-3</v>
      </c>
      <c r="I218" s="161">
        <f t="shared" si="15"/>
        <v>-4.8479589444395564E-4</v>
      </c>
      <c r="J218" s="163">
        <f t="shared" si="16"/>
        <v>-1.2934735044633407E-3</v>
      </c>
      <c r="K218" s="5"/>
    </row>
    <row r="219" spans="1:11" x14ac:dyDescent="0.2">
      <c r="A219" s="127">
        <f>'DJI Components'!A220</f>
        <v>44390</v>
      </c>
      <c r="B219" s="164">
        <v>-1.8532170447060302E-3</v>
      </c>
      <c r="C219" s="165">
        <v>-2.4848096914860188E-3</v>
      </c>
      <c r="D219" s="165">
        <v>-3.0686206323089493E-3</v>
      </c>
      <c r="E219" s="166">
        <f>SUMPRODUCT('Max Diversification'!B217:AE217,'Max Diversification'!$B$259:$AE$259)</f>
        <v>-5.607090362756398E-5</v>
      </c>
      <c r="F219" s="5"/>
      <c r="G219" s="170">
        <f>'DJI Components'!A220</f>
        <v>44390</v>
      </c>
      <c r="H219" s="161">
        <f t="shared" si="14"/>
        <v>1.7971461410784663E-3</v>
      </c>
      <c r="I219" s="161">
        <f t="shared" si="15"/>
        <v>2.4287387878584549E-3</v>
      </c>
      <c r="J219" s="163">
        <f t="shared" si="16"/>
        <v>3.0125497286813854E-3</v>
      </c>
      <c r="K219" s="5"/>
    </row>
    <row r="220" spans="1:11" x14ac:dyDescent="0.2">
      <c r="A220" s="127">
        <f>'DJI Components'!A221</f>
        <v>44391</v>
      </c>
      <c r="B220" s="164">
        <v>1.597576943696799E-2</v>
      </c>
      <c r="C220" s="165">
        <v>1.9336573955801503E-3</v>
      </c>
      <c r="D220" s="165">
        <v>1.2737615721267748E-3</v>
      </c>
      <c r="E220" s="166">
        <f>SUMPRODUCT('Max Diversification'!B218:AE218,'Max Diversification'!$B$259:$AE$259)</f>
        <v>4.4764067769391489E-3</v>
      </c>
      <c r="F220" s="5"/>
      <c r="G220" s="170">
        <f>'DJI Components'!A221</f>
        <v>44391</v>
      </c>
      <c r="H220" s="161">
        <f t="shared" si="14"/>
        <v>-1.1499362660028841E-2</v>
      </c>
      <c r="I220" s="161">
        <f t="shared" si="15"/>
        <v>2.5427493813589986E-3</v>
      </c>
      <c r="J220" s="163">
        <f t="shared" si="16"/>
        <v>3.2026452048123741E-3</v>
      </c>
      <c r="K220" s="5"/>
    </row>
    <row r="221" spans="1:11" x14ac:dyDescent="0.2">
      <c r="A221" s="127">
        <f>'DJI Components'!A222</f>
        <v>44392</v>
      </c>
      <c r="B221" s="164">
        <v>-1.0700186171879354E-3</v>
      </c>
      <c r="C221" s="165">
        <v>6.6091139960822311E-5</v>
      </c>
      <c r="D221" s="165">
        <v>1.5397946310717892E-3</v>
      </c>
      <c r="E221" s="166">
        <f>SUMPRODUCT('Max Diversification'!B219:AE219,'Max Diversification'!$B$259:$AE$259)</f>
        <v>1.3292506348263819E-3</v>
      </c>
      <c r="F221" s="5"/>
      <c r="G221" s="170">
        <f>'DJI Components'!A222</f>
        <v>44392</v>
      </c>
      <c r="H221" s="161">
        <f t="shared" si="14"/>
        <v>2.3992692520143173E-3</v>
      </c>
      <c r="I221" s="161">
        <f t="shared" si="15"/>
        <v>1.2631594948655596E-3</v>
      </c>
      <c r="J221" s="163">
        <f t="shared" si="16"/>
        <v>-2.1054399624540724E-4</v>
      </c>
      <c r="K221" s="5"/>
    </row>
    <row r="222" spans="1:11" x14ac:dyDescent="0.2">
      <c r="A222" s="127">
        <f>'DJI Components'!A223</f>
        <v>44393</v>
      </c>
      <c r="B222" s="164">
        <v>-1.5626090383763034E-2</v>
      </c>
      <c r="C222" s="165">
        <v>-8.7332081275896083E-3</v>
      </c>
      <c r="D222" s="165">
        <v>-8.5508854426583625E-3</v>
      </c>
      <c r="E222" s="166">
        <f>SUMPRODUCT('Max Diversification'!B220:AE220,'Max Diversification'!$B$259:$AE$259)</f>
        <v>-5.329225445972665E-3</v>
      </c>
      <c r="F222" s="5"/>
      <c r="G222" s="170">
        <f>'DJI Components'!A223</f>
        <v>44393</v>
      </c>
      <c r="H222" s="161">
        <f t="shared" si="14"/>
        <v>1.0296864937790369E-2</v>
      </c>
      <c r="I222" s="161">
        <f t="shared" si="15"/>
        <v>3.4039826816169433E-3</v>
      </c>
      <c r="J222" s="163">
        <f t="shared" si="16"/>
        <v>3.2216599966856975E-3</v>
      </c>
      <c r="K222" s="5"/>
    </row>
    <row r="223" spans="1:11" x14ac:dyDescent="0.2">
      <c r="A223" s="127">
        <f>'DJI Components'!A224</f>
        <v>44396</v>
      </c>
      <c r="B223" s="164">
        <v>-9.0246396387622801E-3</v>
      </c>
      <c r="C223" s="165">
        <v>-1.9596610029201086E-2</v>
      </c>
      <c r="D223" s="165">
        <v>-2.0924041126792137E-2</v>
      </c>
      <c r="E223" s="166">
        <f>SUMPRODUCT('Max Diversification'!B221:AE221,'Max Diversification'!$B$259:$AE$259)</f>
        <v>-1.6898466748303378E-2</v>
      </c>
      <c r="F223" s="5"/>
      <c r="G223" s="170">
        <f>'DJI Components'!A224</f>
        <v>44396</v>
      </c>
      <c r="H223" s="161">
        <f t="shared" si="14"/>
        <v>-7.8738271095410983E-3</v>
      </c>
      <c r="I223" s="161">
        <f t="shared" si="15"/>
        <v>2.6981432808977079E-3</v>
      </c>
      <c r="J223" s="163">
        <f t="shared" si="16"/>
        <v>4.0255743784887582E-3</v>
      </c>
      <c r="K223" s="5"/>
    </row>
    <row r="224" spans="1:11" x14ac:dyDescent="0.2">
      <c r="A224" s="127">
        <f>'DJI Components'!A225</f>
        <v>44397</v>
      </c>
      <c r="B224" s="164">
        <v>1.6297038962216358E-2</v>
      </c>
      <c r="C224" s="165">
        <v>1.3835180013668682E-2</v>
      </c>
      <c r="D224" s="165">
        <v>1.6193079096544105E-2</v>
      </c>
      <c r="E224" s="166">
        <f>SUMPRODUCT('Max Diversification'!B222:AE222,'Max Diversification'!$B$259:$AE$259)</f>
        <v>1.0575855474705732E-2</v>
      </c>
      <c r="F224" s="5"/>
      <c r="G224" s="170">
        <f>'DJI Components'!A225</f>
        <v>44397</v>
      </c>
      <c r="H224" s="161">
        <f t="shared" si="14"/>
        <v>-5.7211834875106268E-3</v>
      </c>
      <c r="I224" s="161">
        <f t="shared" si="15"/>
        <v>-3.2593245389629499E-3</v>
      </c>
      <c r="J224" s="163">
        <f t="shared" si="16"/>
        <v>-5.6172236218383735E-3</v>
      </c>
      <c r="K224" s="5"/>
    </row>
    <row r="225" spans="1:11" x14ac:dyDescent="0.2">
      <c r="A225" s="127">
        <f>'DJI Components'!A226</f>
        <v>44398</v>
      </c>
      <c r="B225" s="164">
        <v>-3.52915990835446E-4</v>
      </c>
      <c r="C225" s="165">
        <v>8.9386313151197869E-3</v>
      </c>
      <c r="D225" s="165">
        <v>8.2872648027541018E-3</v>
      </c>
      <c r="E225" s="166">
        <f>SUMPRODUCT('Max Diversification'!B223:AE223,'Max Diversification'!$B$259:$AE$259)</f>
        <v>6.6052683795307559E-3</v>
      </c>
      <c r="F225" s="5"/>
      <c r="G225" s="170">
        <f>'DJI Components'!A226</f>
        <v>44398</v>
      </c>
      <c r="H225" s="161">
        <f t="shared" si="14"/>
        <v>6.9581843703662022E-3</v>
      </c>
      <c r="I225" s="161">
        <f t="shared" si="15"/>
        <v>-2.333362935589031E-3</v>
      </c>
      <c r="J225" s="163">
        <f t="shared" si="16"/>
        <v>-1.681996423223346E-3</v>
      </c>
      <c r="K225" s="5"/>
    </row>
    <row r="226" spans="1:11" x14ac:dyDescent="0.2">
      <c r="A226" s="127">
        <f>'DJI Components'!A227</f>
        <v>44399</v>
      </c>
      <c r="B226" s="164">
        <v>-8.3631972175376434E-3</v>
      </c>
      <c r="C226" s="165">
        <v>1.046323432583792E-5</v>
      </c>
      <c r="D226" s="165">
        <v>7.2849014311171523E-4</v>
      </c>
      <c r="E226" s="166">
        <f>SUMPRODUCT('Max Diversification'!B224:AE224,'Max Diversification'!$B$259:$AE$259)</f>
        <v>1.2772177025346201E-3</v>
      </c>
      <c r="F226" s="5"/>
      <c r="G226" s="170">
        <f>'DJI Components'!A227</f>
        <v>44399</v>
      </c>
      <c r="H226" s="161">
        <f t="shared" si="14"/>
        <v>9.6404149200722631E-3</v>
      </c>
      <c r="I226" s="161">
        <f t="shared" si="15"/>
        <v>1.2667544682087822E-3</v>
      </c>
      <c r="J226" s="163">
        <f t="shared" si="16"/>
        <v>5.4872755942290486E-4</v>
      </c>
      <c r="K226" s="5"/>
    </row>
    <row r="227" spans="1:11" x14ac:dyDescent="0.2">
      <c r="A227" s="127">
        <f>'DJI Components'!A228</f>
        <v>44400</v>
      </c>
      <c r="B227" s="164">
        <v>7.198166681058331E-3</v>
      </c>
      <c r="C227" s="165">
        <v>4.9048686438146498E-3</v>
      </c>
      <c r="D227" s="165">
        <v>6.8402379437935146E-3</v>
      </c>
      <c r="E227" s="166">
        <f>SUMPRODUCT('Max Diversification'!B225:AE225,'Max Diversification'!$B$259:$AE$259)</f>
        <v>6.4494953188945093E-3</v>
      </c>
      <c r="F227" s="5"/>
      <c r="G227" s="170">
        <f>'DJI Components'!A228</f>
        <v>44400</v>
      </c>
      <c r="H227" s="161">
        <f t="shared" si="14"/>
        <v>-7.4867136216382173E-4</v>
      </c>
      <c r="I227" s="161">
        <f t="shared" si="15"/>
        <v>1.5446266750798595E-3</v>
      </c>
      <c r="J227" s="163">
        <f t="shared" si="16"/>
        <v>-3.9074262489900528E-4</v>
      </c>
      <c r="K227" s="5"/>
    </row>
    <row r="228" spans="1:11" x14ac:dyDescent="0.2">
      <c r="A228" s="127">
        <f>'DJI Components'!A229</f>
        <v>44403</v>
      </c>
      <c r="B228" s="164">
        <v>5.675080474604321E-3</v>
      </c>
      <c r="C228" s="165">
        <v>4.7954479566522223E-3</v>
      </c>
      <c r="D228" s="165">
        <v>2.3604204605898182E-3</v>
      </c>
      <c r="E228" s="166">
        <f>SUMPRODUCT('Max Diversification'!B226:AE226,'Max Diversification'!$B$259:$AE$259)</f>
        <v>2.5128628249468303E-3</v>
      </c>
      <c r="F228" s="5"/>
      <c r="G228" s="170">
        <f>'DJI Components'!A229</f>
        <v>44403</v>
      </c>
      <c r="H228" s="161">
        <f t="shared" si="14"/>
        <v>-3.1622176496574907E-3</v>
      </c>
      <c r="I228" s="161">
        <f t="shared" si="15"/>
        <v>-2.282585131705392E-3</v>
      </c>
      <c r="J228" s="163">
        <f t="shared" si="16"/>
        <v>1.5244236435701204E-4</v>
      </c>
      <c r="K228" s="5"/>
    </row>
    <row r="229" spans="1:11" x14ac:dyDescent="0.2">
      <c r="A229" s="127">
        <f>'DJI Components'!A230</f>
        <v>44404</v>
      </c>
      <c r="B229" s="164">
        <v>-5.8942631695257947E-3</v>
      </c>
      <c r="C229" s="165">
        <v>-2.2396510623912133E-3</v>
      </c>
      <c r="D229" s="165">
        <v>-2.4410779440541264E-3</v>
      </c>
      <c r="E229" s="166">
        <f>SUMPRODUCT('Max Diversification'!B227:AE227,'Max Diversification'!$B$259:$AE$259)</f>
        <v>-1.9854698998783007E-4</v>
      </c>
      <c r="F229" s="5"/>
      <c r="G229" s="170">
        <f>'DJI Components'!A230</f>
        <v>44404</v>
      </c>
      <c r="H229" s="161">
        <f t="shared" si="14"/>
        <v>5.6957161795379643E-3</v>
      </c>
      <c r="I229" s="161">
        <f t="shared" si="15"/>
        <v>2.0411040724033834E-3</v>
      </c>
      <c r="J229" s="163">
        <f t="shared" si="16"/>
        <v>2.2425309540662964E-3</v>
      </c>
      <c r="K229" s="5"/>
    </row>
    <row r="230" spans="1:11" x14ac:dyDescent="0.2">
      <c r="A230" s="127">
        <f>'DJI Components'!A231</f>
        <v>44405</v>
      </c>
      <c r="B230" s="164">
        <v>-1.0796048482508629E-2</v>
      </c>
      <c r="C230" s="165">
        <v>-3.3336706810562517E-3</v>
      </c>
      <c r="D230" s="165">
        <v>-3.6393435889477965E-3</v>
      </c>
      <c r="E230" s="166">
        <f>SUMPRODUCT('Max Diversification'!B228:AE228,'Max Diversification'!$B$259:$AE$259)</f>
        <v>-6.1159378339362708E-3</v>
      </c>
      <c r="F230" s="5"/>
      <c r="G230" s="170">
        <f>'DJI Components'!A231</f>
        <v>44405</v>
      </c>
      <c r="H230" s="161">
        <f t="shared" si="14"/>
        <v>4.6801106485723585E-3</v>
      </c>
      <c r="I230" s="161">
        <f t="shared" si="15"/>
        <v>-2.7822671528800191E-3</v>
      </c>
      <c r="J230" s="163">
        <f t="shared" si="16"/>
        <v>-2.4765942449884743E-3</v>
      </c>
      <c r="K230" s="5"/>
    </row>
    <row r="231" spans="1:11" x14ac:dyDescent="0.2">
      <c r="A231" s="127">
        <f>'DJI Components'!A232</f>
        <v>44406</v>
      </c>
      <c r="B231" s="164">
        <v>-6.475483294172789E-4</v>
      </c>
      <c r="C231" s="165">
        <v>4.3078776760642262E-3</v>
      </c>
      <c r="D231" s="165">
        <v>4.3972490855526125E-3</v>
      </c>
      <c r="E231" s="166">
        <f>SUMPRODUCT('Max Diversification'!B229:AE229,'Max Diversification'!$B$259:$AE$259)</f>
        <v>3.8772279229333365E-3</v>
      </c>
      <c r="F231" s="5"/>
      <c r="G231" s="170">
        <f>'DJI Components'!A232</f>
        <v>44406</v>
      </c>
      <c r="H231" s="161">
        <f t="shared" si="14"/>
        <v>4.5247762523506155E-3</v>
      </c>
      <c r="I231" s="161">
        <f t="shared" si="15"/>
        <v>-4.3064975313088965E-4</v>
      </c>
      <c r="J231" s="163">
        <f t="shared" si="16"/>
        <v>-5.2002116261927597E-4</v>
      </c>
      <c r="K231" s="5"/>
    </row>
    <row r="232" spans="1:11" x14ac:dyDescent="0.2">
      <c r="A232" s="127">
        <f>'DJI Components'!A233</f>
        <v>44407</v>
      </c>
      <c r="B232" s="164">
        <v>-1.1972026255088451E-3</v>
      </c>
      <c r="C232" s="165">
        <v>-3.3656695420151554E-3</v>
      </c>
      <c r="D232" s="165">
        <v>-4.2485961761493662E-3</v>
      </c>
      <c r="E232" s="166">
        <f>SUMPRODUCT('Max Diversification'!B230:AE230,'Max Diversification'!$B$259:$AE$259)</f>
        <v>-9.0933855644873321E-4</v>
      </c>
      <c r="F232" s="5"/>
      <c r="G232" s="170">
        <f>'DJI Components'!A233</f>
        <v>44407</v>
      </c>
      <c r="H232" s="161">
        <f t="shared" si="14"/>
        <v>2.8786406906011188E-4</v>
      </c>
      <c r="I232" s="161">
        <f t="shared" si="15"/>
        <v>2.4563309855664224E-3</v>
      </c>
      <c r="J232" s="163">
        <f t="shared" si="16"/>
        <v>3.3392576197006328E-3</v>
      </c>
      <c r="K232" s="5"/>
    </row>
    <row r="233" spans="1:11" x14ac:dyDescent="0.2">
      <c r="A233" s="127">
        <f>'DJI Components'!A234</f>
        <v>44410</v>
      </c>
      <c r="B233" s="164">
        <v>-2.1903543110732069E-3</v>
      </c>
      <c r="C233" s="165">
        <v>-3.3707483016577736E-3</v>
      </c>
      <c r="D233" s="165">
        <v>-2.7854212352087515E-3</v>
      </c>
      <c r="E233" s="166">
        <f>SUMPRODUCT('Max Diversification'!B231:AE231,'Max Diversification'!$B$259:$AE$259)</f>
        <v>-3.2103236527626176E-3</v>
      </c>
      <c r="F233" s="5"/>
      <c r="G233" s="170">
        <f>'DJI Components'!A234</f>
        <v>44410</v>
      </c>
      <c r="H233" s="161">
        <f t="shared" si="14"/>
        <v>-1.0199693416894106E-3</v>
      </c>
      <c r="I233" s="161">
        <f t="shared" si="15"/>
        <v>1.6042464889515608E-4</v>
      </c>
      <c r="J233" s="163">
        <f t="shared" si="16"/>
        <v>-4.2490241755386605E-4</v>
      </c>
      <c r="K233" s="5"/>
    </row>
    <row r="234" spans="1:11" x14ac:dyDescent="0.2">
      <c r="A234" s="127">
        <f>'DJI Components'!A235</f>
        <v>44411</v>
      </c>
      <c r="B234" s="164">
        <v>1.7771986637610163E-2</v>
      </c>
      <c r="C234" s="165">
        <v>8.1326842285815264E-3</v>
      </c>
      <c r="D234" s="165">
        <v>7.9866445300209588E-3</v>
      </c>
      <c r="E234" s="166">
        <f>SUMPRODUCT('Max Diversification'!B232:AE232,'Max Diversification'!$B$259:$AE$259)</f>
        <v>6.8139742601898805E-3</v>
      </c>
      <c r="F234" s="5"/>
      <c r="G234" s="170">
        <f>'DJI Components'!A235</f>
        <v>44411</v>
      </c>
      <c r="H234" s="161">
        <f t="shared" si="14"/>
        <v>-1.0958012377420282E-2</v>
      </c>
      <c r="I234" s="161">
        <f t="shared" si="15"/>
        <v>-1.3187099683916459E-3</v>
      </c>
      <c r="J234" s="163">
        <f t="shared" si="16"/>
        <v>-1.1726702698310783E-3</v>
      </c>
      <c r="K234" s="5"/>
    </row>
    <row r="235" spans="1:11" x14ac:dyDescent="0.2">
      <c r="A235" s="127">
        <f>'DJI Components'!A236</f>
        <v>44412</v>
      </c>
      <c r="B235" s="164">
        <v>-1.8061439040817643E-2</v>
      </c>
      <c r="C235" s="165">
        <v>-1.005999731100494E-2</v>
      </c>
      <c r="D235" s="165">
        <v>-9.2187695777472545E-3</v>
      </c>
      <c r="E235" s="166">
        <f>SUMPRODUCT('Max Diversification'!B233:AE233,'Max Diversification'!$B$259:$AE$259)</f>
        <v>-9.1571163122138467E-3</v>
      </c>
      <c r="F235" s="5"/>
      <c r="G235" s="170">
        <f>'DJI Components'!A236</f>
        <v>44412</v>
      </c>
      <c r="H235" s="161">
        <f t="shared" si="14"/>
        <v>8.9043227286037963E-3</v>
      </c>
      <c r="I235" s="161">
        <f t="shared" si="15"/>
        <v>9.0288099879109324E-4</v>
      </c>
      <c r="J235" s="163">
        <f t="shared" si="16"/>
        <v>6.1653265533407817E-5</v>
      </c>
      <c r="K235" s="5"/>
    </row>
    <row r="236" spans="1:11" x14ac:dyDescent="0.2">
      <c r="A236" s="127">
        <f>'DJI Components'!A237</f>
        <v>44413</v>
      </c>
      <c r="B236" s="164">
        <v>1.6833965456500356E-3</v>
      </c>
      <c r="C236" s="165">
        <v>7.5597720625082696E-3</v>
      </c>
      <c r="D236" s="165">
        <v>7.8056671132167299E-3</v>
      </c>
      <c r="E236" s="166">
        <f>SUMPRODUCT('Max Diversification'!B234:AE234,'Max Diversification'!$B$259:$AE$259)</f>
        <v>6.6023263916633618E-3</v>
      </c>
      <c r="F236" s="5"/>
      <c r="G236" s="170">
        <f>'DJI Components'!A237</f>
        <v>44413</v>
      </c>
      <c r="H236" s="161">
        <f t="shared" si="14"/>
        <v>4.9189298460133261E-3</v>
      </c>
      <c r="I236" s="161">
        <f t="shared" si="15"/>
        <v>-9.5744567084490775E-4</v>
      </c>
      <c r="J236" s="163">
        <f t="shared" si="16"/>
        <v>-1.2033407215533681E-3</v>
      </c>
      <c r="K236" s="5"/>
    </row>
    <row r="237" spans="1:11" x14ac:dyDescent="0.2">
      <c r="A237" s="127">
        <f>'DJI Components'!A238</f>
        <v>44414</v>
      </c>
      <c r="B237" s="164">
        <v>1.4263452938587113E-3</v>
      </c>
      <c r="C237" s="165">
        <v>3.3012418210748773E-3</v>
      </c>
      <c r="D237" s="165">
        <v>4.1141618600142316E-3</v>
      </c>
      <c r="E237" s="166">
        <f>SUMPRODUCT('Max Diversification'!B235:AE235,'Max Diversification'!$B$259:$AE$259)</f>
        <v>1.9346287607706594E-3</v>
      </c>
      <c r="F237" s="5"/>
      <c r="G237" s="170">
        <f>'DJI Components'!A238</f>
        <v>44414</v>
      </c>
      <c r="H237" s="161">
        <f t="shared" si="14"/>
        <v>5.0828346691194812E-4</v>
      </c>
      <c r="I237" s="161">
        <f t="shared" si="15"/>
        <v>-1.3666130603042178E-3</v>
      </c>
      <c r="J237" s="163">
        <f t="shared" si="16"/>
        <v>-2.1795330992435721E-3</v>
      </c>
      <c r="K237" s="5"/>
    </row>
    <row r="238" spans="1:11" x14ac:dyDescent="0.2">
      <c r="A238" s="127">
        <f>'DJI Components'!A239</f>
        <v>44417</v>
      </c>
      <c r="B238" s="164">
        <v>-3.6163888887400654E-3</v>
      </c>
      <c r="C238" s="165">
        <v>-2.5394615776761749E-3</v>
      </c>
      <c r="D238" s="165">
        <v>-3.0293812490219674E-3</v>
      </c>
      <c r="E238" s="166">
        <f>SUMPRODUCT('Max Diversification'!B236:AE236,'Max Diversification'!$B$259:$AE$259)</f>
        <v>-2.2537372727253887E-3</v>
      </c>
      <c r="F238" s="5"/>
      <c r="G238" s="170">
        <f>'DJI Components'!A239</f>
        <v>44417</v>
      </c>
      <c r="H238" s="161">
        <f t="shared" si="14"/>
        <v>1.3626516160146766E-3</v>
      </c>
      <c r="I238" s="161">
        <f t="shared" si="15"/>
        <v>2.857243049507862E-4</v>
      </c>
      <c r="J238" s="163">
        <f t="shared" si="16"/>
        <v>7.7564397629657864E-4</v>
      </c>
      <c r="K238" s="5"/>
    </row>
    <row r="239" spans="1:11" x14ac:dyDescent="0.2">
      <c r="A239" s="127">
        <f>'DJI Components'!A240</f>
        <v>44418</v>
      </c>
      <c r="B239" s="164">
        <v>9.1021027765654464E-3</v>
      </c>
      <c r="C239" s="165">
        <v>5.186812705263881E-3</v>
      </c>
      <c r="D239" s="165">
        <v>4.6385019592984911E-3</v>
      </c>
      <c r="E239" s="166">
        <f>SUMPRODUCT('Max Diversification'!B237:AE237,'Max Diversification'!$B$259:$AE$259)</f>
        <v>3.395900075304225E-3</v>
      </c>
      <c r="F239" s="5"/>
      <c r="G239" s="170">
        <f>'DJI Components'!A240</f>
        <v>44418</v>
      </c>
      <c r="H239" s="161">
        <f t="shared" si="14"/>
        <v>-5.7062027012612215E-3</v>
      </c>
      <c r="I239" s="161">
        <f t="shared" si="15"/>
        <v>-1.790912629959656E-3</v>
      </c>
      <c r="J239" s="163">
        <f t="shared" si="16"/>
        <v>-1.2426018839942661E-3</v>
      </c>
      <c r="K239" s="5"/>
    </row>
    <row r="240" spans="1:11" x14ac:dyDescent="0.2">
      <c r="A240" s="127">
        <f>'DJI Components'!A241</f>
        <v>44419</v>
      </c>
      <c r="B240" s="164">
        <v>1.1500459197205503E-2</v>
      </c>
      <c r="C240" s="165">
        <v>6.6542062223289688E-3</v>
      </c>
      <c r="D240" s="165">
        <v>6.2470455557928073E-3</v>
      </c>
      <c r="E240" s="166">
        <f>SUMPRODUCT('Max Diversification'!B238:AE238,'Max Diversification'!$B$259:$AE$259)</f>
        <v>4.4612225507307136E-3</v>
      </c>
      <c r="F240" s="5"/>
      <c r="G240" s="170">
        <f>'DJI Components'!A241</f>
        <v>44419</v>
      </c>
      <c r="H240" s="161">
        <f t="shared" si="14"/>
        <v>-7.0392366464747894E-3</v>
      </c>
      <c r="I240" s="161">
        <f t="shared" si="15"/>
        <v>-2.1929836715982552E-3</v>
      </c>
      <c r="J240" s="163">
        <f t="shared" si="16"/>
        <v>-1.7858230050620937E-3</v>
      </c>
      <c r="K240" s="5"/>
    </row>
    <row r="241" spans="1:11" x14ac:dyDescent="0.2">
      <c r="A241" s="127">
        <f>'DJI Components'!A242</f>
        <v>44420</v>
      </c>
      <c r="B241" s="164">
        <v>-6.8420828640304967E-4</v>
      </c>
      <c r="C241" s="165">
        <v>6.6713786869503349E-4</v>
      </c>
      <c r="D241" s="165">
        <v>4.1933246667524848E-4</v>
      </c>
      <c r="E241" s="166">
        <f>SUMPRODUCT('Max Diversification'!B239:AE239,'Max Diversification'!$B$259:$AE$259)</f>
        <v>1.5364511711383007E-3</v>
      </c>
      <c r="F241" s="5"/>
      <c r="G241" s="170">
        <f>'DJI Components'!A242</f>
        <v>44420</v>
      </c>
      <c r="H241" s="161">
        <f t="shared" si="14"/>
        <v>2.2206594575413501E-3</v>
      </c>
      <c r="I241" s="161">
        <f t="shared" si="15"/>
        <v>8.6931330244326718E-4</v>
      </c>
      <c r="J241" s="163">
        <f t="shared" si="16"/>
        <v>1.1171187044630522E-3</v>
      </c>
      <c r="K241" s="5"/>
    </row>
    <row r="242" spans="1:11" x14ac:dyDescent="0.2">
      <c r="A242" s="127">
        <f>'DJI Components'!A243</f>
        <v>44421</v>
      </c>
      <c r="B242" s="164">
        <v>-4.0772615852295458E-3</v>
      </c>
      <c r="C242" s="165">
        <v>6.368542470179706E-4</v>
      </c>
      <c r="D242" s="165">
        <v>4.3746663718291501E-4</v>
      </c>
      <c r="E242" s="166">
        <f>SUMPRODUCT('Max Diversification'!B240:AE240,'Max Diversification'!$B$259:$AE$259)</f>
        <v>2.742098809713251E-3</v>
      </c>
      <c r="F242" s="5"/>
      <c r="G242" s="170">
        <f>'DJI Components'!A243</f>
        <v>44421</v>
      </c>
      <c r="H242" s="161">
        <f t="shared" si="14"/>
        <v>6.8193603949427972E-3</v>
      </c>
      <c r="I242" s="161">
        <f t="shared" si="15"/>
        <v>2.1052445626952802E-3</v>
      </c>
      <c r="J242" s="163">
        <f t="shared" si="16"/>
        <v>2.304632172530336E-3</v>
      </c>
      <c r="K242" s="5"/>
    </row>
    <row r="243" spans="1:11" x14ac:dyDescent="0.2">
      <c r="A243" s="127">
        <f>'DJI Components'!A244</f>
        <v>44424</v>
      </c>
      <c r="B243" s="164">
        <v>8.6402465021098388E-3</v>
      </c>
      <c r="C243" s="165">
        <v>2.3559470989903629E-3</v>
      </c>
      <c r="D243" s="165">
        <v>3.0978128348901901E-3</v>
      </c>
      <c r="E243" s="166">
        <f>SUMPRODUCT('Max Diversification'!B241:AE241,'Max Diversification'!$B$259:$AE$259)</f>
        <v>4.7605524676776617E-3</v>
      </c>
      <c r="F243" s="5"/>
      <c r="G243" s="170">
        <f>'DJI Components'!A244</f>
        <v>44424</v>
      </c>
      <c r="H243" s="161">
        <f t="shared" si="14"/>
        <v>-3.8796940344321771E-3</v>
      </c>
      <c r="I243" s="161">
        <f t="shared" si="15"/>
        <v>2.4046053686872988E-3</v>
      </c>
      <c r="J243" s="163">
        <f t="shared" si="16"/>
        <v>1.6627396327874716E-3</v>
      </c>
      <c r="K243" s="5"/>
    </row>
    <row r="244" spans="1:11" x14ac:dyDescent="0.2">
      <c r="A244" s="127">
        <f>'DJI Components'!A245</f>
        <v>44425</v>
      </c>
      <c r="B244" s="164">
        <v>-1.3501717721704595E-2</v>
      </c>
      <c r="C244" s="165">
        <v>-6.7212307135584804E-3</v>
      </c>
      <c r="D244" s="165">
        <v>-7.9190689788747326E-3</v>
      </c>
      <c r="E244" s="166">
        <f>SUMPRODUCT('Max Diversification'!B242:AE242,'Max Diversification'!$B$259:$AE$259)</f>
        <v>-4.0823980162115105E-3</v>
      </c>
      <c r="F244" s="5"/>
      <c r="G244" s="170">
        <f>'DJI Components'!A245</f>
        <v>44425</v>
      </c>
      <c r="H244" s="161">
        <f t="shared" si="14"/>
        <v>9.4193197054930847E-3</v>
      </c>
      <c r="I244" s="161">
        <f t="shared" si="15"/>
        <v>2.6388326973469699E-3</v>
      </c>
      <c r="J244" s="163">
        <f t="shared" si="16"/>
        <v>3.8366709626632221E-3</v>
      </c>
      <c r="K244" s="5"/>
    </row>
    <row r="245" spans="1:11" x14ac:dyDescent="0.2">
      <c r="A245" s="127">
        <f>'DJI Components'!A246</f>
        <v>44426</v>
      </c>
      <c r="B245" s="164">
        <v>-1.5283074588023656E-2</v>
      </c>
      <c r="C245" s="165">
        <v>-1.1702637382673232E-2</v>
      </c>
      <c r="D245" s="165">
        <v>-1.0824971536314565E-2</v>
      </c>
      <c r="E245" s="166">
        <f>SUMPRODUCT('Max Diversification'!B243:AE243,'Max Diversification'!$B$259:$AE$259)</f>
        <v>-1.0461913540314635E-2</v>
      </c>
      <c r="F245" s="5"/>
      <c r="G245" s="170">
        <f>'DJI Components'!A246</f>
        <v>44426</v>
      </c>
      <c r="H245" s="161">
        <f t="shared" si="14"/>
        <v>4.8211610477090217E-3</v>
      </c>
      <c r="I245" s="161">
        <f t="shared" si="15"/>
        <v>1.2407238423585969E-3</v>
      </c>
      <c r="J245" s="163">
        <f t="shared" si="16"/>
        <v>3.6305799599993006E-4</v>
      </c>
      <c r="K245" s="5"/>
    </row>
    <row r="246" spans="1:11" x14ac:dyDescent="0.2">
      <c r="A246" s="127">
        <f>'DJI Components'!A247</f>
        <v>44427</v>
      </c>
      <c r="B246" s="164">
        <v>-5.9184886214216446E-3</v>
      </c>
      <c r="C246" s="165">
        <v>-2.9243047839500593E-3</v>
      </c>
      <c r="D246" s="165">
        <v>-1.9041386196897436E-3</v>
      </c>
      <c r="E246" s="166">
        <f>SUMPRODUCT('Max Diversification'!B244:AE244,'Max Diversification'!$B$259:$AE$259)</f>
        <v>1.7572825547847223E-3</v>
      </c>
      <c r="F246" s="5"/>
      <c r="G246" s="170">
        <f>'DJI Components'!A247</f>
        <v>44427</v>
      </c>
      <c r="H246" s="161">
        <f t="shared" si="14"/>
        <v>7.6757711762063668E-3</v>
      </c>
      <c r="I246" s="161">
        <f t="shared" si="15"/>
        <v>4.6815873387347816E-3</v>
      </c>
      <c r="J246" s="163">
        <f t="shared" si="16"/>
        <v>3.6614211744744659E-3</v>
      </c>
      <c r="K246" s="5"/>
    </row>
    <row r="247" spans="1:11" x14ac:dyDescent="0.2">
      <c r="A247" s="127">
        <f>'DJI Components'!A248</f>
        <v>44428</v>
      </c>
      <c r="B247" s="164">
        <v>-6.1119890469092065E-3</v>
      </c>
      <c r="C247" s="165">
        <v>5.6850756263874067E-3</v>
      </c>
      <c r="D247" s="165">
        <v>6.4755895835744148E-3</v>
      </c>
      <c r="E247" s="166">
        <f>SUMPRODUCT('Max Diversification'!B245:AE245,'Max Diversification'!$B$259:$AE$259)</f>
        <v>6.2442507782062553E-3</v>
      </c>
      <c r="F247" s="5"/>
      <c r="G247" s="170">
        <f>'DJI Components'!A248</f>
        <v>44428</v>
      </c>
      <c r="H247" s="161">
        <f t="shared" si="14"/>
        <v>1.2356239825115462E-2</v>
      </c>
      <c r="I247" s="161">
        <f t="shared" si="15"/>
        <v>5.5917515181884859E-4</v>
      </c>
      <c r="J247" s="163">
        <f t="shared" si="16"/>
        <v>-2.3133880536815952E-4</v>
      </c>
      <c r="K247" s="5"/>
    </row>
    <row r="248" spans="1:11" x14ac:dyDescent="0.2">
      <c r="A248" s="127">
        <f>'DJI Components'!A249</f>
        <v>44431</v>
      </c>
      <c r="B248" s="164">
        <v>2.7658112992035417E-3</v>
      </c>
      <c r="C248" s="165">
        <v>6.7794395977248062E-3</v>
      </c>
      <c r="D248" s="165">
        <v>6.1397923922723585E-3</v>
      </c>
      <c r="E248" s="166">
        <f>SUMPRODUCT('Max Diversification'!B246:AE246,'Max Diversification'!$B$259:$AE$259)</f>
        <v>3.022269792901172E-3</v>
      </c>
      <c r="F248" s="5"/>
      <c r="G248" s="170">
        <f>'DJI Components'!A249</f>
        <v>44431</v>
      </c>
      <c r="H248" s="161">
        <f t="shared" si="14"/>
        <v>2.5645849369763029E-4</v>
      </c>
      <c r="I248" s="161">
        <f t="shared" si="15"/>
        <v>-3.7571698048236343E-3</v>
      </c>
      <c r="J248" s="163">
        <f t="shared" si="16"/>
        <v>-3.1175225993711865E-3</v>
      </c>
      <c r="K248" s="5"/>
    </row>
    <row r="249" spans="1:11" x14ac:dyDescent="0.2">
      <c r="A249" s="127">
        <f>'DJI Components'!A250</f>
        <v>44432</v>
      </c>
      <c r="B249" s="164">
        <v>2.8321564686282369E-4</v>
      </c>
      <c r="C249" s="165">
        <v>1.1953847404930294E-3</v>
      </c>
      <c r="D249" s="165">
        <v>8.6456448731331292E-4</v>
      </c>
      <c r="E249" s="166">
        <f>SUMPRODUCT('Max Diversification'!B247:AE247,'Max Diversification'!$B$259:$AE$259)</f>
        <v>-1.4868307960775673E-3</v>
      </c>
      <c r="F249" s="5"/>
      <c r="G249" s="170">
        <f>'DJI Components'!A250</f>
        <v>44432</v>
      </c>
      <c r="H249" s="161">
        <f t="shared" si="14"/>
        <v>-1.7700464429403909E-3</v>
      </c>
      <c r="I249" s="161">
        <f t="shared" si="15"/>
        <v>-2.6822155365705969E-3</v>
      </c>
      <c r="J249" s="163">
        <f t="shared" si="16"/>
        <v>-2.3513952833908803E-3</v>
      </c>
      <c r="K249" s="5"/>
    </row>
    <row r="250" spans="1:11" x14ac:dyDescent="0.2">
      <c r="A250" s="127">
        <f>'DJI Components'!A251</f>
        <v>44433</v>
      </c>
      <c r="B250" s="164">
        <v>-2.240919195287995E-3</v>
      </c>
      <c r="C250" s="165">
        <v>1.6615185699785373E-3</v>
      </c>
      <c r="D250" s="165">
        <v>1.1095320794451968E-3</v>
      </c>
      <c r="E250" s="166">
        <f>SUMPRODUCT('Max Diversification'!B248:AE248,'Max Diversification'!$B$259:$AE$259)</f>
        <v>3.8017746905605798E-4</v>
      </c>
      <c r="F250" s="5"/>
      <c r="G250" s="170">
        <f>'DJI Components'!A251</f>
        <v>44433</v>
      </c>
      <c r="H250" s="161">
        <f t="shared" si="14"/>
        <v>2.6210966643440531E-3</v>
      </c>
      <c r="I250" s="161">
        <f t="shared" si="15"/>
        <v>-1.2813411009224792E-3</v>
      </c>
      <c r="J250" s="163">
        <f t="shared" si="16"/>
        <v>-7.2935461038913885E-4</v>
      </c>
      <c r="K250" s="5"/>
    </row>
    <row r="251" spans="1:11" x14ac:dyDescent="0.2">
      <c r="A251" s="127">
        <f>'DJI Components'!A252</f>
        <v>44434</v>
      </c>
      <c r="B251" s="164">
        <v>4.9701721151390859E-3</v>
      </c>
      <c r="C251" s="165">
        <v>-6.3554075599779776E-3</v>
      </c>
      <c r="D251" s="165">
        <v>-5.433619070483342E-3</v>
      </c>
      <c r="E251" s="166">
        <f>SUMPRODUCT('Max Diversification'!B249:AE249,'Max Diversification'!$B$259:$AE$259)</f>
        <v>-5.718230367297141E-3</v>
      </c>
      <c r="F251" s="5"/>
      <c r="G251" s="170">
        <f>'DJI Components'!A252</f>
        <v>44434</v>
      </c>
      <c r="H251" s="161">
        <f t="shared" si="14"/>
        <v>-1.0688402482436226E-2</v>
      </c>
      <c r="I251" s="161">
        <f t="shared" si="15"/>
        <v>6.3717719268083662E-4</v>
      </c>
      <c r="J251" s="163">
        <f t="shared" si="16"/>
        <v>-2.8461129681379895E-4</v>
      </c>
      <c r="K251" s="5"/>
    </row>
    <row r="252" spans="1:11" x14ac:dyDescent="0.2">
      <c r="A252" s="127">
        <f>'DJI Components'!A253</f>
        <v>44435</v>
      </c>
      <c r="B252" s="164">
        <v>-1.2853111473579756E-3</v>
      </c>
      <c r="C252" s="165">
        <v>7.0100757254286114E-3</v>
      </c>
      <c r="D252" s="165">
        <v>6.8917494388456291E-3</v>
      </c>
      <c r="E252" s="166">
        <f>SUMPRODUCT('Max Diversification'!B250:AE250,'Max Diversification'!$B$259:$AE$259)</f>
        <v>4.8992284075232324E-3</v>
      </c>
      <c r="F252" s="5"/>
      <c r="G252" s="170">
        <f>'DJI Components'!A253</f>
        <v>44435</v>
      </c>
      <c r="H252" s="161">
        <f t="shared" si="14"/>
        <v>6.184539554881208E-3</v>
      </c>
      <c r="I252" s="161">
        <f t="shared" si="15"/>
        <v>-2.110847317905379E-3</v>
      </c>
      <c r="J252" s="163">
        <f t="shared" si="16"/>
        <v>-1.9925210313223966E-3</v>
      </c>
      <c r="K252" s="5"/>
    </row>
    <row r="253" spans="1:11" x14ac:dyDescent="0.2">
      <c r="A253" s="127">
        <f>'DJI Components'!A254</f>
        <v>44438</v>
      </c>
      <c r="B253" s="164">
        <v>5.7462687234164974E-3</v>
      </c>
      <c r="C253" s="165">
        <v>-1.1883645318747635E-3</v>
      </c>
      <c r="D253" s="165">
        <v>-1.5783031267100345E-3</v>
      </c>
      <c r="E253" s="166">
        <f>SUMPRODUCT('Max Diversification'!B251:AE251,'Max Diversification'!$B$259:$AE$259)</f>
        <v>3.199846881736873E-4</v>
      </c>
      <c r="F253" s="5"/>
      <c r="G253" s="170">
        <f>'DJI Components'!A254</f>
        <v>44438</v>
      </c>
      <c r="H253" s="161">
        <f t="shared" si="14"/>
        <v>-5.4262840352428104E-3</v>
      </c>
      <c r="I253" s="161">
        <f t="shared" si="15"/>
        <v>1.5083492200484508E-3</v>
      </c>
      <c r="J253" s="163">
        <f t="shared" si="16"/>
        <v>1.8982878148837217E-3</v>
      </c>
      <c r="K253" s="5"/>
    </row>
    <row r="254" spans="1:11" ht="16" thickBot="1" x14ac:dyDescent="0.25">
      <c r="A254" s="128">
        <f>'DJI Components'!A255</f>
        <v>44439</v>
      </c>
      <c r="B254" s="167">
        <v>-7.1038514679557518E-3</v>
      </c>
      <c r="C254" s="168">
        <v>-1.5470515100445611E-4</v>
      </c>
      <c r="D254" s="168">
        <v>-1.1048072533659248E-3</v>
      </c>
      <c r="E254" s="169">
        <f>SUMPRODUCT('Max Diversification'!B252:AE252,'Max Diversification'!$B$259:$AE$259)</f>
        <v>2.2033540831931282E-4</v>
      </c>
      <c r="F254" s="5"/>
      <c r="G254" s="128">
        <f>'DJI Components'!A255</f>
        <v>44439</v>
      </c>
      <c r="H254" s="304">
        <f t="shared" si="14"/>
        <v>7.3241868762750646E-3</v>
      </c>
      <c r="I254" s="167">
        <f t="shared" si="15"/>
        <v>3.7504055932376893E-4</v>
      </c>
      <c r="J254" s="169">
        <f t="shared" si="16"/>
        <v>1.3251426616852375E-3</v>
      </c>
    </row>
    <row r="255" spans="1:11" hidden="1" x14ac:dyDescent="0.2">
      <c r="A255" s="1"/>
      <c r="B255" s="5"/>
      <c r="C255" s="5"/>
      <c r="D255" s="5"/>
    </row>
  </sheetData>
  <mergeCells count="6">
    <mergeCell ref="A1:E1"/>
    <mergeCell ref="G1:J1"/>
    <mergeCell ref="N8:P8"/>
    <mergeCell ref="P2:P3"/>
    <mergeCell ref="L4:P4"/>
    <mergeCell ref="P5:P6"/>
  </mergeCells>
  <conditionalFormatting sqref="H3:J254">
    <cfRule type="cellIs" dxfId="3" priority="4" operator="lessThan">
      <formula>0</formula>
    </cfRule>
  </conditionalFormatting>
  <conditionalFormatting sqref="B4:E254">
    <cfRule type="cellIs" dxfId="2" priority="3" operator="lessThan">
      <formula>0</formula>
    </cfRule>
  </conditionalFormatting>
  <conditionalFormatting sqref="B3:E3">
    <cfRule type="cellIs" dxfId="1" priority="2"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9182B-67A1-EE46-8C4E-A58914C6DC74}">
  <dimension ref="A1:T259"/>
  <sheetViews>
    <sheetView showGridLines="0" zoomScale="99" workbookViewId="0">
      <pane ySplit="1" topLeftCell="A2" activePane="bottomLeft" state="frozen"/>
      <selection pane="bottomLeft"/>
    </sheetView>
  </sheetViews>
  <sheetFormatPr baseColWidth="10" defaultColWidth="0" defaultRowHeight="15" zeroHeight="1" x14ac:dyDescent="0.2"/>
  <cols>
    <col min="1" max="1" width="16.5" bestFit="1" customWidth="1"/>
    <col min="2" max="2" width="12.33203125" bestFit="1" customWidth="1"/>
    <col min="3" max="3" width="14.6640625" bestFit="1" customWidth="1"/>
    <col min="4" max="4" width="13.1640625" bestFit="1" customWidth="1"/>
    <col min="5" max="5" width="16" bestFit="1" customWidth="1"/>
    <col min="6" max="17" width="10.83203125" customWidth="1"/>
    <col min="18" max="20" width="0" hidden="1" customWidth="1"/>
    <col min="21" max="16384" width="10.83203125" hidden="1"/>
  </cols>
  <sheetData>
    <row r="1" spans="1:6" x14ac:dyDescent="0.2">
      <c r="A1" s="199"/>
      <c r="B1" s="287" t="s">
        <v>79</v>
      </c>
      <c r="C1" s="285" t="s">
        <v>95</v>
      </c>
      <c r="D1" s="285" t="s">
        <v>96</v>
      </c>
      <c r="E1" s="286" t="s">
        <v>58</v>
      </c>
    </row>
    <row r="2" spans="1:6" x14ac:dyDescent="0.2">
      <c r="A2" s="288">
        <f>'DJI Components'!A4</f>
        <v>44075</v>
      </c>
      <c r="B2" s="291">
        <v>1</v>
      </c>
      <c r="C2" s="292">
        <v>1</v>
      </c>
      <c r="D2" s="292">
        <v>1</v>
      </c>
      <c r="E2" s="293">
        <v>1</v>
      </c>
      <c r="F2" s="336"/>
    </row>
    <row r="3" spans="1:6" x14ac:dyDescent="0.2">
      <c r="A3" s="289">
        <f>'DJI Components'!A5</f>
        <v>44076</v>
      </c>
      <c r="B3" s="294">
        <f>B2*(1+'Cap-weighted'!AF2)</f>
        <v>1.0285849198137005</v>
      </c>
      <c r="C3" s="295">
        <f>C2*(1+'Equally-weighted'!AF2)</f>
        <v>1.0177724259152179</v>
      </c>
      <c r="D3" s="295">
        <f>D2*(1+'Max Diversification'!AF2)</f>
        <v>1.015878146986315</v>
      </c>
      <c r="E3" s="296">
        <f>E2*(1+SUMPRODUCT('Max Diversification'!B2:AE2,'Max Diversification'!$B$259:$AE$259))</f>
        <v>1.0183103128324669</v>
      </c>
    </row>
    <row r="4" spans="1:6" x14ac:dyDescent="0.2">
      <c r="A4" s="289">
        <f>'DJI Components'!A6</f>
        <v>44077</v>
      </c>
      <c r="B4" s="294">
        <f>B3*(1+'Cap-weighted'!AF3)</f>
        <v>1.0088692526278293</v>
      </c>
      <c r="C4" s="295">
        <f>C3*(1+'Equally-weighted'!AF3)</f>
        <v>0.99274807212735083</v>
      </c>
      <c r="D4" s="295">
        <f>D3*(1+'Max Diversification'!AF3)</f>
        <v>0.98767945999498707</v>
      </c>
      <c r="E4" s="296">
        <f>E3*(1+SUMPRODUCT('Max Diversification'!B3:AE3,'Max Diversification'!$B$259:$AE$259))</f>
        <v>0.99373304801635753</v>
      </c>
    </row>
    <row r="5" spans="1:6" x14ac:dyDescent="0.2">
      <c r="A5" s="289">
        <f>'DJI Components'!A7</f>
        <v>44078</v>
      </c>
      <c r="B5" s="294">
        <f>B4*(1+'Cap-weighted'!AF4)</f>
        <v>1.0056673124435278</v>
      </c>
      <c r="C5" s="295">
        <f>C4*(1+'Equally-weighted'!AF4)</f>
        <v>0.98979072747897112</v>
      </c>
      <c r="D5" s="295">
        <f>D4*(1+'Max Diversification'!AF4)</f>
        <v>0.98211421904749285</v>
      </c>
      <c r="E5" s="296">
        <f>E4*(1+SUMPRODUCT('Max Diversification'!B4:AE4,'Max Diversification'!$B$259:$AE$259))</f>
        <v>0.9894699314388512</v>
      </c>
    </row>
    <row r="6" spans="1:6" x14ac:dyDescent="0.2">
      <c r="A6" s="289">
        <f>'DJI Components'!A8</f>
        <v>44082</v>
      </c>
      <c r="B6" s="294">
        <f>B5*(1+'Cap-weighted'!AF5)</f>
        <v>0.98970015457048843</v>
      </c>
      <c r="C6" s="295">
        <f>C5*(1+'Equally-weighted'!AF5)</f>
        <v>0.96830948192718447</v>
      </c>
      <c r="D6" s="295">
        <f>D5*(1+'Max Diversification'!AF5)</f>
        <v>0.96003687818678296</v>
      </c>
      <c r="E6" s="296">
        <f>E5*(1+SUMPRODUCT('Max Diversification'!B5:AE5,'Max Diversification'!$B$259:$AE$259))</f>
        <v>0.97016007126224446</v>
      </c>
    </row>
    <row r="7" spans="1:6" x14ac:dyDescent="0.2">
      <c r="A7" s="289">
        <f>'DJI Components'!A9</f>
        <v>44083</v>
      </c>
      <c r="B7" s="294">
        <f>B6*(1+'Cap-weighted'!AF6)</f>
        <v>1.0050833813766764</v>
      </c>
      <c r="C7" s="295">
        <f>C6*(1+'Equally-weighted'!AF6)</f>
        <v>0.98127953528654399</v>
      </c>
      <c r="D7" s="295">
        <f>D6*(1+'Max Diversification'!AF6)</f>
        <v>0.97538230922240943</v>
      </c>
      <c r="E7" s="296">
        <f>E6*(1+SUMPRODUCT('Max Diversification'!B6:AE6,'Max Diversification'!$B$259:$AE$259))</f>
        <v>0.98297923197490622</v>
      </c>
    </row>
    <row r="8" spans="1:6" x14ac:dyDescent="0.2">
      <c r="A8" s="289">
        <f>'DJI Components'!A10</f>
        <v>44084</v>
      </c>
      <c r="B8" s="294">
        <f>B7*(1+'Cap-weighted'!AF7)</f>
        <v>0.9895473072655776</v>
      </c>
      <c r="C8" s="295">
        <f>C7*(1+'Equally-weighted'!AF7)</f>
        <v>0.96752145419923186</v>
      </c>
      <c r="D8" s="295">
        <f>D7*(1+'Max Diversification'!AF7)</f>
        <v>0.96121297257595062</v>
      </c>
      <c r="E8" s="296">
        <f>E7*(1+SUMPRODUCT('Max Diversification'!B7:AE7,'Max Diversification'!$B$259:$AE$259))</f>
        <v>0.97029417277021623</v>
      </c>
    </row>
    <row r="9" spans="1:6" x14ac:dyDescent="0.2">
      <c r="A9" s="289">
        <f>'DJI Components'!A11</f>
        <v>44085</v>
      </c>
      <c r="B9" s="294">
        <f>B8*(1+'Cap-weighted'!AF8)</f>
        <v>1.0077508986419714</v>
      </c>
      <c r="C9" s="295">
        <f>C8*(1+'Equally-weighted'!AF8)</f>
        <v>0.97381773759663204</v>
      </c>
      <c r="D9" s="295">
        <f>D8*(1+'Max Diversification'!AF8)</f>
        <v>0.96578818571469482</v>
      </c>
      <c r="E9" s="296">
        <f>E8*(1+SUMPRODUCT('Max Diversification'!B8:AE8,'Max Diversification'!$B$259:$AE$259))</f>
        <v>0.97590327617068562</v>
      </c>
    </row>
    <row r="10" spans="1:6" x14ac:dyDescent="0.2">
      <c r="A10" s="289">
        <f>'DJI Components'!A12</f>
        <v>44088</v>
      </c>
      <c r="B10" s="294">
        <f>B9*(1+'Cap-weighted'!AF9)</f>
        <v>1.0216500290127639</v>
      </c>
      <c r="C10" s="295">
        <f>C9*(1+'Equally-weighted'!AF9)</f>
        <v>0.98374802709150266</v>
      </c>
      <c r="D10" s="295">
        <f>D9*(1+'Max Diversification'!AF9)</f>
        <v>0.97722761493364119</v>
      </c>
      <c r="E10" s="296">
        <f>E9*(1+SUMPRODUCT('Max Diversification'!B9:AE9,'Max Diversification'!$B$259:$AE$259))</f>
        <v>0.98508509695553892</v>
      </c>
    </row>
    <row r="11" spans="1:6" x14ac:dyDescent="0.2">
      <c r="A11" s="289">
        <f>'DJI Components'!A13</f>
        <v>44089</v>
      </c>
      <c r="B11" s="294">
        <f>B10*(1+'Cap-weighted'!AF10)</f>
        <v>1.0104477041083264</v>
      </c>
      <c r="C11" s="295">
        <f>C10*(1+'Equally-weighted'!AF10)</f>
        <v>0.98334235478419185</v>
      </c>
      <c r="D11" s="295">
        <f>D10*(1+'Max Diversification'!AF10)</f>
        <v>0.97730685904950365</v>
      </c>
      <c r="E11" s="296">
        <f>E10*(1+SUMPRODUCT('Max Diversification'!B10:AE10,'Max Diversification'!$B$259:$AE$259))</f>
        <v>0.98734668808267567</v>
      </c>
    </row>
    <row r="12" spans="1:6" x14ac:dyDescent="0.2">
      <c r="A12" s="289">
        <f>'DJI Components'!A14</f>
        <v>44090</v>
      </c>
      <c r="B12" s="294">
        <f>B11*(1+'Cap-weighted'!AF11)</f>
        <v>1.027985734314433</v>
      </c>
      <c r="C12" s="295">
        <f>C11*(1+'Equally-weighted'!AF11)</f>
        <v>0.9855395218974784</v>
      </c>
      <c r="D12" s="295">
        <f>D11*(1+'Max Diversification'!AF11)</f>
        <v>0.97859082318229029</v>
      </c>
      <c r="E12" s="296">
        <f>E11*(1+SUMPRODUCT('Max Diversification'!B11:AE11,'Max Diversification'!$B$259:$AE$259))</f>
        <v>0.98654825986165517</v>
      </c>
    </row>
    <row r="13" spans="1:6" x14ac:dyDescent="0.2">
      <c r="A13" s="289">
        <f>'DJI Components'!A15</f>
        <v>44091</v>
      </c>
      <c r="B13" s="294">
        <f>B12*(1+'Cap-weighted'!AF12)</f>
        <v>1.0451489334605504</v>
      </c>
      <c r="C13" s="295">
        <f>C12*(1+'Equally-weighted'!AF12)</f>
        <v>0.98317002848488</v>
      </c>
      <c r="D13" s="295">
        <f>D12*(1+'Max Diversification'!AF12)</f>
        <v>0.97403865018295976</v>
      </c>
      <c r="E13" s="296">
        <f>E12*(1+SUMPRODUCT('Max Diversification'!B12:AE12,'Max Diversification'!$B$259:$AE$259))</f>
        <v>0.98263482705487981</v>
      </c>
    </row>
    <row r="14" spans="1:6" x14ac:dyDescent="0.2">
      <c r="A14" s="289">
        <f>'DJI Components'!A16</f>
        <v>44092</v>
      </c>
      <c r="B14" s="294">
        <f>B13*(1+'Cap-weighted'!AF13)</f>
        <v>1.0282284986206125</v>
      </c>
      <c r="C14" s="295">
        <f>C13*(1+'Equally-weighted'!AF13)</f>
        <v>0.97418380840270324</v>
      </c>
      <c r="D14" s="295">
        <f>D13*(1+'Max Diversification'!AF13)</f>
        <v>0.96550123125108656</v>
      </c>
      <c r="E14" s="296">
        <f>E13*(1+SUMPRODUCT('Max Diversification'!B13:AE13,'Max Diversification'!$B$259:$AE$259))</f>
        <v>0.9759533507237057</v>
      </c>
    </row>
    <row r="15" spans="1:6" x14ac:dyDescent="0.2">
      <c r="A15" s="289">
        <f>'DJI Components'!A17</f>
        <v>44095</v>
      </c>
      <c r="B15" s="294">
        <f>B14*(1+'Cap-weighted'!AF14)</f>
        <v>0.97902846382549247</v>
      </c>
      <c r="C15" s="295">
        <f>C14*(1+'Equally-weighted'!AF14)</f>
        <v>0.95481867732608372</v>
      </c>
      <c r="D15" s="295">
        <f>D14*(1+'Max Diversification'!AF14)</f>
        <v>0.94770726176321307</v>
      </c>
      <c r="E15" s="296">
        <f>E14*(1+SUMPRODUCT('Max Diversification'!B14:AE14,'Max Diversification'!$B$259:$AE$259))</f>
        <v>0.95958608050070682</v>
      </c>
    </row>
    <row r="16" spans="1:6" x14ac:dyDescent="0.2">
      <c r="A16" s="289">
        <f>'DJI Components'!A18</f>
        <v>44096</v>
      </c>
      <c r="B16" s="294">
        <f>B15*(1+'Cap-weighted'!AF15)</f>
        <v>0.98514465083191893</v>
      </c>
      <c r="C16" s="295">
        <f>C15*(1+'Equally-weighted'!AF15)</f>
        <v>0.95955970119072198</v>
      </c>
      <c r="D16" s="295">
        <f>D15*(1+'Max Diversification'!AF15)</f>
        <v>0.95261132052813602</v>
      </c>
      <c r="E16" s="296">
        <f>E15*(1+SUMPRODUCT('Max Diversification'!B15:AE15,'Max Diversification'!$B$259:$AE$259))</f>
        <v>0.96441566048898075</v>
      </c>
    </row>
    <row r="17" spans="1:5" x14ac:dyDescent="0.2">
      <c r="A17" s="289">
        <f>'DJI Components'!A19</f>
        <v>44097</v>
      </c>
      <c r="B17" s="294">
        <f>B16*(1+'Cap-weighted'!AF16)</f>
        <v>0.96793484344736103</v>
      </c>
      <c r="C17" s="295">
        <f>C16*(1+'Equally-weighted'!AF16)</f>
        <v>0.94154889142109832</v>
      </c>
      <c r="D17" s="295">
        <f>D16*(1+'Max Diversification'!AF16)</f>
        <v>0.93428219143842406</v>
      </c>
      <c r="E17" s="296">
        <f>E16*(1+SUMPRODUCT('Max Diversification'!B16:AE16,'Max Diversification'!$B$259:$AE$259))</f>
        <v>0.94877256223966089</v>
      </c>
    </row>
    <row r="18" spans="1:5" x14ac:dyDescent="0.2">
      <c r="A18" s="289">
        <f>'DJI Components'!A20</f>
        <v>44098</v>
      </c>
      <c r="B18" s="294">
        <f>B17*(1+'Cap-weighted'!AF17)</f>
        <v>0.97323534516967325</v>
      </c>
      <c r="C18" s="295">
        <f>C17*(1+'Equally-weighted'!AF17)</f>
        <v>0.94275484120346209</v>
      </c>
      <c r="D18" s="295">
        <f>D17*(1+'Max Diversification'!AF17)</f>
        <v>0.93610829703347742</v>
      </c>
      <c r="E18" s="296">
        <f>E17*(1+SUMPRODUCT('Max Diversification'!B17:AE17,'Max Diversification'!$B$259:$AE$259))</f>
        <v>0.95128811555041226</v>
      </c>
    </row>
    <row r="19" spans="1:5" x14ac:dyDescent="0.2">
      <c r="A19" s="289">
        <f>'DJI Components'!A21</f>
        <v>44099</v>
      </c>
      <c r="B19" s="294">
        <f>B18*(1+'Cap-weighted'!AF18)</f>
        <v>0.97255059472567751</v>
      </c>
      <c r="C19" s="295">
        <f>C18*(1+'Equally-weighted'!AF18)</f>
        <v>0.95333674811064806</v>
      </c>
      <c r="D19" s="295">
        <f>D18*(1+'Max Diversification'!AF18)</f>
        <v>0.94862398003746473</v>
      </c>
      <c r="E19" s="296">
        <f>E18*(1+SUMPRODUCT('Max Diversification'!B18:AE18,'Max Diversification'!$B$259:$AE$259))</f>
        <v>0.96030957881671186</v>
      </c>
    </row>
    <row r="20" spans="1:5" x14ac:dyDescent="0.2">
      <c r="A20" s="289">
        <f>'DJI Components'!A22</f>
        <v>44102</v>
      </c>
      <c r="B20" s="294">
        <f>B19*(1+'Cap-weighted'!AF19)</f>
        <v>0.98105043378106838</v>
      </c>
      <c r="C20" s="295">
        <f>C19*(1+'Equally-weighted'!AF19)</f>
        <v>0.96894524153751993</v>
      </c>
      <c r="D20" s="295">
        <f>D19*(1+'Max Diversification'!AF19)</f>
        <v>0.96294028484594196</v>
      </c>
      <c r="E20" s="296">
        <f>E19*(1+SUMPRODUCT('Max Diversification'!B19:AE19,'Max Diversification'!$B$259:$AE$259))</f>
        <v>0.97242600350833019</v>
      </c>
    </row>
    <row r="21" spans="1:5" x14ac:dyDescent="0.2">
      <c r="A21" s="289">
        <f>'DJI Components'!A23</f>
        <v>44103</v>
      </c>
      <c r="B21" s="294">
        <f>B20*(1+'Cap-weighted'!AF20)</f>
        <v>0.97007114798200433</v>
      </c>
      <c r="C21" s="295">
        <f>C20*(1+'Equally-weighted'!AF20)</f>
        <v>0.96257339850072376</v>
      </c>
      <c r="D21" s="295">
        <f>D20*(1+'Max Diversification'!AF20)</f>
        <v>0.95835320254446943</v>
      </c>
      <c r="E21" s="296">
        <f>E20*(1+SUMPRODUCT('Max Diversification'!B20:AE20,'Max Diversification'!$B$259:$AE$259))</f>
        <v>0.96755955287245676</v>
      </c>
    </row>
    <row r="22" spans="1:5" x14ac:dyDescent="0.2">
      <c r="A22" s="289">
        <f>'DJI Components'!A24</f>
        <v>44104</v>
      </c>
      <c r="B22" s="294">
        <f>B21*(1+'Cap-weighted'!AF21)</f>
        <v>0.97262070036655834</v>
      </c>
      <c r="C22" s="295">
        <f>C21*(1+'Equally-weighted'!AF21)</f>
        <v>0.97274117688890216</v>
      </c>
      <c r="D22" s="295">
        <f>D21*(1+'Max Diversification'!AF21)</f>
        <v>0.96983975932130762</v>
      </c>
      <c r="E22" s="296">
        <f>E21*(1+SUMPRODUCT('Max Diversification'!B21:AE21,'Max Diversification'!$B$259:$AE$259))</f>
        <v>0.97830379649350696</v>
      </c>
    </row>
    <row r="23" spans="1:5" x14ac:dyDescent="0.2">
      <c r="A23" s="289">
        <f>'DJI Components'!A25</f>
        <v>44105</v>
      </c>
      <c r="B23" s="294">
        <f>B22*(1+'Cap-weighted'!AF22)</f>
        <v>0.9643861377738363</v>
      </c>
      <c r="C23" s="295">
        <f>C22*(1+'Equally-weighted'!AF22)</f>
        <v>0.97217984302755145</v>
      </c>
      <c r="D23" s="295">
        <f>D22*(1+'Max Diversification'!AF22)</f>
        <v>0.97106856675670983</v>
      </c>
      <c r="E23" s="296">
        <f>E22*(1+SUMPRODUCT('Max Diversification'!B22:AE22,'Max Diversification'!$B$259:$AE$259))</f>
        <v>0.97856650193335182</v>
      </c>
    </row>
    <row r="24" spans="1:5" x14ac:dyDescent="0.2">
      <c r="A24" s="289">
        <f>'DJI Components'!A26</f>
        <v>44106</v>
      </c>
      <c r="B24" s="294">
        <f>B23*(1+'Cap-weighted'!AF23)</f>
        <v>0.97318493690279551</v>
      </c>
      <c r="C24" s="295">
        <f>C23*(1+'Equally-weighted'!AF23)</f>
        <v>0.96889101928083798</v>
      </c>
      <c r="D24" s="295">
        <f>D23*(1+'Max Diversification'!AF23)</f>
        <v>0.96638757843247503</v>
      </c>
      <c r="E24" s="296">
        <f>E23*(1+SUMPRODUCT('Max Diversification'!B23:AE23,'Max Diversification'!$B$259:$AE$259))</f>
        <v>0.97321021061190593</v>
      </c>
    </row>
    <row r="25" spans="1:5" x14ac:dyDescent="0.2">
      <c r="A25" s="289">
        <f>'DJI Components'!A27</f>
        <v>44109</v>
      </c>
      <c r="B25" s="294">
        <f>B24*(1+'Cap-weighted'!AF24)</f>
        <v>0.98811434153558786</v>
      </c>
      <c r="C25" s="295">
        <f>C24*(1+'Equally-weighted'!AF24)</f>
        <v>0.98443980277009246</v>
      </c>
      <c r="D25" s="295">
        <f>D24*(1+'Max Diversification'!AF24)</f>
        <v>0.98264937864933155</v>
      </c>
      <c r="E25" s="296">
        <f>E24*(1+SUMPRODUCT('Max Diversification'!B24:AE24,'Max Diversification'!$B$259:$AE$259))</f>
        <v>0.98726709434652882</v>
      </c>
    </row>
    <row r="26" spans="1:5" x14ac:dyDescent="0.2">
      <c r="A26" s="289">
        <f>'DJI Components'!A28</f>
        <v>44110</v>
      </c>
      <c r="B26" s="294">
        <f>B25*(1+'Cap-weighted'!AF25)</f>
        <v>0.98480513310958462</v>
      </c>
      <c r="C26" s="295">
        <f>C25*(1+'Equally-weighted'!AF25)</f>
        <v>0.9721293202379051</v>
      </c>
      <c r="D26" s="295">
        <f>D25*(1+'Max Diversification'!AF25)</f>
        <v>0.96952767016015717</v>
      </c>
      <c r="E26" s="296">
        <f>E25*(1+SUMPRODUCT('Max Diversification'!B25:AE25,'Max Diversification'!$B$259:$AE$259))</f>
        <v>0.97710174642710712</v>
      </c>
    </row>
    <row r="27" spans="1:5" x14ac:dyDescent="0.2">
      <c r="A27" s="289">
        <f>'DJI Components'!A29</f>
        <v>44111</v>
      </c>
      <c r="B27" s="294">
        <f>B26*(1+'Cap-weighted'!AF26)</f>
        <v>1.0105640558597966</v>
      </c>
      <c r="C27" s="295">
        <f>C26*(1+'Equally-weighted'!AF26)</f>
        <v>0.98912728315261866</v>
      </c>
      <c r="D27" s="295">
        <f>D26*(1+'Max Diversification'!AF26)</f>
        <v>0.98805403680697212</v>
      </c>
      <c r="E27" s="296">
        <f>E26*(1+SUMPRODUCT('Max Diversification'!B26:AE26,'Max Diversification'!$B$259:$AE$259))</f>
        <v>0.99190850664138874</v>
      </c>
    </row>
    <row r="28" spans="1:5" x14ac:dyDescent="0.2">
      <c r="A28" s="289">
        <f>'DJI Components'!A30</f>
        <v>44112</v>
      </c>
      <c r="B28" s="294">
        <f>B27*(1+'Cap-weighted'!AF27)</f>
        <v>1.016775751327665</v>
      </c>
      <c r="C28" s="295">
        <f>C27*(1+'Equally-weighted'!AF27)</f>
        <v>0.99732988879350282</v>
      </c>
      <c r="D28" s="295">
        <f>D27*(1+'Max Diversification'!AF27)</f>
        <v>0.9923147171334159</v>
      </c>
      <c r="E28" s="296">
        <f>E27*(1+SUMPRODUCT('Max Diversification'!B27:AE27,'Max Diversification'!$B$259:$AE$259))</f>
        <v>0.99801471871169112</v>
      </c>
    </row>
    <row r="29" spans="1:5" x14ac:dyDescent="0.2">
      <c r="A29" s="289">
        <f>'DJI Components'!A31</f>
        <v>44113</v>
      </c>
      <c r="B29" s="294">
        <f>B28*(1+'Cap-weighted'!AF28)</f>
        <v>1.0260439448841263</v>
      </c>
      <c r="C29" s="295">
        <f>C28*(1+'Equally-weighted'!AF28)</f>
        <v>1.0006068048171186</v>
      </c>
      <c r="D29" s="295">
        <f>D28*(1+'Max Diversification'!AF28)</f>
        <v>0.99794872940613033</v>
      </c>
      <c r="E29" s="296">
        <f>E28*(1+SUMPRODUCT('Max Diversification'!B28:AE28,'Max Diversification'!$B$259:$AE$259))</f>
        <v>1.0020238783114881</v>
      </c>
    </row>
    <row r="30" spans="1:5" x14ac:dyDescent="0.2">
      <c r="A30" s="289">
        <f>'DJI Components'!A32</f>
        <v>44116</v>
      </c>
      <c r="B30" s="294">
        <f>B29*(1+'Cap-weighted'!AF29)</f>
        <v>1.0223513298044198</v>
      </c>
      <c r="C30" s="295">
        <f>C29*(1+'Equally-weighted'!AF29)</f>
        <v>1.0092030528239802</v>
      </c>
      <c r="D30" s="295">
        <f>D29*(1+'Max Diversification'!AF29)</f>
        <v>1.0066976987089844</v>
      </c>
      <c r="E30" s="296">
        <f>E29*(1+SUMPRODUCT('Max Diversification'!B29:AE29,'Max Diversification'!$B$259:$AE$259))</f>
        <v>1.0103780239265727</v>
      </c>
    </row>
    <row r="31" spans="1:5" x14ac:dyDescent="0.2">
      <c r="A31" s="289">
        <f>'DJI Components'!A33</f>
        <v>44117</v>
      </c>
      <c r="B31" s="294">
        <f>B30*(1+'Cap-weighted'!AF30)</f>
        <v>1.0102816251306914</v>
      </c>
      <c r="C31" s="295">
        <f>C30*(1+'Equally-weighted'!AF30)</f>
        <v>1.0013518176941372</v>
      </c>
      <c r="D31" s="295">
        <f>D30*(1+'Max Diversification'!AF30)</f>
        <v>1.0011921526681531</v>
      </c>
      <c r="E31" s="296">
        <f>E30*(1+SUMPRODUCT('Max Diversification'!B30:AE30,'Max Diversification'!$B$259:$AE$259))</f>
        <v>1.0043122508662017</v>
      </c>
    </row>
    <row r="32" spans="1:5" x14ac:dyDescent="0.2">
      <c r="A32" s="289">
        <f>'DJI Components'!A34</f>
        <v>44118</v>
      </c>
      <c r="B32" s="294">
        <f>B31*(1+'Cap-weighted'!AF31)</f>
        <v>1.0207393026058071</v>
      </c>
      <c r="C32" s="295">
        <f>C31*(1+'Equally-weighted'!AF31)</f>
        <v>0.99741619346628607</v>
      </c>
      <c r="D32" s="295">
        <f>D31*(1+'Max Diversification'!AF31)</f>
        <v>0.99540384127997072</v>
      </c>
      <c r="E32" s="296">
        <f>E31*(1+SUMPRODUCT('Max Diversification'!B31:AE31,'Max Diversification'!$B$259:$AE$259))</f>
        <v>0.99873627181581248</v>
      </c>
    </row>
    <row r="33" spans="1:5" x14ac:dyDescent="0.2">
      <c r="A33" s="289">
        <f>'DJI Components'!A35</f>
        <v>44119</v>
      </c>
      <c r="B33" s="294">
        <f>B32*(1+'Cap-weighted'!AF32)</f>
        <v>1.0246214569906236</v>
      </c>
      <c r="C33" s="295">
        <f>C32*(1+'Equally-weighted'!AF32)</f>
        <v>0.99856421175546195</v>
      </c>
      <c r="D33" s="295">
        <f>D32*(1+'Max Diversification'!AF32)</f>
        <v>0.99471263709755708</v>
      </c>
      <c r="E33" s="296">
        <f>E32*(1+SUMPRODUCT('Max Diversification'!B32:AE32,'Max Diversification'!$B$259:$AE$259))</f>
        <v>0.99824969295530686</v>
      </c>
    </row>
    <row r="34" spans="1:5" x14ac:dyDescent="0.2">
      <c r="A34" s="289">
        <f>'DJI Components'!A36</f>
        <v>44120</v>
      </c>
      <c r="B34" s="294">
        <f>B33*(1+'Cap-weighted'!AF33)</f>
        <v>1.0359448581123778</v>
      </c>
      <c r="C34" s="295">
        <f>C33*(1+'Equally-weighted'!AF33)</f>
        <v>1.0016368449879693</v>
      </c>
      <c r="D34" s="295">
        <f>D33*(1+'Max Diversification'!AF33)</f>
        <v>0.99862631896070853</v>
      </c>
      <c r="E34" s="296">
        <f>E33*(1+SUMPRODUCT('Max Diversification'!B33:AE33,'Max Diversification'!$B$259:$AE$259))</f>
        <v>1.0004670286935067</v>
      </c>
    </row>
    <row r="35" spans="1:5" x14ac:dyDescent="0.2">
      <c r="A35" s="289">
        <f>'DJI Components'!A37</f>
        <v>44123</v>
      </c>
      <c r="B35" s="294">
        <f>B34*(1+'Cap-weighted'!AF34)</f>
        <v>1.027127595855831</v>
      </c>
      <c r="C35" s="295">
        <f>C34*(1+'Equally-weighted'!AF34)</f>
        <v>0.98781391069955971</v>
      </c>
      <c r="D35" s="295">
        <f>D34*(1+'Max Diversification'!AF34)</f>
        <v>0.98428243580353902</v>
      </c>
      <c r="E35" s="296">
        <f>E34*(1+SUMPRODUCT('Max Diversification'!B34:AE34,'Max Diversification'!$B$259:$AE$259))</f>
        <v>0.98568872641053573</v>
      </c>
    </row>
    <row r="36" spans="1:5" x14ac:dyDescent="0.2">
      <c r="A36" s="289">
        <f>'DJI Components'!A38</f>
        <v>44124</v>
      </c>
      <c r="B36" s="294">
        <f>B35*(1+'Cap-weighted'!AF35)</f>
        <v>1.0355025445978077</v>
      </c>
      <c r="C36" s="295">
        <f>C35*(1+'Equally-weighted'!AF35)</f>
        <v>0.99170161670436741</v>
      </c>
      <c r="D36" s="295">
        <f>D35*(1+'Max Diversification'!AF35)</f>
        <v>0.98824010338738955</v>
      </c>
      <c r="E36" s="296">
        <f>E35*(1+SUMPRODUCT('Max Diversification'!B35:AE35,'Max Diversification'!$B$259:$AE$259))</f>
        <v>0.98914390406878516</v>
      </c>
    </row>
    <row r="37" spans="1:5" x14ac:dyDescent="0.2">
      <c r="A37" s="289">
        <f>'DJI Components'!A39</f>
        <v>44125</v>
      </c>
      <c r="B37" s="294">
        <f>B36*(1+'Cap-weighted'!AF36)</f>
        <v>1.0247398603953917</v>
      </c>
      <c r="C37" s="295">
        <f>C36*(1+'Equally-weighted'!AF36)</f>
        <v>0.98842180992362871</v>
      </c>
      <c r="D37" s="295">
        <f>D36*(1+'Max Diversification'!AF36)</f>
        <v>0.98482003905652749</v>
      </c>
      <c r="E37" s="296">
        <f>E36*(1+SUMPRODUCT('Max Diversification'!B36:AE36,'Max Diversification'!$B$259:$AE$259))</f>
        <v>0.98762003187279457</v>
      </c>
    </row>
    <row r="38" spans="1:5" x14ac:dyDescent="0.2">
      <c r="A38" s="289">
        <f>'DJI Components'!A40</f>
        <v>44126</v>
      </c>
      <c r="B38" s="294">
        <f>B37*(1+'Cap-weighted'!AF37)</f>
        <v>1.0338532215036904</v>
      </c>
      <c r="C38" s="295">
        <f>C37*(1+'Equally-weighted'!AF37)</f>
        <v>0.99590460579502482</v>
      </c>
      <c r="D38" s="295">
        <f>D37*(1+'Max Diversification'!AF37)</f>
        <v>0.99015557679592681</v>
      </c>
      <c r="E38" s="296">
        <f>E37*(1+SUMPRODUCT('Max Diversification'!B37:AE37,'Max Diversification'!$B$259:$AE$259))</f>
        <v>0.99228223891474454</v>
      </c>
    </row>
    <row r="39" spans="1:5" x14ac:dyDescent="0.2">
      <c r="A39" s="289">
        <f>'DJI Components'!A41</f>
        <v>44127</v>
      </c>
      <c r="B39" s="294">
        <f>B38*(1+'Cap-weighted'!AF38)</f>
        <v>1.0283700850210791</v>
      </c>
      <c r="C39" s="295">
        <f>C38*(1+'Equally-weighted'!AF38)</f>
        <v>0.99207369404834655</v>
      </c>
      <c r="D39" s="295">
        <f>D38*(1+'Max Diversification'!AF38)</f>
        <v>0.98917497449875513</v>
      </c>
      <c r="E39" s="296">
        <f>E38*(1+SUMPRODUCT('Max Diversification'!B38:AE38,'Max Diversification'!$B$259:$AE$259))</f>
        <v>0.99117620781423443</v>
      </c>
    </row>
    <row r="40" spans="1:5" x14ac:dyDescent="0.2">
      <c r="A40" s="289">
        <f>'DJI Components'!A42</f>
        <v>44130</v>
      </c>
      <c r="B40" s="294">
        <f>B39*(1+'Cap-weighted'!AF39)</f>
        <v>1.006512475543079</v>
      </c>
      <c r="C40" s="295">
        <f>C39*(1+'Equally-weighted'!AF39)</f>
        <v>0.96973218431107999</v>
      </c>
      <c r="D40" s="295">
        <f>D39*(1+'Max Diversification'!AF39)</f>
        <v>0.96647729533898019</v>
      </c>
      <c r="E40" s="296">
        <f>E39*(1+SUMPRODUCT('Max Diversification'!B39:AE39,'Max Diversification'!$B$259:$AE$259))</f>
        <v>0.97146238138593899</v>
      </c>
    </row>
    <row r="41" spans="1:5" x14ac:dyDescent="0.2">
      <c r="A41" s="289">
        <f>'DJI Components'!A43</f>
        <v>44131</v>
      </c>
      <c r="B41" s="294">
        <f>B40*(1+'Cap-weighted'!AF40)</f>
        <v>0.97582904919783398</v>
      </c>
      <c r="C41" s="295">
        <f>C40*(1+'Equally-weighted'!AF40)</f>
        <v>0.95949259952182242</v>
      </c>
      <c r="D41" s="295">
        <f>D40*(1+'Max Diversification'!AF40)</f>
        <v>0.9587207974960259</v>
      </c>
      <c r="E41" s="296">
        <f>E40*(1+SUMPRODUCT('Max Diversification'!B40:AE40,'Max Diversification'!$B$259:$AE$259))</f>
        <v>0.96483993198307694</v>
      </c>
    </row>
    <row r="42" spans="1:5" x14ac:dyDescent="0.2">
      <c r="A42" s="289">
        <f>'DJI Components'!A44</f>
        <v>44132</v>
      </c>
      <c r="B42" s="294">
        <f>B41*(1+'Cap-weighted'!AF41)</f>
        <v>0.96042078424123911</v>
      </c>
      <c r="C42" s="295">
        <f>C41*(1+'Equally-weighted'!AF41)</f>
        <v>0.92775055985536958</v>
      </c>
      <c r="D42" s="295">
        <f>D41*(1+'Max Diversification'!AF41)</f>
        <v>0.92579294734350714</v>
      </c>
      <c r="E42" s="296">
        <f>E41*(1+SUMPRODUCT('Max Diversification'!B41:AE41,'Max Diversification'!$B$259:$AE$259))</f>
        <v>0.9340620244910236</v>
      </c>
    </row>
    <row r="43" spans="1:5" x14ac:dyDescent="0.2">
      <c r="A43" s="289">
        <f>'DJI Components'!A45</f>
        <v>44133</v>
      </c>
      <c r="B43" s="294">
        <f>B42*(1+'Cap-weighted'!AF42)</f>
        <v>0.9602264477104745</v>
      </c>
      <c r="C43" s="295">
        <f>C42*(1+'Equally-weighted'!AF42)</f>
        <v>0.93328065435625662</v>
      </c>
      <c r="D43" s="295">
        <f>D42*(1+'Max Diversification'!AF42)</f>
        <v>0.9306509258296024</v>
      </c>
      <c r="E43" s="296">
        <f>E42*(1+SUMPRODUCT('Max Diversification'!B42:AE42,'Max Diversification'!$B$259:$AE$259))</f>
        <v>0.93798076855837076</v>
      </c>
    </row>
    <row r="44" spans="1:5" x14ac:dyDescent="0.2">
      <c r="A44" s="289">
        <f>'DJI Components'!A46</f>
        <v>44134</v>
      </c>
      <c r="B44" s="294">
        <f>B43*(1+'Cap-weighted'!AF43)</f>
        <v>0.96897766089000559</v>
      </c>
      <c r="C44" s="295">
        <f>C43*(1+'Equally-weighted'!AF43)</f>
        <v>0.92927892348206342</v>
      </c>
      <c r="D44" s="295">
        <f>D43*(1+'Max Diversification'!AF43)</f>
        <v>0.92515236164919945</v>
      </c>
      <c r="E44" s="296">
        <f>E43*(1+SUMPRODUCT('Max Diversification'!B43:AE43,'Max Diversification'!$B$259:$AE$259))</f>
        <v>0.93357560479926771</v>
      </c>
    </row>
    <row r="45" spans="1:5" x14ac:dyDescent="0.2">
      <c r="A45" s="289">
        <f>'DJI Components'!A47</f>
        <v>44137</v>
      </c>
      <c r="B45" s="294">
        <f>B44*(1+'Cap-weighted'!AF44)</f>
        <v>0.98697218377792739</v>
      </c>
      <c r="C45" s="295">
        <f>C44*(1+'Equally-weighted'!AF44)</f>
        <v>0.94567749601109563</v>
      </c>
      <c r="D45" s="295">
        <f>D44*(1+'Max Diversification'!AF44)</f>
        <v>0.93993470564127379</v>
      </c>
      <c r="E45" s="296">
        <f>E44*(1+SUMPRODUCT('Max Diversification'!B44:AE44,'Max Diversification'!$B$259:$AE$259))</f>
        <v>0.94722254689935614</v>
      </c>
    </row>
    <row r="46" spans="1:5" x14ac:dyDescent="0.2">
      <c r="A46" s="289">
        <f>'DJI Components'!A48</f>
        <v>44138</v>
      </c>
      <c r="B46" s="294">
        <f>B45*(1+'Cap-weighted'!AF45)</f>
        <v>1.0022776464400993</v>
      </c>
      <c r="C46" s="295">
        <f>C45*(1+'Equally-weighted'!AF45)</f>
        <v>0.96407429951544277</v>
      </c>
      <c r="D46" s="295">
        <f>D45*(1+'Max Diversification'!AF45)</f>
        <v>0.95930867014409904</v>
      </c>
      <c r="E46" s="296">
        <f>E45*(1+SUMPRODUCT('Max Diversification'!B45:AE45,'Max Diversification'!$B$259:$AE$259))</f>
        <v>0.9644266879154425</v>
      </c>
    </row>
    <row r="47" spans="1:5" x14ac:dyDescent="0.2">
      <c r="A47" s="289">
        <f>'DJI Components'!A49</f>
        <v>44139</v>
      </c>
      <c r="B47" s="294">
        <f>B46*(1+'Cap-weighted'!AF46)</f>
        <v>0.97113279962859289</v>
      </c>
      <c r="C47" s="295">
        <f>C46*(1+'Equally-weighted'!AF46)</f>
        <v>0.96876460788196983</v>
      </c>
      <c r="D47" s="295">
        <f>D46*(1+'Max Diversification'!AF46)</f>
        <v>0.97214237689060101</v>
      </c>
      <c r="E47" s="296">
        <f>E46*(1+SUMPRODUCT('Max Diversification'!B46:AE46,'Max Diversification'!$B$259:$AE$259))</f>
        <v>0.97396526200749611</v>
      </c>
    </row>
    <row r="48" spans="1:5" x14ac:dyDescent="0.2">
      <c r="A48" s="289">
        <f>'DJI Components'!A50</f>
        <v>44140</v>
      </c>
      <c r="B48" s="294">
        <f>B47*(1+'Cap-weighted'!AF47)</f>
        <v>0.98938704397950894</v>
      </c>
      <c r="C48" s="295">
        <f>C47*(1+'Equally-weighted'!AF47)</f>
        <v>0.98852133993534963</v>
      </c>
      <c r="D48" s="295">
        <f>D47*(1+'Max Diversification'!AF47)</f>
        <v>0.99108137148873554</v>
      </c>
      <c r="E48" s="296">
        <f>E47*(1+SUMPRODUCT('Max Diversification'!B47:AE47,'Max Diversification'!$B$259:$AE$259))</f>
        <v>0.99073399601286005</v>
      </c>
    </row>
    <row r="49" spans="1:5" x14ac:dyDescent="0.2">
      <c r="A49" s="289">
        <f>'DJI Components'!A51</f>
        <v>44141</v>
      </c>
      <c r="B49" s="294">
        <f>B48*(1+'Cap-weighted'!AF48)</f>
        <v>0.98829292729584406</v>
      </c>
      <c r="C49" s="295">
        <f>C48*(1+'Equally-weighted'!AF48)</f>
        <v>0.98649854746263077</v>
      </c>
      <c r="D49" s="295">
        <f>D48*(1+'Max Diversification'!AF48)</f>
        <v>0.98875012829168585</v>
      </c>
      <c r="E49" s="296">
        <f>E48*(1+SUMPRODUCT('Max Diversification'!B48:AE48,'Max Diversification'!$B$259:$AE$259))</f>
        <v>0.99070891548710449</v>
      </c>
    </row>
    <row r="50" spans="1:5" x14ac:dyDescent="0.2">
      <c r="A50" s="289">
        <f>'DJI Components'!A52</f>
        <v>44144</v>
      </c>
      <c r="B50" s="294">
        <f>B49*(1+'Cap-weighted'!AF49)</f>
        <v>0.99095763145954407</v>
      </c>
      <c r="C50" s="295">
        <f>C49*(1+'Equally-weighted'!AF49)</f>
        <v>1.0260384530228803</v>
      </c>
      <c r="D50" s="295">
        <f>D49*(1+'Max Diversification'!AF49)</f>
        <v>1.017884384580422</v>
      </c>
      <c r="E50" s="296">
        <f>E49*(1+SUMPRODUCT('Max Diversification'!B49:AE49,'Max Diversification'!$B$259:$AE$259))</f>
        <v>1.0176069751669854</v>
      </c>
    </row>
    <row r="51" spans="1:5" x14ac:dyDescent="0.2">
      <c r="A51" s="289">
        <f>'DJI Components'!A53</f>
        <v>44145</v>
      </c>
      <c r="B51" s="294">
        <f>B50*(1+'Cap-weighted'!AF50)</f>
        <v>1.0254772751067838</v>
      </c>
      <c r="C51" s="295">
        <f>C50*(1+'Equally-weighted'!AF50)</f>
        <v>1.0386721469380689</v>
      </c>
      <c r="D51" s="295">
        <f>D50*(1+'Max Diversification'!AF50)</f>
        <v>1.0270637855786884</v>
      </c>
      <c r="E51" s="296">
        <f>E50*(1+SUMPRODUCT('Max Diversification'!B50:AE50,'Max Diversification'!$B$259:$AE$259))</f>
        <v>1.0277511323787154</v>
      </c>
    </row>
    <row r="52" spans="1:5" x14ac:dyDescent="0.2">
      <c r="A52" s="289">
        <f>'DJI Components'!A54</f>
        <v>44146</v>
      </c>
      <c r="B52" s="294">
        <f>B51*(1+'Cap-weighted'!AF51)</f>
        <v>1.0258370829471648</v>
      </c>
      <c r="C52" s="295">
        <f>C51*(1+'Equally-weighted'!AF51)</f>
        <v>1.0364558076498829</v>
      </c>
      <c r="D52" s="295">
        <f>D51*(1+'Max Diversification'!AF51)</f>
        <v>1.0262507479317988</v>
      </c>
      <c r="E52" s="296">
        <f>E51*(1+SUMPRODUCT('Max Diversification'!B51:AE51,'Max Diversification'!$B$259:$AE$259))</f>
        <v>1.0289786588506391</v>
      </c>
    </row>
    <row r="53" spans="1:5" x14ac:dyDescent="0.2">
      <c r="A53" s="289">
        <f>'DJI Components'!A55</f>
        <v>44147</v>
      </c>
      <c r="B53" s="294">
        <f>B52*(1+'Cap-weighted'!AF52)</f>
        <v>1.0127111161144737</v>
      </c>
      <c r="C53" s="295">
        <f>C52*(1+'Equally-weighted'!AF52)</f>
        <v>1.0239157590443289</v>
      </c>
      <c r="D53" s="295">
        <f>D52*(1+'Max Diversification'!AF52)</f>
        <v>1.0151684408737662</v>
      </c>
      <c r="E53" s="296">
        <f>E52*(1+SUMPRODUCT('Max Diversification'!B52:AE52,'Max Diversification'!$B$259:$AE$259))</f>
        <v>1.0182270697016509</v>
      </c>
    </row>
    <row r="54" spans="1:5" x14ac:dyDescent="0.2">
      <c r="A54" s="289">
        <f>'DJI Components'!A56</f>
        <v>44148</v>
      </c>
      <c r="B54" s="294">
        <f>B53*(1+'Cap-weighted'!AF53)</f>
        <v>1.0290872695706463</v>
      </c>
      <c r="C54" s="295">
        <f>C53*(1+'Equally-weighted'!AF53)</f>
        <v>1.0415902860841675</v>
      </c>
      <c r="D54" s="295">
        <f>D53*(1+'Max Diversification'!AF53)</f>
        <v>1.029119594381837</v>
      </c>
      <c r="E54" s="296">
        <f>E53*(1+SUMPRODUCT('Max Diversification'!B53:AE53,'Max Diversification'!$B$259:$AE$259))</f>
        <v>1.0330385312006971</v>
      </c>
    </row>
    <row r="55" spans="1:5" x14ac:dyDescent="0.2">
      <c r="A55" s="289">
        <f>'DJI Components'!A57</f>
        <v>44151</v>
      </c>
      <c r="B55" s="294">
        <f>B54*(1+'Cap-weighted'!AF54)</f>
        <v>1.0533417821201554</v>
      </c>
      <c r="C55" s="295">
        <f>C54*(1+'Equally-weighted'!AF54)</f>
        <v>1.0604717265092771</v>
      </c>
      <c r="D55" s="295">
        <f>D54*(1+'Max Diversification'!AF54)</f>
        <v>1.0455489592489755</v>
      </c>
      <c r="E55" s="296">
        <f>E54*(1+SUMPRODUCT('Max Diversification'!B54:AE54,'Max Diversification'!$B$259:$AE$259))</f>
        <v>1.0449221273300524</v>
      </c>
    </row>
    <row r="56" spans="1:5" x14ac:dyDescent="0.2">
      <c r="A56" s="289">
        <f>'DJI Components'!A58</f>
        <v>44152</v>
      </c>
      <c r="B56" s="294">
        <f>B55*(1+'Cap-weighted'!AF55)</f>
        <v>1.0517475858560272</v>
      </c>
      <c r="C56" s="295">
        <f>C55*(1+'Equally-weighted'!AF55)</f>
        <v>1.0523598828122258</v>
      </c>
      <c r="D56" s="295">
        <f>D55*(1+'Max Diversification'!AF55)</f>
        <v>1.0397159639540512</v>
      </c>
      <c r="E56" s="296">
        <f>E55*(1+SUMPRODUCT('Max Diversification'!B55:AE55,'Max Diversification'!$B$259:$AE$259))</f>
        <v>1.0361524979682768</v>
      </c>
    </row>
    <row r="57" spans="1:5" x14ac:dyDescent="0.2">
      <c r="A57" s="289">
        <f>'DJI Components'!A59</f>
        <v>44153</v>
      </c>
      <c r="B57" s="294">
        <f>B56*(1+'Cap-weighted'!AF56)</f>
        <v>1.0380643877600069</v>
      </c>
      <c r="C57" s="295">
        <f>C56*(1+'Equally-weighted'!AF56)</f>
        <v>1.0399135667968236</v>
      </c>
      <c r="D57" s="295">
        <f>D56*(1+'Max Diversification'!AF56)</f>
        <v>1.0276746983661751</v>
      </c>
      <c r="E57" s="296">
        <f>E56*(1+SUMPRODUCT('Max Diversification'!B56:AE56,'Max Diversification'!$B$259:$AE$259))</f>
        <v>1.0247771276044841</v>
      </c>
    </row>
    <row r="58" spans="1:5" x14ac:dyDescent="0.2">
      <c r="A58" s="289">
        <f>'DJI Components'!A60</f>
        <v>44154</v>
      </c>
      <c r="B58" s="294">
        <f>B57*(1+'Cap-weighted'!AF57)</f>
        <v>1.0391029719459102</v>
      </c>
      <c r="C58" s="295">
        <f>C57*(1+'Equally-weighted'!AF57)</f>
        <v>1.0420605265954432</v>
      </c>
      <c r="D58" s="295">
        <f>D57*(1+'Max Diversification'!AF57)</f>
        <v>1.0292389841951628</v>
      </c>
      <c r="E58" s="296">
        <f>E57*(1+SUMPRODUCT('Max Diversification'!B57:AE57,'Max Diversification'!$B$259:$AE$259))</f>
        <v>1.0259827183337675</v>
      </c>
    </row>
    <row r="59" spans="1:5" x14ac:dyDescent="0.2">
      <c r="A59" s="289">
        <f>'DJI Components'!A61</f>
        <v>44155</v>
      </c>
      <c r="B59" s="294">
        <f>B58*(1+'Cap-weighted'!AF58)</f>
        <v>1.0466270529485433</v>
      </c>
      <c r="C59" s="295">
        <f>C58*(1+'Equally-weighted'!AF58)</f>
        <v>1.0352920306435485</v>
      </c>
      <c r="D59" s="295">
        <f>D58*(1+'Max Diversification'!AF58)</f>
        <v>1.0215676650494354</v>
      </c>
      <c r="E59" s="296">
        <f>E58*(1+SUMPRODUCT('Max Diversification'!B58:AE58,'Max Diversification'!$B$259:$AE$259))</f>
        <v>1.0197188509673143</v>
      </c>
    </row>
    <row r="60" spans="1:5" x14ac:dyDescent="0.2">
      <c r="A60" s="289">
        <f>'DJI Components'!A62</f>
        <v>44158</v>
      </c>
      <c r="B60" s="294">
        <f>B59*(1+'Cap-weighted'!AF59)</f>
        <v>1.0540074863596591</v>
      </c>
      <c r="C60" s="295">
        <f>C59*(1+'Equally-weighted'!AF59)</f>
        <v>1.0479185652568523</v>
      </c>
      <c r="D60" s="295">
        <f>D59*(1+'Max Diversification'!AF59)</f>
        <v>1.033010585198596</v>
      </c>
      <c r="E60" s="296">
        <f>E59*(1+SUMPRODUCT('Max Diversification'!B59:AE59,'Max Diversification'!$B$259:$AE$259))</f>
        <v>1.0269301837324802</v>
      </c>
    </row>
    <row r="61" spans="1:5" x14ac:dyDescent="0.2">
      <c r="A61" s="289">
        <f>'DJI Components'!A63</f>
        <v>44159</v>
      </c>
      <c r="B61" s="294">
        <f>B60*(1+'Cap-weighted'!AF60)</f>
        <v>1.0714098910837395</v>
      </c>
      <c r="C61" s="295">
        <f>C60*(1+'Equally-weighted'!AF60)</f>
        <v>1.0657146789861647</v>
      </c>
      <c r="D61" s="295">
        <f>D60*(1+'Max Diversification'!AF60)</f>
        <v>1.0488932703941893</v>
      </c>
      <c r="E61" s="296">
        <f>E60*(1+SUMPRODUCT('Max Diversification'!B60:AE60,'Max Diversification'!$B$259:$AE$259))</f>
        <v>1.0403286676200401</v>
      </c>
    </row>
    <row r="62" spans="1:5" x14ac:dyDescent="0.2">
      <c r="A62" s="289">
        <f>'DJI Components'!A64</f>
        <v>44160</v>
      </c>
      <c r="B62" s="294">
        <f>B61*(1+'Cap-weighted'!AF61)</f>
        <v>1.0716374516244012</v>
      </c>
      <c r="C62" s="295">
        <f>C61*(1+'Equally-weighted'!AF61)</f>
        <v>1.0605407939632534</v>
      </c>
      <c r="D62" s="295">
        <f>D61*(1+'Max Diversification'!AF61)</f>
        <v>1.0428270809609559</v>
      </c>
      <c r="E62" s="296">
        <f>E61*(1+SUMPRODUCT('Max Diversification'!B61:AE61,'Max Diversification'!$B$259:$AE$259))</f>
        <v>1.0372265558018396</v>
      </c>
    </row>
    <row r="63" spans="1:5" x14ac:dyDescent="0.2">
      <c r="A63" s="289">
        <f>'DJI Components'!A65</f>
        <v>44162</v>
      </c>
      <c r="B63" s="294">
        <f>B62*(1+'Cap-weighted'!AF62)</f>
        <v>1.0705913128136166</v>
      </c>
      <c r="C63" s="295">
        <f>C62*(1+'Equally-weighted'!AF62)</f>
        <v>1.0602887612712222</v>
      </c>
      <c r="D63" s="295">
        <f>D62*(1+'Max Diversification'!AF62)</f>
        <v>1.0441501435121414</v>
      </c>
      <c r="E63" s="296">
        <f>E62*(1+SUMPRODUCT('Max Diversification'!B62:AE62,'Max Diversification'!$B$259:$AE$259))</f>
        <v>1.0377751089410856</v>
      </c>
    </row>
    <row r="64" spans="1:5" x14ac:dyDescent="0.2">
      <c r="A64" s="289">
        <f>'DJI Components'!A66</f>
        <v>44165</v>
      </c>
      <c r="B64" s="294">
        <f>B63*(1+'Cap-weighted'!AF63)</f>
        <v>1.0455911220866219</v>
      </c>
      <c r="C64" s="295">
        <f>C63*(1+'Equally-weighted'!AF63)</f>
        <v>1.0502792491800919</v>
      </c>
      <c r="D64" s="295">
        <f>D63*(1+'Max Diversification'!AF63)</f>
        <v>1.0346642388410674</v>
      </c>
      <c r="E64" s="296">
        <f>E63*(1+SUMPRODUCT('Max Diversification'!B63:AE63,'Max Diversification'!$B$259:$AE$259))</f>
        <v>1.0317303648933531</v>
      </c>
    </row>
    <row r="65" spans="1:5" x14ac:dyDescent="0.2">
      <c r="A65" s="289">
        <f>'DJI Components'!A67</f>
        <v>44166</v>
      </c>
      <c r="B65" s="294">
        <f>B64*(1+'Cap-weighted'!AF64)</f>
        <v>1.0326165420780586</v>
      </c>
      <c r="C65" s="295">
        <f>C64*(1+'Equally-weighted'!AF64)</f>
        <v>1.0585972597655844</v>
      </c>
      <c r="D65" s="295">
        <f>D64*(1+'Max Diversification'!AF64)</f>
        <v>1.0411322343419565</v>
      </c>
      <c r="E65" s="296">
        <f>E64*(1+SUMPRODUCT('Max Diversification'!B64:AE64,'Max Diversification'!$B$259:$AE$259))</f>
        <v>1.0404526349790661</v>
      </c>
    </row>
    <row r="66" spans="1:5" x14ac:dyDescent="0.2">
      <c r="A66" s="289">
        <f>'DJI Components'!A68</f>
        <v>44167</v>
      </c>
      <c r="B66" s="294">
        <f>B65*(1+'Cap-weighted'!AF65)</f>
        <v>1.040652322674392</v>
      </c>
      <c r="C66" s="295">
        <f>C65*(1+'Equally-weighted'!AF65)</f>
        <v>1.0636461776935511</v>
      </c>
      <c r="D66" s="295">
        <f>D65*(1+'Max Diversification'!AF65)</f>
        <v>1.0432222542612044</v>
      </c>
      <c r="E66" s="296">
        <f>E65*(1+SUMPRODUCT('Max Diversification'!B65:AE65,'Max Diversification'!$B$259:$AE$259))</f>
        <v>1.0416360890129888</v>
      </c>
    </row>
    <row r="67" spans="1:5" x14ac:dyDescent="0.2">
      <c r="A67" s="289">
        <f>'DJI Components'!A69</f>
        <v>44168</v>
      </c>
      <c r="B67" s="294">
        <f>B66*(1+'Cap-weighted'!AF66)</f>
        <v>1.0405560559541154</v>
      </c>
      <c r="C67" s="295">
        <f>C66*(1+'Equally-weighted'!AF66)</f>
        <v>1.0692332417693848</v>
      </c>
      <c r="D67" s="295">
        <f>D66*(1+'Max Diversification'!AF66)</f>
        <v>1.046215028733847</v>
      </c>
      <c r="E67" s="296">
        <f>E66*(1+SUMPRODUCT('Max Diversification'!B66:AE66,'Max Diversification'!$B$259:$AE$259))</f>
        <v>1.0442189488617932</v>
      </c>
    </row>
    <row r="68" spans="1:5" x14ac:dyDescent="0.2">
      <c r="A68" s="289">
        <f>'DJI Components'!A70</f>
        <v>44169</v>
      </c>
      <c r="B68" s="294">
        <f>B67*(1+'Cap-weighted'!AF67)</f>
        <v>1.0444695304600013</v>
      </c>
      <c r="C68" s="295">
        <f>C67*(1+'Equally-weighted'!AF67)</f>
        <v>1.0801182811242385</v>
      </c>
      <c r="D68" s="295">
        <f>D67*(1+'Max Diversification'!AF67)</f>
        <v>1.0548983685486739</v>
      </c>
      <c r="E68" s="296">
        <f>E67*(1+SUMPRODUCT('Max Diversification'!B67:AE67,'Max Diversification'!$B$259:$AE$259))</f>
        <v>1.0524517036987584</v>
      </c>
    </row>
    <row r="69" spans="1:5" x14ac:dyDescent="0.2">
      <c r="A69" s="289">
        <f>'DJI Components'!A71</f>
        <v>44172</v>
      </c>
      <c r="B69" s="294">
        <f>B68*(1+'Cap-weighted'!AF68)</f>
        <v>1.0304998523336482</v>
      </c>
      <c r="C69" s="295">
        <f>C68*(1+'Equally-weighted'!AF68)</f>
        <v>1.0723279126014558</v>
      </c>
      <c r="D69" s="295">
        <f>D68*(1+'Max Diversification'!AF68)</f>
        <v>1.0497153844596356</v>
      </c>
      <c r="E69" s="296">
        <f>E68*(1+SUMPRODUCT('Max Diversification'!B68:AE68,'Max Diversification'!$B$259:$AE$259))</f>
        <v>1.0458391386036276</v>
      </c>
    </row>
    <row r="70" spans="1:5" x14ac:dyDescent="0.2">
      <c r="A70" s="289">
        <f>'DJI Components'!A72</f>
        <v>44173</v>
      </c>
      <c r="B70" s="294">
        <f>B69*(1+'Cap-weighted'!AF69)</f>
        <v>1.0444514271074039</v>
      </c>
      <c r="C70" s="295">
        <f>C69*(1+'Equally-weighted'!AF69)</f>
        <v>1.0769063226278512</v>
      </c>
      <c r="D70" s="295">
        <f>D69*(1+'Max Diversification'!AF69)</f>
        <v>1.0533490937196073</v>
      </c>
      <c r="E70" s="296">
        <f>E69*(1+SUMPRODUCT('Max Diversification'!B69:AE69,'Max Diversification'!$B$259:$AE$259))</f>
        <v>1.0504330717077215</v>
      </c>
    </row>
    <row r="71" spans="1:5" x14ac:dyDescent="0.2">
      <c r="A71" s="289">
        <f>'DJI Components'!A73</f>
        <v>44174</v>
      </c>
      <c r="B71" s="294">
        <f>B70*(1+'Cap-weighted'!AF70)</f>
        <v>1.0613962191081803</v>
      </c>
      <c r="C71" s="295">
        <f>C70*(1+'Equally-weighted'!AF70)</f>
        <v>1.0735631046597471</v>
      </c>
      <c r="D71" s="295">
        <f>D70*(1+'Max Diversification'!AF70)</f>
        <v>1.0496811733435365</v>
      </c>
      <c r="E71" s="296">
        <f>E70*(1+SUMPRODUCT('Max Diversification'!B70:AE70,'Max Diversification'!$B$259:$AE$259))</f>
        <v>1.0478843559297246</v>
      </c>
    </row>
    <row r="72" spans="1:5" x14ac:dyDescent="0.2">
      <c r="A72" s="289">
        <f>'DJI Components'!A74</f>
        <v>44175</v>
      </c>
      <c r="B72" s="294">
        <f>B71*(1+'Cap-weighted'!AF71)</f>
        <v>1.0505445289010051</v>
      </c>
      <c r="C72" s="295">
        <f>C71*(1+'Equally-weighted'!AF71)</f>
        <v>1.0713725544899473</v>
      </c>
      <c r="D72" s="295">
        <f>D71*(1+'Max Diversification'!AF71)</f>
        <v>1.0472532313795531</v>
      </c>
      <c r="E72" s="296">
        <f>E71*(1+SUMPRODUCT('Max Diversification'!B71:AE71,'Max Diversification'!$B$259:$AE$259))</f>
        <v>1.0433577843579982</v>
      </c>
    </row>
    <row r="73" spans="1:5" x14ac:dyDescent="0.2">
      <c r="A73" s="289">
        <f>'DJI Components'!A75</f>
        <v>44176</v>
      </c>
      <c r="B73" s="294">
        <f>B72*(1+'Cap-weighted'!AF72)</f>
        <v>1.0536501034488361</v>
      </c>
      <c r="C73" s="295">
        <f>C72*(1+'Equally-weighted'!AF72)</f>
        <v>1.0730618219133838</v>
      </c>
      <c r="D73" s="295">
        <f>D72*(1+'Max Diversification'!AF72)</f>
        <v>1.0488978086034677</v>
      </c>
      <c r="E73" s="296">
        <f>E72*(1+SUMPRODUCT('Max Diversification'!B72:AE72,'Max Diversification'!$B$259:$AE$259))</f>
        <v>1.0455825191603134</v>
      </c>
    </row>
    <row r="74" spans="1:5" x14ac:dyDescent="0.2">
      <c r="A74" s="289">
        <f>'DJI Components'!A76</f>
        <v>44179</v>
      </c>
      <c r="B74" s="294">
        <f>B73*(1+'Cap-weighted'!AF73)</f>
        <v>1.048196376216006</v>
      </c>
      <c r="C74" s="295">
        <f>C73*(1+'Equally-weighted'!AF73)</f>
        <v>1.0651262810347084</v>
      </c>
      <c r="D74" s="295">
        <f>D73*(1+'Max Diversification'!AF73)</f>
        <v>1.0424458713815639</v>
      </c>
      <c r="E74" s="296">
        <f>E73*(1+SUMPRODUCT('Max Diversification'!B73:AE73,'Max Diversification'!$B$259:$AE$259))</f>
        <v>1.0391118802599772</v>
      </c>
    </row>
    <row r="75" spans="1:5" x14ac:dyDescent="0.2">
      <c r="A75" s="289">
        <f>'DJI Components'!A77</f>
        <v>44180</v>
      </c>
      <c r="B75" s="294">
        <f>B74*(1+'Cap-weighted'!AF74)</f>
        <v>1.0578133832820884</v>
      </c>
      <c r="C75" s="295">
        <f>C74*(1+'Equally-weighted'!AF74)</f>
        <v>1.0774339011992855</v>
      </c>
      <c r="D75" s="295">
        <f>D74*(1+'Max Diversification'!AF74)</f>
        <v>1.054236837273081</v>
      </c>
      <c r="E75" s="296">
        <f>E74*(1+SUMPRODUCT('Max Diversification'!B74:AE74,'Max Diversification'!$B$259:$AE$259))</f>
        <v>1.0507144349882844</v>
      </c>
    </row>
    <row r="76" spans="1:5" x14ac:dyDescent="0.2">
      <c r="A76" s="289">
        <f>'DJI Components'!A78</f>
        <v>44181</v>
      </c>
      <c r="B76" s="294">
        <f>B75*(1+'Cap-weighted'!AF75)</f>
        <v>1.0620204175145802</v>
      </c>
      <c r="C76" s="295">
        <f>C75*(1+'Equally-weighted'!AF75)</f>
        <v>1.0745650211943345</v>
      </c>
      <c r="D76" s="295">
        <f>D75*(1+'Max Diversification'!AF75)</f>
        <v>1.0526739478161791</v>
      </c>
      <c r="E76" s="296">
        <f>E75*(1+SUMPRODUCT('Max Diversification'!B75:AE75,'Max Diversification'!$B$259:$AE$259))</f>
        <v>1.0483048175854801</v>
      </c>
    </row>
    <row r="77" spans="1:5" x14ac:dyDescent="0.2">
      <c r="A77" s="289">
        <f>'DJI Components'!A79</f>
        <v>44182</v>
      </c>
      <c r="B77" s="294">
        <f>B76*(1+'Cap-weighted'!AF76)</f>
        <v>1.0696120811332659</v>
      </c>
      <c r="C77" s="295">
        <f>C76*(1+'Equally-weighted'!AF76)</f>
        <v>1.0789658893694658</v>
      </c>
      <c r="D77" s="295">
        <f>D76*(1+'Max Diversification'!AF76)</f>
        <v>1.0578694992539883</v>
      </c>
      <c r="E77" s="296">
        <f>E76*(1+SUMPRODUCT('Max Diversification'!B76:AE76,'Max Diversification'!$B$259:$AE$259))</f>
        <v>1.0544602586071334</v>
      </c>
    </row>
    <row r="78" spans="1:5" x14ac:dyDescent="0.2">
      <c r="A78" s="289">
        <f>'DJI Components'!A80</f>
        <v>44183</v>
      </c>
      <c r="B78" s="294">
        <f>B77*(1+'Cap-weighted'!AF77)</f>
        <v>1.0680461033263211</v>
      </c>
      <c r="C78" s="295">
        <f>C77*(1+'Equally-weighted'!AF77)</f>
        <v>1.0751792924221977</v>
      </c>
      <c r="D78" s="295">
        <f>D77*(1+'Max Diversification'!AF77)</f>
        <v>1.0535295748116817</v>
      </c>
      <c r="E78" s="296">
        <f>E77*(1+SUMPRODUCT('Max Diversification'!B77:AE77,'Max Diversification'!$B$259:$AE$259))</f>
        <v>1.0522581405019455</v>
      </c>
    </row>
    <row r="79" spans="1:5" x14ac:dyDescent="0.2">
      <c r="A79" s="289">
        <f>'DJI Components'!A81</f>
        <v>44186</v>
      </c>
      <c r="B79" s="294">
        <f>B78*(1+'Cap-weighted'!AF78)</f>
        <v>1.06343111384935</v>
      </c>
      <c r="C79" s="295">
        <f>C78*(1+'Equally-weighted'!AF78)</f>
        <v>1.0740100331548141</v>
      </c>
      <c r="D79" s="295">
        <f>D78*(1+'Max Diversification'!AF78)</f>
        <v>1.0548351827117965</v>
      </c>
      <c r="E79" s="296">
        <f>E78*(1+SUMPRODUCT('Max Diversification'!B78:AE78,'Max Diversification'!$B$259:$AE$259))</f>
        <v>1.0501399156795579</v>
      </c>
    </row>
    <row r="80" spans="1:5" x14ac:dyDescent="0.2">
      <c r="A80" s="289">
        <f>'DJI Components'!A82</f>
        <v>44187</v>
      </c>
      <c r="B80" s="294">
        <f>B79*(1+'Cap-weighted'!AF79)</f>
        <v>1.0577359474551669</v>
      </c>
      <c r="C80" s="295">
        <f>C79*(1+'Equally-weighted'!AF79)</f>
        <v>1.0663784765247379</v>
      </c>
      <c r="D80" s="295">
        <f>D79*(1+'Max Diversification'!AF79)</f>
        <v>1.0478205075393621</v>
      </c>
      <c r="E80" s="296">
        <f>E79*(1+SUMPRODUCT('Max Diversification'!B79:AE79,'Max Diversification'!$B$259:$AE$259))</f>
        <v>1.04366467214943</v>
      </c>
    </row>
    <row r="81" spans="1:5" x14ac:dyDescent="0.2">
      <c r="A81" s="289">
        <f>'DJI Components'!A83</f>
        <v>44188</v>
      </c>
      <c r="B81" s="294">
        <f>B80*(1+'Cap-weighted'!AF80)</f>
        <v>1.0531704859513891</v>
      </c>
      <c r="C81" s="295">
        <f>C80*(1+'Equally-weighted'!AF80)</f>
        <v>1.0709519932697831</v>
      </c>
      <c r="D81" s="295">
        <f>D80*(1+'Max Diversification'!AF80)</f>
        <v>1.0518113389602477</v>
      </c>
      <c r="E81" s="296">
        <f>E80*(1+SUMPRODUCT('Max Diversification'!B80:AE80,'Max Diversification'!$B$259:$AE$259))</f>
        <v>1.0467172117334431</v>
      </c>
    </row>
    <row r="82" spans="1:5" x14ac:dyDescent="0.2">
      <c r="A82" s="289">
        <f>'DJI Components'!A84</f>
        <v>44189</v>
      </c>
      <c r="B82" s="294">
        <f>B81*(1+'Cap-weighted'!AF81)</f>
        <v>1.0563291036839644</v>
      </c>
      <c r="C82" s="295">
        <f>C81*(1+'Equally-weighted'!AF81)</f>
        <v>1.0734106711580071</v>
      </c>
      <c r="D82" s="295">
        <f>D81*(1+'Max Diversification'!AF81)</f>
        <v>1.0542563864822805</v>
      </c>
      <c r="E82" s="296">
        <f>E81*(1+SUMPRODUCT('Max Diversification'!B81:AE81,'Max Diversification'!$B$259:$AE$259))</f>
        <v>1.0499144022293407</v>
      </c>
    </row>
    <row r="83" spans="1:5" x14ac:dyDescent="0.2">
      <c r="A83" s="289">
        <f>'DJI Components'!A85</f>
        <v>44193</v>
      </c>
      <c r="B83" s="294">
        <f>B82*(1+'Cap-weighted'!AF82)</f>
        <v>1.0575133358471327</v>
      </c>
      <c r="C83" s="295">
        <f>C82*(1+'Equally-weighted'!AF82)</f>
        <v>1.0800121072844815</v>
      </c>
      <c r="D83" s="295">
        <f>D82*(1+'Max Diversification'!AF82)</f>
        <v>1.061381375049484</v>
      </c>
      <c r="E83" s="296">
        <f>E82*(1+SUMPRODUCT('Max Diversification'!B82:AE82,'Max Diversification'!$B$259:$AE$259))</f>
        <v>1.057875235382457</v>
      </c>
    </row>
    <row r="84" spans="1:5" x14ac:dyDescent="0.2">
      <c r="A84" s="289">
        <f>'DJI Components'!A86</f>
        <v>44194</v>
      </c>
      <c r="B84" s="294">
        <f>B83*(1+'Cap-weighted'!AF83)</f>
        <v>1.0526142468736983</v>
      </c>
      <c r="C84" s="295">
        <f>C83*(1+'Equally-weighted'!AF83)</f>
        <v>1.0787873386435312</v>
      </c>
      <c r="D84" s="295">
        <f>D83*(1+'Max Diversification'!AF83)</f>
        <v>1.0589970697131783</v>
      </c>
      <c r="E84" s="296">
        <f>E83*(1+SUMPRODUCT('Max Diversification'!B83:AE83,'Max Diversification'!$B$259:$AE$259))</f>
        <v>1.0570114436301208</v>
      </c>
    </row>
    <row r="85" spans="1:5" x14ac:dyDescent="0.2">
      <c r="A85" s="289">
        <f>'DJI Components'!A87</f>
        <v>44195</v>
      </c>
      <c r="B85" s="294">
        <f>B84*(1+'Cap-weighted'!AF84)</f>
        <v>1.0541857242889443</v>
      </c>
      <c r="C85" s="295">
        <f>C84*(1+'Equally-weighted'!AF84)</f>
        <v>1.0812602828249791</v>
      </c>
      <c r="D85" s="295">
        <f>D84*(1+'Max Diversification'!AF84)</f>
        <v>1.0615765180484584</v>
      </c>
      <c r="E85" s="296">
        <f>E84*(1+SUMPRODUCT('Max Diversification'!B84:AE84,'Max Diversification'!$B$259:$AE$259))</f>
        <v>1.057735305610737</v>
      </c>
    </row>
    <row r="86" spans="1:5" x14ac:dyDescent="0.2">
      <c r="A86" s="289">
        <f>'DJI Components'!A88</f>
        <v>44196</v>
      </c>
      <c r="B86" s="294">
        <f>B85*(1+'Cap-weighted'!AF85)</f>
        <v>1.0584305307750144</v>
      </c>
      <c r="C86" s="295">
        <f>C85*(1+'Equally-weighted'!AF85)</f>
        <v>1.0884605801204383</v>
      </c>
      <c r="D86" s="295">
        <f>D85*(1+'Max Diversification'!AF85)</f>
        <v>1.0684508578262817</v>
      </c>
      <c r="E86" s="296">
        <f>E85*(1+SUMPRODUCT('Max Diversification'!B85:AE85,'Max Diversification'!$B$259:$AE$259))</f>
        <v>1.0663878650673371</v>
      </c>
    </row>
    <row r="87" spans="1:5" x14ac:dyDescent="0.2">
      <c r="A87" s="289">
        <f>'DJI Components'!A89</f>
        <v>44200</v>
      </c>
      <c r="B87" s="294">
        <f>B86*(1+'Cap-weighted'!AF86)</f>
        <v>1.0407883848001449</v>
      </c>
      <c r="C87" s="295">
        <f>C86*(1+'Equally-weighted'!AF86)</f>
        <v>1.0756484518972202</v>
      </c>
      <c r="D87" s="295">
        <f>D86*(1+'Max Diversification'!AF86)</f>
        <v>1.0550949079197338</v>
      </c>
      <c r="E87" s="296">
        <f>E86*(1+SUMPRODUCT('Max Diversification'!B86:AE86,'Max Diversification'!$B$259:$AE$259))</f>
        <v>1.0548383331027227</v>
      </c>
    </row>
    <row r="88" spans="1:5" x14ac:dyDescent="0.2">
      <c r="A88" s="289">
        <f>'DJI Components'!A90</f>
        <v>44201</v>
      </c>
      <c r="B88" s="294">
        <f>B87*(1+'Cap-weighted'!AF87)</f>
        <v>1.039130543060637</v>
      </c>
      <c r="C88" s="295">
        <f>C87*(1+'Equally-weighted'!AF87)</f>
        <v>1.0821818952223514</v>
      </c>
      <c r="D88" s="295">
        <f>D87*(1+'Max Diversification'!AF87)</f>
        <v>1.0609495469819863</v>
      </c>
      <c r="E88" s="296">
        <f>E87*(1+SUMPRODUCT('Max Diversification'!B87:AE87,'Max Diversification'!$B$259:$AE$259))</f>
        <v>1.0581085964824848</v>
      </c>
    </row>
    <row r="89" spans="1:5" x14ac:dyDescent="0.2">
      <c r="A89" s="289">
        <f>'DJI Components'!A91</f>
        <v>44202</v>
      </c>
      <c r="B89" s="294">
        <f>B88*(1+'Cap-weighted'!AF88)</f>
        <v>1.055068580371034</v>
      </c>
      <c r="C89" s="295">
        <f>C88*(1+'Equally-weighted'!AF88)</f>
        <v>1.0979808364346262</v>
      </c>
      <c r="D89" s="295">
        <f>D88*(1+'Max Diversification'!AF88)</f>
        <v>1.0762328394597998</v>
      </c>
      <c r="E89" s="296">
        <f>E88*(1+SUMPRODUCT('Max Diversification'!B88:AE88,'Max Diversification'!$B$259:$AE$259))</f>
        <v>1.0702577319448152</v>
      </c>
    </row>
    <row r="90" spans="1:5" x14ac:dyDescent="0.2">
      <c r="A90" s="289">
        <f>'DJI Components'!A92</f>
        <v>44203</v>
      </c>
      <c r="B90" s="294">
        <f>B89*(1+'Cap-weighted'!AF89)</f>
        <v>1.0284247072286532</v>
      </c>
      <c r="C90" s="295">
        <f>C89*(1+'Equally-weighted'!AF89)</f>
        <v>1.1059925780158464</v>
      </c>
      <c r="D90" s="295">
        <f>D89*(1+'Max Diversification'!AF89)</f>
        <v>1.0836241860023474</v>
      </c>
      <c r="E90" s="296">
        <f>E89*(1+SUMPRODUCT('Max Diversification'!B89:AE89,'Max Diversification'!$B$259:$AE$259))</f>
        <v>1.0776118130096553</v>
      </c>
    </row>
    <row r="91" spans="1:5" x14ac:dyDescent="0.2">
      <c r="A91" s="289">
        <f>'DJI Components'!A93</f>
        <v>44204</v>
      </c>
      <c r="B91" s="294">
        <f>B90*(1+'Cap-weighted'!AF90)</f>
        <v>1.0102217008400625</v>
      </c>
      <c r="C91" s="295">
        <f>C90*(1+'Equally-weighted'!AF90)</f>
        <v>1.1074470144603874</v>
      </c>
      <c r="D91" s="295">
        <f>D90*(1+'Max Diversification'!AF90)</f>
        <v>1.0856084307361047</v>
      </c>
      <c r="E91" s="296">
        <f>E90*(1+SUMPRODUCT('Max Diversification'!B90:AE90,'Max Diversification'!$B$259:$AE$259))</f>
        <v>1.0800905682105244</v>
      </c>
    </row>
    <row r="92" spans="1:5" x14ac:dyDescent="0.2">
      <c r="A92" s="289">
        <f>'DJI Components'!A94</f>
        <v>44207</v>
      </c>
      <c r="B92" s="294">
        <f>B91*(1+'Cap-weighted'!AF91)</f>
        <v>1.0016841317905658</v>
      </c>
      <c r="C92" s="295">
        <f>C91*(1+'Equally-weighted'!AF91)</f>
        <v>1.1066377166825689</v>
      </c>
      <c r="D92" s="295">
        <f>D91*(1+'Max Diversification'!AF91)</f>
        <v>1.0824917282408575</v>
      </c>
      <c r="E92" s="296">
        <f>E91*(1+SUMPRODUCT('Max Diversification'!B91:AE91,'Max Diversification'!$B$259:$AE$259))</f>
        <v>1.0792034814813791</v>
      </c>
    </row>
    <row r="93" spans="1:5" x14ac:dyDescent="0.2">
      <c r="A93" s="289">
        <f>'DJI Components'!A95</f>
        <v>44208</v>
      </c>
      <c r="B93" s="294">
        <f>B92*(1+'Cap-weighted'!AF92)</f>
        <v>1.0094416226247489</v>
      </c>
      <c r="C93" s="295">
        <f>C92*(1+'Equally-weighted'!AF92)</f>
        <v>1.1104853201194227</v>
      </c>
      <c r="D93" s="295">
        <f>D92*(1+'Max Diversification'!AF92)</f>
        <v>1.0845862863693836</v>
      </c>
      <c r="E93" s="296">
        <f>E92*(1+SUMPRODUCT('Max Diversification'!B92:AE92,'Max Diversification'!$B$259:$AE$259))</f>
        <v>1.0798094056974801</v>
      </c>
    </row>
    <row r="94" spans="1:5" x14ac:dyDescent="0.2">
      <c r="A94" s="289">
        <f>'DJI Components'!A96</f>
        <v>44209</v>
      </c>
      <c r="B94" s="294">
        <f>B93*(1+'Cap-weighted'!AF93)</f>
        <v>1.008143006665966</v>
      </c>
      <c r="C94" s="295">
        <f>C93*(1+'Equally-weighted'!AF93)</f>
        <v>1.1119266321703689</v>
      </c>
      <c r="D94" s="295">
        <f>D93*(1+'Max Diversification'!AF93)</f>
        <v>1.0842993319057757</v>
      </c>
      <c r="E94" s="296">
        <f>E93*(1+SUMPRODUCT('Max Diversification'!B93:AE93,'Max Diversification'!$B$259:$AE$259))</f>
        <v>1.0804984493062912</v>
      </c>
    </row>
    <row r="95" spans="1:5" x14ac:dyDescent="0.2">
      <c r="A95" s="289">
        <f>'DJI Components'!A97</f>
        <v>44210</v>
      </c>
      <c r="B95" s="294">
        <f>B94*(1+'Cap-weighted'!AF94)</f>
        <v>1.0091772883649455</v>
      </c>
      <c r="C95" s="295">
        <f>C94*(1+'Equally-weighted'!AF94)</f>
        <v>1.1113184302296295</v>
      </c>
      <c r="D95" s="295">
        <f>D94*(1+'Max Diversification'!AF94)</f>
        <v>1.0818923355230776</v>
      </c>
      <c r="E95" s="296">
        <f>E94*(1+SUMPRODUCT('Max Diversification'!B94:AE94,'Max Diversification'!$B$259:$AE$259))</f>
        <v>1.0770175342842028</v>
      </c>
    </row>
    <row r="96" spans="1:5" x14ac:dyDescent="0.2">
      <c r="A96" s="289">
        <f>'DJI Components'!A98</f>
        <v>44211</v>
      </c>
      <c r="B96" s="294">
        <f>B95*(1+'Cap-weighted'!AF95)</f>
        <v>1.004294591926475</v>
      </c>
      <c r="C96" s="295">
        <f>C95*(1+'Equally-weighted'!AF95)</f>
        <v>1.1030775594447217</v>
      </c>
      <c r="D96" s="295">
        <f>D95*(1+'Max Diversification'!AF95)</f>
        <v>1.075704312625368</v>
      </c>
      <c r="E96" s="296">
        <f>E95*(1+SUMPRODUCT('Max Diversification'!B95:AE95,'Max Diversification'!$B$259:$AE$259))</f>
        <v>1.0730932658100074</v>
      </c>
    </row>
    <row r="97" spans="1:5" x14ac:dyDescent="0.2">
      <c r="A97" s="289">
        <f>'DJI Components'!A99</f>
        <v>44215</v>
      </c>
      <c r="B97" s="294">
        <f>B96*(1+'Cap-weighted'!AF96)</f>
        <v>1.0257931377355158</v>
      </c>
      <c r="C97" s="295">
        <f>C96*(1+'Equally-weighted'!AF96)</f>
        <v>1.1071334028184454</v>
      </c>
      <c r="D97" s="295">
        <f>D96*(1+'Max Diversification'!AF96)</f>
        <v>1.0797628680924092</v>
      </c>
      <c r="E97" s="296">
        <f>E96*(1+SUMPRODUCT('Max Diversification'!B96:AE96,'Max Diversification'!$B$259:$AE$259))</f>
        <v>1.073545696738732</v>
      </c>
    </row>
    <row r="98" spans="1:5" x14ac:dyDescent="0.2">
      <c r="A98" s="289">
        <f>'DJI Components'!A100</f>
        <v>44216</v>
      </c>
      <c r="B98" s="294">
        <f>B97*(1+'Cap-weighted'!AF97)</f>
        <v>1.0326202087522844</v>
      </c>
      <c r="C98" s="295">
        <f>C97*(1+'Equally-weighted'!AF97)</f>
        <v>1.1162991404035476</v>
      </c>
      <c r="D98" s="295">
        <f>D97*(1+'Max Diversification'!AF97)</f>
        <v>1.0887645807427724</v>
      </c>
      <c r="E98" s="296">
        <f>E97*(1+SUMPRODUCT('Max Diversification'!B97:AE97,'Max Diversification'!$B$259:$AE$259))</f>
        <v>1.0820916180884463</v>
      </c>
    </row>
    <row r="99" spans="1:5" x14ac:dyDescent="0.2">
      <c r="A99" s="289">
        <f>'DJI Components'!A101</f>
        <v>44217</v>
      </c>
      <c r="B99" s="294">
        <f>B98*(1+'Cap-weighted'!AF98)</f>
        <v>1.0352888366051096</v>
      </c>
      <c r="C99" s="295">
        <f>C98*(1+'Equally-weighted'!AF98)</f>
        <v>1.1154887298392391</v>
      </c>
      <c r="D99" s="295">
        <f>D98*(1+'Max Diversification'!AF98)</f>
        <v>1.0883327526752744</v>
      </c>
      <c r="E99" s="296">
        <f>E98*(1+SUMPRODUCT('Max Diversification'!B98:AE98,'Max Diversification'!$B$259:$AE$259))</f>
        <v>1.0826869350643937</v>
      </c>
    </row>
    <row r="100" spans="1:5" x14ac:dyDescent="0.2">
      <c r="A100" s="289">
        <f>'DJI Components'!A102</f>
        <v>44218</v>
      </c>
      <c r="B100" s="294">
        <f>B99*(1+'Cap-weighted'!AF99)</f>
        <v>1.0256352436121068</v>
      </c>
      <c r="C100" s="295">
        <f>C99*(1+'Equally-weighted'!AF99)</f>
        <v>1.1064147913206139</v>
      </c>
      <c r="D100" s="295">
        <f>D99*(1+'Max Diversification'!AF99)</f>
        <v>1.0820829403127734</v>
      </c>
      <c r="E100" s="296">
        <f>E99*(1+SUMPRODUCT('Max Diversification'!B99:AE99,'Max Diversification'!$B$259:$AE$259))</f>
        <v>1.0750515739736108</v>
      </c>
    </row>
    <row r="101" spans="1:5" x14ac:dyDescent="0.2">
      <c r="A101" s="289">
        <f>'DJI Components'!A103</f>
        <v>44221</v>
      </c>
      <c r="B101" s="294">
        <f>B100*(1+'Cap-weighted'!AF100)</f>
        <v>1.0339192458953028</v>
      </c>
      <c r="C101" s="295">
        <f>C100*(1+'Equally-weighted'!AF100)</f>
        <v>1.1054227882742798</v>
      </c>
      <c r="D101" s="295">
        <f>D100*(1+'Max Diversification'!AF100)</f>
        <v>1.0807919943195585</v>
      </c>
      <c r="E101" s="296">
        <f>E100*(1+SUMPRODUCT('Max Diversification'!B100:AE100,'Max Diversification'!$B$259:$AE$259))</f>
        <v>1.0774435302863115</v>
      </c>
    </row>
    <row r="102" spans="1:5" x14ac:dyDescent="0.2">
      <c r="A102" s="289">
        <f>'DJI Components'!A104</f>
        <v>44222</v>
      </c>
      <c r="B102" s="294">
        <f>B101*(1+'Cap-weighted'!AF101)</f>
        <v>1.0672552709618892</v>
      </c>
      <c r="C102" s="295">
        <f>C101*(1+'Equally-weighted'!AF101)</f>
        <v>1.1041579029880608</v>
      </c>
      <c r="D102" s="295">
        <f>D101*(1+'Max Diversification'!AF101)</f>
        <v>1.0799904767423758</v>
      </c>
      <c r="E102" s="296">
        <f>E101*(1+SUMPRODUCT('Max Diversification'!B101:AE101,'Max Diversification'!$B$259:$AE$259))</f>
        <v>1.0765513603989121</v>
      </c>
    </row>
    <row r="103" spans="1:5" x14ac:dyDescent="0.2">
      <c r="A103" s="289">
        <f>'DJI Components'!A105</f>
        <v>44223</v>
      </c>
      <c r="B103" s="294">
        <f>B102*(1+'Cap-weighted'!AF102)</f>
        <v>1.1307452337794857</v>
      </c>
      <c r="C103" s="295">
        <f>C102*(1+'Equally-weighted'!AF102)</f>
        <v>1.0841597440046216</v>
      </c>
      <c r="D103" s="295">
        <f>D102*(1+'Max Diversification'!AF102)</f>
        <v>1.0578625173935599</v>
      </c>
      <c r="E103" s="296">
        <f>E102*(1+SUMPRODUCT('Max Diversification'!B102:AE102,'Max Diversification'!$B$259:$AE$259))</f>
        <v>1.0537673440562465</v>
      </c>
    </row>
    <row r="104" spans="1:5" x14ac:dyDescent="0.2">
      <c r="A104" s="289">
        <f>'DJI Components'!A106</f>
        <v>44224</v>
      </c>
      <c r="B104" s="294">
        <f>B103*(1+'Cap-weighted'!AF103)</f>
        <v>1.1112454069100148</v>
      </c>
      <c r="C104" s="295">
        <f>C103*(1+'Equally-weighted'!AF103)</f>
        <v>1.0946332988464276</v>
      </c>
      <c r="D104" s="295">
        <f>D103*(1+'Max Diversification'!AF103)</f>
        <v>1.0683419408035981</v>
      </c>
      <c r="E104" s="296">
        <f>E103*(1+SUMPRODUCT('Max Diversification'!B103:AE103,'Max Diversification'!$B$259:$AE$259))</f>
        <v>1.0633340000843039</v>
      </c>
    </row>
    <row r="105" spans="1:5" x14ac:dyDescent="0.2">
      <c r="A105" s="289">
        <f>'DJI Components'!A107</f>
        <v>44225</v>
      </c>
      <c r="B105" s="294">
        <f>B104*(1+'Cap-weighted'!AF104)</f>
        <v>1.0645116560323511</v>
      </c>
      <c r="C105" s="295">
        <f>C104*(1+'Equally-weighted'!AF104)</f>
        <v>1.0723049495555721</v>
      </c>
      <c r="D105" s="295">
        <f>D104*(1+'Max Diversification'!AF104)</f>
        <v>1.0466723405919081</v>
      </c>
      <c r="E105" s="296">
        <f>E104*(1+SUMPRODUCT('Max Diversification'!B104:AE104,'Max Diversification'!$B$259:$AE$259))</f>
        <v>1.0432271095562857</v>
      </c>
    </row>
    <row r="106" spans="1:5" x14ac:dyDescent="0.2">
      <c r="A106" s="289">
        <f>'DJI Components'!A108</f>
        <v>44228</v>
      </c>
      <c r="B106" s="294">
        <f>B105*(1+'Cap-weighted'!AF105)</f>
        <v>1.0587148846935084</v>
      </c>
      <c r="C106" s="295">
        <f>C105*(1+'Equally-weighted'!AF105)</f>
        <v>1.0802537696136323</v>
      </c>
      <c r="D106" s="295">
        <f>D105*(1+'Max Diversification'!AF105)</f>
        <v>1.0546766944800712</v>
      </c>
      <c r="E106" s="296">
        <f>E105*(1+SUMPRODUCT('Max Diversification'!B105:AE105,'Max Diversification'!$B$259:$AE$259))</f>
        <v>1.0498189139630021</v>
      </c>
    </row>
    <row r="107" spans="1:5" x14ac:dyDescent="0.2">
      <c r="A107" s="289">
        <f>'DJI Components'!A109</f>
        <v>44229</v>
      </c>
      <c r="B107" s="294">
        <f>B106*(1+'Cap-weighted'!AF106)</f>
        <v>1.0606291838884712</v>
      </c>
      <c r="C107" s="295">
        <f>C106*(1+'Equally-weighted'!AF106)</f>
        <v>1.0959707385979593</v>
      </c>
      <c r="D107" s="295">
        <f>D106*(1+'Max Diversification'!AF106)</f>
        <v>1.0712785112997918</v>
      </c>
      <c r="E107" s="296">
        <f>E106*(1+SUMPRODUCT('Max Diversification'!B106:AE106,'Max Diversification'!$B$259:$AE$259))</f>
        <v>1.0621750428459098</v>
      </c>
    </row>
    <row r="108" spans="1:5" x14ac:dyDescent="0.2">
      <c r="A108" s="289">
        <f>'DJI Components'!A110</f>
        <v>44230</v>
      </c>
      <c r="B108" s="294">
        <f>B107*(1+'Cap-weighted'!AF107)</f>
        <v>1.0631538475185724</v>
      </c>
      <c r="C108" s="295">
        <f>C107*(1+'Equally-weighted'!AF107)</f>
        <v>1.0974548721611825</v>
      </c>
      <c r="D108" s="295">
        <f>D107*(1+'Max Diversification'!AF107)</f>
        <v>1.0725394352931645</v>
      </c>
      <c r="E108" s="296">
        <f>E107*(1+SUMPRODUCT('Max Diversification'!B107:AE107,'Max Diversification'!$B$259:$AE$259))</f>
        <v>1.0615629302869181</v>
      </c>
    </row>
    <row r="109" spans="1:5" x14ac:dyDescent="0.2">
      <c r="A109" s="289">
        <f>'DJI Components'!A111</f>
        <v>44231</v>
      </c>
      <c r="B109" s="294">
        <f>B108*(1+'Cap-weighted'!AF108)</f>
        <v>1.0728349149605967</v>
      </c>
      <c r="C109" s="295">
        <f>C108*(1+'Equally-weighted'!AF108)</f>
        <v>1.1110001699140841</v>
      </c>
      <c r="D109" s="295">
        <f>D108*(1+'Max Diversification'!AF108)</f>
        <v>1.0841384000229002</v>
      </c>
      <c r="E109" s="296">
        <f>E108*(1+SUMPRODUCT('Max Diversification'!B108:AE108,'Max Diversification'!$B$259:$AE$259))</f>
        <v>1.0739366364295231</v>
      </c>
    </row>
    <row r="110" spans="1:5" x14ac:dyDescent="0.2">
      <c r="A110" s="289">
        <f>'DJI Components'!A112</f>
        <v>44232</v>
      </c>
      <c r="B110" s="294">
        <f>B109*(1+'Cap-weighted'!AF109)</f>
        <v>1.0841765553955314</v>
      </c>
      <c r="C110" s="295">
        <f>C109*(1+'Equally-weighted'!AF109)</f>
        <v>1.1163292165432395</v>
      </c>
      <c r="D110" s="295">
        <f>D109*(1+'Max Diversification'!AF109)</f>
        <v>1.0873633213547877</v>
      </c>
      <c r="E110" s="296">
        <f>E109*(1+SUMPRODUCT('Max Diversification'!B109:AE109,'Max Diversification'!$B$259:$AE$259))</f>
        <v>1.0797407278343667</v>
      </c>
    </row>
    <row r="111" spans="1:5" x14ac:dyDescent="0.2">
      <c r="A111" s="289">
        <f>'DJI Components'!A113</f>
        <v>44235</v>
      </c>
      <c r="B111" s="294">
        <f>B110*(1+'Cap-weighted'!AF110)</f>
        <v>1.09470321991582</v>
      </c>
      <c r="C111" s="295">
        <f>C110*(1+'Equally-weighted'!AF110)</f>
        <v>1.1247602506085774</v>
      </c>
      <c r="D111" s="295">
        <f>D110*(1+'Max Diversification'!AF110)</f>
        <v>1.0956549787995802</v>
      </c>
      <c r="E111" s="296">
        <f>E110*(1+SUMPRODUCT('Max Diversification'!B110:AE110,'Max Diversification'!$B$259:$AE$259))</f>
        <v>1.0845402165603568</v>
      </c>
    </row>
    <row r="112" spans="1:5" x14ac:dyDescent="0.2">
      <c r="A112" s="289">
        <f>'DJI Components'!A114</f>
        <v>44236</v>
      </c>
      <c r="B112" s="294">
        <f>B111*(1+'Cap-weighted'!AF111)</f>
        <v>1.0957147571019921</v>
      </c>
      <c r="C112" s="295">
        <f>C111*(1+'Equally-weighted'!AF111)</f>
        <v>1.122791924566479</v>
      </c>
      <c r="D112" s="295">
        <f>D111*(1+'Max Diversification'!AF111)</f>
        <v>1.0953083294293091</v>
      </c>
      <c r="E112" s="296">
        <f>E111*(1+SUMPRODUCT('Max Diversification'!B111:AE111,'Max Diversification'!$B$259:$AE$259))</f>
        <v>1.083101559439674</v>
      </c>
    </row>
    <row r="113" spans="1:5" x14ac:dyDescent="0.2">
      <c r="A113" s="289">
        <f>'DJI Components'!A115</f>
        <v>44237</v>
      </c>
      <c r="B113" s="294">
        <f>B112*(1+'Cap-weighted'!AF112)</f>
        <v>1.0966710554647416</v>
      </c>
      <c r="C113" s="295">
        <f>C112*(1+'Equally-weighted'!AF112)</f>
        <v>1.1249006336416905</v>
      </c>
      <c r="D113" s="295">
        <f>D112*(1+'Max Diversification'!AF112)</f>
        <v>1.0974716588830553</v>
      </c>
      <c r="E113" s="296">
        <f>E112*(1+SUMPRODUCT('Max Diversification'!B112:AE112,'Max Diversification'!$B$259:$AE$259))</f>
        <v>1.0837620605082932</v>
      </c>
    </row>
    <row r="114" spans="1:5" x14ac:dyDescent="0.2">
      <c r="A114" s="289">
        <f>'DJI Components'!A116</f>
        <v>44238</v>
      </c>
      <c r="B114" s="294">
        <f>B113*(1+'Cap-weighted'!AF113)</f>
        <v>1.0733437432385973</v>
      </c>
      <c r="C114" s="295">
        <f>C113*(1+'Equally-weighted'!AF113)</f>
        <v>1.1249376257625225</v>
      </c>
      <c r="D114" s="295">
        <f>D113*(1+'Max Diversification'!AF113)</f>
        <v>1.0972238028378465</v>
      </c>
      <c r="E114" s="296">
        <f>E113*(1+SUMPRODUCT('Max Diversification'!B113:AE113,'Max Diversification'!$B$259:$AE$259))</f>
        <v>1.084676243296141</v>
      </c>
    </row>
    <row r="115" spans="1:5" x14ac:dyDescent="0.2">
      <c r="A115" s="289">
        <f>'DJI Components'!A117</f>
        <v>44239</v>
      </c>
      <c r="B115" s="294">
        <f>B114*(1+'Cap-weighted'!AF114)</f>
        <v>1.0823811087172315</v>
      </c>
      <c r="C115" s="295">
        <f>C114*(1+'Equally-weighted'!AF114)</f>
        <v>1.126833440116108</v>
      </c>
      <c r="D115" s="295">
        <f>D114*(1+'Max Diversification'!AF114)</f>
        <v>1.0981907905071828</v>
      </c>
      <c r="E115" s="296">
        <f>E114*(1+SUMPRODUCT('Max Diversification'!B114:AE114,'Max Diversification'!$B$259:$AE$259))</f>
        <v>1.0855653625587565</v>
      </c>
    </row>
    <row r="116" spans="1:5" x14ac:dyDescent="0.2">
      <c r="A116" s="289">
        <f>'DJI Components'!A118</f>
        <v>44243</v>
      </c>
      <c r="B116" s="294">
        <f>B115*(1+'Cap-weighted'!AF115)</f>
        <v>1.0697350601857669</v>
      </c>
      <c r="C116" s="295">
        <f>C115*(1+'Equally-weighted'!AF115)</f>
        <v>1.1277243326093678</v>
      </c>
      <c r="D116" s="295">
        <f>D115*(1+'Max Diversification'!AF115)</f>
        <v>1.1004372041000272</v>
      </c>
      <c r="E116" s="296">
        <f>E115*(1+SUMPRODUCT('Max Diversification'!B115:AE115,'Max Diversification'!$B$259:$AE$259))</f>
        <v>1.0840020342452807</v>
      </c>
    </row>
    <row r="117" spans="1:5" x14ac:dyDescent="0.2">
      <c r="A117" s="289">
        <f>'DJI Components'!A119</f>
        <v>44244</v>
      </c>
      <c r="B117" s="294">
        <f>B116*(1+'Cap-weighted'!AF116)</f>
        <v>1.0700377099756786</v>
      </c>
      <c r="C117" s="295">
        <f>C116*(1+'Equally-weighted'!AF116)</f>
        <v>1.1319254620005206</v>
      </c>
      <c r="D117" s="295">
        <f>D116*(1+'Max Diversification'!AF116)</f>
        <v>1.1035884668043949</v>
      </c>
      <c r="E117" s="296">
        <f>E116*(1+SUMPRODUCT('Max Diversification'!B116:AE116,'Max Diversification'!$B$259:$AE$259))</f>
        <v>1.0897694420187434</v>
      </c>
    </row>
    <row r="118" spans="1:5" x14ac:dyDescent="0.2">
      <c r="A118" s="289">
        <f>'DJI Components'!A120</f>
        <v>44245</v>
      </c>
      <c r="B118" s="294">
        <f>B117*(1+'Cap-weighted'!AF117)</f>
        <v>1.0860741866650809</v>
      </c>
      <c r="C118" s="295">
        <f>C117*(1+'Equally-weighted'!AF117)</f>
        <v>1.127446611420917</v>
      </c>
      <c r="D118" s="295">
        <f>D117*(1+'Max Diversification'!AF117)</f>
        <v>1.0994105215240277</v>
      </c>
      <c r="E118" s="296">
        <f>E117*(1+SUMPRODUCT('Max Diversification'!B117:AE117,'Max Diversification'!$B$259:$AE$259))</f>
        <v>1.0867900632387566</v>
      </c>
    </row>
    <row r="119" spans="1:5" x14ac:dyDescent="0.2">
      <c r="A119" s="289">
        <f>'DJI Components'!A121</f>
        <v>44246</v>
      </c>
      <c r="B119" s="294">
        <f>B118*(1+'Cap-weighted'!AF118)</f>
        <v>1.0691298326881413</v>
      </c>
      <c r="C119" s="295">
        <f>C118*(1+'Equally-weighted'!AF118)</f>
        <v>1.1280076543003925</v>
      </c>
      <c r="D119" s="295">
        <f>D118*(1+'Max Diversification'!AF118)</f>
        <v>1.0994447326401269</v>
      </c>
      <c r="E119" s="296">
        <f>E118*(1+SUMPRODUCT('Max Diversification'!B118:AE118,'Max Diversification'!$B$259:$AE$259))</f>
        <v>1.0810869243045362</v>
      </c>
    </row>
    <row r="120" spans="1:5" x14ac:dyDescent="0.2">
      <c r="A120" s="289">
        <f>'DJI Components'!A122</f>
        <v>44249</v>
      </c>
      <c r="B120" s="294">
        <f>B119*(1+'Cap-weighted'!AF119)</f>
        <v>1.0666082898652198</v>
      </c>
      <c r="C120" s="295">
        <f>C119*(1+'Equally-weighted'!AF119)</f>
        <v>1.1299515992401106</v>
      </c>
      <c r="D120" s="295">
        <f>D119*(1+'Max Diversification'!AF119)</f>
        <v>1.1004002002397564</v>
      </c>
      <c r="E120" s="296">
        <f>E119*(1+SUMPRODUCT('Max Diversification'!B119:AE119,'Max Diversification'!$B$259:$AE$259))</f>
        <v>1.0811341819117091</v>
      </c>
    </row>
    <row r="121" spans="1:5" x14ac:dyDescent="0.2">
      <c r="A121" s="289">
        <f>'DJI Components'!A123</f>
        <v>44250</v>
      </c>
      <c r="B121" s="294">
        <f>B120*(1+'Cap-weighted'!AF120)</f>
        <v>1.0669712447234603</v>
      </c>
      <c r="C121" s="295">
        <f>C120*(1+'Equally-weighted'!AF120)</f>
        <v>1.1309131763529483</v>
      </c>
      <c r="D121" s="295">
        <f>D120*(1+'Max Diversification'!AF120)</f>
        <v>1.1009468799113018</v>
      </c>
      <c r="E121" s="296">
        <f>E120*(1+SUMPRODUCT('Max Diversification'!B120:AE120,'Max Diversification'!$B$259:$AE$259))</f>
        <v>1.0810292530061993</v>
      </c>
    </row>
    <row r="122" spans="1:5" x14ac:dyDescent="0.2">
      <c r="A122" s="289">
        <f>'DJI Components'!A124</f>
        <v>44251</v>
      </c>
      <c r="B122" s="294">
        <f>B121*(1+'Cap-weighted'!AF121)</f>
        <v>1.075537091298675</v>
      </c>
      <c r="C122" s="295">
        <f>C121*(1+'Equally-weighted'!AF121)</f>
        <v>1.1456257701152646</v>
      </c>
      <c r="D122" s="295">
        <f>D121*(1+'Max Diversification'!AF121)</f>
        <v>1.1157662277636466</v>
      </c>
      <c r="E122" s="296">
        <f>E121*(1+SUMPRODUCT('Max Diversification'!B121:AE121,'Max Diversification'!$B$259:$AE$259))</f>
        <v>1.0897582881880512</v>
      </c>
    </row>
    <row r="123" spans="1:5" x14ac:dyDescent="0.2">
      <c r="A123" s="289">
        <f>'DJI Components'!A125</f>
        <v>44252</v>
      </c>
      <c r="B123" s="294">
        <f>B122*(1+'Cap-weighted'!AF122)</f>
        <v>1.082121000076484</v>
      </c>
      <c r="C123" s="295">
        <f>C122*(1+'Equally-weighted'!AF122)</f>
        <v>1.1262095580957632</v>
      </c>
      <c r="D123" s="295">
        <f>D122*(1+'Max Diversification'!AF122)</f>
        <v>1.0962222549593894</v>
      </c>
      <c r="E123" s="296">
        <f>E122*(1+SUMPRODUCT('Max Diversification'!B122:AE122,'Max Diversification'!$B$259:$AE$259))</f>
        <v>1.073264919632446</v>
      </c>
    </row>
    <row r="124" spans="1:5" x14ac:dyDescent="0.2">
      <c r="A124" s="289">
        <f>'DJI Components'!A126</f>
        <v>44253</v>
      </c>
      <c r="B124" s="294">
        <f>B123*(1+'Cap-weighted'!AF123)</f>
        <v>1.0598639301828443</v>
      </c>
      <c r="C124" s="295">
        <f>C123*(1+'Equally-weighted'!AF123)</f>
        <v>1.1082054524185456</v>
      </c>
      <c r="D124" s="295">
        <f>D123*(1+'Max Diversification'!AF123)</f>
        <v>1.0798274503013714</v>
      </c>
      <c r="E124" s="296">
        <f>E123*(1+SUMPRODUCT('Max Diversification'!B123:AE123,'Max Diversification'!$B$259:$AE$259))</f>
        <v>1.056527434114267</v>
      </c>
    </row>
    <row r="125" spans="1:5" x14ac:dyDescent="0.2">
      <c r="A125" s="289">
        <f>'DJI Components'!A127</f>
        <v>44256</v>
      </c>
      <c r="B125" s="294">
        <f>B124*(1+'Cap-weighted'!AF124)</f>
        <v>1.0680620548538819</v>
      </c>
      <c r="C125" s="295">
        <f>C124*(1+'Equally-weighted'!AF124)</f>
        <v>1.1295180461120651</v>
      </c>
      <c r="D125" s="295">
        <f>D124*(1+'Max Diversification'!AF124)</f>
        <v>1.1008826467953603</v>
      </c>
      <c r="E125" s="296">
        <f>E124*(1+SUMPRODUCT('Max Diversification'!B124:AE124,'Max Diversification'!$B$259:$AE$259))</f>
        <v>1.0734978719126689</v>
      </c>
    </row>
    <row r="126" spans="1:5" x14ac:dyDescent="0.2">
      <c r="A126" s="289">
        <f>'DJI Components'!A128</f>
        <v>44257</v>
      </c>
      <c r="B126" s="294">
        <f>B125*(1+'Cap-weighted'!AF125)</f>
        <v>1.0721549204002567</v>
      </c>
      <c r="C126" s="295">
        <f>C125*(1+'Equally-weighted'!AF125)</f>
        <v>1.1245271994409345</v>
      </c>
      <c r="D126" s="295">
        <f>D125*(1+'Max Diversification'!AF125)</f>
        <v>1.0958560563799187</v>
      </c>
      <c r="E126" s="296">
        <f>E125*(1+SUMPRODUCT('Max Diversification'!B125:AE125,'Max Diversification'!$B$259:$AE$259))</f>
        <v>1.0691165547022199</v>
      </c>
    </row>
    <row r="127" spans="1:5" x14ac:dyDescent="0.2">
      <c r="A127" s="289">
        <f>'DJI Components'!A129</f>
        <v>44258</v>
      </c>
      <c r="B127" s="294">
        <f>B126*(1+'Cap-weighted'!AF126)</f>
        <v>1.0777107243698039</v>
      </c>
      <c r="C127" s="295">
        <f>C126*(1+'Equally-weighted'!AF126)</f>
        <v>1.1206549299418895</v>
      </c>
      <c r="D127" s="295">
        <f>D126*(1+'Max Diversification'!AF126)</f>
        <v>1.0916170198208028</v>
      </c>
      <c r="E127" s="296">
        <f>E126*(1+SUMPRODUCT('Max Diversification'!B126:AE126,'Max Diversification'!$B$259:$AE$259))</f>
        <v>1.0632374710404828</v>
      </c>
    </row>
    <row r="128" spans="1:5" x14ac:dyDescent="0.2">
      <c r="A128" s="289">
        <f>'DJI Components'!A130</f>
        <v>44259</v>
      </c>
      <c r="B128" s="294">
        <f>B127*(1+'Cap-weighted'!AF127)</f>
        <v>1.0750101437131969</v>
      </c>
      <c r="C128" s="295">
        <f>C127*(1+'Equally-weighted'!AF127)</f>
        <v>1.1079531223864967</v>
      </c>
      <c r="D128" s="295">
        <f>D127*(1+'Max Diversification'!AF127)</f>
        <v>1.0795401467447419</v>
      </c>
      <c r="E128" s="296">
        <f>E127*(1+SUMPRODUCT('Max Diversification'!B127:AE127,'Max Diversification'!$B$259:$AE$259))</f>
        <v>1.0507351062222501</v>
      </c>
    </row>
    <row r="129" spans="1:5" x14ac:dyDescent="0.2">
      <c r="A129" s="289">
        <f>'DJI Components'!A131</f>
        <v>44260</v>
      </c>
      <c r="B129" s="294">
        <f>B128*(1+'Cap-weighted'!AF128)</f>
        <v>1.0943170785548624</v>
      </c>
      <c r="C129" s="295">
        <f>C128*(1+'Equally-weighted'!AF128)</f>
        <v>1.1300226179086781</v>
      </c>
      <c r="D129" s="295">
        <f>D128*(1+'Max Diversification'!AF128)</f>
        <v>1.0995138530583684</v>
      </c>
      <c r="E129" s="296">
        <f>E128*(1+SUMPRODUCT('Max Diversification'!B128:AE128,'Max Diversification'!$B$259:$AE$259))</f>
        <v>1.0714174670666101</v>
      </c>
    </row>
    <row r="130" spans="1:5" x14ac:dyDescent="0.2">
      <c r="A130" s="289">
        <f>'DJI Components'!A132</f>
        <v>44263</v>
      </c>
      <c r="B130" s="294">
        <f>B129*(1+'Cap-weighted'!AF129)</f>
        <v>1.1120520013741602</v>
      </c>
      <c r="C130" s="295">
        <f>C129*(1+'Equally-weighted'!AF129)</f>
        <v>1.1410636545607589</v>
      </c>
      <c r="D130" s="295">
        <f>D129*(1+'Max Diversification'!AF129)</f>
        <v>1.1102009868161522</v>
      </c>
      <c r="E130" s="296">
        <f>E129*(1+SUMPRODUCT('Max Diversification'!B129:AE129,'Max Diversification'!$B$259:$AE$259))</f>
        <v>1.0823078968844806</v>
      </c>
    </row>
    <row r="131" spans="1:5" x14ac:dyDescent="0.2">
      <c r="A131" s="289">
        <f>'DJI Components'!A133</f>
        <v>44264</v>
      </c>
      <c r="B131" s="294">
        <f>B130*(1+'Cap-weighted'!AF130)</f>
        <v>1.0966710211628592</v>
      </c>
      <c r="C131" s="295">
        <f>C130*(1+'Equally-weighted'!AF130)</f>
        <v>1.1419838503068336</v>
      </c>
      <c r="D131" s="295">
        <f>D130*(1+'Max Diversification'!AF130)</f>
        <v>1.1112587386710582</v>
      </c>
      <c r="E131" s="296">
        <f>E130*(1+SUMPRODUCT('Max Diversification'!B130:AE130,'Max Diversification'!$B$259:$AE$259))</f>
        <v>1.0831786547335391</v>
      </c>
    </row>
    <row r="132" spans="1:5" x14ac:dyDescent="0.2">
      <c r="A132" s="289">
        <f>'DJI Components'!A134</f>
        <v>44265</v>
      </c>
      <c r="B132" s="294">
        <f>B131*(1+'Cap-weighted'!AF131)</f>
        <v>1.1166187352832471</v>
      </c>
      <c r="C132" s="295">
        <f>C131*(1+'Equally-weighted'!AF131)</f>
        <v>1.1589140906893427</v>
      </c>
      <c r="D132" s="295">
        <f>D131*(1+'Max Diversification'!AF131)</f>
        <v>1.1274664294695944</v>
      </c>
      <c r="E132" s="296">
        <f>E131*(1+SUMPRODUCT('Max Diversification'!B131:AE131,'Max Diversification'!$B$259:$AE$259))</f>
        <v>1.0968340307525264</v>
      </c>
    </row>
    <row r="133" spans="1:5" x14ac:dyDescent="0.2">
      <c r="A133" s="289">
        <f>'DJI Components'!A135</f>
        <v>44266</v>
      </c>
      <c r="B133" s="294">
        <f>B132*(1+'Cap-weighted'!AF132)</f>
        <v>1.1170561291124586</v>
      </c>
      <c r="C133" s="295">
        <f>C132*(1+'Equally-weighted'!AF132)</f>
        <v>1.1643230117655214</v>
      </c>
      <c r="D133" s="295">
        <f>D132*(1+'Max Diversification'!AF132)</f>
        <v>1.1340492765745311</v>
      </c>
      <c r="E133" s="296">
        <f>E132*(1+SUMPRODUCT('Max Diversification'!B132:AE132,'Max Diversification'!$B$259:$AE$259))</f>
        <v>1.0995694155801812</v>
      </c>
    </row>
    <row r="134" spans="1:5" x14ac:dyDescent="0.2">
      <c r="A134" s="289">
        <f>'DJI Components'!A136</f>
        <v>44267</v>
      </c>
      <c r="B134" s="294">
        <f>B133*(1+'Cap-weighted'!AF133)</f>
        <v>1.1190924717849946</v>
      </c>
      <c r="C134" s="295">
        <f>C133*(1+'Equally-weighted'!AF133)</f>
        <v>1.1723766724966491</v>
      </c>
      <c r="D134" s="295">
        <f>D133*(1+'Max Diversification'!AF133)</f>
        <v>1.1442794475672748</v>
      </c>
      <c r="E134" s="296">
        <f>E133*(1+SUMPRODUCT('Max Diversification'!B133:AE133,'Max Diversification'!$B$259:$AE$259))</f>
        <v>1.1035541594066531</v>
      </c>
    </row>
    <row r="135" spans="1:5" x14ac:dyDescent="0.2">
      <c r="A135" s="289">
        <f>'DJI Components'!A137</f>
        <v>44270</v>
      </c>
      <c r="B135" s="294">
        <f>B134*(1+'Cap-weighted'!AF134)</f>
        <v>1.146683176053473</v>
      </c>
      <c r="C135" s="295">
        <f>C134*(1+'Equally-weighted'!AF134)</f>
        <v>1.1802828635358826</v>
      </c>
      <c r="D135" s="295">
        <f>D134*(1+'Max Diversification'!AF134)</f>
        <v>1.1503822917677575</v>
      </c>
      <c r="E135" s="296">
        <f>E134*(1+SUMPRODUCT('Max Diversification'!B134:AE134,'Max Diversification'!$B$259:$AE$259))</f>
        <v>1.1123584949738461</v>
      </c>
    </row>
    <row r="136" spans="1:5" x14ac:dyDescent="0.2">
      <c r="A136" s="289">
        <f>'DJI Components'!A138</f>
        <v>44271</v>
      </c>
      <c r="B136" s="294">
        <f>B135*(1+'Cap-weighted'!AF135)</f>
        <v>1.1312691012117109</v>
      </c>
      <c r="C136" s="295">
        <f>C135*(1+'Equally-weighted'!AF135)</f>
        <v>1.1771600562109181</v>
      </c>
      <c r="D136" s="295">
        <f>D135*(1+'Max Diversification'!AF135)</f>
        <v>1.1459310066516177</v>
      </c>
      <c r="E136" s="296">
        <f>E135*(1+SUMPRODUCT('Max Diversification'!B135:AE135,'Max Diversification'!$B$259:$AE$259))</f>
        <v>1.1136463674372299</v>
      </c>
    </row>
    <row r="137" spans="1:5" x14ac:dyDescent="0.2">
      <c r="A137" s="289">
        <f>'DJI Components'!A139</f>
        <v>44272</v>
      </c>
      <c r="B137" s="294">
        <f>B136*(1+'Cap-weighted'!AF136)</f>
        <v>1.1401808886024984</v>
      </c>
      <c r="C137" s="295">
        <f>C136*(1+'Equally-weighted'!AF136)</f>
        <v>1.1837562538499147</v>
      </c>
      <c r="D137" s="295">
        <f>D136*(1+'Max Diversification'!AF136)</f>
        <v>1.1525435266633752</v>
      </c>
      <c r="E137" s="296">
        <f>E136*(1+SUMPRODUCT('Max Diversification'!B136:AE136,'Max Diversification'!$B$259:$AE$259))</f>
        <v>1.1167986981292026</v>
      </c>
    </row>
    <row r="138" spans="1:5" x14ac:dyDescent="0.2">
      <c r="A138" s="289">
        <f>'DJI Components'!A140</f>
        <v>44273</v>
      </c>
      <c r="B138" s="294">
        <f>B137*(1+'Cap-weighted'!AF137)</f>
        <v>1.1563140357816373</v>
      </c>
      <c r="C138" s="295">
        <f>C137*(1+'Equally-weighted'!AF137)</f>
        <v>1.1746194511768444</v>
      </c>
      <c r="D138" s="295">
        <f>D137*(1+'Max Diversification'!AF137)</f>
        <v>1.1471999597844833</v>
      </c>
      <c r="E138" s="296">
        <f>E137*(1+SUMPRODUCT('Max Diversification'!B137:AE137,'Max Diversification'!$B$259:$AE$259))</f>
        <v>1.1113361002778079</v>
      </c>
    </row>
    <row r="139" spans="1:5" x14ac:dyDescent="0.2">
      <c r="A139" s="289">
        <f>'DJI Components'!A141</f>
        <v>44274</v>
      </c>
      <c r="B139" s="294">
        <f>B138*(1+'Cap-weighted'!AF138)</f>
        <v>1.142746012746551</v>
      </c>
      <c r="C139" s="295">
        <f>C138*(1+'Equally-weighted'!AF138)</f>
        <v>1.1661701619261147</v>
      </c>
      <c r="D139" s="295">
        <f>D138*(1+'Max Diversification'!AF138)</f>
        <v>1.1390196630135239</v>
      </c>
      <c r="E139" s="296">
        <f>E138*(1+SUMPRODUCT('Max Diversification'!B138:AE138,'Max Diversification'!$B$259:$AE$259))</f>
        <v>1.1052976561058694</v>
      </c>
    </row>
    <row r="140" spans="1:5" x14ac:dyDescent="0.2">
      <c r="A140" s="289">
        <f>'DJI Components'!A142</f>
        <v>44277</v>
      </c>
      <c r="B140" s="294">
        <f>B139*(1+'Cap-weighted'!AF139)</f>
        <v>1.1475240214066458</v>
      </c>
      <c r="C140" s="295">
        <f>C139*(1+'Equally-weighted'!AF139)</f>
        <v>1.1717956776790994</v>
      </c>
      <c r="D140" s="295">
        <f>D139*(1+'Max Diversification'!AF139)</f>
        <v>1.1426233502736534</v>
      </c>
      <c r="E140" s="296">
        <f>E139*(1+SUMPRODUCT('Max Diversification'!B139:AE139,'Max Diversification'!$B$259:$AE$259))</f>
        <v>1.1124576364537686</v>
      </c>
    </row>
    <row r="141" spans="1:5" x14ac:dyDescent="0.2">
      <c r="A141" s="289">
        <f>'DJI Components'!A143</f>
        <v>44278</v>
      </c>
      <c r="B141" s="294">
        <f>B140*(1+'Cap-weighted'!AF140)</f>
        <v>1.1404167938737815</v>
      </c>
      <c r="C141" s="295">
        <f>C140*(1+'Equally-weighted'!AF140)</f>
        <v>1.160620674809866</v>
      </c>
      <c r="D141" s="295">
        <f>D140*(1+'Max Diversification'!AF140)</f>
        <v>1.1318695397487781</v>
      </c>
      <c r="E141" s="296">
        <f>E140*(1+SUMPRODUCT('Max Diversification'!B140:AE140,'Max Diversification'!$B$259:$AE$259))</f>
        <v>1.1068102167236202</v>
      </c>
    </row>
    <row r="142" spans="1:5" x14ac:dyDescent="0.2">
      <c r="A142" s="289">
        <f>'DJI Components'!A144</f>
        <v>44279</v>
      </c>
      <c r="B142" s="294">
        <f>B141*(1+'Cap-weighted'!AF141)</f>
        <v>1.1545358119386506</v>
      </c>
      <c r="C142" s="295">
        <f>C141*(1+'Equally-weighted'!AF141)</f>
        <v>1.1605703260642151</v>
      </c>
      <c r="D142" s="295">
        <f>D141*(1+'Max Diversification'!AF141)</f>
        <v>1.1317616700051589</v>
      </c>
      <c r="E142" s="296">
        <f>E141*(1+SUMPRODUCT('Max Diversification'!B141:AE141,'Max Diversification'!$B$259:$AE$259))</f>
        <v>1.1057531962875617</v>
      </c>
    </row>
    <row r="143" spans="1:5" x14ac:dyDescent="0.2">
      <c r="A143" s="289">
        <f>'DJI Components'!A145</f>
        <v>44280</v>
      </c>
      <c r="B143" s="294">
        <f>B142*(1+'Cap-weighted'!AF142)</f>
        <v>1.1689726555781106</v>
      </c>
      <c r="C143" s="295">
        <f>C142*(1+'Equally-weighted'!AF142)</f>
        <v>1.1679868137281477</v>
      </c>
      <c r="D143" s="295">
        <f>D142*(1+'Max Diversification'!AF142)</f>
        <v>1.1387232830383376</v>
      </c>
      <c r="E143" s="296">
        <f>E142*(1+SUMPRODUCT('Max Diversification'!B142:AE142,'Max Diversification'!$B$259:$AE$259))</f>
        <v>1.1112610459488625</v>
      </c>
    </row>
    <row r="144" spans="1:5" x14ac:dyDescent="0.2">
      <c r="A144" s="289">
        <f>'DJI Components'!A146</f>
        <v>44281</v>
      </c>
      <c r="B144" s="294">
        <f>B143*(1+'Cap-weighted'!AF143)</f>
        <v>1.1800337223131114</v>
      </c>
      <c r="C144" s="295">
        <f>C143*(1+'Equally-weighted'!AF143)</f>
        <v>1.1865557762779002</v>
      </c>
      <c r="D144" s="295">
        <f>D143*(1+'Max Diversification'!AF143)</f>
        <v>1.1545511606295678</v>
      </c>
      <c r="E144" s="296">
        <f>E143*(1+SUMPRODUCT('Max Diversification'!B143:AE143,'Max Diversification'!$B$259:$AE$259))</f>
        <v>1.129748904155782</v>
      </c>
    </row>
    <row r="145" spans="1:5" x14ac:dyDescent="0.2">
      <c r="A145" s="289">
        <f>'DJI Components'!A147</f>
        <v>44284</v>
      </c>
      <c r="B145" s="294">
        <f>B144*(1+'Cap-weighted'!AF144)</f>
        <v>1.1853049897423507</v>
      </c>
      <c r="C145" s="295">
        <f>C144*(1+'Equally-weighted'!AF144)</f>
        <v>1.1905270773268419</v>
      </c>
      <c r="D145" s="295">
        <f>D144*(1+'Max Diversification'!AF144)</f>
        <v>1.1579893777975436</v>
      </c>
      <c r="E145" s="296">
        <f>E144*(1+SUMPRODUCT('Max Diversification'!B144:AE144,'Max Diversification'!$B$259:$AE$259))</f>
        <v>1.1344895109565116</v>
      </c>
    </row>
    <row r="146" spans="1:5" x14ac:dyDescent="0.2">
      <c r="A146" s="289">
        <f>'DJI Components'!A148</f>
        <v>44285</v>
      </c>
      <c r="B146" s="294">
        <f>B145*(1+'Cap-weighted'!AF145)</f>
        <v>1.1783992960650811</v>
      </c>
      <c r="C146" s="295">
        <f>C145*(1+'Equally-weighted'!AF145)</f>
        <v>1.1856613108386869</v>
      </c>
      <c r="D146" s="295">
        <f>D145*(1+'Max Diversification'!AF145)</f>
        <v>1.1543444975608863</v>
      </c>
      <c r="E146" s="296">
        <f>E145*(1+SUMPRODUCT('Max Diversification'!B145:AE145,'Max Diversification'!$B$259:$AE$259))</f>
        <v>1.1276882635025636</v>
      </c>
    </row>
    <row r="147" spans="1:5" x14ac:dyDescent="0.2">
      <c r="A147" s="289">
        <f>'DJI Components'!A149</f>
        <v>44286</v>
      </c>
      <c r="B147" s="294">
        <f>B146*(1+'Cap-weighted'!AF146)</f>
        <v>1.1666364152093494</v>
      </c>
      <c r="C147" s="295">
        <f>C146*(1+'Equally-weighted'!AF146)</f>
        <v>1.1832997577631998</v>
      </c>
      <c r="D147" s="295">
        <f>D146*(1+'Max Diversification'!AF146)</f>
        <v>1.1513628940649294</v>
      </c>
      <c r="E147" s="296">
        <f>E146*(1+SUMPRODUCT('Max Diversification'!B146:AE146,'Max Diversification'!$B$259:$AE$259))</f>
        <v>1.1252225801776725</v>
      </c>
    </row>
    <row r="148" spans="1:5" x14ac:dyDescent="0.2">
      <c r="A148" s="289">
        <f>'DJI Components'!A150</f>
        <v>44287</v>
      </c>
      <c r="B148" s="294">
        <f>B147*(1+'Cap-weighted'!AF147)</f>
        <v>1.1667791681724757</v>
      </c>
      <c r="C148" s="295">
        <f>C147*(1+'Equally-weighted'!AF147)</f>
        <v>1.1893985606039559</v>
      </c>
      <c r="D148" s="295">
        <f>D147*(1+'Max Diversification'!AF147)</f>
        <v>1.1573554248706428</v>
      </c>
      <c r="E148" s="296">
        <f>E147*(1+SUMPRODUCT('Max Diversification'!B147:AE147,'Max Diversification'!$B$259:$AE$259))</f>
        <v>1.13001467011972</v>
      </c>
    </row>
    <row r="149" spans="1:5" x14ac:dyDescent="0.2">
      <c r="A149" s="289">
        <f>'DJI Components'!A151</f>
        <v>44291</v>
      </c>
      <c r="B149" s="294">
        <f>B148*(1+'Cap-weighted'!AF148)</f>
        <v>1.1805183065932425</v>
      </c>
      <c r="C149" s="295">
        <f>C148*(1+'Equally-weighted'!AF148)</f>
        <v>1.2033907464107949</v>
      </c>
      <c r="D149" s="295">
        <f>D148*(1+'Max Diversification'!AF148)</f>
        <v>1.1704108056857472</v>
      </c>
      <c r="E149" s="296">
        <f>E148*(1+SUMPRODUCT('Max Diversification'!B148:AE148,'Max Diversification'!$B$259:$AE$259))</f>
        <v>1.1438674392290658</v>
      </c>
    </row>
    <row r="150" spans="1:5" x14ac:dyDescent="0.2">
      <c r="A150" s="289">
        <f>'DJI Components'!A152</f>
        <v>44292</v>
      </c>
      <c r="B150" s="294">
        <f>B149*(1+'Cap-weighted'!AF149)</f>
        <v>1.1795527716675767</v>
      </c>
      <c r="C150" s="295">
        <f>C149*(1+'Equally-weighted'!AF149)</f>
        <v>1.1998667896252706</v>
      </c>
      <c r="D150" s="295">
        <f>D149*(1+'Max Diversification'!AF149)</f>
        <v>1.1670263488430701</v>
      </c>
      <c r="E150" s="296">
        <f>E149*(1+SUMPRODUCT('Max Diversification'!B149:AE149,'Max Diversification'!$B$259:$AE$259))</f>
        <v>1.1422282664262766</v>
      </c>
    </row>
    <row r="151" spans="1:5" x14ac:dyDescent="0.2">
      <c r="A151" s="289">
        <f>'DJI Components'!A153</f>
        <v>44293</v>
      </c>
      <c r="B151" s="294">
        <f>B150*(1+'Cap-weighted'!AF150)</f>
        <v>1.1801453369613752</v>
      </c>
      <c r="C151" s="295">
        <f>C150*(1+'Equally-weighted'!AF150)</f>
        <v>1.2009241457854929</v>
      </c>
      <c r="D151" s="295">
        <f>D150*(1+'Max Diversification'!AF150)</f>
        <v>1.1675855958633867</v>
      </c>
      <c r="E151" s="296">
        <f>E150*(1+SUMPRODUCT('Max Diversification'!B150:AE150,'Max Diversification'!$B$259:$AE$259))</f>
        <v>1.1434282432643852</v>
      </c>
    </row>
    <row r="152" spans="1:5" x14ac:dyDescent="0.2">
      <c r="A152" s="289">
        <f>'DJI Components'!A154</f>
        <v>44294</v>
      </c>
      <c r="B152" s="294">
        <f>B151*(1+'Cap-weighted'!AF151)</f>
        <v>1.1846578445369462</v>
      </c>
      <c r="C152" s="295">
        <f>C151*(1+'Equally-weighted'!AF151)</f>
        <v>1.200400943602504</v>
      </c>
      <c r="D152" s="295">
        <f>D151*(1+'Max Diversification'!AF151)</f>
        <v>1.1695862479691506</v>
      </c>
      <c r="E152" s="296">
        <f>E151*(1+SUMPRODUCT('Max Diversification'!B151:AE151,'Max Diversification'!$B$259:$AE$259))</f>
        <v>1.1417212863792781</v>
      </c>
    </row>
    <row r="153" spans="1:5" x14ac:dyDescent="0.2">
      <c r="A153" s="289">
        <f>'DJI Components'!A155</f>
        <v>44295</v>
      </c>
      <c r="B153" s="294">
        <f>B152*(1+'Cap-weighted'!AF152)</f>
        <v>1.1984035331316201</v>
      </c>
      <c r="C153" s="295">
        <f>C152*(1+'Equally-weighted'!AF152)</f>
        <v>1.2087060330229507</v>
      </c>
      <c r="D153" s="295">
        <f>D152*(1+'Max Diversification'!AF152)</f>
        <v>1.1799553579844198</v>
      </c>
      <c r="E153" s="296">
        <f>E152*(1+SUMPRODUCT('Max Diversification'!B152:AE152,'Max Diversification'!$B$259:$AE$259))</f>
        <v>1.1496326301785287</v>
      </c>
    </row>
    <row r="154" spans="1:5" x14ac:dyDescent="0.2">
      <c r="A154" s="289">
        <f>'DJI Components'!A156</f>
        <v>44298</v>
      </c>
      <c r="B154" s="294">
        <f>B153*(1+'Cap-weighted'!AF153)</f>
        <v>1.1973889681968857</v>
      </c>
      <c r="C154" s="295">
        <f>C153*(1+'Equally-weighted'!AF153)</f>
        <v>1.2058885771622212</v>
      </c>
      <c r="D154" s="295">
        <f>D153*(1+'Max Diversification'!AF153)</f>
        <v>1.1780283645061758</v>
      </c>
      <c r="E154" s="296">
        <f>E153*(1+SUMPRODUCT('Max Diversification'!B153:AE153,'Max Diversification'!$B$259:$AE$259))</f>
        <v>1.1482703912500116</v>
      </c>
    </row>
    <row r="155" spans="1:5" x14ac:dyDescent="0.2">
      <c r="A155" s="289">
        <f>'DJI Components'!A157</f>
        <v>44299</v>
      </c>
      <c r="B155" s="294">
        <f>B154*(1+'Cap-weighted'!AF154)</f>
        <v>1.1893471106772264</v>
      </c>
      <c r="C155" s="295">
        <f>C154*(1+'Equally-weighted'!AF154)</f>
        <v>1.2029443288984947</v>
      </c>
      <c r="D155" s="295">
        <f>D154*(1+'Max Diversification'!AF154)</f>
        <v>1.1756499937512339</v>
      </c>
      <c r="E155" s="296">
        <f>E154*(1+SUMPRODUCT('Max Diversification'!B154:AE154,'Max Diversification'!$B$259:$AE$259))</f>
        <v>1.144659155085427</v>
      </c>
    </row>
    <row r="156" spans="1:5" x14ac:dyDescent="0.2">
      <c r="A156" s="289">
        <f>'DJI Components'!A158</f>
        <v>44300</v>
      </c>
      <c r="B156" s="294">
        <f>B155*(1+'Cap-weighted'!AF155)</f>
        <v>1.190995166477701</v>
      </c>
      <c r="C156" s="295">
        <f>C155*(1+'Equally-weighted'!AF155)</f>
        <v>1.2042860172052074</v>
      </c>
      <c r="D156" s="295">
        <f>D155*(1+'Max Diversification'!AF155)</f>
        <v>1.1775218305320936</v>
      </c>
      <c r="E156" s="296">
        <f>E155*(1+SUMPRODUCT('Max Diversification'!B155:AE155,'Max Diversification'!$B$259:$AE$259))</f>
        <v>1.144897893353618</v>
      </c>
    </row>
    <row r="157" spans="1:5" x14ac:dyDescent="0.2">
      <c r="A157" s="289">
        <f>'DJI Components'!A159</f>
        <v>44301</v>
      </c>
      <c r="B157" s="294">
        <f>B156*(1+'Cap-weighted'!AF156)</f>
        <v>1.1957233697549228</v>
      </c>
      <c r="C157" s="295">
        <f>C156*(1+'Equally-weighted'!AF156)</f>
        <v>1.2122242371646315</v>
      </c>
      <c r="D157" s="295">
        <f>D156*(1+'Max Diversification'!AF156)</f>
        <v>1.1881726586156496</v>
      </c>
      <c r="E157" s="296">
        <f>E156*(1+SUMPRODUCT('Max Diversification'!B156:AE156,'Max Diversification'!$B$259:$AE$259))</f>
        <v>1.1538616565100066</v>
      </c>
    </row>
    <row r="158" spans="1:5" x14ac:dyDescent="0.2">
      <c r="A158" s="289">
        <f>'DJI Components'!A160</f>
        <v>44302</v>
      </c>
      <c r="B158" s="294">
        <f>B157*(1+'Cap-weighted'!AF157)</f>
        <v>1.2023281272937227</v>
      </c>
      <c r="C158" s="295">
        <f>C157*(1+'Equally-weighted'!AF157)</f>
        <v>1.2179892667500121</v>
      </c>
      <c r="D158" s="295">
        <f>D157*(1+'Max Diversification'!AF157)</f>
        <v>1.1939215224924116</v>
      </c>
      <c r="E158" s="296">
        <f>E157*(1+SUMPRODUCT('Max Diversification'!B157:AE157,'Max Diversification'!$B$259:$AE$259))</f>
        <v>1.1612399977801835</v>
      </c>
    </row>
    <row r="159" spans="1:5" x14ac:dyDescent="0.2">
      <c r="A159" s="289">
        <f>'DJI Components'!A161</f>
        <v>44305</v>
      </c>
      <c r="B159" s="294">
        <f>B158*(1+'Cap-weighted'!AF158)</f>
        <v>1.2024048298450338</v>
      </c>
      <c r="C159" s="295">
        <f>C158*(1+'Equally-weighted'!AF158)</f>
        <v>1.2143615579346843</v>
      </c>
      <c r="D159" s="295">
        <f>D158*(1+'Max Diversification'!AF158)</f>
        <v>1.1896262819568471</v>
      </c>
      <c r="E159" s="296">
        <f>E158*(1+SUMPRODUCT('Max Diversification'!B158:AE158,'Max Diversification'!$B$259:$AE$259))</f>
        <v>1.1584235726579255</v>
      </c>
    </row>
    <row r="160" spans="1:5" x14ac:dyDescent="0.2">
      <c r="A160" s="289">
        <f>'DJI Components'!A162</f>
        <v>44306</v>
      </c>
      <c r="B160" s="294">
        <f>B159*(1+'Cap-weighted'!AF159)</f>
        <v>1.2008799175913871</v>
      </c>
      <c r="C160" s="295">
        <f>C159*(1+'Equally-weighted'!AF159)</f>
        <v>1.2051792773016623</v>
      </c>
      <c r="D160" s="295">
        <f>D159*(1+'Max Diversification'!AF159)</f>
        <v>1.1806779805387615</v>
      </c>
      <c r="E160" s="296">
        <f>E159*(1+SUMPRODUCT('Max Diversification'!B159:AE159,'Max Diversification'!$B$259:$AE$259))</f>
        <v>1.155134789123397</v>
      </c>
    </row>
    <row r="161" spans="1:5" x14ac:dyDescent="0.2">
      <c r="A161" s="289">
        <f>'DJI Components'!A163</f>
        <v>44307</v>
      </c>
      <c r="B161" s="294">
        <f>B160*(1+'Cap-weighted'!AF160)</f>
        <v>1.2162695476692795</v>
      </c>
      <c r="C161" s="295">
        <f>C160*(1+'Equally-weighted'!AF160)</f>
        <v>1.2174028859366939</v>
      </c>
      <c r="D161" s="295">
        <f>D160*(1+'Max Diversification'!AF160)</f>
        <v>1.1917096691086879</v>
      </c>
      <c r="E161" s="296">
        <f>E160*(1+SUMPRODUCT('Max Diversification'!B160:AE160,'Max Diversification'!$B$259:$AE$259))</f>
        <v>1.1641851988605396</v>
      </c>
    </row>
    <row r="162" spans="1:5" x14ac:dyDescent="0.2">
      <c r="A162" s="289">
        <f>'DJI Components'!A164</f>
        <v>44308</v>
      </c>
      <c r="B162" s="294">
        <f>B161*(1+'Cap-weighted'!AF161)</f>
        <v>1.2161524484047974</v>
      </c>
      <c r="C162" s="295">
        <f>C161*(1+'Equally-weighted'!AF161)</f>
        <v>1.2033494939420497</v>
      </c>
      <c r="D162" s="295">
        <f>D161*(1+'Max Diversification'!AF161)</f>
        <v>1.1804894703071942</v>
      </c>
      <c r="E162" s="296">
        <f>E161*(1+SUMPRODUCT('Max Diversification'!B161:AE161,'Max Diversification'!$B$259:$AE$259))</f>
        <v>1.1512020841631145</v>
      </c>
    </row>
    <row r="163" spans="1:5" x14ac:dyDescent="0.2">
      <c r="A163" s="289">
        <f>'DJI Components'!A165</f>
        <v>44309</v>
      </c>
      <c r="B163" s="294">
        <f>B162*(1+'Cap-weighted'!AF162)</f>
        <v>1.224042969788073</v>
      </c>
      <c r="C163" s="295">
        <f>C162*(1+'Equally-weighted'!AF162)</f>
        <v>1.2088096452700774</v>
      </c>
      <c r="D163" s="295">
        <f>D162*(1+'Max Diversification'!AF162)</f>
        <v>1.1884344783817156</v>
      </c>
      <c r="E163" s="296">
        <f>E162*(1+SUMPRODUCT('Max Diversification'!B162:AE162,'Max Diversification'!$B$259:$AE$259))</f>
        <v>1.1556142774829146</v>
      </c>
    </row>
    <row r="164" spans="1:5" x14ac:dyDescent="0.2">
      <c r="A164" s="289">
        <f>'DJI Components'!A166</f>
        <v>44312</v>
      </c>
      <c r="B164" s="294">
        <f>B163*(1+'Cap-weighted'!AF163)</f>
        <v>1.2085971907427149</v>
      </c>
      <c r="C164" s="295">
        <f>C163*(1+'Equally-weighted'!AF163)</f>
        <v>1.2061150074341362</v>
      </c>
      <c r="D164" s="295">
        <f>D163*(1+'Max Diversification'!AF163)</f>
        <v>1.1862728943930765</v>
      </c>
      <c r="E164" s="296">
        <f>E163*(1+SUMPRODUCT('Max Diversification'!B163:AE163,'Max Diversification'!$B$259:$AE$259))</f>
        <v>1.1503137526765033</v>
      </c>
    </row>
    <row r="165" spans="1:5" x14ac:dyDescent="0.2">
      <c r="A165" s="289">
        <f>'DJI Components'!A167</f>
        <v>44313</v>
      </c>
      <c r="B165" s="294">
        <f>B164*(1+'Cap-weighted'!AF164)</f>
        <v>1.1776331752950266</v>
      </c>
      <c r="C165" s="295">
        <f>C164*(1+'Equally-weighted'!AF164)</f>
        <v>1.2053907362979159</v>
      </c>
      <c r="D165" s="295">
        <f>D164*(1+'Max Diversification'!AF164)</f>
        <v>1.186390189648274</v>
      </c>
      <c r="E165" s="296">
        <f>E164*(1+SUMPRODUCT('Max Diversification'!B164:AE164,'Max Diversification'!$B$259:$AE$259))</f>
        <v>1.1498420447505751</v>
      </c>
    </row>
    <row r="166" spans="1:5" x14ac:dyDescent="0.2">
      <c r="A166" s="289">
        <f>'DJI Components'!A168</f>
        <v>44314</v>
      </c>
      <c r="B166" s="294">
        <f>B165*(1+'Cap-weighted'!AF165)</f>
        <v>1.1853479740495723</v>
      </c>
      <c r="C166" s="295">
        <f>C165*(1+'Equally-weighted'!AF165)</f>
        <v>1.2018086934547707</v>
      </c>
      <c r="D166" s="295">
        <f>D165*(1+'Max Diversification'!AF165)</f>
        <v>1.1806458639807906</v>
      </c>
      <c r="E166" s="296">
        <f>E165*(1+SUMPRODUCT('Max Diversification'!B165:AE165,'Max Diversification'!$B$259:$AE$259))</f>
        <v>1.1449740084851787</v>
      </c>
    </row>
    <row r="167" spans="1:5" x14ac:dyDescent="0.2">
      <c r="A167" s="289">
        <f>'DJI Components'!A169</f>
        <v>44315</v>
      </c>
      <c r="B167" s="294">
        <f>B166*(1+'Cap-weighted'!AF166)</f>
        <v>1.2038425185719159</v>
      </c>
      <c r="C167" s="295">
        <f>C166*(1+'Equally-weighted'!AF166)</f>
        <v>1.210041341725596</v>
      </c>
      <c r="D167" s="295">
        <f>D166*(1+'Max Diversification'!AF166)</f>
        <v>1.1890233983088532</v>
      </c>
      <c r="E167" s="296">
        <f>E166*(1+SUMPRODUCT('Max Diversification'!B166:AE166,'Max Diversification'!$B$259:$AE$259))</f>
        <v>1.1533424375852406</v>
      </c>
    </row>
    <row r="168" spans="1:5" x14ac:dyDescent="0.2">
      <c r="A168" s="289">
        <f>'DJI Components'!A170</f>
        <v>44316</v>
      </c>
      <c r="B168" s="294">
        <f>B167*(1+'Cap-weighted'!AF167)</f>
        <v>1.1927686178834238</v>
      </c>
      <c r="C168" s="295">
        <f>C167*(1+'Equally-weighted'!AF167)</f>
        <v>1.2032110927085684</v>
      </c>
      <c r="D168" s="295">
        <f>D167*(1+'Max Diversification'!AF167)</f>
        <v>1.1825473736684713</v>
      </c>
      <c r="E168" s="296">
        <f>E167*(1+SUMPRODUCT('Max Diversification'!B167:AE167,'Max Diversification'!$B$259:$AE$259))</f>
        <v>1.1494907040716769</v>
      </c>
    </row>
    <row r="169" spans="1:5" x14ac:dyDescent="0.2">
      <c r="A169" s="289">
        <f>'DJI Components'!A171</f>
        <v>44319</v>
      </c>
      <c r="B169" s="294">
        <f>B168*(1+'Cap-weighted'!AF168)</f>
        <v>1.2019151363450331</v>
      </c>
      <c r="C169" s="295">
        <f>C168*(1+'Equally-weighted'!AF168)</f>
        <v>1.2130358924386766</v>
      </c>
      <c r="D169" s="295">
        <f>D168*(1+'Max Diversification'!AF168)</f>
        <v>1.1908690531131063</v>
      </c>
      <c r="E169" s="296">
        <f>E168*(1+SUMPRODUCT('Max Diversification'!B168:AE168,'Max Diversification'!$B$259:$AE$259))</f>
        <v>1.1591492598743669</v>
      </c>
    </row>
    <row r="170" spans="1:5" x14ac:dyDescent="0.2">
      <c r="A170" s="289">
        <f>'DJI Components'!A172</f>
        <v>44320</v>
      </c>
      <c r="B170" s="294">
        <f>B169*(1+'Cap-weighted'!AF169)</f>
        <v>1.2066410843245745</v>
      </c>
      <c r="C170" s="295">
        <f>C169*(1+'Equally-weighted'!AF169)</f>
        <v>1.2131074297962836</v>
      </c>
      <c r="D170" s="295">
        <f>D169*(1+'Max Diversification'!AF169)</f>
        <v>1.1915602572955197</v>
      </c>
      <c r="E170" s="296">
        <f>E169*(1+SUMPRODUCT('Max Diversification'!B169:AE169,'Max Diversification'!$B$259:$AE$259))</f>
        <v>1.1588472926817868</v>
      </c>
    </row>
    <row r="171" spans="1:5" x14ac:dyDescent="0.2">
      <c r="A171" s="289">
        <f>'DJI Components'!A173</f>
        <v>44321</v>
      </c>
      <c r="B171" s="294">
        <f>B170*(1+'Cap-weighted'!AF170)</f>
        <v>1.2190720821346235</v>
      </c>
      <c r="C171" s="295">
        <f>C170*(1+'Equally-weighted'!AF170)</f>
        <v>1.2177706026197885</v>
      </c>
      <c r="D171" s="295">
        <f>D170*(1+'Max Diversification'!AF170)</f>
        <v>1.194957281486968</v>
      </c>
      <c r="E171" s="296">
        <f>E170*(1+SUMPRODUCT('Max Diversification'!B170:AE170,'Max Diversification'!$B$259:$AE$259))</f>
        <v>1.1619183460608533</v>
      </c>
    </row>
    <row r="172" spans="1:5" x14ac:dyDescent="0.2">
      <c r="A172" s="289">
        <f>'DJI Components'!A174</f>
        <v>44322</v>
      </c>
      <c r="B172" s="294">
        <f>B171*(1+'Cap-weighted'!AF171)</f>
        <v>1.2249896296313776</v>
      </c>
      <c r="C172" s="295">
        <f>C171*(1+'Equally-weighted'!AF171)</f>
        <v>1.2287890158149635</v>
      </c>
      <c r="D172" s="295">
        <f>D171*(1+'Max Diversification'!AF171)</f>
        <v>1.2060650723355644</v>
      </c>
      <c r="E172" s="296">
        <f>E171*(1+SUMPRODUCT('Max Diversification'!B171:AE171,'Max Diversification'!$B$259:$AE$259))</f>
        <v>1.1733717835541038</v>
      </c>
    </row>
    <row r="173" spans="1:5" x14ac:dyDescent="0.2">
      <c r="A173" s="289">
        <f>'DJI Components'!A175</f>
        <v>44323</v>
      </c>
      <c r="B173" s="294">
        <f>B172*(1+'Cap-weighted'!AF172)</f>
        <v>1.2291129154802554</v>
      </c>
      <c r="C173" s="295">
        <f>C172*(1+'Equally-weighted'!AF172)</f>
        <v>1.2359332773426617</v>
      </c>
      <c r="D173" s="295">
        <f>D172*(1+'Max Diversification'!AF172)</f>
        <v>1.214067331665599</v>
      </c>
      <c r="E173" s="296">
        <f>E172*(1+SUMPRODUCT('Max Diversification'!B172:AE172,'Max Diversification'!$B$259:$AE$259))</f>
        <v>1.1778321687544595</v>
      </c>
    </row>
    <row r="174" spans="1:5" x14ac:dyDescent="0.2">
      <c r="A174" s="289">
        <f>'DJI Components'!A176</f>
        <v>44326</v>
      </c>
      <c r="B174" s="294">
        <f>B173*(1+'Cap-weighted'!AF173)</f>
        <v>1.2544712383680712</v>
      </c>
      <c r="C174" s="295">
        <f>C173*(1+'Equally-weighted'!AF173)</f>
        <v>1.2345254605200013</v>
      </c>
      <c r="D174" s="295">
        <f>D173*(1+'Max Diversification'!AF173)</f>
        <v>1.2128476006487539</v>
      </c>
      <c r="E174" s="296">
        <f>E173*(1+SUMPRODUCT('Max Diversification'!B173:AE173,'Max Diversification'!$B$259:$AE$259))</f>
        <v>1.1780238496526549</v>
      </c>
    </row>
    <row r="175" spans="1:5" x14ac:dyDescent="0.2">
      <c r="A175" s="289">
        <f>'DJI Components'!A177</f>
        <v>44327</v>
      </c>
      <c r="B175" s="294">
        <f>B174*(1+'Cap-weighted'!AF174)</f>
        <v>1.2328888520518826</v>
      </c>
      <c r="C175" s="295">
        <f>C174*(1+'Equally-weighted'!AF174)</f>
        <v>1.2190904114275065</v>
      </c>
      <c r="D175" s="295">
        <f>D174*(1+'Max Diversification'!AF174)</f>
        <v>1.1963124605961248</v>
      </c>
      <c r="E175" s="296">
        <f>E174*(1+SUMPRODUCT('Max Diversification'!B174:AE174,'Max Diversification'!$B$259:$AE$259))</f>
        <v>1.1645000167796613</v>
      </c>
    </row>
    <row r="176" spans="1:5" x14ac:dyDescent="0.2">
      <c r="A176" s="289">
        <f>'DJI Components'!A178</f>
        <v>44328</v>
      </c>
      <c r="B176" s="294">
        <f>B175*(1+'Cap-weighted'!AF175)</f>
        <v>1.2038252217353902</v>
      </c>
      <c r="C176" s="295">
        <f>C175*(1+'Equally-weighted'!AF175)</f>
        <v>1.1972526034841473</v>
      </c>
      <c r="D176" s="295">
        <f>D175*(1+'Max Diversification'!AF175)</f>
        <v>1.1725217711862805</v>
      </c>
      <c r="E176" s="296">
        <f>E175*(1+SUMPRODUCT('Max Diversification'!B175:AE175,'Max Diversification'!$B$259:$AE$259))</f>
        <v>1.144350602305555</v>
      </c>
    </row>
    <row r="177" spans="1:5" x14ac:dyDescent="0.2">
      <c r="A177" s="289">
        <f>'DJI Components'!A179</f>
        <v>44329</v>
      </c>
      <c r="B177" s="294">
        <f>B176*(1+'Cap-weighted'!AF176)</f>
        <v>1.2310236533592389</v>
      </c>
      <c r="C177" s="295">
        <f>C176*(1+'Equally-weighted'!AF176)</f>
        <v>1.2122732473574771</v>
      </c>
      <c r="D177" s="295">
        <f>D176*(1+'Max Diversification'!AF176)</f>
        <v>1.1876650773625039</v>
      </c>
      <c r="E177" s="296">
        <f>E176*(1+SUMPRODUCT('Max Diversification'!B176:AE176,'Max Diversification'!$B$259:$AE$259))</f>
        <v>1.1592372818241705</v>
      </c>
    </row>
    <row r="178" spans="1:5" x14ac:dyDescent="0.2">
      <c r="A178" s="289">
        <f>'DJI Components'!A180</f>
        <v>44330</v>
      </c>
      <c r="B178" s="294">
        <f>B177*(1+'Cap-weighted'!AF177)</f>
        <v>1.2367730658838187</v>
      </c>
      <c r="C178" s="295">
        <f>C177*(1+'Equally-weighted'!AF177)</f>
        <v>1.2253105677513774</v>
      </c>
      <c r="D178" s="295">
        <f>D177*(1+'Max Diversification'!AF177)</f>
        <v>1.2002561644591183</v>
      </c>
      <c r="E178" s="296">
        <f>E177*(1+SUMPRODUCT('Max Diversification'!B177:AE177,'Max Diversification'!$B$259:$AE$259))</f>
        <v>1.168937087987981</v>
      </c>
    </row>
    <row r="179" spans="1:5" x14ac:dyDescent="0.2">
      <c r="A179" s="289">
        <f>'DJI Components'!A181</f>
        <v>44333</v>
      </c>
      <c r="B179" s="294">
        <f>B178*(1+'Cap-weighted'!AF178)</f>
        <v>1.2411972082328662</v>
      </c>
      <c r="C179" s="295">
        <f>C178*(1+'Equally-weighted'!AF178)</f>
        <v>1.2248650403027517</v>
      </c>
      <c r="D179" s="295">
        <f>D178*(1+'Max Diversification'!AF178)</f>
        <v>1.1983591929807165</v>
      </c>
      <c r="E179" s="296">
        <f>E178*(1+SUMPRODUCT('Max Diversification'!B178:AE178,'Max Diversification'!$B$259:$AE$259))</f>
        <v>1.1671945035318416</v>
      </c>
    </row>
    <row r="180" spans="1:5" x14ac:dyDescent="0.2">
      <c r="A180" s="289">
        <f>'DJI Components'!A182</f>
        <v>44334</v>
      </c>
      <c r="B180" s="294">
        <f>B179*(1+'Cap-weighted'!AF179)</f>
        <v>1.2286780927016945</v>
      </c>
      <c r="C180" s="295">
        <f>C179*(1+'Equally-weighted'!AF179)</f>
        <v>1.2147430791504785</v>
      </c>
      <c r="D180" s="295">
        <f>D179*(1+'Max Diversification'!AF179)</f>
        <v>1.1890338710994963</v>
      </c>
      <c r="E180" s="296">
        <f>E179*(1+SUMPRODUCT('Max Diversification'!B179:AE179,'Max Diversification'!$B$259:$AE$259))</f>
        <v>1.1602684924525515</v>
      </c>
    </row>
    <row r="181" spans="1:5" x14ac:dyDescent="0.2">
      <c r="A181" s="289">
        <f>'DJI Components'!A183</f>
        <v>44335</v>
      </c>
      <c r="B181" s="294">
        <f>B180*(1+'Cap-weighted'!AF180)</f>
        <v>1.2259642780778659</v>
      </c>
      <c r="C181" s="295">
        <f>C180*(1+'Equally-weighted'!AF180)</f>
        <v>1.2089872567512414</v>
      </c>
      <c r="D181" s="295">
        <f>D180*(1+'Max Diversification'!AF180)</f>
        <v>1.1832871017808628</v>
      </c>
      <c r="E181" s="296">
        <f>E180*(1+SUMPRODUCT('Max Diversification'!B180:AE180,'Max Diversification'!$B$259:$AE$259))</f>
        <v>1.1563143663961282</v>
      </c>
    </row>
    <row r="182" spans="1:5" x14ac:dyDescent="0.2">
      <c r="A182" s="289">
        <f>'DJI Components'!A184</f>
        <v>44336</v>
      </c>
      <c r="B182" s="294">
        <f>B181*(1+'Cap-weighted'!AF181)</f>
        <v>1.2205069470295349</v>
      </c>
      <c r="C182" s="295">
        <f>C181*(1+'Equally-weighted'!AF181)</f>
        <v>1.2156675329947237</v>
      </c>
      <c r="D182" s="295">
        <f>D181*(1+'Max Diversification'!AF181)</f>
        <v>1.1898538906068141</v>
      </c>
      <c r="E182" s="296">
        <f>E181*(1+SUMPRODUCT('Max Diversification'!B181:AE181,'Max Diversification'!$B$259:$AE$259))</f>
        <v>1.1633145279649468</v>
      </c>
    </row>
    <row r="183" spans="1:5" x14ac:dyDescent="0.2">
      <c r="A183" s="289">
        <f>'DJI Components'!A185</f>
        <v>44337</v>
      </c>
      <c r="B183" s="294">
        <f>B182*(1+'Cap-weighted'!AF182)</f>
        <v>1.221702748594939</v>
      </c>
      <c r="C183" s="295">
        <f>C182*(1+'Equally-weighted'!AF182)</f>
        <v>1.2186165555266837</v>
      </c>
      <c r="D183" s="295">
        <f>D182*(1+'Max Diversification'!AF182)</f>
        <v>1.1941718221887709</v>
      </c>
      <c r="E183" s="296">
        <f>E182*(1+SUMPRODUCT('Max Diversification'!B182:AE182,'Max Diversification'!$B$259:$AE$259))</f>
        <v>1.1638421073843519</v>
      </c>
    </row>
    <row r="184" spans="1:5" x14ac:dyDescent="0.2">
      <c r="A184" s="289">
        <f>'DJI Components'!A186</f>
        <v>44340</v>
      </c>
      <c r="B184" s="294">
        <f>B183*(1+'Cap-weighted'!AF183)</f>
        <v>1.2259753624386558</v>
      </c>
      <c r="C184" s="295">
        <f>C183*(1+'Equally-weighted'!AF183)</f>
        <v>1.226027476644838</v>
      </c>
      <c r="D184" s="295">
        <f>D183*(1+'Max Diversification'!AF183)</f>
        <v>1.2006698396895026</v>
      </c>
      <c r="E184" s="296">
        <f>E183*(1+SUMPRODUCT('Max Diversification'!B183:AE183,'Max Diversification'!$B$259:$AE$259))</f>
        <v>1.1692130868227069</v>
      </c>
    </row>
    <row r="185" spans="1:5" x14ac:dyDescent="0.2">
      <c r="A185" s="289">
        <f>'DJI Components'!A187</f>
        <v>44341</v>
      </c>
      <c r="B185" s="294">
        <f>B184*(1+'Cap-weighted'!AF184)</f>
        <v>1.2202266062155991</v>
      </c>
      <c r="C185" s="295">
        <f>C184*(1+'Equally-weighted'!AF184)</f>
        <v>1.2217839129090826</v>
      </c>
      <c r="D185" s="295">
        <f>D184*(1+'Max Diversification'!AF184)</f>
        <v>1.1978240333788781</v>
      </c>
      <c r="E185" s="296">
        <f>E184*(1+SUMPRODUCT('Max Diversification'!B184:AE184,'Max Diversification'!$B$259:$AE$259))</f>
        <v>1.1653232078396152</v>
      </c>
    </row>
    <row r="186" spans="1:5" x14ac:dyDescent="0.2">
      <c r="A186" s="289">
        <f>'DJI Components'!A188</f>
        <v>44342</v>
      </c>
      <c r="B186" s="294">
        <f>B185*(1+'Cap-weighted'!AF185)</f>
        <v>1.2192223435095126</v>
      </c>
      <c r="C186" s="295">
        <f>C185*(1+'Equally-weighted'!AF185)</f>
        <v>1.2209192236207227</v>
      </c>
      <c r="D186" s="295">
        <f>D185*(1+'Max Diversification'!AF185)</f>
        <v>1.1981937228885631</v>
      </c>
      <c r="E186" s="296">
        <f>E185*(1+SUMPRODUCT('Max Diversification'!B185:AE185,'Max Diversification'!$B$259:$AE$259))</f>
        <v>1.1639117670524266</v>
      </c>
    </row>
    <row r="187" spans="1:5" x14ac:dyDescent="0.2">
      <c r="A187" s="289">
        <f>'DJI Components'!A189</f>
        <v>44343</v>
      </c>
      <c r="B187" s="294">
        <f>B186*(1+'Cap-weighted'!AF186)</f>
        <v>1.2289166095069781</v>
      </c>
      <c r="C187" s="295">
        <f>C186*(1+'Equally-weighted'!AF186)</f>
        <v>1.2246177484845875</v>
      </c>
      <c r="D187" s="295">
        <f>D186*(1+'Max Diversification'!AF186)</f>
        <v>1.2031365309788635</v>
      </c>
      <c r="E187" s="296">
        <f>E186*(1+SUMPRODUCT('Max Diversification'!B186:AE186,'Max Diversification'!$B$259:$AE$259))</f>
        <v>1.1647021541348883</v>
      </c>
    </row>
    <row r="188" spans="1:5" x14ac:dyDescent="0.2">
      <c r="A188" s="289">
        <f>'DJI Components'!A190</f>
        <v>44344</v>
      </c>
      <c r="B188" s="294">
        <f>B187*(1+'Cap-weighted'!AF187)</f>
        <v>1.2279041539255537</v>
      </c>
      <c r="C188" s="295">
        <f>C187*(1+'Equally-weighted'!AF187)</f>
        <v>1.225914715693261</v>
      </c>
      <c r="D188" s="295">
        <f>D187*(1+'Max Diversification'!AF187)</f>
        <v>1.2053990028506931</v>
      </c>
      <c r="E188" s="296">
        <f>E187*(1+SUMPRODUCT('Max Diversification'!B187:AE187,'Max Diversification'!$B$259:$AE$259))</f>
        <v>1.1663118334355269</v>
      </c>
    </row>
    <row r="189" spans="1:5" x14ac:dyDescent="0.2">
      <c r="A189" s="289">
        <f>'DJI Components'!A191</f>
        <v>44348</v>
      </c>
      <c r="B189" s="294">
        <f>B188*(1+'Cap-weighted'!AF188)</f>
        <v>1.2285644415148134</v>
      </c>
      <c r="C189" s="295">
        <f>C188*(1+'Equally-weighted'!AF188)</f>
        <v>1.2276445953294786</v>
      </c>
      <c r="D189" s="295">
        <f>D188*(1+'Max Diversification'!AF188)</f>
        <v>1.2069999434469301</v>
      </c>
      <c r="E189" s="296">
        <f>E188*(1+SUMPRODUCT('Max Diversification'!B188:AE188,'Max Diversification'!$B$259:$AE$259))</f>
        <v>1.1633726714095278</v>
      </c>
    </row>
    <row r="190" spans="1:5" x14ac:dyDescent="0.2">
      <c r="A190" s="289">
        <f>'DJI Components'!A192</f>
        <v>44349</v>
      </c>
      <c r="B190" s="294">
        <f>B189*(1+'Cap-weighted'!AF189)</f>
        <v>1.2292099201463753</v>
      </c>
      <c r="C190" s="295">
        <f>C189*(1+'Equally-weighted'!AF189)</f>
        <v>1.2300131326239763</v>
      </c>
      <c r="D190" s="295">
        <f>D189*(1+'Max Diversification'!AF189)</f>
        <v>1.2078751196516326</v>
      </c>
      <c r="E190" s="296">
        <f>E189*(1+SUMPRODUCT('Max Diversification'!B189:AE189,'Max Diversification'!$B$259:$AE$259))</f>
        <v>1.1654364832923392</v>
      </c>
    </row>
    <row r="191" spans="1:5" x14ac:dyDescent="0.2">
      <c r="A191" s="289">
        <f>'DJI Components'!A193</f>
        <v>44350</v>
      </c>
      <c r="B191" s="294">
        <f>B190*(1+'Cap-weighted'!AF190)</f>
        <v>1.2315171944567875</v>
      </c>
      <c r="C191" s="295">
        <f>C190*(1+'Equally-weighted'!AF190)</f>
        <v>1.2307354312691672</v>
      </c>
      <c r="D191" s="295">
        <f>D190*(1+'Max Diversification'!AF190)</f>
        <v>1.207060336539636</v>
      </c>
      <c r="E191" s="296">
        <f>E190*(1+SUMPRODUCT('Max Diversification'!B190:AE190,'Max Diversification'!$B$259:$AE$259))</f>
        <v>1.1679055118907113</v>
      </c>
    </row>
    <row r="192" spans="1:5" x14ac:dyDescent="0.2">
      <c r="A192" s="289">
        <f>'DJI Components'!A194</f>
        <v>44351</v>
      </c>
      <c r="B192" s="294">
        <f>B191*(1+'Cap-weighted'!AF191)</f>
        <v>1.2457990915554513</v>
      </c>
      <c r="C192" s="295">
        <f>C191*(1+'Equally-weighted'!AF191)</f>
        <v>1.2379191876320081</v>
      </c>
      <c r="D192" s="295">
        <f>D191*(1+'Max Diversification'!AF191)</f>
        <v>1.2133213198788222</v>
      </c>
      <c r="E192" s="296">
        <f>E191*(1+SUMPRODUCT('Max Diversification'!B191:AE191,'Max Diversification'!$B$259:$AE$259))</f>
        <v>1.1743400961436852</v>
      </c>
    </row>
    <row r="193" spans="1:5" x14ac:dyDescent="0.2">
      <c r="A193" s="289">
        <f>'DJI Components'!A195</f>
        <v>44354</v>
      </c>
      <c r="B193" s="294">
        <f>B192*(1+'Cap-weighted'!AF192)</f>
        <v>1.2319752892723064</v>
      </c>
      <c r="C193" s="295">
        <f>C192*(1+'Equally-weighted'!AF192)</f>
        <v>1.2332271090703486</v>
      </c>
      <c r="D193" s="295">
        <f>D192*(1+'Max Diversification'!AF192)</f>
        <v>1.2089175114135957</v>
      </c>
      <c r="E193" s="296">
        <f>E192*(1+SUMPRODUCT('Max Diversification'!B192:AE192,'Max Diversification'!$B$259:$AE$259))</f>
        <v>1.1700481775550293</v>
      </c>
    </row>
    <row r="194" spans="1:5" x14ac:dyDescent="0.2">
      <c r="A194" s="289">
        <f>'DJI Components'!A196</f>
        <v>44355</v>
      </c>
      <c r="B194" s="294">
        <f>B193*(1+'Cap-weighted'!AF193)</f>
        <v>1.2311151440944266</v>
      </c>
      <c r="C194" s="295">
        <f>C193*(1+'Equally-weighted'!AF193)</f>
        <v>1.231809374356351</v>
      </c>
      <c r="D194" s="295">
        <f>D193*(1+'Max Diversification'!AF193)</f>
        <v>1.207855570442433</v>
      </c>
      <c r="E194" s="296">
        <f>E193*(1+SUMPRODUCT('Max Diversification'!B193:AE193,'Max Diversification'!$B$259:$AE$259))</f>
        <v>1.167687165896425</v>
      </c>
    </row>
    <row r="195" spans="1:5" x14ac:dyDescent="0.2">
      <c r="A195" s="289">
        <f>'DJI Components'!A197</f>
        <v>44356</v>
      </c>
      <c r="B195" s="294">
        <f>B194*(1+'Cap-weighted'!AF194)</f>
        <v>1.2262168495454588</v>
      </c>
      <c r="C195" s="295">
        <f>C194*(1+'Equally-weighted'!AF194)</f>
        <v>1.227301122026131</v>
      </c>
      <c r="D195" s="295">
        <f>D194*(1+'Max Diversification'!AF194)</f>
        <v>1.2025256181913764</v>
      </c>
      <c r="E195" s="296">
        <f>E194*(1+SUMPRODUCT('Max Diversification'!B194:AE194,'Max Diversification'!$B$259:$AE$259))</f>
        <v>1.1661079954475779</v>
      </c>
    </row>
    <row r="196" spans="1:5" x14ac:dyDescent="0.2">
      <c r="A196" s="289">
        <f>'DJI Components'!A198</f>
        <v>44357</v>
      </c>
      <c r="B196" s="294">
        <f>B195*(1+'Cap-weighted'!AF195)</f>
        <v>1.2288780817401637</v>
      </c>
      <c r="C196" s="295">
        <f>C195*(1+'Equally-weighted'!AF195)</f>
        <v>1.230833185250046</v>
      </c>
      <c r="D196" s="295">
        <f>D195*(1+'Max Diversification'!AF195)</f>
        <v>1.2031923858622906</v>
      </c>
      <c r="E196" s="296">
        <f>E195*(1+SUMPRODUCT('Max Diversification'!B195:AE195,'Max Diversification'!$B$259:$AE$259))</f>
        <v>1.172542940668142</v>
      </c>
    </row>
    <row r="197" spans="1:5" x14ac:dyDescent="0.2">
      <c r="A197" s="289">
        <f>'DJI Components'!A199</f>
        <v>44358</v>
      </c>
      <c r="B197" s="294">
        <f>B196*(1+'Cap-weighted'!AF196)</f>
        <v>1.2268474145178458</v>
      </c>
      <c r="C197" s="295">
        <f>C196*(1+'Equally-weighted'!AF196)</f>
        <v>1.2317165115434423</v>
      </c>
      <c r="D197" s="295">
        <f>D196*(1+'Max Diversification'!AF196)</f>
        <v>1.2036587741389091</v>
      </c>
      <c r="E197" s="296">
        <f>E196*(1+SUMPRODUCT('Max Diversification'!B196:AE196,'Max Diversification'!$B$259:$AE$259))</f>
        <v>1.1742410993821766</v>
      </c>
    </row>
    <row r="198" spans="1:5" x14ac:dyDescent="0.2">
      <c r="A198" s="289">
        <f>'DJI Components'!A200</f>
        <v>44361</v>
      </c>
      <c r="B198" s="294">
        <f>B197*(1+'Cap-weighted'!AF197)</f>
        <v>1.2180860361846366</v>
      </c>
      <c r="C198" s="295">
        <f>C197*(1+'Equally-weighted'!AF197)</f>
        <v>1.2277682383271271</v>
      </c>
      <c r="D198" s="295">
        <f>D197*(1+'Max Diversification'!AF197)</f>
        <v>1.2006618105500095</v>
      </c>
      <c r="E198" s="296">
        <f>E197*(1+SUMPRODUCT('Max Diversification'!B197:AE197,'Max Diversification'!$B$259:$AE$259))</f>
        <v>1.1707189703533896</v>
      </c>
    </row>
    <row r="199" spans="1:5" x14ac:dyDescent="0.2">
      <c r="A199" s="289">
        <f>'DJI Components'!A201</f>
        <v>44362</v>
      </c>
      <c r="B199" s="294">
        <f>B198*(1+'Cap-weighted'!AF198)</f>
        <v>1.2135201653680461</v>
      </c>
      <c r="C199" s="295">
        <f>C198*(1+'Equally-weighted'!AF198)</f>
        <v>1.2251572778764053</v>
      </c>
      <c r="D199" s="295">
        <f>D198*(1+'Max Diversification'!AF198)</f>
        <v>1.197365674241752</v>
      </c>
      <c r="E199" s="296">
        <f>E198*(1+SUMPRODUCT('Max Diversification'!B198:AE198,'Max Diversification'!$B$259:$AE$259))</f>
        <v>1.1668872340529939</v>
      </c>
    </row>
    <row r="200" spans="1:5" x14ac:dyDescent="0.2">
      <c r="A200" s="289">
        <f>'DJI Components'!A202</f>
        <v>44363</v>
      </c>
      <c r="B200" s="294">
        <f>B199*(1+'Cap-weighted'!AF199)</f>
        <v>1.1914172205153726</v>
      </c>
      <c r="C200" s="295">
        <f>C199*(1+'Equally-weighted'!AF199)</f>
        <v>1.215105818324139</v>
      </c>
      <c r="D200" s="295">
        <f>D199*(1+'Max Diversification'!AF199)</f>
        <v>1.1880916690346803</v>
      </c>
      <c r="E200" s="296">
        <f>E199*(1+SUMPRODUCT('Max Diversification'!B199:AE199,'Max Diversification'!$B$259:$AE$259))</f>
        <v>1.1581312091290654</v>
      </c>
    </row>
    <row r="201" spans="1:5" x14ac:dyDescent="0.2">
      <c r="A201" s="289">
        <f>'DJI Components'!A203</f>
        <v>44364</v>
      </c>
      <c r="B201" s="294">
        <f>B200*(1+'Cap-weighted'!AF200)</f>
        <v>1.1809310193376816</v>
      </c>
      <c r="C201" s="295">
        <f>C200*(1+'Equally-weighted'!AF200)</f>
        <v>1.2074635921041037</v>
      </c>
      <c r="D201" s="295">
        <f>D200*(1+'Max Diversification'!AF200)</f>
        <v>1.1807530355383671</v>
      </c>
      <c r="E201" s="296">
        <f>E200*(1+SUMPRODUCT('Max Diversification'!B200:AE200,'Max Diversification'!$B$259:$AE$259))</f>
        <v>1.1548149532259007</v>
      </c>
    </row>
    <row r="202" spans="1:5" x14ac:dyDescent="0.2">
      <c r="A202" s="289">
        <f>'DJI Components'!A204</f>
        <v>44365</v>
      </c>
      <c r="B202" s="294">
        <f>B201*(1+'Cap-weighted'!AF201)</f>
        <v>1.1596616058755134</v>
      </c>
      <c r="C202" s="295">
        <f>C201*(1+'Equally-weighted'!AF201)</f>
        <v>1.1868645715512227</v>
      </c>
      <c r="D202" s="295">
        <f>D201*(1+'Max Diversification'!AF201)</f>
        <v>1.1621334610548328</v>
      </c>
      <c r="E202" s="296">
        <f>E201*(1+SUMPRODUCT('Max Diversification'!B201:AE201,'Max Diversification'!$B$259:$AE$259))</f>
        <v>1.1356671251272685</v>
      </c>
    </row>
    <row r="203" spans="1:5" x14ac:dyDescent="0.2">
      <c r="A203" s="289">
        <f>'DJI Components'!A205</f>
        <v>44368</v>
      </c>
      <c r="B203" s="294">
        <f>B202*(1+'Cap-weighted'!AF202)</f>
        <v>1.1813185737865144</v>
      </c>
      <c r="C203" s="295">
        <f>C202*(1+'Equally-weighted'!AF202)</f>
        <v>1.2067642478833069</v>
      </c>
      <c r="D203" s="295">
        <f>D202*(1+'Max Diversification'!AF202)</f>
        <v>1.1826213813890125</v>
      </c>
      <c r="E203" s="296">
        <f>E202*(1+SUMPRODUCT('Max Diversification'!B202:AE202,'Max Diversification'!$B$259:$AE$259))</f>
        <v>1.1522034242209538</v>
      </c>
    </row>
    <row r="204" spans="1:5" x14ac:dyDescent="0.2">
      <c r="A204" s="289">
        <f>'DJI Components'!A206</f>
        <v>44369</v>
      </c>
      <c r="B204" s="294">
        <f>B203*(1+'Cap-weighted'!AF203)</f>
        <v>1.1808786028306486</v>
      </c>
      <c r="C204" s="295">
        <f>C203*(1+'Equally-weighted'!AF203)</f>
        <v>1.2088482840213091</v>
      </c>
      <c r="D204" s="295">
        <f>D203*(1+'Max Diversification'!AF203)</f>
        <v>1.1850165086089821</v>
      </c>
      <c r="E204" s="296">
        <f>E203*(1+SUMPRODUCT('Max Diversification'!B203:AE203,'Max Diversification'!$B$259:$AE$259))</f>
        <v>1.154560365113426</v>
      </c>
    </row>
    <row r="205" spans="1:5" x14ac:dyDescent="0.2">
      <c r="A205" s="289">
        <f>'DJI Components'!A207</f>
        <v>44370</v>
      </c>
      <c r="B205" s="294">
        <f>B204*(1+'Cap-weighted'!AF204)</f>
        <v>1.1642050776035717</v>
      </c>
      <c r="C205" s="295">
        <f>C204*(1+'Equally-weighted'!AF204)</f>
        <v>1.2056123116618753</v>
      </c>
      <c r="D205" s="295">
        <f>D204*(1+'Max Diversification'!AF204)</f>
        <v>1.1825260789941643</v>
      </c>
      <c r="E205" s="296">
        <f>E204*(1+SUMPRODUCT('Max Diversification'!B204:AE204,'Max Diversification'!$B$259:$AE$259))</f>
        <v>1.1507599735158793</v>
      </c>
    </row>
    <row r="206" spans="1:5" x14ac:dyDescent="0.2">
      <c r="A206" s="289">
        <f>'DJI Components'!A208</f>
        <v>44371</v>
      </c>
      <c r="B206" s="294">
        <f>B205*(1+'Cap-weighted'!AF205)</f>
        <v>1.1697246408783453</v>
      </c>
      <c r="C206" s="295">
        <f>C205*(1+'Equally-weighted'!AF205)</f>
        <v>1.2155736352888364</v>
      </c>
      <c r="D206" s="295">
        <f>D205*(1+'Max Diversification'!AF205)</f>
        <v>1.1937871216791645</v>
      </c>
      <c r="E206" s="296">
        <f>E205*(1+SUMPRODUCT('Max Diversification'!B205:AE205,'Max Diversification'!$B$259:$AE$259))</f>
        <v>1.1582298744050366</v>
      </c>
    </row>
    <row r="207" spans="1:5" x14ac:dyDescent="0.2">
      <c r="A207" s="289">
        <f>'DJI Components'!A209</f>
        <v>44372</v>
      </c>
      <c r="B207" s="294">
        <f>B206*(1+'Cap-weighted'!AF206)</f>
        <v>1.1787349593217964</v>
      </c>
      <c r="C207" s="295">
        <f>C206*(1+'Equally-weighted'!AF206)</f>
        <v>1.2256264169984443</v>
      </c>
      <c r="D207" s="295">
        <f>D206*(1+'Max Diversification'!AF206)</f>
        <v>1.2020613244728859</v>
      </c>
      <c r="E207" s="296">
        <f>E206*(1+SUMPRODUCT('Max Diversification'!B206:AE206,'Max Diversification'!$B$259:$AE$259))</f>
        <v>1.1689230906252583</v>
      </c>
    </row>
    <row r="208" spans="1:5" x14ac:dyDescent="0.2">
      <c r="A208" s="289">
        <f>'DJI Components'!A210</f>
        <v>44375</v>
      </c>
      <c r="B208" s="294">
        <f>B207*(1+'Cap-weighted'!AF207)</f>
        <v>1.1891992056683418</v>
      </c>
      <c r="C208" s="295">
        <f>C207*(1+'Equally-weighted'!AF207)</f>
        <v>1.220884637666545</v>
      </c>
      <c r="D208" s="295">
        <f>D207*(1+'Max Diversification'!AF207)</f>
        <v>1.1968050308493492</v>
      </c>
      <c r="E208" s="296">
        <f>E207*(1+SUMPRODUCT('Max Diversification'!B207:AE207,'Max Diversification'!$B$259:$AE$259))</f>
        <v>1.1660897910310213</v>
      </c>
    </row>
    <row r="209" spans="1:5" x14ac:dyDescent="0.2">
      <c r="A209" s="289">
        <f>'DJI Components'!A211</f>
        <v>44376</v>
      </c>
      <c r="B209" s="294">
        <f>B208*(1+'Cap-weighted'!AF208)</f>
        <v>1.1863674856011053</v>
      </c>
      <c r="C209" s="295">
        <f>C208*(1+'Equally-weighted'!AF208)</f>
        <v>1.2201393854875731</v>
      </c>
      <c r="D209" s="295">
        <f>D208*(1+'Max Diversification'!AF208)</f>
        <v>1.197119912754671</v>
      </c>
      <c r="E209" s="296">
        <f>E208*(1+SUMPRODUCT('Max Diversification'!B208:AE208,'Max Diversification'!$B$259:$AE$259))</f>
        <v>1.1659758753577254</v>
      </c>
    </row>
    <row r="210" spans="1:5" x14ac:dyDescent="0.2">
      <c r="A210" s="289">
        <f>'DJI Components'!A212</f>
        <v>44377</v>
      </c>
      <c r="B210" s="294">
        <f>B209*(1+'Cap-weighted'!AF209)</f>
        <v>1.2019867451627253</v>
      </c>
      <c r="C210" s="295">
        <f>C209*(1+'Equally-weighted'!AF209)</f>
        <v>1.2271056499441322</v>
      </c>
      <c r="D210" s="295">
        <f>D209*(1+'Max Diversification'!AF209)</f>
        <v>1.2044585462509845</v>
      </c>
      <c r="E210" s="296">
        <f>E209*(1+SUMPRODUCT('Max Diversification'!B209:AE209,'Max Diversification'!$B$259:$AE$259))</f>
        <v>1.1717659054663914</v>
      </c>
    </row>
    <row r="211" spans="1:5" x14ac:dyDescent="0.2">
      <c r="A211" s="289">
        <f>'DJI Components'!A213</f>
        <v>44378</v>
      </c>
      <c r="B211" s="294">
        <f>B210*(1+'Cap-weighted'!AF210)</f>
        <v>1.2049268216611828</v>
      </c>
      <c r="C211" s="295">
        <f>C210*(1+'Equally-weighted'!AF210)</f>
        <v>1.2296817852228108</v>
      </c>
      <c r="D211" s="295">
        <f>D210*(1+'Max Diversification'!AF210)</f>
        <v>1.2090323630176429</v>
      </c>
      <c r="E211" s="296">
        <f>E210*(1+SUMPRODUCT('Max Diversification'!B210:AE210,'Max Diversification'!$B$259:$AE$259))</f>
        <v>1.174772944369928</v>
      </c>
    </row>
    <row r="212" spans="1:5" x14ac:dyDescent="0.2">
      <c r="A212" s="289">
        <f>'DJI Components'!A214</f>
        <v>44379</v>
      </c>
      <c r="B212" s="294">
        <f>B211*(1+'Cap-weighted'!AF211)</f>
        <v>1.209815786630968</v>
      </c>
      <c r="C212" s="295">
        <f>C211*(1+'Equally-weighted'!AF211)</f>
        <v>1.2339227208441446</v>
      </c>
      <c r="D212" s="295">
        <f>D211*(1+'Max Diversification'!AF211)</f>
        <v>1.2143672025709993</v>
      </c>
      <c r="E212" s="296">
        <f>E211*(1+SUMPRODUCT('Max Diversification'!B211:AE211,'Max Diversification'!$B$259:$AE$259))</f>
        <v>1.1800792863324199</v>
      </c>
    </row>
    <row r="213" spans="1:5" x14ac:dyDescent="0.2">
      <c r="A213" s="289">
        <f>'DJI Components'!A215</f>
        <v>44383</v>
      </c>
      <c r="B213" s="294">
        <f>B212*(1+'Cap-weighted'!AF212)</f>
        <v>1.1915815250510018</v>
      </c>
      <c r="C213" s="295">
        <f>C212*(1+'Equally-weighted'!AF212)</f>
        <v>1.2256751558988035</v>
      </c>
      <c r="D213" s="295">
        <f>D212*(1+'Max Diversification'!AF212)</f>
        <v>1.2070718566093424</v>
      </c>
      <c r="E213" s="296">
        <f>E212*(1+SUMPRODUCT('Max Diversification'!B212:AE212,'Max Diversification'!$B$259:$AE$259))</f>
        <v>1.1739137935687503</v>
      </c>
    </row>
    <row r="214" spans="1:5" x14ac:dyDescent="0.2">
      <c r="A214" s="289">
        <f>'DJI Components'!A216</f>
        <v>44384</v>
      </c>
      <c r="B214" s="294">
        <f>B213*(1+'Cap-weighted'!AF213)</f>
        <v>1.2093179736418065</v>
      </c>
      <c r="C214" s="295">
        <f>C213*(1+'Equally-weighted'!AF213)</f>
        <v>1.2295557747004993</v>
      </c>
      <c r="D214" s="295">
        <f>D213*(1+'Max Diversification'!AF213)</f>
        <v>1.2107170859390208</v>
      </c>
      <c r="E214" s="296">
        <f>E213*(1+SUMPRODUCT('Max Diversification'!B213:AE213,'Max Diversification'!$B$259:$AE$259))</f>
        <v>1.1790474572334682</v>
      </c>
    </row>
    <row r="215" spans="1:5" x14ac:dyDescent="0.2">
      <c r="A215" s="289">
        <f>'DJI Components'!A217</f>
        <v>44385</v>
      </c>
      <c r="B215" s="294">
        <f>B214*(1+'Cap-weighted'!AF214)</f>
        <v>1.1998805138266952</v>
      </c>
      <c r="C215" s="295">
        <f>C214*(1+'Equally-weighted'!AF214)</f>
        <v>1.2206724410065335</v>
      </c>
      <c r="D215" s="295">
        <f>D214*(1+'Max Diversification'!AF214)</f>
        <v>1.2016455546843734</v>
      </c>
      <c r="E215" s="296">
        <f>E214*(1+SUMPRODUCT('Max Diversification'!B214:AE214,'Max Diversification'!$B$259:$AE$259))</f>
        <v>1.1700449012642067</v>
      </c>
    </row>
    <row r="216" spans="1:5" x14ac:dyDescent="0.2">
      <c r="A216" s="289">
        <f>'DJI Components'!A218</f>
        <v>44386</v>
      </c>
      <c r="B216" s="294">
        <f>B215*(1+'Cap-weighted'!AF215)</f>
        <v>1.2162544052559559</v>
      </c>
      <c r="C216" s="295">
        <f>C215*(1+'Equally-weighted'!AF215)</f>
        <v>1.2362049653162637</v>
      </c>
      <c r="D216" s="295">
        <f>D215*(1+'Max Diversification'!AF215)</f>
        <v>1.2172929511835291</v>
      </c>
      <c r="E216" s="296">
        <f>E215*(1+SUMPRODUCT('Max Diversification'!B215:AE215,'Max Diversification'!$B$259:$AE$259))</f>
        <v>1.1826828558081566</v>
      </c>
    </row>
    <row r="217" spans="1:5" x14ac:dyDescent="0.2">
      <c r="A217" s="289">
        <f>'DJI Components'!A219</f>
        <v>44389</v>
      </c>
      <c r="B217" s="294">
        <f>B216*(1+'Cap-weighted'!AF216)</f>
        <v>1.2101077713805024</v>
      </c>
      <c r="C217" s="295">
        <f>C216*(1+'Equally-weighted'!AF216)</f>
        <v>1.2396728919032058</v>
      </c>
      <c r="D217" s="295">
        <f>D216*(1+'Max Diversification'!AF216)</f>
        <v>1.2216922214394772</v>
      </c>
      <c r="E217" s="296">
        <f>E216*(1+SUMPRODUCT('Max Diversification'!B216:AE216,'Max Diversification'!$B$259:$AE$259))</f>
        <v>1.1854272769938321</v>
      </c>
    </row>
    <row r="218" spans="1:5" x14ac:dyDescent="0.2">
      <c r="A218" s="289">
        <f>'DJI Components'!A220</f>
        <v>44390</v>
      </c>
      <c r="B218" s="294">
        <f>B217*(1+'Cap-weighted'!AF217)</f>
        <v>1.2078651790326489</v>
      </c>
      <c r="C218" s="295">
        <f>C217*(1+'Equally-weighted'!AF217)</f>
        <v>1.2365925406871323</v>
      </c>
      <c r="D218" s="295">
        <f>D217*(1+'Max Diversification'!AF217)</f>
        <v>1.2179433114824367</v>
      </c>
      <c r="E218" s="296">
        <f>E217*(1+SUMPRODUCT('Max Diversification'!B217:AE217,'Max Diversification'!$B$259:$AE$259))</f>
        <v>1.1853608090152263</v>
      </c>
    </row>
    <row r="219" spans="1:5" x14ac:dyDescent="0.2">
      <c r="A219" s="289">
        <f>'DJI Components'!A221</f>
        <v>44391</v>
      </c>
      <c r="B219" s="294">
        <f>B218*(1+'Cap-weighted'!AF218)</f>
        <v>1.2271617546438165</v>
      </c>
      <c r="C219" s="295">
        <f>C218*(1+'Equally-weighted'!AF218)</f>
        <v>1.2389836869987512</v>
      </c>
      <c r="D219" s="295">
        <f>D218*(1+'Max Diversification'!AF218)</f>
        <v>1.2194946808696319</v>
      </c>
      <c r="E219" s="296">
        <f>E218*(1+SUMPRODUCT('Max Diversification'!B218:AE218,'Max Diversification'!$B$259:$AE$259))</f>
        <v>1.1906669661738203</v>
      </c>
    </row>
    <row r="220" spans="1:5" x14ac:dyDescent="0.2">
      <c r="A220" s="289">
        <f>'DJI Components'!A222</f>
        <v>44392</v>
      </c>
      <c r="B220" s="294">
        <f>B219*(1+'Cap-weighted'!AF219)</f>
        <v>1.2258486687200467</v>
      </c>
      <c r="C220" s="295">
        <f>C219*(1+'Equally-weighted'!AF219)</f>
        <v>1.2390655728430178</v>
      </c>
      <c r="D220" s="295">
        <f>D219*(1+'Max Diversification'!AF219)</f>
        <v>1.2213724522318554</v>
      </c>
      <c r="E220" s="296">
        <f>E219*(1+SUMPRODUCT('Max Diversification'!B219:AE219,'Max Diversification'!$B$259:$AE$259))</f>
        <v>1.1922496609944737</v>
      </c>
    </row>
    <row r="221" spans="1:5" x14ac:dyDescent="0.2">
      <c r="A221" s="289">
        <f>'DJI Components'!A223</f>
        <v>44393</v>
      </c>
      <c r="B221" s="294">
        <f>B220*(1+'Cap-weighted'!AF220)</f>
        <v>1.2066934466258117</v>
      </c>
      <c r="C221" s="295">
        <f>C220*(1+'Equally-weighted'!AF220)</f>
        <v>1.2282445553116488</v>
      </c>
      <c r="D221" s="295">
        <f>D220*(1+'Max Diversification'!AF220)</f>
        <v>1.210928636310002</v>
      </c>
      <c r="E221" s="296">
        <f>E220*(1+SUMPRODUCT('Max Diversification'!B220:AE220,'Max Diversification'!$B$259:$AE$259))</f>
        <v>1.1858958937631496</v>
      </c>
    </row>
    <row r="222" spans="1:5" x14ac:dyDescent="0.2">
      <c r="A222" s="289">
        <f>'DJI Components'!A224</f>
        <v>44396</v>
      </c>
      <c r="B222" s="294">
        <f>B221*(1+'Cap-weighted'!AF221)</f>
        <v>1.1958034731155576</v>
      </c>
      <c r="C222" s="295">
        <f>C221*(1+'Equally-weighted'!AF221)</f>
        <v>1.2041751257407169</v>
      </c>
      <c r="D222" s="295">
        <f>D221*(1+'Max Diversification'!AF221)</f>
        <v>1.1855911157222412</v>
      </c>
      <c r="E222" s="296">
        <f>E221*(1+SUMPRODUCT('Max Diversification'!B221:AE221,'Max Diversification'!$B$259:$AE$259))</f>
        <v>1.1658560714354436</v>
      </c>
    </row>
    <row r="223" spans="1:5" x14ac:dyDescent="0.2">
      <c r="A223" s="289">
        <f>'DJI Components'!A225</f>
        <v>44397</v>
      </c>
      <c r="B223" s="294">
        <f>B222*(1+'Cap-weighted'!AF222)</f>
        <v>1.2152915289080755</v>
      </c>
      <c r="C223" s="295">
        <f>C222*(1+'Equally-weighted'!AF222)</f>
        <v>1.220835105373322</v>
      </c>
      <c r="D223" s="295">
        <f>D222*(1+'Max Diversification'!AF222)</f>
        <v>1.2047894864352915</v>
      </c>
      <c r="E223" s="296">
        <f>E222*(1+SUMPRODUCT('Max Diversification'!B222:AE222,'Max Diversification'!$B$259:$AE$259))</f>
        <v>1.1781859967512531</v>
      </c>
    </row>
    <row r="224" spans="1:5" x14ac:dyDescent="0.2">
      <c r="A224" s="289">
        <f>'DJI Components'!A226</f>
        <v>44398</v>
      </c>
      <c r="B224" s="294">
        <f>B223*(1+'Cap-weighted'!AF223)</f>
        <v>1.2148626330939969</v>
      </c>
      <c r="C224" s="295">
        <f>C223*(1+'Equally-weighted'!AF223)</f>
        <v>1.2317477002768096</v>
      </c>
      <c r="D224" s="295">
        <f>D223*(1+'Max Diversification'!AF223)</f>
        <v>1.2147738959409549</v>
      </c>
      <c r="E224" s="296">
        <f>E223*(1+SUMPRODUCT('Max Diversification'!B223:AE223,'Max Diversification'!$B$259:$AE$259))</f>
        <v>1.1859682314608002</v>
      </c>
    </row>
    <row r="225" spans="1:5" x14ac:dyDescent="0.2">
      <c r="A225" s="289">
        <f>'DJI Components'!A227</f>
        <v>44399</v>
      </c>
      <c r="B225" s="294">
        <f>B224*(1+'Cap-weighted'!AF224)</f>
        <v>1.2047024973012148</v>
      </c>
      <c r="C225" s="295">
        <f>C224*(1+'Equally-weighted'!AF224)</f>
        <v>1.2317605883416278</v>
      </c>
      <c r="D225" s="295">
        <f>D224*(1+'Max Diversification'!AF224)</f>
        <v>1.2156588467502574</v>
      </c>
      <c r="E225" s="296">
        <f>E224*(1+SUMPRODUCT('Max Diversification'!B224:AE224,'Max Diversification'!$B$259:$AE$259))</f>
        <v>1.1874829710806656</v>
      </c>
    </row>
    <row r="226" spans="1:5" x14ac:dyDescent="0.2">
      <c r="A226" s="289">
        <f>'DJI Components'!A228</f>
        <v>44400</v>
      </c>
      <c r="B226" s="294">
        <f>B225*(1+'Cap-weighted'!AF225)</f>
        <v>1.2133741466778762</v>
      </c>
      <c r="C226" s="295">
        <f>C225*(1+'Equally-weighted'!AF225)</f>
        <v>1.2378022122280714</v>
      </c>
      <c r="D226" s="295">
        <f>D225*(1+'Max Diversification'!AF225)</f>
        <v>1.2239742425205067</v>
      </c>
      <c r="E226" s="296">
        <f>E225*(1+SUMPRODUCT('Max Diversification'!B225:AE225,'Max Diversification'!$B$259:$AE$259))</f>
        <v>1.1951416369439172</v>
      </c>
    </row>
    <row r="227" spans="1:5" x14ac:dyDescent="0.2">
      <c r="A227" s="289">
        <f>'DJI Components'!A229</f>
        <v>44403</v>
      </c>
      <c r="B227" s="294">
        <f>B226*(1+'Cap-weighted'!AF226)</f>
        <v>1.2202601426060777</v>
      </c>
      <c r="C227" s="295">
        <f>C226*(1+'Equally-weighted'!AF226)</f>
        <v>1.2437380283174402</v>
      </c>
      <c r="D227" s="295">
        <f>D226*(1+'Max Diversification'!AF226)</f>
        <v>1.226863336365787</v>
      </c>
      <c r="E227" s="296">
        <f>E226*(1+SUMPRODUCT('Max Diversification'!B226:AE226,'Max Diversification'!$B$259:$AE$259))</f>
        <v>1.1981448639339398</v>
      </c>
    </row>
    <row r="228" spans="1:5" x14ac:dyDescent="0.2">
      <c r="A228" s="289">
        <f>'DJI Components'!A230</f>
        <v>44404</v>
      </c>
      <c r="B228" s="294">
        <f>B227*(1+'Cap-weighted'!AF227)</f>
        <v>1.2130676081902745</v>
      </c>
      <c r="C228" s="295">
        <f>C227*(1+'Equally-weighted'!AF227)</f>
        <v>1.2409524891209827</v>
      </c>
      <c r="D228" s="295">
        <f>D227*(1+'Max Diversification'!AF227)</f>
        <v>1.2238684673350158</v>
      </c>
      <c r="E228" s="296">
        <f>E227*(1+SUMPRODUCT('Max Diversification'!B227:AE227,'Max Diversification'!$B$259:$AE$259))</f>
        <v>1.1979069758776364</v>
      </c>
    </row>
    <row r="229" spans="1:5" x14ac:dyDescent="0.2">
      <c r="A229" s="289">
        <f>'DJI Components'!A231</f>
        <v>44405</v>
      </c>
      <c r="B229" s="294">
        <f>B228*(1+'Cap-weighted'!AF228)</f>
        <v>1.1999712714796915</v>
      </c>
      <c r="C229" s="295">
        <f>C228*(1+'Equally-weighted'!AF228)</f>
        <v>1.2368155621914163</v>
      </c>
      <c r="D229" s="295">
        <f>D228*(1+'Max Diversification'!AF228)</f>
        <v>1.2194143894747047</v>
      </c>
      <c r="E229" s="296">
        <f>E228*(1+SUMPRODUCT('Max Diversification'!B228:AE228,'Max Diversification'!$B$259:$AE$259))</f>
        <v>1.1905806512823303</v>
      </c>
    </row>
    <row r="230" spans="1:5" x14ac:dyDescent="0.2">
      <c r="A230" s="289">
        <f>'DJI Components'!A232</f>
        <v>44406</v>
      </c>
      <c r="B230" s="294">
        <f>B229*(1+'Cap-weighted'!AF229)</f>
        <v>1.1991942320874962</v>
      </c>
      <c r="C230" s="295">
        <f>C229*(1+'Equally-weighted'!AF229)</f>
        <v>1.2421436123411898</v>
      </c>
      <c r="D230" s="295">
        <f>D229*(1+'Max Diversification'!AF229)</f>
        <v>1.2247764582837319</v>
      </c>
      <c r="E230" s="296">
        <f>E229*(1+SUMPRODUCT('Max Diversification'!B229:AE229,'Max Diversification'!$B$259:$AE$259))</f>
        <v>1.1951968038279863</v>
      </c>
    </row>
    <row r="231" spans="1:5" x14ac:dyDescent="0.2">
      <c r="A231" s="289">
        <f>'DJI Components'!A233</f>
        <v>44407</v>
      </c>
      <c r="B231" s="294">
        <f>B230*(1+'Cap-weighted'!AF230)</f>
        <v>1.197758553604346</v>
      </c>
      <c r="C231" s="295">
        <f>C230*(1+'Equally-weighted'!AF230)</f>
        <v>1.2379629674183243</v>
      </c>
      <c r="D231" s="295">
        <f>D230*(1+'Max Diversification'!AF230)</f>
        <v>1.2195728777064299</v>
      </c>
      <c r="E231" s="296">
        <f>E230*(1+SUMPRODUCT('Max Diversification'!B230:AE230,'Max Diversification'!$B$259:$AE$259))</f>
        <v>1.1941099652917213</v>
      </c>
    </row>
    <row r="232" spans="1:5" x14ac:dyDescent="0.2">
      <c r="A232" s="289">
        <f>'DJI Components'!A234</f>
        <v>44410</v>
      </c>
      <c r="B232" s="294">
        <f>B231*(1+'Cap-weighted'!AF231)</f>
        <v>1.195135037992834</v>
      </c>
      <c r="C232" s="295">
        <f>C231*(1+'Equally-weighted'!AF231)</f>
        <v>1.2337901058483838</v>
      </c>
      <c r="D232" s="295">
        <f>D231*(1+'Max Diversification'!AF231)</f>
        <v>1.2161758535149818</v>
      </c>
      <c r="E232" s="296">
        <f>E231*(1+SUMPRODUCT('Max Diversification'!B231:AE231,'Max Diversification'!$B$259:$AE$259))</f>
        <v>1.1902764858261456</v>
      </c>
    </row>
    <row r="233" spans="1:5" x14ac:dyDescent="0.2">
      <c r="A233" s="289">
        <f>'DJI Components'!A235</f>
        <v>44411</v>
      </c>
      <c r="B233" s="294">
        <f>B232*(1+'Cap-weighted'!AF232)</f>
        <v>1.2163749619181825</v>
      </c>
      <c r="C233" s="295">
        <f>C232*(1+'Equally-weighted'!AF232)</f>
        <v>1.2438241311835969</v>
      </c>
      <c r="D233" s="295">
        <f>D232*(1+'Max Diversification'!AF232)</f>
        <v>1.2258890177430009</v>
      </c>
      <c r="E233" s="296">
        <f>E232*(1+SUMPRODUCT('Max Diversification'!B232:AE232,'Max Diversification'!$B$259:$AE$259))</f>
        <v>1.1983869991630742</v>
      </c>
    </row>
    <row r="234" spans="1:5" x14ac:dyDescent="0.2">
      <c r="A234" s="289">
        <f>'DJI Components'!A236</f>
        <v>44412</v>
      </c>
      <c r="B234" s="294">
        <f>B233*(1+'Cap-weighted'!AF233)</f>
        <v>1.1944054796927204</v>
      </c>
      <c r="C234" s="295">
        <f>C233*(1+'Equally-weighted'!AF233)</f>
        <v>1.2313112637685268</v>
      </c>
      <c r="D234" s="295">
        <f>D233*(1+'Max Diversification'!AF233)</f>
        <v>1.2145878293605372</v>
      </c>
      <c r="E234" s="296">
        <f>E233*(1+SUMPRODUCT('Max Diversification'!B233:AE233,'Max Diversification'!$B$259:$AE$259))</f>
        <v>1.1874132300246931</v>
      </c>
    </row>
    <row r="235" spans="1:5" x14ac:dyDescent="0.2">
      <c r="A235" s="289">
        <f>'DJI Components'!A237</f>
        <v>44413</v>
      </c>
      <c r="B235" s="294">
        <f>B234*(1+'Cap-weighted'!AF234)</f>
        <v>1.1964161377513405</v>
      </c>
      <c r="C235" s="295">
        <f>C234*(1+'Equally-weighted'!AF234)</f>
        <v>1.240619696260616</v>
      </c>
      <c r="D235" s="295">
        <f>D234*(1+'Max Diversification'!AF234)</f>
        <v>1.2240684976362901</v>
      </c>
      <c r="E235" s="296">
        <f>E234*(1+SUMPRODUCT('Max Diversification'!B234:AE234,'Max Diversification'!$B$259:$AE$259))</f>
        <v>1.1952529197310955</v>
      </c>
    </row>
    <row r="236" spans="1:5" x14ac:dyDescent="0.2">
      <c r="A236" s="289">
        <f>'DJI Components'!A238</f>
        <v>44414</v>
      </c>
      <c r="B236" s="294">
        <f>B235*(1+'Cap-weighted'!AF235)</f>
        <v>1.1981226402789187</v>
      </c>
      <c r="C236" s="295">
        <f>C235*(1+'Equally-weighted'!AF235)</f>
        <v>1.2447152818859608</v>
      </c>
      <c r="D236" s="295">
        <f>D235*(1+'Max Diversification'!AF235)</f>
        <v>1.2291045135633103</v>
      </c>
      <c r="E236" s="296">
        <f>E235*(1+SUMPRODUCT('Max Diversification'!B235:AE235,'Max Diversification'!$B$259:$AE$259))</f>
        <v>1.1975652904060023</v>
      </c>
    </row>
    <row r="237" spans="1:5" x14ac:dyDescent="0.2">
      <c r="A237" s="289">
        <f>'DJI Components'!A239</f>
        <v>44417</v>
      </c>
      <c r="B237" s="294">
        <f>B236*(1+'Cap-weighted'!AF236)</f>
        <v>1.1937897628752661</v>
      </c>
      <c r="C237" s="295">
        <f>C236*(1+'Equally-weighted'!AF236)</f>
        <v>1.2415543752524651</v>
      </c>
      <c r="D237" s="295">
        <f>D236*(1+'Max Diversification'!AF236)</f>
        <v>1.2253810873968334</v>
      </c>
      <c r="E237" s="296">
        <f>E236*(1+SUMPRODUCT('Max Diversification'!B236:AE236,'Max Diversification'!$B$259:$AE$259))</f>
        <v>1.1948662928744922</v>
      </c>
    </row>
    <row r="238" spans="1:5" x14ac:dyDescent="0.2">
      <c r="A238" s="289">
        <f>'DJI Components'!A240</f>
        <v>44418</v>
      </c>
      <c r="B238" s="294">
        <f>B237*(1+'Cap-weighted'!AF237)</f>
        <v>1.2046557599905683</v>
      </c>
      <c r="C238" s="295">
        <f>C237*(1+'Equally-weighted'!AF237)</f>
        <v>1.2479940852603006</v>
      </c>
      <c r="D238" s="295">
        <f>D237*(1+'Max Diversification'!AF237)</f>
        <v>1.2310650199716109</v>
      </c>
      <c r="E238" s="296">
        <f>E237*(1+SUMPRODUCT('Max Diversification'!B237:AE237,'Max Diversification'!$B$259:$AE$259))</f>
        <v>1.1989239394084432</v>
      </c>
    </row>
    <row r="239" spans="1:5" x14ac:dyDescent="0.2">
      <c r="A239" s="289">
        <f>'DJI Components'!A241</f>
        <v>44419</v>
      </c>
      <c r="B239" s="294">
        <f>B238*(1+'Cap-weighted'!AF238)</f>
        <v>1.2185098544050184</v>
      </c>
      <c r="C239" s="295">
        <f>C238*(1+'Equally-weighted'!AF238)</f>
        <v>1.2562984952678695</v>
      </c>
      <c r="D239" s="295">
        <f>D238*(1+'Max Diversification'!AF238)</f>
        <v>1.2387555392335166</v>
      </c>
      <c r="E239" s="296">
        <f>E238*(1+SUMPRODUCT('Max Diversification'!B238:AE238,'Max Diversification'!$B$259:$AE$259))</f>
        <v>1.2042726059235431</v>
      </c>
    </row>
    <row r="240" spans="1:5" x14ac:dyDescent="0.2">
      <c r="A240" s="289">
        <f>'DJI Components'!A242</f>
        <v>44420</v>
      </c>
      <c r="B240" s="294">
        <f>B239*(1+'Cap-weighted'!AF239)</f>
        <v>1.2176761398655707</v>
      </c>
      <c r="C240" s="295">
        <f>C239*(1+'Equally-weighted'!AF239)</f>
        <v>1.2571366195684475</v>
      </c>
      <c r="D240" s="295">
        <f>D239*(1+'Max Diversification'!AF239)</f>
        <v>1.2392749896493909</v>
      </c>
      <c r="E240" s="296">
        <f>E239*(1+SUMPRODUCT('Max Diversification'!B239:AE239,'Max Diversification'!$B$259:$AE$259))</f>
        <v>1.206122911979284</v>
      </c>
    </row>
    <row r="241" spans="1:10" x14ac:dyDescent="0.2">
      <c r="A241" s="289">
        <f>'DJI Components'!A243</f>
        <v>44421</v>
      </c>
      <c r="B241" s="294">
        <f>B240*(1+'Cap-weighted'!AF240)</f>
        <v>1.2127113557172462</v>
      </c>
      <c r="C241" s="295">
        <f>C240*(1+'Equally-weighted'!AF240)</f>
        <v>1.2579372323637013</v>
      </c>
      <c r="D241" s="295">
        <f>D240*(1+'Max Diversification'!AF240)</f>
        <v>1.2398171311116577</v>
      </c>
      <c r="E241" s="296">
        <f>E240*(1+SUMPRODUCT('Max Diversification'!B240:AE240,'Max Diversification'!$B$259:$AE$259))</f>
        <v>1.2094302201805904</v>
      </c>
    </row>
    <row r="242" spans="1:10" x14ac:dyDescent="0.2">
      <c r="A242" s="289">
        <f>'DJI Components'!A244</f>
        <v>44424</v>
      </c>
      <c r="B242" s="294">
        <f>B241*(1+'Cap-weighted'!AF241)</f>
        <v>1.2231894807665511</v>
      </c>
      <c r="C242" s="295">
        <f>C241*(1+'Equally-weighted'!AF241)</f>
        <v>1.2609008659370007</v>
      </c>
      <c r="D242" s="295">
        <f>D241*(1+'Max Diversification'!AF241)</f>
        <v>1.2436578525333322</v>
      </c>
      <c r="E242" s="296">
        <f>E241*(1+SUMPRODUCT('Max Diversification'!B241:AE241,'Max Diversification'!$B$259:$AE$259))</f>
        <v>1.2151877761997552</v>
      </c>
    </row>
    <row r="243" spans="1:10" x14ac:dyDescent="0.2">
      <c r="A243" s="289">
        <f>'DJI Components'!A245</f>
        <v>44425</v>
      </c>
      <c r="B243" s="294">
        <f>B242*(1+'Cap-weighted'!AF242)</f>
        <v>1.2066743216770828</v>
      </c>
      <c r="C243" s="295">
        <f>C242*(1+'Equally-weighted'!AF242)</f>
        <v>1.2524260603101125</v>
      </c>
      <c r="D243" s="295">
        <f>D242*(1+'Max Diversification'!AF242)</f>
        <v>1.2338092402130014</v>
      </c>
      <c r="E243" s="296">
        <f>E242*(1+SUMPRODUCT('Max Diversification'!B242:AE242,'Max Diversification'!$B$259:$AE$259))</f>
        <v>1.2102268960328728</v>
      </c>
    </row>
    <row r="244" spans="1:10" x14ac:dyDescent="0.2">
      <c r="A244" s="289">
        <f>'DJI Components'!A246</f>
        <v>44426</v>
      </c>
      <c r="B244" s="294">
        <f>B243*(1+'Cap-weighted'!AF243)</f>
        <v>1.1882326280154389</v>
      </c>
      <c r="C244" s="295">
        <f>C243*(1+'Equally-weighted'!AF243)</f>
        <v>1.2377693722776932</v>
      </c>
      <c r="D244" s="295">
        <f>D243*(1+'Max Diversification'!AF243)</f>
        <v>1.2204532903064538</v>
      </c>
      <c r="E244" s="296">
        <f>E243*(1+SUMPRODUCT('Max Diversification'!B243:AE243,'Max Diversification'!$B$259:$AE$259))</f>
        <v>1.1975656068824134</v>
      </c>
    </row>
    <row r="245" spans="1:10" x14ac:dyDescent="0.2">
      <c r="A245" s="289">
        <f>'DJI Components'!A247</f>
        <v>44427</v>
      </c>
      <c r="B245" s="294">
        <f>B244*(1+'Cap-weighted'!AF244)</f>
        <v>1.1812000867269277</v>
      </c>
      <c r="C245" s="295">
        <f>C244*(1+'Equally-weighted'!AF244)</f>
        <v>1.2341497573809148</v>
      </c>
      <c r="D245" s="295">
        <f>D244*(1+'Max Diversification'!AF244)</f>
        <v>1.2181293780628539</v>
      </c>
      <c r="E245" s="296">
        <f>E244*(1+SUMPRODUCT('Max Diversification'!B244:AE244,'Max Diversification'!$B$259:$AE$259))</f>
        <v>1.1996700680315979</v>
      </c>
    </row>
    <row r="246" spans="1:10" x14ac:dyDescent="0.2">
      <c r="A246" s="289">
        <f>'DJI Components'!A248</f>
        <v>44428</v>
      </c>
      <c r="B246" s="294">
        <f>B245*(1+'Cap-weighted'!AF245)</f>
        <v>1.1739806047346444</v>
      </c>
      <c r="C246" s="295">
        <f>C245*(1+'Equally-weighted'!AF245)</f>
        <v>1.2411659920859128</v>
      </c>
      <c r="D246" s="295">
        <f>D245*(1+'Max Diversification'!AF245)</f>
        <v>1.2260174839748836</v>
      </c>
      <c r="E246" s="296">
        <f>E245*(1+SUMPRODUCT('Max Diversification'!B245:AE245,'Max Diversification'!$B$259:$AE$259))</f>
        <v>1.2071611087874952</v>
      </c>
    </row>
    <row r="247" spans="1:10" x14ac:dyDescent="0.2">
      <c r="A247" s="289">
        <f>'DJI Components'!A249</f>
        <v>44431</v>
      </c>
      <c r="B247" s="294">
        <f>B246*(1+'Cap-weighted'!AF246)</f>
        <v>1.1772276135562652</v>
      </c>
      <c r="C247" s="295">
        <f>C246*(1+'Equally-weighted'!AF246)</f>
        <v>1.2495804019600094</v>
      </c>
      <c r="D247" s="295">
        <f>D246*(1+'Max Diversification'!AF246)</f>
        <v>1.2335449767957856</v>
      </c>
      <c r="E247" s="296">
        <f>E246*(1+SUMPRODUCT('Max Diversification'!B246:AE246,'Max Diversification'!$B$259:$AE$259))</f>
        <v>1.2108094753417487</v>
      </c>
    </row>
    <row r="248" spans="1:10" x14ac:dyDescent="0.2">
      <c r="A248" s="289">
        <f>'DJI Components'!A250</f>
        <v>44432</v>
      </c>
      <c r="B248" s="294">
        <f>B247*(1+'Cap-weighted'!AF247)</f>
        <v>1.1775610228363433</v>
      </c>
      <c r="C248" s="295">
        <f>C247*(1+'Equally-weighted'!AF247)</f>
        <v>1.2510741313045317</v>
      </c>
      <c r="D248" s="295">
        <f>D247*(1+'Max Diversification'!AF247)</f>
        <v>1.2346114559762269</v>
      </c>
      <c r="E248" s="296">
        <f>E247*(1+SUMPRODUCT('Max Diversification'!B247:AE247,'Max Diversification'!$B$259:$AE$259))</f>
        <v>1.2090092065256279</v>
      </c>
    </row>
    <row r="249" spans="1:10" x14ac:dyDescent="0.2">
      <c r="A249" s="289">
        <f>'DJI Components'!A251</f>
        <v>44433</v>
      </c>
      <c r="B249" s="294">
        <f>B248*(1+'Cap-weighted'!AF248)</f>
        <v>1.1749222037366465</v>
      </c>
      <c r="C249" s="295">
        <f>C248*(1+'Equally-weighted'!AF248)</f>
        <v>1.2531528142061139</v>
      </c>
      <c r="D249" s="295">
        <f>D248*(1+'Max Diversification'!AF248)</f>
        <v>1.235981296992283</v>
      </c>
      <c r="E249" s="296">
        <f>E248*(1+SUMPRODUCT('Max Diversification'!B248:AE248,'Max Diversification'!$B$259:$AE$259))</f>
        <v>1.2094688445858304</v>
      </c>
    </row>
    <row r="250" spans="1:10" x14ac:dyDescent="0.2">
      <c r="A250" s="289">
        <f>'DJI Components'!A252</f>
        <v>44434</v>
      </c>
      <c r="B250" s="294">
        <f>B249*(1+'Cap-weighted'!AF249)</f>
        <v>1.1807617693111163</v>
      </c>
      <c r="C250" s="295">
        <f>C249*(1+'Equally-weighted'!AF249)</f>
        <v>1.2451885173369006</v>
      </c>
      <c r="D250" s="295">
        <f>D249*(1+'Max Diversification'!AF249)</f>
        <v>1.2292654454461849</v>
      </c>
      <c r="E250" s="296">
        <f>E249*(1+SUMPRODUCT('Max Diversification'!B249:AE249,'Max Diversification'!$B$259:$AE$259))</f>
        <v>1.2025528231104199</v>
      </c>
    </row>
    <row r="251" spans="1:10" x14ac:dyDescent="0.2">
      <c r="A251" s="289">
        <f>'DJI Components'!A253</f>
        <v>44435</v>
      </c>
      <c r="B251" s="294">
        <f>B250*(1+'Cap-weighted'!AF250)</f>
        <v>1.1792441230466466</v>
      </c>
      <c r="C251" s="295">
        <f>C250*(1+'Equally-weighted'!AF250)</f>
        <v>1.2539173831358663</v>
      </c>
      <c r="D251" s="295">
        <f>D250*(1+'Max Diversification'!AF250)</f>
        <v>1.2377372348900308</v>
      </c>
      <c r="E251" s="296">
        <f>E250*(1+SUMPRODUCT('Max Diversification'!B250:AE250,'Max Diversification'!$B$259:$AE$259))</f>
        <v>1.2084444040629498</v>
      </c>
    </row>
    <row r="252" spans="1:10" x14ac:dyDescent="0.2">
      <c r="A252" s="289">
        <f>'DJI Components'!A254</f>
        <v>44438</v>
      </c>
      <c r="B252" s="294">
        <f>B251*(1+'Cap-weighted'!AF251)</f>
        <v>1.1860203766681823</v>
      </c>
      <c r="C252" s="295">
        <f>C251*(1+'Equally-weighted'!AF251)</f>
        <v>1.2524272721918464</v>
      </c>
      <c r="D252" s="295">
        <f>D251*(1+'Max Diversification'!AF251)</f>
        <v>1.2357837103421585</v>
      </c>
      <c r="E252" s="296">
        <f>E251*(1+SUMPRODUCT('Max Diversification'!B251:AE251,'Max Diversification'!$B$259:$AE$259))</f>
        <v>1.2088310877687591</v>
      </c>
    </row>
    <row r="253" spans="1:10" x14ac:dyDescent="0.2">
      <c r="A253" s="290">
        <f>'DJI Components'!A255</f>
        <v>44439</v>
      </c>
      <c r="B253" s="297">
        <f>B252*(1+'Cap-weighted'!AF252)</f>
        <v>1.1775950640743627</v>
      </c>
      <c r="C253" s="298">
        <f>C252*(1+'Equally-weighted'!AF252)</f>
        <v>1.2522335152415798</v>
      </c>
      <c r="D253" s="298">
        <f>D252*(1+'Max Diversification'!AF252)</f>
        <v>1.234418407535381</v>
      </c>
      <c r="E253" s="299">
        <f>E252*(1+SUMPRODUCT('Max Diversification'!B252:AE252,'Max Diversification'!$B$259:$AE$259))</f>
        <v>1.2090974360600717</v>
      </c>
    </row>
    <row r="254" spans="1:10" x14ac:dyDescent="0.2">
      <c r="A254" s="343"/>
      <c r="B254" s="344"/>
      <c r="C254" s="344"/>
      <c r="D254" s="344"/>
      <c r="E254" s="345"/>
    </row>
    <row r="255" spans="1:10" x14ac:dyDescent="0.2">
      <c r="A255" s="317" t="s">
        <v>128</v>
      </c>
      <c r="B255" s="303">
        <f>Ratios!M9</f>
        <v>1.2580047116074187E-2</v>
      </c>
      <c r="C255" s="165">
        <f>Ratios!N9</f>
        <v>9.0700115120152785E-3</v>
      </c>
      <c r="D255" s="165">
        <f>Ratios!O9</f>
        <v>8.9338445590506823E-3</v>
      </c>
      <c r="E255" s="166">
        <f>Ratios!P9</f>
        <v>8.0666839843619095E-3</v>
      </c>
      <c r="G255" s="4"/>
      <c r="H255" s="4"/>
      <c r="I255" s="4"/>
      <c r="J255" s="4"/>
    </row>
    <row r="256" spans="1:10" x14ac:dyDescent="0.2">
      <c r="A256" s="182" t="s">
        <v>56</v>
      </c>
      <c r="B256" s="300">
        <f>B253-1</f>
        <v>0.17759506407436265</v>
      </c>
      <c r="C256" s="301">
        <f>C253-1</f>
        <v>0.25223351524157978</v>
      </c>
      <c r="D256" s="301">
        <f>D253-1</f>
        <v>0.23441840753538101</v>
      </c>
      <c r="E256" s="302">
        <f>E253-1</f>
        <v>0.2090974360600717</v>
      </c>
      <c r="F256" s="5"/>
      <c r="G256" s="5"/>
      <c r="H256" s="5"/>
      <c r="I256" s="5"/>
      <c r="J256" s="5"/>
    </row>
    <row r="257" spans="1:10" x14ac:dyDescent="0.2">
      <c r="A257" s="313" t="s">
        <v>127</v>
      </c>
      <c r="B257" s="303">
        <f>B255*SQRT(251)</f>
        <v>0.19930542879235444</v>
      </c>
      <c r="C257" s="165">
        <f t="shared" ref="C257:E257" si="0">C255*SQRT(251)</f>
        <v>0.14369600661065884</v>
      </c>
      <c r="D257" s="165">
        <f t="shared" si="0"/>
        <v>0.14153871636384566</v>
      </c>
      <c r="E257" s="166">
        <f t="shared" si="0"/>
        <v>0.1278003091404469</v>
      </c>
      <c r="F257" s="5"/>
      <c r="G257" s="5"/>
      <c r="H257" s="5"/>
      <c r="I257" s="5"/>
      <c r="J257" s="5"/>
    </row>
    <row r="258" spans="1:10" ht="16" thickBot="1" x14ac:dyDescent="0.25">
      <c r="A258" s="262" t="s">
        <v>80</v>
      </c>
      <c r="B258" s="304">
        <f>B2-MIN(B2:B253)</f>
        <v>3.9773552289525504E-2</v>
      </c>
      <c r="C258" s="168">
        <f>C2-MIN(C2:C253)</f>
        <v>7.2249440144630417E-2</v>
      </c>
      <c r="D258" s="168">
        <f>D2-MIN(D2:D253)</f>
        <v>7.4847638350800549E-2</v>
      </c>
      <c r="E258" s="169">
        <f>E2-MIN(E2:E253)</f>
        <v>6.6424395200732289E-2</v>
      </c>
      <c r="G258" s="316"/>
      <c r="H258" s="316"/>
      <c r="I258" s="316"/>
      <c r="J258" s="316"/>
    </row>
    <row r="259" spans="1:10" x14ac:dyDescent="0.2"/>
  </sheetData>
  <mergeCells count="1">
    <mergeCell ref="A254:E254"/>
  </mergeCells>
  <conditionalFormatting sqref="B2:E253 F2">
    <cfRule type="cellIs" dxfId="0" priority="1" operator="lessThan">
      <formula>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30</vt:i4>
      </vt:variant>
    </vt:vector>
  </HeadingPairs>
  <TitlesOfParts>
    <vt:vector size="41" baseType="lpstr">
      <vt:lpstr>Summary</vt:lpstr>
      <vt:lpstr>Sector exposure</vt:lpstr>
      <vt:lpstr>Components allocation</vt:lpstr>
      <vt:lpstr>DJI Components</vt:lpstr>
      <vt:lpstr>Return</vt:lpstr>
      <vt:lpstr>Constant corr coeff</vt:lpstr>
      <vt:lpstr>Max Diversification</vt:lpstr>
      <vt:lpstr>Cap-weighted</vt:lpstr>
      <vt:lpstr>Equally-weighted</vt:lpstr>
      <vt:lpstr>Ratios</vt:lpstr>
      <vt:lpstr>Performance &amp; Risk</vt:lpstr>
      <vt:lpstr>'DJI Components'!AAPL</vt:lpstr>
      <vt:lpstr>'DJI Components'!AMGN</vt:lpstr>
      <vt:lpstr>'DJI Components'!AXP</vt:lpstr>
      <vt:lpstr>'DJI Components'!BA</vt:lpstr>
      <vt:lpstr>'DJI Components'!CAT</vt:lpstr>
      <vt:lpstr>'DJI Components'!CRM</vt:lpstr>
      <vt:lpstr>'DJI Components'!CSCO</vt:lpstr>
      <vt:lpstr>'DJI Components'!CVX</vt:lpstr>
      <vt:lpstr>'DJI Components'!DIS</vt:lpstr>
      <vt:lpstr>'DJI Components'!DOW</vt:lpstr>
      <vt:lpstr>'DJI Components'!GS</vt:lpstr>
      <vt:lpstr>'DJI Components'!HD</vt:lpstr>
      <vt:lpstr>'DJI Components'!HON</vt:lpstr>
      <vt:lpstr>'DJI Components'!IBM</vt:lpstr>
      <vt:lpstr>'DJI Components'!INTC</vt:lpstr>
      <vt:lpstr>'DJI Components'!JNJ</vt:lpstr>
      <vt:lpstr>'DJI Components'!JPM</vt:lpstr>
      <vt:lpstr>'DJI Components'!KO</vt:lpstr>
      <vt:lpstr>'DJI Components'!MCD</vt:lpstr>
      <vt:lpstr>'DJI Components'!MMM</vt:lpstr>
      <vt:lpstr>'DJI Components'!MRK</vt:lpstr>
      <vt:lpstr>'DJI Components'!MSFT</vt:lpstr>
      <vt:lpstr>'DJI Components'!NKE</vt:lpstr>
      <vt:lpstr>'DJI Components'!PG</vt:lpstr>
      <vt:lpstr>'DJI Components'!TRV</vt:lpstr>
      <vt:lpstr>'DJI Components'!UNH</vt:lpstr>
      <vt:lpstr>'DJI Components'!V</vt:lpstr>
      <vt:lpstr>'DJI Components'!VZ</vt:lpstr>
      <vt:lpstr>'DJI Components'!WBA</vt:lpstr>
      <vt:lpstr>'DJI Components'!WMT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Ledent, Maxime</dc:creator>
  <cp:lastModifiedBy>Microsoft Office User</cp:lastModifiedBy>
  <dcterms:created xsi:type="dcterms:W3CDTF">2020-03-27T07:09:22Z</dcterms:created>
  <dcterms:modified xsi:type="dcterms:W3CDTF">2021-10-12T22:07:01Z</dcterms:modified>
</cp:coreProperties>
</file>